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85B6004-4B1B-4C9C-ABDA-5255AB6387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<sst xmlns="http://schemas.openxmlformats.org/spreadsheetml/2006/main" count="52" uniqueCount="50">
  <si>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</si>
  <si>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</si>
  <si>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</si>
  <si>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</si>
  <si>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</si>
  <si>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</si>
  <si>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</si>
  <si>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</si>
  <si>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</si>
  <si>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</si>
  <si>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</si>
  <si>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</si>
  <si>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</si>
  <si>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</si>
  <si>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</si>
  <si>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</si>
  <si>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</si>
  <si>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</si>
  <si>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</si>
  <si>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</si>
  <si>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</si>
  <si>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</si>
  <si>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</si>
  <si>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</si>
  <si>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</si>
  <si>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</si>
  <si>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</si>
  <si>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</si>
  <si>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</si>
  <si>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</si>
  <si>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</si>
  <si>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</si>
  <si>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</si>
  <si>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</si>
  <si>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</si>
  <si>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</si>
  <si>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</si>
  <si>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</si>
  <si>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</si>
  <si>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</si>
  <si>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</si>
  <si>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</si>
  <si>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DN Mon</t>
  </si>
  <si>
    <t>DN Mon / GSC 0157-2400</t>
  </si>
  <si>
    <t>EB</t>
  </si>
  <si>
    <t>Malkov</t>
  </si>
  <si>
    <t>IBVS 6011</t>
  </si>
  <si>
    <t>II</t>
  </si>
  <si>
    <t>G0157-2400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</si>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</sst>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Mon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60-4491-8FB7-4E635559AE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-0.17366000000038184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60-4491-8FB7-4E635559AE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60-4491-8FB7-4E635559AE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60-4491-8FB7-4E635559AE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60-4491-8FB7-4E635559AE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60-4491-8FB7-4E635559AE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60-4491-8FB7-4E635559AE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-0.17366000000038184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60-4491-8FB7-4E635559AE7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60-4491-8FB7-4E635559A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377584"/>
        <c:axId val="1"/>
      </c:scatterChart>
      <c:valAx>
        <c:axId val="98237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377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248120300751881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F0672F-7746-0664-3610-088545729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H36" sqref="H3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" t="s">
        <v>42</v>
      </c>
      <c r="F1" t="s">
        <v>48</v>
      </c>
    </row>
    <row r="2" spans="1:7" s="6" customFormat="1" ht="12.95" customHeight="1" x14ac:dyDescent="0.2">
      <c r="A2" s="6" t="s">
        <v>24</v>
      </c>
      <c r="B2" s="6" t="s">
        <v>44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27397.527999999998</v>
      </c>
      <c r="D4" s="10">
        <v>1.2013720000000001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6">
        <v>27397.527999999998</v>
      </c>
      <c r="D7" s="11" t="s">
        <v>45</v>
      </c>
    </row>
    <row r="8" spans="1:7" s="6" customFormat="1" ht="12.95" customHeight="1" x14ac:dyDescent="0.2">
      <c r="A8" s="6" t="s">
        <v>3</v>
      </c>
      <c r="C8" s="6">
        <v>1.2013720000000001</v>
      </c>
      <c r="D8" s="11" t="s">
        <v>45</v>
      </c>
    </row>
    <row r="9" spans="1:7" s="6" customFormat="1" ht="12.95" customHeight="1" x14ac:dyDescent="0.2">
      <c r="A9" s="12" t="s">
        <v>30</v>
      </c>
      <c r="C9" s="13">
        <v>-9.5</v>
      </c>
      <c r="D9" s="6" t="s">
        <v>31</v>
      </c>
    </row>
    <row r="10" spans="1:7" s="6" customFormat="1" ht="12.95" customHeight="1" thickBot="1" x14ac:dyDescent="0.25">
      <c r="C10" s="14" t="s">
        <v>20</v>
      </c>
      <c r="D10" s="14" t="s">
        <v>21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0</v>
      </c>
      <c r="D11" s="7"/>
      <c r="F11" s="16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-7.3181626633114975E-6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1" t="s">
        <v>39</v>
      </c>
      <c r="E13" s="13">
        <v>1</v>
      </c>
    </row>
    <row r="14" spans="1:7" s="6" customFormat="1" ht="12.95" customHeight="1" x14ac:dyDescent="0.2">
      <c r="D14" s="11" t="s">
        <v>32</v>
      </c>
      <c r="E14" s="17">
        <f ca="1">NOW()+15018.5+$C$9/24</f>
        <v>60360.715210069444</v>
      </c>
    </row>
    <row r="15" spans="1:7" s="6" customFormat="1" ht="12.95" customHeight="1" x14ac:dyDescent="0.2">
      <c r="A15" s="18" t="s">
        <v>17</v>
      </c>
      <c r="C15" s="19">
        <f ca="1">(C7+C11)+(C8+C12)*INT(MAX(F21:F3533))</f>
        <v>55905.911899999999</v>
      </c>
      <c r="D15" s="11" t="s">
        <v>40</v>
      </c>
      <c r="E15" s="17">
        <f ca="1">ROUND(2*(E14-$C$7)/$C$8,0)/2+E13</f>
        <v>27439</v>
      </c>
    </row>
    <row r="16" spans="1:7" s="6" customFormat="1" ht="12.95" customHeight="1" x14ac:dyDescent="0.2">
      <c r="A16" s="8" t="s">
        <v>4</v>
      </c>
      <c r="C16" s="20">
        <f ca="1">+C8+C12</f>
        <v>1.2013646818373367</v>
      </c>
      <c r="D16" s="11" t="s">
        <v>33</v>
      </c>
      <c r="E16" s="15">
        <f ca="1">ROUND(2*(E14-$C$15)/$C$16,0)/2+E13</f>
        <v>3709</v>
      </c>
    </row>
    <row r="17" spans="1:18" s="6" customFormat="1" ht="12.95" customHeight="1" thickBot="1" x14ac:dyDescent="0.25">
      <c r="A17" s="11" t="s">
        <v>29</v>
      </c>
      <c r="C17" s="6">
        <f>COUNT(C21:C2191)</f>
        <v>2</v>
      </c>
      <c r="D17" s="11" t="s">
        <v>34</v>
      </c>
      <c r="E17" s="21">
        <f ca="1">+$C$15+$C$16*E16-15018.5-$C$9/24</f>
        <v>45343.669338268017</v>
      </c>
    </row>
    <row r="18" spans="1:18" s="6" customFormat="1" ht="12.95" customHeight="1" thickTop="1" thickBot="1" x14ac:dyDescent="0.25">
      <c r="A18" s="8" t="s">
        <v>5</v>
      </c>
      <c r="C18" s="22">
        <f ca="1">+C15</f>
        <v>55905.911899999999</v>
      </c>
      <c r="D18" s="23">
        <f ca="1">+C16</f>
        <v>1.2013646818373367</v>
      </c>
      <c r="E18" s="24" t="s">
        <v>35</v>
      </c>
    </row>
    <row r="19" spans="1:18" s="6" customFormat="1" ht="12.95" customHeight="1" thickTop="1" x14ac:dyDescent="0.2">
      <c r="A19" s="3" t="s">
        <v>36</v>
      </c>
      <c r="E19" s="25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6" t="s">
        <v>37</v>
      </c>
      <c r="I20" s="26" t="s">
        <v>49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4" t="s">
        <v>14</v>
      </c>
      <c r="R20" s="28" t="s">
        <v>38</v>
      </c>
    </row>
    <row r="21" spans="1:18" s="6" customFormat="1" ht="12.95" customHeight="1" x14ac:dyDescent="0.2">
      <c r="A21" s="11" t="s">
        <v>41</v>
      </c>
      <c r="C21" s="29">
        <v>27397.527999999998</v>
      </c>
      <c r="D21" s="29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0">
        <f>+C21-15018.5</f>
        <v>12379.027999999998</v>
      </c>
    </row>
    <row r="22" spans="1:18" s="6" customFormat="1" ht="12.95" customHeight="1" x14ac:dyDescent="0.2">
      <c r="A22" s="4" t="s">
        <v>46</v>
      </c>
      <c r="B22" s="5" t="s">
        <v>47</v>
      </c>
      <c r="C22" s="4">
        <v>55905.911899999999</v>
      </c>
      <c r="D22" s="4">
        <v>8.9999999999999998E-4</v>
      </c>
      <c r="E22" s="6">
        <f>+(C22-C$7)/C$8</f>
        <v>23729.855448603761</v>
      </c>
      <c r="F22" s="6">
        <f>ROUND(2*E22,0)/2</f>
        <v>23730</v>
      </c>
      <c r="G22" s="6">
        <f>+C22-(C$7+F22*C$8)</f>
        <v>-0.17366000000038184</v>
      </c>
      <c r="I22" s="6">
        <f>+G22</f>
        <v>-0.17366000000038184</v>
      </c>
      <c r="O22" s="6">
        <f ca="1">+C$11+C$12*$F22</f>
        <v>-0.17366000000038184</v>
      </c>
      <c r="Q22" s="30">
        <f>+C22-15018.5</f>
        <v>40887.411899999999</v>
      </c>
    </row>
    <row r="23" spans="1:18" s="6" customFormat="1" ht="12.95" customHeight="1" x14ac:dyDescent="0.2">
      <c r="C23" s="29"/>
      <c r="D23" s="29"/>
      <c r="Q23" s="30"/>
    </row>
    <row r="24" spans="1:18" s="6" customFormat="1" ht="12.95" customHeight="1" x14ac:dyDescent="0.2">
      <c r="C24" s="29"/>
      <c r="D24" s="29"/>
      <c r="Q24" s="30"/>
    </row>
    <row r="25" spans="1:18" s="6" customFormat="1" ht="12.95" customHeight="1" x14ac:dyDescent="0.2">
      <c r="C25" s="29"/>
      <c r="D25" s="29"/>
      <c r="Q25" s="30"/>
    </row>
    <row r="26" spans="1:18" s="6" customFormat="1" ht="12.95" customHeight="1" x14ac:dyDescent="0.2">
      <c r="C26" s="29"/>
      <c r="D26" s="29"/>
      <c r="Q26" s="30"/>
    </row>
    <row r="27" spans="1:18" s="6" customFormat="1" ht="12.95" customHeight="1" x14ac:dyDescent="0.2">
      <c r="C27" s="29"/>
      <c r="D27" s="29"/>
      <c r="Q27" s="30"/>
    </row>
    <row r="28" spans="1:18" s="6" customFormat="1" ht="12.95" customHeight="1" x14ac:dyDescent="0.2">
      <c r="C28" s="29"/>
      <c r="D28" s="29"/>
      <c r="Q28" s="30"/>
    </row>
    <row r="29" spans="1:18" s="6" customFormat="1" ht="12.95" customHeight="1" x14ac:dyDescent="0.2">
      <c r="C29" s="29"/>
      <c r="D29" s="29"/>
      <c r="Q29" s="30"/>
    </row>
    <row r="30" spans="1:18" s="6" customFormat="1" ht="12.95" customHeight="1" x14ac:dyDescent="0.2">
      <c r="C30" s="29"/>
      <c r="D30" s="29"/>
      <c r="Q30" s="30"/>
    </row>
    <row r="31" spans="1:18" s="6" customFormat="1" ht="12.95" customHeight="1" x14ac:dyDescent="0.2">
      <c r="C31" s="29"/>
      <c r="D31" s="29"/>
      <c r="Q31" s="30"/>
    </row>
    <row r="32" spans="1:18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s="6" customFormat="1" ht="12.95" customHeight="1" x14ac:dyDescent="0.2">
      <c r="C35" s="29"/>
      <c r="D35" s="29"/>
    </row>
    <row r="36" spans="3:17" s="6" customFormat="1" ht="12.95" customHeight="1" x14ac:dyDescent="0.2">
      <c r="C36" s="29"/>
      <c r="D36" s="29"/>
    </row>
    <row r="37" spans="3:17" s="6" customFormat="1" ht="12.95" customHeight="1" x14ac:dyDescent="0.2">
      <c r="C37" s="29"/>
      <c r="D37" s="29"/>
    </row>
    <row r="38" spans="3:17" s="6" customFormat="1" ht="12.95" customHeight="1" x14ac:dyDescent="0.2">
      <c r="C38" s="29"/>
      <c r="D38" s="29"/>
    </row>
    <row r="39" spans="3:17" s="6" customFormat="1" ht="12.95" customHeight="1" x14ac:dyDescent="0.2">
      <c r="C39" s="29"/>
      <c r="D39" s="29"/>
    </row>
    <row r="40" spans="3:17" s="6" customFormat="1" ht="12.95" customHeight="1" x14ac:dyDescent="0.2">
      <c r="C40" s="29"/>
      <c r="D40" s="29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2024-02-20T04:09:54Z</dcterms:modified>
</cp:coreProperties>
</file>