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05A9029-CBBD-4BB5-A608-4FB7CD0AC9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E14" i="1"/>
  <c r="E15" i="1" s="1"/>
  <c r="Q22" i="1"/>
  <c r="C21" i="1"/>
  <c r="G21" i="1"/>
  <c r="H21" i="1"/>
  <c r="C7" i="1"/>
  <c r="C8" i="1"/>
  <c r="E21" i="1"/>
  <c r="F21" i="1"/>
  <c r="C17" i="1"/>
  <c r="Q21" i="1"/>
  <c r="E23" i="1"/>
  <c r="F23" i="1"/>
  <c r="G23" i="1"/>
  <c r="I23" i="1"/>
  <c r="E22" i="1"/>
  <c r="F22" i="1"/>
  <c r="G22" i="1"/>
  <c r="I22" i="1"/>
  <c r="C11" i="1"/>
  <c r="C12" i="1"/>
  <c r="C16" i="1" l="1"/>
  <c r="D18" i="1" s="1"/>
  <c r="O22" i="1"/>
  <c r="O21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<sst xmlns="http://schemas.openxmlformats.org/spreadsheetml/2006/main" count="49" uniqueCount="47">
  <si>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</si>
  <si>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</si>
  <si>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</si>
  <si>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</si>
  <si>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</si>
  <si>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</si>
  <si>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</si>
  <si>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</si>
  <si>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</si>
  <si>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</si>
  <si>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</si>
  <si>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</si>
  <si>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</si>
  <si>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</si>
  <si>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</si>
  <si>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</si>
  <si>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</si>
  <si>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</si>
  <si>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</si>
  <si>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</si>
  <si>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</si>
  <si>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</si>
  <si>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</si>
  <si>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</si>
  <si>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</si>
  <si>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</si>
  <si>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</si>
  <si>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</si>
  <si>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</si>
  <si>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</si>
  <si>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</si>
  <si>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</si>
  <si>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</si>
  <si>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</si>
  <si>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</si>
  <si>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</si>
  <si>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</si>
  <si>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</si>
  <si>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</si>
  <si>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EA/K:</t>
  </si>
  <si>
    <t>EI Mon / GSC 4812-0516</t>
  </si>
  <si>
    <t>IBVS 5894</t>
  </si>
  <si>
    <t>I</t>
  </si>
  <si>
    <t>Add cycle</t>
  </si>
  <si>
    <t>Old Cycle</t>
  </si>
  <si>
    <t>IBVS 5960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</si>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</sst>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Mon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32453</c:v>
                </c:pt>
                <c:pt idx="2">
                  <c:v>33178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F1-4AB9-BAC5-66C77AEAB4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32453</c:v>
                </c:pt>
                <c:pt idx="2">
                  <c:v>33178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-1.437900000018999E-2</c:v>
                </c:pt>
                <c:pt idx="2">
                  <c:v>-1.5754000007291324E-2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F1-4AB9-BAC5-66C77AEAB4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32453</c:v>
                </c:pt>
                <c:pt idx="2">
                  <c:v>33178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F1-4AB9-BAC5-66C77AEAB4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32453</c:v>
                </c:pt>
                <c:pt idx="2">
                  <c:v>33178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F1-4AB9-BAC5-66C77AEAB4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32453</c:v>
                </c:pt>
                <c:pt idx="2">
                  <c:v>33178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F1-4AB9-BAC5-66C77AEAB4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32453</c:v>
                </c:pt>
                <c:pt idx="2">
                  <c:v>33178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F1-4AB9-BAC5-66C77AEAB4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32453</c:v>
                </c:pt>
                <c:pt idx="2">
                  <c:v>33178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F1-4AB9-BAC5-66C77AEAB4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32453</c:v>
                </c:pt>
                <c:pt idx="2">
                  <c:v>33178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4.7169793421133616E-2</c:v>
                </c:pt>
                <c:pt idx="1">
                  <c:v>-1.437900000018999E-2</c:v>
                </c:pt>
                <c:pt idx="2">
                  <c:v>-1.5754000007291324E-2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F1-4AB9-BAC5-66C77AEA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35576"/>
        <c:axId val="1"/>
      </c:scatterChart>
      <c:valAx>
        <c:axId val="61635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35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2F039D-5F5C-4D4E-0678-7ECBD8600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3" customFormat="1" ht="12.95" customHeight="1" x14ac:dyDescent="0.2">
      <c r="A2" s="3" t="s">
        <v>25</v>
      </c>
      <c r="B2" s="3" t="s">
        <v>39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>
        <v>25328.31</v>
      </c>
      <c r="D4" s="7">
        <v>0.91074299999999997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f>+C4</f>
        <v>25328.31</v>
      </c>
    </row>
    <row r="8" spans="1:7" s="3" customFormat="1" ht="12.95" customHeight="1" x14ac:dyDescent="0.2">
      <c r="A8" s="3" t="s">
        <v>3</v>
      </c>
      <c r="C8" s="3">
        <f>+D4</f>
        <v>0.91074299999999997</v>
      </c>
    </row>
    <row r="9" spans="1:7" s="3" customFormat="1" ht="12.95" customHeight="1" x14ac:dyDescent="0.2">
      <c r="A9" s="8" t="s">
        <v>32</v>
      </c>
      <c r="C9" s="9">
        <v>-9.5</v>
      </c>
      <c r="D9" s="3" t="s">
        <v>33</v>
      </c>
    </row>
    <row r="10" spans="1:7" s="3" customFormat="1" ht="12.95" customHeight="1" thickBot="1" x14ac:dyDescent="0.25">
      <c r="C10" s="10" t="s">
        <v>21</v>
      </c>
      <c r="D10" s="10" t="s">
        <v>22</v>
      </c>
    </row>
    <row r="11" spans="1:7" s="3" customFormat="1" ht="12.95" customHeight="1" x14ac:dyDescent="0.2">
      <c r="A11" s="3" t="s">
        <v>16</v>
      </c>
      <c r="C11" s="11">
        <f ca="1">INTERCEPT(INDIRECT($G$11):G992,INDIRECT($F$11):F992)</f>
        <v>4.7169793421133616E-2</v>
      </c>
      <c r="D11" s="4"/>
      <c r="F11" s="12" t="str">
        <f>"F"&amp;E19</f>
        <v>F22</v>
      </c>
      <c r="G11" s="11" t="str">
        <f>"G"&amp;E19</f>
        <v>G22</v>
      </c>
    </row>
    <row r="12" spans="1:7" s="3" customFormat="1" ht="12.95" customHeight="1" x14ac:dyDescent="0.2">
      <c r="A12" s="3" t="s">
        <v>17</v>
      </c>
      <c r="C12" s="11">
        <f ca="1">SLOPE(INDIRECT($G$11):G992,INDIRECT($F$11):F992)</f>
        <v>-1.8965517339328754E-6</v>
      </c>
      <c r="D12" s="4"/>
    </row>
    <row r="13" spans="1:7" s="3" customFormat="1" ht="12.95" customHeight="1" x14ac:dyDescent="0.2">
      <c r="A13" s="3" t="s">
        <v>20</v>
      </c>
      <c r="C13" s="4" t="s">
        <v>14</v>
      </c>
      <c r="D13" s="13" t="s">
        <v>43</v>
      </c>
      <c r="E13" s="9">
        <v>1</v>
      </c>
    </row>
    <row r="14" spans="1:7" s="3" customFormat="1" ht="12.95" customHeight="1" x14ac:dyDescent="0.2">
      <c r="D14" s="13" t="s">
        <v>34</v>
      </c>
      <c r="E14" s="14">
        <f ca="1">NOW()+15018.5+$C$9/24</f>
        <v>60360.718213773143</v>
      </c>
    </row>
    <row r="15" spans="1:7" s="3" customFormat="1" ht="12.95" customHeight="1" x14ac:dyDescent="0.2">
      <c r="A15" s="15" t="s">
        <v>18</v>
      </c>
      <c r="C15" s="16">
        <f ca="1">(C7+C11)+(C8+C12)*INT(MAX(F21:F3533))</f>
        <v>55544.925499999998</v>
      </c>
      <c r="D15" s="13" t="s">
        <v>44</v>
      </c>
      <c r="E15" s="14">
        <f ca="1">ROUND(2*(E14-$C$7)/$C$8,0)/2+E13</f>
        <v>38466.5</v>
      </c>
    </row>
    <row r="16" spans="1:7" s="3" customFormat="1" ht="12.95" customHeight="1" x14ac:dyDescent="0.2">
      <c r="A16" s="5" t="s">
        <v>4</v>
      </c>
      <c r="C16" s="17">
        <f ca="1">+C8+C12</f>
        <v>0.91074110344826609</v>
      </c>
      <c r="D16" s="13" t="s">
        <v>35</v>
      </c>
      <c r="E16" s="11">
        <f ca="1">ROUND(2*(E14-$C$15)/$C$16,0)/2+E13</f>
        <v>5289</v>
      </c>
    </row>
    <row r="17" spans="1:17" s="3" customFormat="1" ht="12.95" customHeight="1" thickBot="1" x14ac:dyDescent="0.25">
      <c r="A17" s="13" t="s">
        <v>31</v>
      </c>
      <c r="C17" s="3">
        <f>COUNT(C21:C2191)</f>
        <v>3</v>
      </c>
      <c r="D17" s="13" t="s">
        <v>36</v>
      </c>
      <c r="E17" s="18">
        <f ca="1">+$C$15+$C$16*E16-15018.5-$C$9/24</f>
        <v>45343.731029471215</v>
      </c>
    </row>
    <row r="18" spans="1:17" s="3" customFormat="1" ht="12.95" customHeight="1" thickTop="1" thickBot="1" x14ac:dyDescent="0.25">
      <c r="A18" s="5" t="s">
        <v>5</v>
      </c>
      <c r="C18" s="19">
        <f ca="1">+C15</f>
        <v>55544.925499999998</v>
      </c>
      <c r="D18" s="20">
        <f ca="1">+C16</f>
        <v>0.91074110344826609</v>
      </c>
      <c r="E18" s="21" t="s">
        <v>37</v>
      </c>
    </row>
    <row r="19" spans="1:17" s="3" customFormat="1" ht="12.95" customHeight="1" thickTop="1" x14ac:dyDescent="0.2">
      <c r="A19" s="22" t="s">
        <v>38</v>
      </c>
      <c r="E19" s="23">
        <v>22</v>
      </c>
    </row>
    <row r="20" spans="1:17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24" t="s">
        <v>30</v>
      </c>
      <c r="I20" s="24" t="s">
        <v>46</v>
      </c>
      <c r="J20" s="24" t="s">
        <v>19</v>
      </c>
      <c r="K20" s="24" t="s">
        <v>26</v>
      </c>
      <c r="L20" s="24" t="s">
        <v>27</v>
      </c>
      <c r="M20" s="24" t="s">
        <v>28</v>
      </c>
      <c r="N20" s="24" t="s">
        <v>29</v>
      </c>
      <c r="O20" s="24" t="s">
        <v>24</v>
      </c>
      <c r="P20" s="25" t="s">
        <v>23</v>
      </c>
      <c r="Q20" s="10" t="s">
        <v>15</v>
      </c>
    </row>
    <row r="21" spans="1:17" s="3" customFormat="1" ht="12.95" customHeight="1" x14ac:dyDescent="0.2">
      <c r="A21" s="3" t="s">
        <v>12</v>
      </c>
      <c r="C21" s="26">
        <f>+C4</f>
        <v>25328.31</v>
      </c>
      <c r="D21" s="26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4.7169793421133616E-2</v>
      </c>
      <c r="Q21" s="27">
        <f>+C21-15018.5</f>
        <v>10309.810000000001</v>
      </c>
    </row>
    <row r="22" spans="1:17" s="3" customFormat="1" ht="12.95" customHeight="1" x14ac:dyDescent="0.2">
      <c r="A22" s="28" t="s">
        <v>41</v>
      </c>
      <c r="B22" s="29" t="s">
        <v>42</v>
      </c>
      <c r="C22" s="28">
        <v>54884.638200000001</v>
      </c>
      <c r="D22" s="28">
        <v>4.0000000000000002E-4</v>
      </c>
      <c r="E22" s="3">
        <f>+(C22-C$7)/C$8</f>
        <v>32452.984211791911</v>
      </c>
      <c r="F22" s="3">
        <f>ROUND(2*E22,0)/2</f>
        <v>32453</v>
      </c>
      <c r="G22" s="3">
        <f>+C22-(C$7+F22*C$8)</f>
        <v>-1.437900000018999E-2</v>
      </c>
      <c r="I22" s="3">
        <f>+G22</f>
        <v>-1.437900000018999E-2</v>
      </c>
      <c r="O22" s="3">
        <f ca="1">+C$11+C$12*$F22</f>
        <v>-1.437900000018999E-2</v>
      </c>
      <c r="Q22" s="27">
        <f>+C22-15018.5</f>
        <v>39866.138200000001</v>
      </c>
    </row>
    <row r="23" spans="1:17" s="3" customFormat="1" ht="12.95" customHeight="1" x14ac:dyDescent="0.2">
      <c r="A23" s="30" t="s">
        <v>45</v>
      </c>
      <c r="B23" s="31" t="s">
        <v>42</v>
      </c>
      <c r="C23" s="32">
        <v>55544.925499999998</v>
      </c>
      <c r="D23" s="32">
        <v>1E-3</v>
      </c>
      <c r="E23" s="3">
        <f>+(C23-C$7)/C$8</f>
        <v>33177.982702035588</v>
      </c>
      <c r="F23" s="3">
        <f>ROUND(2*E23,0)/2</f>
        <v>33178</v>
      </c>
      <c r="G23" s="3">
        <f>+C23-(C$7+F23*C$8)</f>
        <v>-1.5754000007291324E-2</v>
      </c>
      <c r="I23" s="3">
        <f>+G23</f>
        <v>-1.5754000007291324E-2</v>
      </c>
      <c r="O23" s="3">
        <f ca="1">+C$11+C$12*$F23</f>
        <v>-1.5754000007291324E-2</v>
      </c>
      <c r="Q23" s="27">
        <f>+C23-15018.5</f>
        <v>40526.425499999998</v>
      </c>
    </row>
    <row r="24" spans="1:17" s="3" customFormat="1" ht="12.95" customHeight="1" x14ac:dyDescent="0.2">
      <c r="C24" s="26"/>
      <c r="D24" s="26"/>
      <c r="Q24" s="27"/>
    </row>
    <row r="25" spans="1:17" s="3" customFormat="1" ht="12.95" customHeight="1" x14ac:dyDescent="0.2">
      <c r="C25" s="26"/>
      <c r="D25" s="26"/>
      <c r="Q25" s="27"/>
    </row>
    <row r="26" spans="1:17" s="3" customFormat="1" ht="12.95" customHeight="1" x14ac:dyDescent="0.2">
      <c r="C26" s="26"/>
      <c r="D26" s="26"/>
      <c r="Q26" s="27"/>
    </row>
    <row r="27" spans="1:17" s="3" customFormat="1" ht="12.95" customHeight="1" x14ac:dyDescent="0.2">
      <c r="C27" s="26"/>
      <c r="D27" s="26"/>
      <c r="Q27" s="27"/>
    </row>
    <row r="28" spans="1:17" s="3" customFormat="1" ht="12.95" customHeight="1" x14ac:dyDescent="0.2">
      <c r="C28" s="26"/>
      <c r="D28" s="26"/>
      <c r="Q28" s="27"/>
    </row>
    <row r="29" spans="1:17" s="3" customFormat="1" ht="12.95" customHeight="1" x14ac:dyDescent="0.2">
      <c r="C29" s="26"/>
      <c r="D29" s="26"/>
      <c r="Q29" s="27"/>
    </row>
    <row r="30" spans="1:17" s="3" customFormat="1" ht="12.95" customHeight="1" x14ac:dyDescent="0.2">
      <c r="C30" s="26"/>
      <c r="D30" s="26"/>
      <c r="Q30" s="27"/>
    </row>
    <row r="31" spans="1:17" s="3" customFormat="1" ht="12.95" customHeight="1" x14ac:dyDescent="0.2">
      <c r="C31" s="26"/>
      <c r="D31" s="26"/>
      <c r="Q31" s="27"/>
    </row>
    <row r="32" spans="1:17" s="3" customFormat="1" ht="12.95" customHeight="1" x14ac:dyDescent="0.2">
      <c r="C32" s="26"/>
      <c r="D32" s="26"/>
      <c r="Q32" s="27"/>
    </row>
    <row r="33" spans="3:17" s="3" customFormat="1" ht="12.95" customHeight="1" x14ac:dyDescent="0.2">
      <c r="C33" s="26"/>
      <c r="D33" s="26"/>
      <c r="Q33" s="27"/>
    </row>
    <row r="34" spans="3:17" s="3" customFormat="1" ht="12.95" customHeight="1" x14ac:dyDescent="0.2">
      <c r="C34" s="26"/>
      <c r="D34" s="26"/>
    </row>
    <row r="35" spans="3:17" s="3" customFormat="1" ht="12.95" customHeight="1" x14ac:dyDescent="0.2">
      <c r="C35" s="26"/>
      <c r="D35" s="26"/>
    </row>
    <row r="36" spans="3:17" s="3" customFormat="1" ht="12.95" customHeight="1" x14ac:dyDescent="0.2">
      <c r="C36" s="26"/>
      <c r="D36" s="26"/>
    </row>
    <row r="37" spans="3:17" s="3" customFormat="1" ht="12.95" customHeight="1" x14ac:dyDescent="0.2">
      <c r="C37" s="26"/>
      <c r="D37" s="26"/>
    </row>
    <row r="38" spans="3:17" s="3" customFormat="1" ht="12.95" customHeight="1" x14ac:dyDescent="0.2">
      <c r="C38" s="26"/>
      <c r="D38" s="26"/>
    </row>
    <row r="39" spans="3:17" s="3" customFormat="1" ht="12.95" customHeight="1" x14ac:dyDescent="0.2">
      <c r="C39" s="26"/>
      <c r="D39" s="26"/>
    </row>
    <row r="40" spans="3:17" s="3" customFormat="1" ht="12.95" customHeight="1" x14ac:dyDescent="0.2">
      <c r="C40" s="26"/>
      <c r="D40" s="26"/>
    </row>
    <row r="41" spans="3:17" s="3" customFormat="1" ht="12.95" customHeight="1" x14ac:dyDescent="0.2">
      <c r="C41" s="26"/>
      <c r="D41" s="26"/>
    </row>
    <row r="42" spans="3:17" s="3" customFormat="1" ht="12.95" customHeight="1" x14ac:dyDescent="0.2">
      <c r="C42" s="26"/>
      <c r="D42" s="26"/>
    </row>
    <row r="43" spans="3:17" s="3" customFormat="1" ht="12.95" customHeight="1" x14ac:dyDescent="0.2">
      <c r="C43" s="26"/>
      <c r="D43" s="26"/>
    </row>
    <row r="44" spans="3:17" s="3" customFormat="1" ht="12.95" customHeight="1" x14ac:dyDescent="0.2">
      <c r="C44" s="26"/>
      <c r="D44" s="26"/>
    </row>
    <row r="45" spans="3:17" s="3" customFormat="1" ht="12.95" customHeight="1" x14ac:dyDescent="0.2">
      <c r="C45" s="26"/>
      <c r="D45" s="26"/>
    </row>
    <row r="46" spans="3:17" s="3" customFormat="1" ht="12.95" customHeight="1" x14ac:dyDescent="0.2">
      <c r="C46" s="26"/>
      <c r="D46" s="26"/>
    </row>
    <row r="47" spans="3:17" s="3" customFormat="1" ht="12.95" customHeight="1" x14ac:dyDescent="0.2">
      <c r="C47" s="26"/>
      <c r="D47" s="26"/>
    </row>
    <row r="48" spans="3:17" s="3" customFormat="1" ht="12.95" customHeight="1" x14ac:dyDescent="0.2">
      <c r="C48" s="26"/>
      <c r="D48" s="26"/>
    </row>
    <row r="49" spans="3:4" s="3" customFormat="1" ht="12.95" customHeight="1" x14ac:dyDescent="0.2">
      <c r="C49" s="26"/>
      <c r="D49" s="26"/>
    </row>
    <row r="50" spans="3:4" s="3" customFormat="1" ht="12.95" customHeight="1" x14ac:dyDescent="0.2">
      <c r="C50" s="26"/>
      <c r="D50" s="26"/>
    </row>
    <row r="51" spans="3:4" s="3" customFormat="1" ht="12.95" customHeight="1" x14ac:dyDescent="0.2">
      <c r="C51" s="26"/>
      <c r="D51" s="26"/>
    </row>
    <row r="52" spans="3:4" s="3" customFormat="1" ht="12.95" customHeight="1" x14ac:dyDescent="0.2">
      <c r="C52" s="26"/>
      <c r="D52" s="26"/>
    </row>
    <row r="53" spans="3:4" s="3" customFormat="1" ht="12.95" customHeight="1" x14ac:dyDescent="0.2">
      <c r="C53" s="26"/>
      <c r="D53" s="26"/>
    </row>
    <row r="54" spans="3:4" s="3" customFormat="1" ht="12.95" customHeight="1" x14ac:dyDescent="0.2">
      <c r="C54" s="26"/>
      <c r="D54" s="26"/>
    </row>
    <row r="55" spans="3:4" s="3" customFormat="1" ht="12.95" customHeight="1" x14ac:dyDescent="0.2">
      <c r="C55" s="26"/>
      <c r="D55" s="26"/>
    </row>
    <row r="56" spans="3:4" s="3" customFormat="1" ht="12.95" customHeight="1" x14ac:dyDescent="0.2">
      <c r="C56" s="26"/>
      <c r="D56" s="26"/>
    </row>
    <row r="57" spans="3:4" s="3" customFormat="1" ht="12.95" customHeight="1" x14ac:dyDescent="0.2">
      <c r="C57" s="26"/>
      <c r="D57" s="26"/>
    </row>
    <row r="58" spans="3:4" s="3" customFormat="1" ht="12.95" customHeight="1" x14ac:dyDescent="0.2">
      <c r="C58" s="26"/>
      <c r="D58" s="26"/>
    </row>
    <row r="59" spans="3:4" s="3" customFormat="1" ht="12.95" customHeight="1" x14ac:dyDescent="0.2">
      <c r="C59" s="26"/>
      <c r="D59" s="26"/>
    </row>
    <row r="60" spans="3:4" s="3" customFormat="1" ht="12.95" customHeight="1" x14ac:dyDescent="0.2">
      <c r="C60" s="26"/>
      <c r="D60" s="26"/>
    </row>
    <row r="61" spans="3:4" s="3" customFormat="1" ht="12.95" customHeight="1" x14ac:dyDescent="0.2">
      <c r="C61" s="26"/>
      <c r="D61" s="26"/>
    </row>
    <row r="62" spans="3:4" s="3" customFormat="1" ht="12.95" customHeight="1" x14ac:dyDescent="0.2">
      <c r="C62" s="26"/>
      <c r="D62" s="26"/>
    </row>
    <row r="63" spans="3:4" s="3" customFormat="1" ht="12.95" customHeight="1" x14ac:dyDescent="0.2">
      <c r="C63" s="26"/>
      <c r="D63" s="26"/>
    </row>
    <row r="64" spans="3:4" s="3" customFormat="1" ht="12.95" customHeight="1" x14ac:dyDescent="0.2">
      <c r="C64" s="26"/>
      <c r="D64" s="26"/>
    </row>
    <row r="65" spans="3:4" s="3" customFormat="1" ht="12.95" customHeight="1" x14ac:dyDescent="0.2">
      <c r="C65" s="26"/>
      <c r="D65" s="26"/>
    </row>
    <row r="66" spans="3:4" s="3" customFormat="1" ht="12.95" customHeight="1" x14ac:dyDescent="0.2">
      <c r="C66" s="26"/>
      <c r="D66" s="26"/>
    </row>
    <row r="67" spans="3:4" s="3" customFormat="1" ht="12.95" customHeight="1" x14ac:dyDescent="0.2">
      <c r="C67" s="26"/>
      <c r="D67" s="26"/>
    </row>
    <row r="68" spans="3:4" s="3" customFormat="1" ht="12.95" customHeight="1" x14ac:dyDescent="0.2">
      <c r="C68" s="26"/>
      <c r="D68" s="26"/>
    </row>
    <row r="69" spans="3:4" s="3" customFormat="1" ht="12.95" customHeight="1" x14ac:dyDescent="0.2">
      <c r="C69" s="26"/>
      <c r="D69" s="26"/>
    </row>
    <row r="70" spans="3:4" s="3" customFormat="1" ht="12.95" customHeight="1" x14ac:dyDescent="0.2">
      <c r="C70" s="26"/>
      <c r="D70" s="26"/>
    </row>
    <row r="71" spans="3:4" s="3" customFormat="1" ht="12.95" customHeight="1" x14ac:dyDescent="0.2">
      <c r="C71" s="26"/>
      <c r="D71" s="26"/>
    </row>
    <row r="72" spans="3:4" s="3" customFormat="1" ht="12.95" customHeight="1" x14ac:dyDescent="0.2">
      <c r="C72" s="26"/>
      <c r="D72" s="26"/>
    </row>
    <row r="73" spans="3:4" s="3" customFormat="1" ht="12.95" customHeight="1" x14ac:dyDescent="0.2">
      <c r="C73" s="26"/>
      <c r="D73" s="26"/>
    </row>
    <row r="74" spans="3:4" s="3" customFormat="1" ht="12.95" customHeight="1" x14ac:dyDescent="0.2">
      <c r="C74" s="26"/>
      <c r="D74" s="26"/>
    </row>
    <row r="75" spans="3:4" s="3" customFormat="1" ht="12.95" customHeight="1" x14ac:dyDescent="0.2">
      <c r="C75" s="26"/>
      <c r="D75" s="26"/>
    </row>
    <row r="76" spans="3:4" s="3" customFormat="1" ht="12.95" customHeight="1" x14ac:dyDescent="0.2">
      <c r="C76" s="26"/>
      <c r="D76" s="26"/>
    </row>
    <row r="77" spans="3:4" s="3" customFormat="1" ht="12.95" customHeight="1" x14ac:dyDescent="0.2">
      <c r="C77" s="26"/>
      <c r="D77" s="26"/>
    </row>
    <row r="78" spans="3:4" s="3" customFormat="1" ht="12.95" customHeight="1" x14ac:dyDescent="0.2">
      <c r="C78" s="26"/>
      <c r="D78" s="26"/>
    </row>
    <row r="79" spans="3:4" s="3" customFormat="1" ht="12.95" customHeight="1" x14ac:dyDescent="0.2">
      <c r="C79" s="26"/>
      <c r="D79" s="26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2024-02-20T04:14:13Z</dcterms:modified>
</cp:coreProperties>
</file>