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458F300-2BDD-41AA-8153-0787FE2D89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6" i="1" l="1"/>
  <c r="Q54" i="1"/>
  <c r="Q51" i="1"/>
  <c r="Q50" i="1"/>
  <c r="Q49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G19" i="2"/>
  <c r="C19" i="2"/>
  <c r="G46" i="2"/>
  <c r="C46" i="2"/>
  <c r="G18" i="2"/>
  <c r="C18" i="2"/>
  <c r="G45" i="2"/>
  <c r="C45" i="2"/>
  <c r="G17" i="2"/>
  <c r="C17" i="2"/>
  <c r="G16" i="2"/>
  <c r="C16" i="2"/>
  <c r="G44" i="2"/>
  <c r="C44" i="2"/>
  <c r="G43" i="2"/>
  <c r="C43" i="2"/>
  <c r="G42" i="2"/>
  <c r="C42" i="2"/>
  <c r="G15" i="2"/>
  <c r="C15" i="2"/>
  <c r="G14" i="2"/>
  <c r="C14" i="2"/>
  <c r="G13" i="2"/>
  <c r="C13" i="2"/>
  <c r="G12" i="2"/>
  <c r="C12" i="2"/>
  <c r="G11" i="2"/>
  <c r="C1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9" i="2"/>
  <c r="D19" i="2"/>
  <c r="B19" i="2"/>
  <c r="A19" i="2"/>
  <c r="H46" i="2"/>
  <c r="B46" i="2"/>
  <c r="D46" i="2"/>
  <c r="A46" i="2"/>
  <c r="H18" i="2"/>
  <c r="D18" i="2"/>
  <c r="B18" i="2"/>
  <c r="A18" i="2"/>
  <c r="H45" i="2"/>
  <c r="B45" i="2"/>
  <c r="D45" i="2"/>
  <c r="A45" i="2"/>
  <c r="H17" i="2"/>
  <c r="D17" i="2"/>
  <c r="B17" i="2"/>
  <c r="A17" i="2"/>
  <c r="H16" i="2"/>
  <c r="B16" i="2"/>
  <c r="D16" i="2"/>
  <c r="A16" i="2"/>
  <c r="H44" i="2"/>
  <c r="D44" i="2"/>
  <c r="B44" i="2"/>
  <c r="A44" i="2"/>
  <c r="H43" i="2"/>
  <c r="B43" i="2"/>
  <c r="D43" i="2"/>
  <c r="A43" i="2"/>
  <c r="H42" i="2"/>
  <c r="D42" i="2"/>
  <c r="B42" i="2"/>
  <c r="A42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G11" i="1"/>
  <c r="F11" i="1"/>
  <c r="E15" i="1"/>
  <c r="C17" i="1"/>
  <c r="Q57" i="1"/>
  <c r="Q52" i="1"/>
  <c r="Q55" i="1"/>
  <c r="Q53" i="1"/>
  <c r="Q48" i="1"/>
  <c r="Q44" i="1"/>
  <c r="Q45" i="1"/>
  <c r="Q46" i="1"/>
  <c r="Q47" i="1"/>
  <c r="C8" i="1"/>
  <c r="E53" i="1" s="1"/>
  <c r="C7" i="1"/>
  <c r="Q32" i="1"/>
  <c r="E21" i="2"/>
  <c r="E12" i="2"/>
  <c r="E56" i="1"/>
  <c r="F56" i="1"/>
  <c r="E40" i="1"/>
  <c r="E38" i="2" s="1"/>
  <c r="F40" i="1"/>
  <c r="G40" i="1" s="1"/>
  <c r="I40" i="1" s="1"/>
  <c r="G34" i="1"/>
  <c r="I34" i="1" s="1"/>
  <c r="E23" i="1"/>
  <c r="F23" i="1"/>
  <c r="E47" i="1"/>
  <c r="F47" i="1"/>
  <c r="E50" i="1"/>
  <c r="F50" i="1" s="1"/>
  <c r="G50" i="1" s="1"/>
  <c r="I50" i="1" s="1"/>
  <c r="E37" i="1"/>
  <c r="F37" i="1"/>
  <c r="G37" i="1" s="1"/>
  <c r="I37" i="1" s="1"/>
  <c r="E28" i="1"/>
  <c r="E27" i="2" s="1"/>
  <c r="F28" i="1"/>
  <c r="G28" i="1" s="1"/>
  <c r="I28" i="1" s="1"/>
  <c r="E57" i="1"/>
  <c r="F57" i="1" s="1"/>
  <c r="G57" i="1" s="1"/>
  <c r="J57" i="1" s="1"/>
  <c r="E44" i="1"/>
  <c r="F44" i="1"/>
  <c r="G44" i="1"/>
  <c r="I44" i="1"/>
  <c r="G49" i="1"/>
  <c r="I49" i="1" s="1"/>
  <c r="E34" i="1"/>
  <c r="E32" i="2" s="1"/>
  <c r="F34" i="1"/>
  <c r="E25" i="1"/>
  <c r="F25" i="1" s="1"/>
  <c r="G25" i="1" s="1"/>
  <c r="I25" i="1" s="1"/>
  <c r="E52" i="1"/>
  <c r="F52" i="1"/>
  <c r="G52" i="1"/>
  <c r="J52" i="1"/>
  <c r="G32" i="1"/>
  <c r="H32" i="1" s="1"/>
  <c r="E39" i="1"/>
  <c r="F39" i="1"/>
  <c r="G39" i="1" s="1"/>
  <c r="I39" i="1" s="1"/>
  <c r="E30" i="1"/>
  <c r="F30" i="1" s="1"/>
  <c r="G30" i="1" s="1"/>
  <c r="I30" i="1" s="1"/>
  <c r="E22" i="1"/>
  <c r="F22" i="1"/>
  <c r="G22" i="1"/>
  <c r="I22" i="1"/>
  <c r="G48" i="1"/>
  <c r="K48" i="1" s="1"/>
  <c r="E49" i="1"/>
  <c r="F49" i="1"/>
  <c r="E36" i="1"/>
  <c r="F36" i="1" s="1"/>
  <c r="G36" i="1" s="1"/>
  <c r="I36" i="1" s="1"/>
  <c r="E27" i="1"/>
  <c r="F27" i="1"/>
  <c r="G27" i="1"/>
  <c r="I27" i="1"/>
  <c r="E55" i="1"/>
  <c r="F55" i="1" s="1"/>
  <c r="G55" i="1" s="1"/>
  <c r="J55" i="1" s="1"/>
  <c r="E32" i="1"/>
  <c r="F32" i="1"/>
  <c r="E41" i="1"/>
  <c r="E39" i="2" s="1"/>
  <c r="F41" i="1"/>
  <c r="G41" i="1"/>
  <c r="I41" i="1" s="1"/>
  <c r="E33" i="1"/>
  <c r="F33" i="1" s="1"/>
  <c r="G33" i="1" s="1"/>
  <c r="I33" i="1" s="1"/>
  <c r="E24" i="1"/>
  <c r="F24" i="1" s="1"/>
  <c r="G24" i="1" s="1"/>
  <c r="I24" i="1" s="1"/>
  <c r="E48" i="1"/>
  <c r="F48" i="1"/>
  <c r="G56" i="1"/>
  <c r="I56" i="1" s="1"/>
  <c r="E51" i="1"/>
  <c r="F51" i="1" s="1"/>
  <c r="G51" i="1" s="1"/>
  <c r="I51" i="1" s="1"/>
  <c r="E38" i="1"/>
  <c r="F38" i="1" s="1"/>
  <c r="G38" i="1" s="1"/>
  <c r="I38" i="1" s="1"/>
  <c r="E29" i="1"/>
  <c r="G23" i="1"/>
  <c r="I23" i="1"/>
  <c r="E21" i="1"/>
  <c r="E20" i="2" s="1"/>
  <c r="G47" i="1"/>
  <c r="K47" i="1"/>
  <c r="E45" i="1"/>
  <c r="F45" i="1" s="1"/>
  <c r="G45" i="1" s="1"/>
  <c r="I45" i="1" s="1"/>
  <c r="E43" i="1"/>
  <c r="E41" i="2" s="1"/>
  <c r="F43" i="1"/>
  <c r="G43" i="1" s="1"/>
  <c r="I43" i="1" s="1"/>
  <c r="E35" i="1"/>
  <c r="F35" i="1"/>
  <c r="G35" i="1"/>
  <c r="I35" i="1"/>
  <c r="E46" i="2"/>
  <c r="E15" i="2"/>
  <c r="E33" i="2"/>
  <c r="E11" i="2"/>
  <c r="E16" i="2"/>
  <c r="E42" i="2"/>
  <c r="F21" i="1"/>
  <c r="G21" i="1"/>
  <c r="I21" i="1" s="1"/>
  <c r="E22" i="2"/>
  <c r="E26" i="2"/>
  <c r="F29" i="1"/>
  <c r="G29" i="1"/>
  <c r="I29" i="1"/>
  <c r="E28" i="2"/>
  <c r="E35" i="2"/>
  <c r="E44" i="2"/>
  <c r="E43" i="2"/>
  <c r="E14" i="2"/>
  <c r="E37" i="2"/>
  <c r="E31" i="2"/>
  <c r="E17" i="2" l="1"/>
  <c r="F53" i="1"/>
  <c r="G53" i="1" s="1"/>
  <c r="J53" i="1" s="1"/>
  <c r="E24" i="2"/>
  <c r="E36" i="2"/>
  <c r="E18" i="2"/>
  <c r="E34" i="2"/>
  <c r="E26" i="1"/>
  <c r="E29" i="2"/>
  <c r="E23" i="2"/>
  <c r="E19" i="2"/>
  <c r="E46" i="1"/>
  <c r="E54" i="1"/>
  <c r="E42" i="1"/>
  <c r="E31" i="1"/>
  <c r="E30" i="2" l="1"/>
  <c r="F31" i="1"/>
  <c r="G31" i="1" s="1"/>
  <c r="I31" i="1" s="1"/>
  <c r="E40" i="2"/>
  <c r="F42" i="1"/>
  <c r="G42" i="1" s="1"/>
  <c r="I42" i="1" s="1"/>
  <c r="E13" i="2"/>
  <c r="F46" i="1"/>
  <c r="G46" i="1" s="1"/>
  <c r="J46" i="1" s="1"/>
  <c r="F26" i="1"/>
  <c r="G26" i="1" s="1"/>
  <c r="E25" i="2"/>
  <c r="E45" i="2"/>
  <c r="F54" i="1"/>
  <c r="G54" i="1" s="1"/>
  <c r="I54" i="1" s="1"/>
  <c r="C11" i="1"/>
  <c r="C12" i="1"/>
  <c r="C16" i="1" l="1"/>
  <c r="D18" i="1" s="1"/>
  <c r="O49" i="1"/>
  <c r="O26" i="1"/>
  <c r="O46" i="1"/>
  <c r="O27" i="1"/>
  <c r="O34" i="1"/>
  <c r="O33" i="1"/>
  <c r="O32" i="1"/>
  <c r="O55" i="1"/>
  <c r="O53" i="1"/>
  <c r="O29" i="1"/>
  <c r="O38" i="1"/>
  <c r="O28" i="1"/>
  <c r="C15" i="1"/>
  <c r="C18" i="1" s="1"/>
  <c r="O43" i="1"/>
  <c r="O52" i="1"/>
  <c r="O54" i="1"/>
  <c r="O35" i="1"/>
  <c r="O37" i="1"/>
  <c r="O57" i="1"/>
  <c r="O39" i="1"/>
  <c r="O47" i="1"/>
  <c r="O21" i="1"/>
  <c r="O48" i="1"/>
  <c r="O40" i="1"/>
  <c r="O23" i="1"/>
  <c r="O56" i="1"/>
  <c r="O25" i="1"/>
  <c r="O30" i="1"/>
  <c r="O42" i="1"/>
  <c r="O41" i="1"/>
  <c r="O36" i="1"/>
  <c r="O31" i="1"/>
  <c r="O51" i="1"/>
  <c r="O44" i="1"/>
  <c r="O45" i="1"/>
  <c r="O50" i="1"/>
  <c r="O24" i="1"/>
  <c r="O22" i="1"/>
  <c r="I26" i="1"/>
  <c r="E16" i="1" l="1"/>
  <c r="E17" i="1" s="1"/>
</calcChain>
</file>

<file path=xl/sharedStrings.xml><?xml version="1.0" encoding="utf-8"?>
<sst xmlns="http://schemas.openxmlformats.org/spreadsheetml/2006/main" count="391" uniqueCount="195">
  <si>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</si>
  <si>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</si>
  <si>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</si>
  <si>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</si>
  <si>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</si>
  <si>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</si>
  <si>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</si>
  <si>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</si>
  <si>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</si>
  <si>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</si>
  <si>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</si>
  <si>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</si>
  <si>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</si>
  <si>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</si>
  <si>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</si>
  <si>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</si>
  <si>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</si>
  <si>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</si>
  <si>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</si>
  <si>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</si>
  <si>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</si>
  <si>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</si>
  <si>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</si>
  <si>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</si>
  <si>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</si>
  <si>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</si>
  <si>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</si>
  <si>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</si>
  <si>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</si>
  <si>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Bull.94</t>
  </si>
  <si>
    <t>B</t>
  </si>
  <si>
    <t>Paschke A</t>
  </si>
  <si>
    <t>BBSAG Bull.95</t>
  </si>
  <si>
    <t>BBSAG Bull.102</t>
  </si>
  <si>
    <t>BBSAG Bull.108</t>
  </si>
  <si>
    <t>IBVS 4888</t>
  </si>
  <si>
    <t>IBVS 5543</t>
  </si>
  <si>
    <t>I</t>
  </si>
  <si>
    <t># of data points:</t>
  </si>
  <si>
    <t>UU Mon / GSC 00153-01382</t>
  </si>
  <si>
    <t>IBVS 5731</t>
  </si>
  <si>
    <t>EA/SD</t>
  </si>
  <si>
    <t>IBVS 5438</t>
  </si>
  <si>
    <t>IBVS 5894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</si>
  <si>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</si>
  <si>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</si>
  <si>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</si>
  <si>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</si>
  <si>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</si>
  <si>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</si>
  <si>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</si>
  <si>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</si>
  <si>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</si>
  <si>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</si>
  <si>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</si>
  <si>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</si>
  <si>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</si>
  <si>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</si>
  <si>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</si>
  <si>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</si>
  <si>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</si>
  <si>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</si>
  <si>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2427100.373 </t>
  </si>
  <si>
    <t> 27.01.1933 20:57 </t>
  </si>
  <si>
    <t> 0.017 </t>
  </si>
  <si>
    <t>P </t>
  </si>
  <si>
    <t> P.Ahnert </t>
  </si>
  <si>
    <t> VSS 1.127 </t>
  </si>
  <si>
    <t>2428074.559 </t>
  </si>
  <si>
    <t> 29.09.1935 01:24 </t>
  </si>
  <si>
    <t> -0.026 </t>
  </si>
  <si>
    <t>2428453.563 </t>
  </si>
  <si>
    <t> 12.10.1936 01:30 </t>
  </si>
  <si>
    <t> -0.006 </t>
  </si>
  <si>
    <t>2428835.662 </t>
  </si>
  <si>
    <t> 29.10.1937 03:53 </t>
  </si>
  <si>
    <t> -0.040 </t>
  </si>
  <si>
    <t>2428954.326 </t>
  </si>
  <si>
    <t> 24.02.1938 19:49 </t>
  </si>
  <si>
    <t> -0.005 </t>
  </si>
  <si>
    <t>2429334.345 </t>
  </si>
  <si>
    <t> 11.03.1939 20:16 </t>
  </si>
  <si>
    <t> -0.019 </t>
  </si>
  <si>
    <t> A.A.Wachmann </t>
  </si>
  <si>
    <t> AHSB 7.8.410 </t>
  </si>
  <si>
    <t>2429691.305 </t>
  </si>
  <si>
    <t> 02.03.1940 19:19 </t>
  </si>
  <si>
    <t> 0.003 </t>
  </si>
  <si>
    <t>2430072.385 </t>
  </si>
  <si>
    <t> 18.03.1941 21:14 </t>
  </si>
  <si>
    <t> -0.000 </t>
  </si>
  <si>
    <t>2431740.547 </t>
  </si>
  <si>
    <t> 12.10.1945 01:07 </t>
  </si>
  <si>
    <t> 0.004 </t>
  </si>
  <si>
    <t>2431803.540 </t>
  </si>
  <si>
    <t> 14.12.1945 00:57 </t>
  </si>
  <si>
    <t> 0.008 </t>
  </si>
  <si>
    <t>2432916.345 </t>
  </si>
  <si>
    <t> 30.12.1948 20:16 </t>
  </si>
  <si>
    <t>2432939.440 </t>
  </si>
  <si>
    <t> 22.01.1949 22:33 </t>
  </si>
  <si>
    <t> 0.007 </t>
  </si>
  <si>
    <t>2432978.270 </t>
  </si>
  <si>
    <t> 02.03.1949 18:28 </t>
  </si>
  <si>
    <t>2433001.355 </t>
  </si>
  <si>
    <t> 25.03.1949 20:31 </t>
  </si>
  <si>
    <t> -0.017 </t>
  </si>
  <si>
    <t>2433022.355 </t>
  </si>
  <si>
    <t> 15.04.1949 20:31 </t>
  </si>
  <si>
    <t> -0.013 </t>
  </si>
  <si>
    <t>2434769.267 </t>
  </si>
  <si>
    <t> 26.01.1954 18:24 </t>
  </si>
  <si>
    <t>2434770.300 </t>
  </si>
  <si>
    <t> 27.01.1954 19:12 </t>
  </si>
  <si>
    <t> -0.012 </t>
  </si>
  <si>
    <t>2434771.355 </t>
  </si>
  <si>
    <t> 28.01.1954 20:31 </t>
  </si>
  <si>
    <t> -0.007 </t>
  </si>
  <si>
    <t>2434773.450 </t>
  </si>
  <si>
    <t> 30.01.1954 22:48 </t>
  </si>
  <si>
    <t>2435131.450 </t>
  </si>
  <si>
    <t> 23.01.1955 22:48 </t>
  </si>
  <si>
    <t> 0.001 </t>
  </si>
  <si>
    <t>2436964.430 </t>
  </si>
  <si>
    <t> 30.01.1960 22:19 </t>
  </si>
  <si>
    <t> 0.002 </t>
  </si>
  <si>
    <t>2436983.325 </t>
  </si>
  <si>
    <t> 18.02.1960 19:48 </t>
  </si>
  <si>
    <t> 0.000 </t>
  </si>
  <si>
    <t>2447922.414 </t>
  </si>
  <si>
    <t> 30.01.1990 21:56 </t>
  </si>
  <si>
    <t> 0.005 </t>
  </si>
  <si>
    <t>V </t>
  </si>
  <si>
    <t> K.Locher </t>
  </si>
  <si>
    <t> BBS 94 </t>
  </si>
  <si>
    <t>2447922.420 </t>
  </si>
  <si>
    <t> 30.01.1990 22:04 </t>
  </si>
  <si>
    <t> 0.011 </t>
  </si>
  <si>
    <t>E </t>
  </si>
  <si>
    <t>?</t>
  </si>
  <si>
    <t> A.Paschke </t>
  </si>
  <si>
    <t> BBS 95 </t>
  </si>
  <si>
    <t>2448960.676 </t>
  </si>
  <si>
    <t> 04.12.1992 04:13 </t>
  </si>
  <si>
    <t> -0.001 </t>
  </si>
  <si>
    <t> BBS 102 </t>
  </si>
  <si>
    <t>2449732.308 </t>
  </si>
  <si>
    <t> 14.01.1995 19:23 </t>
  </si>
  <si>
    <t> 0.016 </t>
  </si>
  <si>
    <t> BBS 108 </t>
  </si>
  <si>
    <t>2450849.3013 </t>
  </si>
  <si>
    <t> 04.02.1998 19:13 </t>
  </si>
  <si>
    <t> 0.0046 </t>
  </si>
  <si>
    <t> J.Safar </t>
  </si>
  <si>
    <t>IBVS 4888 </t>
  </si>
  <si>
    <t>2451250.3323 </t>
  </si>
  <si>
    <t> 12.03.1999 19:58 </t>
  </si>
  <si>
    <t> 0.0058 </t>
  </si>
  <si>
    <t> E.Blättler </t>
  </si>
  <si>
    <t> BBS 120 </t>
  </si>
  <si>
    <t>2451825.633 </t>
  </si>
  <si>
    <t> 08.10.2000 03:11 </t>
  </si>
  <si>
    <t> BBS 124 </t>
  </si>
  <si>
    <t>2451967.356 </t>
  </si>
  <si>
    <t> 26.02.2001 20:32 </t>
  </si>
  <si>
    <t> R.Diethelm </t>
  </si>
  <si>
    <t>2452584.644 </t>
  </si>
  <si>
    <t> 06.11.2002 03:27 </t>
  </si>
  <si>
    <t> BBS 129 </t>
  </si>
  <si>
    <t>2452940.537 </t>
  </si>
  <si>
    <t> 28.10.2003 00:53 </t>
  </si>
  <si>
    <t> BBS 130 </t>
  </si>
  <si>
    <t>2453462.3005 </t>
  </si>
  <si>
    <t> 01.04.2005 19:12 </t>
  </si>
  <si>
    <t> 0.0114 </t>
  </si>
  <si>
    <t> M.Zejda et al. </t>
  </si>
  <si>
    <t>IBVS 5741 </t>
  </si>
  <si>
    <t>2453780.3957 </t>
  </si>
  <si>
    <t> 13.02.2006 21:29 </t>
  </si>
  <si>
    <t> 0.0123 </t>
  </si>
  <si>
    <t>C </t>
  </si>
  <si>
    <t>-I</t>
  </si>
  <si>
    <t> F.Agerer </t>
  </si>
  <si>
    <t>BAVM 178 </t>
  </si>
  <si>
    <t>2454815.5163 </t>
  </si>
  <si>
    <t> 15.12.2008 00:23 </t>
  </si>
  <si>
    <t>20838</t>
  </si>
  <si>
    <t> 0.0142 </t>
  </si>
  <si>
    <t>BAVM 203 </t>
  </si>
  <si>
    <t>2454882.7018 </t>
  </si>
  <si>
    <t> 20.02.2009 04:50 </t>
  </si>
  <si>
    <t>20902</t>
  </si>
  <si>
    <t>IBVS 5894 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</si>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</sst>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Mon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9-4B97-A1F3-94C94A0957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1.7481920003774576E-2</c:v>
                </c:pt>
                <c:pt idx="1">
                  <c:v>-2.5914559995726449E-2</c:v>
                </c:pt>
                <c:pt idx="2">
                  <c:v>-5.5483200012531597E-3</c:v>
                </c:pt>
                <c:pt idx="3">
                  <c:v>-3.9630559997021919E-2</c:v>
                </c:pt>
                <c:pt idx="4">
                  <c:v>-4.8566399964329321E-3</c:v>
                </c:pt>
                <c:pt idx="5">
                  <c:v>-1.9306559996039141E-2</c:v>
                </c:pt>
                <c:pt idx="6">
                  <c:v>3.1990400020731613E-3</c:v>
                </c:pt>
                <c:pt idx="7">
                  <c:v>-6.7040000431006774E-5</c:v>
                </c:pt>
                <c:pt idx="8">
                  <c:v>4.0547200005676132E-3</c:v>
                </c:pt>
                <c:pt idx="9">
                  <c:v>8.085120003670454E-3</c:v>
                </c:pt>
                <c:pt idx="10">
                  <c:v>7.9555200063623488E-3</c:v>
                </c:pt>
                <c:pt idx="12">
                  <c:v>7.0000000050640665E-3</c:v>
                </c:pt>
                <c:pt idx="13">
                  <c:v>-6.1979200036148541E-3</c:v>
                </c:pt>
                <c:pt idx="14">
                  <c:v>-1.7153439992398489E-2</c:v>
                </c:pt>
                <c:pt idx="15">
                  <c:v>-1.3476639993314166E-2</c:v>
                </c:pt>
                <c:pt idx="16">
                  <c:v>4.433120004250668E-3</c:v>
                </c:pt>
                <c:pt idx="17">
                  <c:v>-1.2383039997075684E-2</c:v>
                </c:pt>
                <c:pt idx="18">
                  <c:v>-7.1991999939200468E-3</c:v>
                </c:pt>
                <c:pt idx="19">
                  <c:v>-1.183152000157861E-2</c:v>
                </c:pt>
                <c:pt idx="20">
                  <c:v>8.5792000027140602E-4</c:v>
                </c:pt>
                <c:pt idx="21">
                  <c:v>1.8425600064801984E-3</c:v>
                </c:pt>
                <c:pt idx="22">
                  <c:v>1.5167999663390219E-4</c:v>
                </c:pt>
                <c:pt idx="23">
                  <c:v>4.7644799997215159E-3</c:v>
                </c:pt>
                <c:pt idx="24">
                  <c:v>1.0764480000943877E-2</c:v>
                </c:pt>
                <c:pt idx="28">
                  <c:v>5.8372800049255602E-3</c:v>
                </c:pt>
                <c:pt idx="29">
                  <c:v>7.2816000028979033E-3</c:v>
                </c:pt>
                <c:pt idx="30">
                  <c:v>5.1000000021304004E-3</c:v>
                </c:pt>
                <c:pt idx="33">
                  <c:v>1.1388159997295588E-2</c:v>
                </c:pt>
                <c:pt idx="35">
                  <c:v>1.4157920006255154E-2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9-4B97-A1F3-94C94A0957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5">
                  <c:v>-1.4177599950926378E-3</c:v>
                </c:pt>
                <c:pt idx="31">
                  <c:v>1.1979200062341988E-3</c:v>
                </c:pt>
                <c:pt idx="32">
                  <c:v>6.5196799987461418E-3</c:v>
                </c:pt>
                <c:pt idx="34">
                  <c:v>1.2291680002817884E-2</c:v>
                </c:pt>
                <c:pt idx="36">
                  <c:v>1.142368000728311E-2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C9-4B97-A1F3-94C94A0957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1.5704640005424153E-2</c:v>
                </c:pt>
                <c:pt idx="27">
                  <c:v>4.6103999993647449E-3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C9-4B97-A1F3-94C94A0957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C9-4B97-A1F3-94C94A0957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C9-4B97-A1F3-94C94A0957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5">
                    <c:v>0.01</c:v>
                  </c:pt>
                  <c:pt idx="26">
                    <c:v>7.0000000000000001E-3</c:v>
                  </c:pt>
                  <c:pt idx="27">
                    <c:v>2.0999999999999999E-3</c:v>
                  </c:pt>
                  <c:pt idx="31">
                    <c:v>3.0000000000000001E-3</c:v>
                  </c:pt>
                  <c:pt idx="32">
                    <c:v>4.0000000000000001E-3</c:v>
                  </c:pt>
                  <c:pt idx="34">
                    <c:v>2.3E-3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C9-4B97-A1F3-94C94A0957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-5562</c:v>
                </c:pt>
                <c:pt idx="1">
                  <c:v>-4634</c:v>
                </c:pt>
                <c:pt idx="2">
                  <c:v>-4273</c:v>
                </c:pt>
                <c:pt idx="3">
                  <c:v>-3909</c:v>
                </c:pt>
                <c:pt idx="4">
                  <c:v>-3796</c:v>
                </c:pt>
                <c:pt idx="5">
                  <c:v>-3434</c:v>
                </c:pt>
                <c:pt idx="6">
                  <c:v>-3094</c:v>
                </c:pt>
                <c:pt idx="7">
                  <c:v>-2731</c:v>
                </c:pt>
                <c:pt idx="8">
                  <c:v>-1142</c:v>
                </c:pt>
                <c:pt idx="9">
                  <c:v>-1082</c:v>
                </c:pt>
                <c:pt idx="10">
                  <c:v>-22</c:v>
                </c:pt>
                <c:pt idx="11">
                  <c:v>0</c:v>
                </c:pt>
                <c:pt idx="12">
                  <c:v>0</c:v>
                </c:pt>
                <c:pt idx="13">
                  <c:v>37</c:v>
                </c:pt>
                <c:pt idx="14">
                  <c:v>59</c:v>
                </c:pt>
                <c:pt idx="15">
                  <c:v>79</c:v>
                </c:pt>
                <c:pt idx="16">
                  <c:v>1743</c:v>
                </c:pt>
                <c:pt idx="17">
                  <c:v>1744</c:v>
                </c:pt>
                <c:pt idx="18">
                  <c:v>1745</c:v>
                </c:pt>
                <c:pt idx="19">
                  <c:v>1747</c:v>
                </c:pt>
                <c:pt idx="20">
                  <c:v>2088</c:v>
                </c:pt>
                <c:pt idx="21">
                  <c:v>3834</c:v>
                </c:pt>
                <c:pt idx="22">
                  <c:v>3852</c:v>
                </c:pt>
                <c:pt idx="23">
                  <c:v>14272</c:v>
                </c:pt>
                <c:pt idx="24">
                  <c:v>14272</c:v>
                </c:pt>
                <c:pt idx="25">
                  <c:v>15261</c:v>
                </c:pt>
                <c:pt idx="26">
                  <c:v>15996</c:v>
                </c:pt>
                <c:pt idx="27">
                  <c:v>17060</c:v>
                </c:pt>
                <c:pt idx="28">
                  <c:v>17442</c:v>
                </c:pt>
                <c:pt idx="29">
                  <c:v>17990</c:v>
                </c:pt>
                <c:pt idx="30">
                  <c:v>18125</c:v>
                </c:pt>
                <c:pt idx="31">
                  <c:v>18713</c:v>
                </c:pt>
                <c:pt idx="32">
                  <c:v>19052</c:v>
                </c:pt>
                <c:pt idx="33">
                  <c:v>19549</c:v>
                </c:pt>
                <c:pt idx="34">
                  <c:v>19852</c:v>
                </c:pt>
                <c:pt idx="35">
                  <c:v>20838</c:v>
                </c:pt>
                <c:pt idx="36">
                  <c:v>20902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-8.131216645100036E-3</c:v>
                </c:pt>
                <c:pt idx="1">
                  <c:v>-7.4919506607118514E-3</c:v>
                </c:pt>
                <c:pt idx="2">
                  <c:v>-7.2432706818711893E-3</c:v>
                </c:pt>
                <c:pt idx="3">
                  <c:v>-6.9925241104085815E-3</c:v>
                </c:pt>
                <c:pt idx="4">
                  <c:v>-6.9146824549820036E-3</c:v>
                </c:pt>
                <c:pt idx="5">
                  <c:v>-6.6653136119340251E-3</c:v>
                </c:pt>
                <c:pt idx="6">
                  <c:v>-6.4310997814469757E-3</c:v>
                </c:pt>
                <c:pt idx="7">
                  <c:v>-6.1810420741916835E-3</c:v>
                </c:pt>
                <c:pt idx="8">
                  <c:v>-5.0864368487683791E-3</c:v>
                </c:pt>
                <c:pt idx="9">
                  <c:v>-5.0451049963294876E-3</c:v>
                </c:pt>
                <c:pt idx="10">
                  <c:v>-4.3149089365757416E-3</c:v>
                </c:pt>
                <c:pt idx="11">
                  <c:v>-4.2997539240148151E-3</c:v>
                </c:pt>
                <c:pt idx="12">
                  <c:v>-4.2997539240148151E-3</c:v>
                </c:pt>
                <c:pt idx="13">
                  <c:v>-4.2742659483441655E-3</c:v>
                </c:pt>
                <c:pt idx="14">
                  <c:v>-4.2591109357832391E-3</c:v>
                </c:pt>
                <c:pt idx="15">
                  <c:v>-4.2453336516369419E-3</c:v>
                </c:pt>
                <c:pt idx="16">
                  <c:v>-3.0990636106650237E-3</c:v>
                </c:pt>
                <c:pt idx="17">
                  <c:v>-3.0983747464577087E-3</c:v>
                </c:pt>
                <c:pt idx="18">
                  <c:v>-3.0976858822503936E-3</c:v>
                </c:pt>
                <c:pt idx="19">
                  <c:v>-3.0963081538357643E-3</c:v>
                </c:pt>
                <c:pt idx="20">
                  <c:v>-2.8614054591413985E-3</c:v>
                </c:pt>
                <c:pt idx="21">
                  <c:v>-1.6586485531696624E-3</c:v>
                </c:pt>
                <c:pt idx="22">
                  <c:v>-1.6462489974379954E-3</c:v>
                </c:pt>
                <c:pt idx="23">
                  <c:v>5.5317160427827894E-3</c:v>
                </c:pt>
                <c:pt idx="24">
                  <c:v>5.5317160427827894E-3</c:v>
                </c:pt>
                <c:pt idx="25">
                  <c:v>6.213002743817181E-3</c:v>
                </c:pt>
                <c:pt idx="26">
                  <c:v>6.7193179361935982E-3</c:v>
                </c:pt>
                <c:pt idx="27">
                  <c:v>7.4522694527766045E-3</c:v>
                </c:pt>
                <c:pt idx="28">
                  <c:v>7.7154155799708793E-3</c:v>
                </c:pt>
                <c:pt idx="29">
                  <c:v>8.0929131655794184E-3</c:v>
                </c:pt>
                <c:pt idx="30">
                  <c:v>8.1859098335669254E-3</c:v>
                </c:pt>
                <c:pt idx="31">
                  <c:v>8.5909619874680598E-3</c:v>
                </c:pt>
                <c:pt idx="32">
                  <c:v>8.8244869537477955E-3</c:v>
                </c:pt>
                <c:pt idx="33">
                  <c:v>9.1668524647832775E-3</c:v>
                </c:pt>
                <c:pt idx="34">
                  <c:v>9.3755783195996791E-3</c:v>
                </c:pt>
                <c:pt idx="35">
                  <c:v>1.0054798428012126E-2</c:v>
                </c:pt>
                <c:pt idx="36">
                  <c:v>1.0098885737280277E-2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C9-4B97-A1F3-94C94A095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377032"/>
        <c:axId val="1"/>
      </c:scatterChart>
      <c:valAx>
        <c:axId val="514377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377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561975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E2C44B0-1BD7-6191-801E-3F360719E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5741" TargetMode="External"/><Relationship Id="rId1" Type="http://schemas.openxmlformats.org/officeDocument/2006/relationships/hyperlink" Target="http://www.konkoly.hu/cgi-bin/IBVS?4888" TargetMode="External"/><Relationship Id="rId5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5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39</v>
      </c>
    </row>
    <row r="2" spans="1:7" s="7" customFormat="1" ht="12.95" customHeight="1">
      <c r="A2" s="7" t="s">
        <v>24</v>
      </c>
      <c r="B2" s="32" t="s">
        <v>41</v>
      </c>
    </row>
    <row r="3" spans="1:7" s="7" customFormat="1" ht="12.95" customHeight="1"/>
    <row r="4" spans="1:7" s="7" customFormat="1" ht="12.95" customHeight="1">
      <c r="A4" s="33" t="s">
        <v>0</v>
      </c>
      <c r="C4" s="34">
        <v>32939.432999999997</v>
      </c>
      <c r="D4" s="35">
        <v>1.04981616</v>
      </c>
    </row>
    <row r="5" spans="1:7" s="7" customFormat="1" ht="12.95" customHeight="1"/>
    <row r="6" spans="1:7" s="7" customFormat="1" ht="12.95" customHeight="1">
      <c r="A6" s="33" t="s">
        <v>1</v>
      </c>
    </row>
    <row r="7" spans="1:7" s="7" customFormat="1" ht="12.95" customHeight="1">
      <c r="A7" s="7" t="s">
        <v>2</v>
      </c>
      <c r="C7" s="7">
        <f>+C4</f>
        <v>32939.432999999997</v>
      </c>
    </row>
    <row r="8" spans="1:7" s="7" customFormat="1" ht="12.95" customHeight="1">
      <c r="A8" s="7" t="s">
        <v>3</v>
      </c>
      <c r="C8" s="7">
        <f>+D4</f>
        <v>1.04981616</v>
      </c>
    </row>
    <row r="9" spans="1:7" s="7" customFormat="1" ht="12.95" customHeight="1">
      <c r="A9" s="36" t="s">
        <v>44</v>
      </c>
      <c r="C9" s="37">
        <v>-9.5</v>
      </c>
      <c r="D9" s="7" t="s">
        <v>45</v>
      </c>
    </row>
    <row r="10" spans="1:7" s="7" customFormat="1" ht="12.95" customHeight="1" thickBot="1">
      <c r="C10" s="38" t="s">
        <v>20</v>
      </c>
      <c r="D10" s="38" t="s">
        <v>21</v>
      </c>
    </row>
    <row r="11" spans="1:7" s="7" customFormat="1" ht="12.95" customHeight="1">
      <c r="A11" s="7" t="s">
        <v>16</v>
      </c>
      <c r="C11" s="39">
        <f ca="1">INTERCEPT(INDIRECT($G$11):G992,INDIRECT($F$11):F992)</f>
        <v>-4.2997539240148151E-3</v>
      </c>
      <c r="D11" s="40"/>
      <c r="F11" s="41" t="str">
        <f>"F"&amp;E19</f>
        <v>F21</v>
      </c>
      <c r="G11" s="39" t="str">
        <f>"G"&amp;E19</f>
        <v>G21</v>
      </c>
    </row>
    <row r="12" spans="1:7" s="7" customFormat="1" ht="12.95" customHeight="1">
      <c r="A12" s="7" t="s">
        <v>17</v>
      </c>
      <c r="C12" s="39">
        <f ca="1">SLOPE(INDIRECT($G$11):G992,INDIRECT($F$11):F992)</f>
        <v>6.8886420731485459E-7</v>
      </c>
      <c r="D12" s="40"/>
    </row>
    <row r="13" spans="1:7" s="7" customFormat="1" ht="12.95" customHeight="1">
      <c r="A13" s="7" t="s">
        <v>19</v>
      </c>
      <c r="C13" s="40" t="s">
        <v>14</v>
      </c>
      <c r="D13" s="40"/>
    </row>
    <row r="14" spans="1:7" s="7" customFormat="1" ht="12.95" customHeight="1"/>
    <row r="15" spans="1:7" s="7" customFormat="1" ht="12.95" customHeight="1">
      <c r="A15" s="42" t="s">
        <v>18</v>
      </c>
      <c r="C15" s="43">
        <f ca="1">(C7+C11)+(C8+C12)*INT(MAX(F21:F3533))</f>
        <v>54882.700475205726</v>
      </c>
      <c r="D15" s="44" t="s">
        <v>46</v>
      </c>
      <c r="E15" s="45">
        <f ca="1">TODAY()+15018.5-B9/24</f>
        <v>60360.5</v>
      </c>
    </row>
    <row r="16" spans="1:7" s="7" customFormat="1" ht="12.95" customHeight="1">
      <c r="A16" s="33" t="s">
        <v>4</v>
      </c>
      <c r="C16" s="46">
        <f ca="1">+C8+C12</f>
        <v>1.0498168488642072</v>
      </c>
      <c r="D16" s="44" t="s">
        <v>47</v>
      </c>
      <c r="E16" s="45">
        <f ca="1">ROUND(2*(E15-C15)/C16,0)/2+1</f>
        <v>5219</v>
      </c>
    </row>
    <row r="17" spans="1:17" s="7" customFormat="1" ht="12.95" customHeight="1" thickBot="1">
      <c r="A17" s="44" t="s">
        <v>38</v>
      </c>
      <c r="C17" s="7">
        <f>COUNT(C21:C2191)</f>
        <v>37</v>
      </c>
      <c r="D17" s="44" t="s">
        <v>48</v>
      </c>
      <c r="E17" s="47">
        <f ca="1">+C15+C16*E16-15018.5-C9/24</f>
        <v>45343.590442761357</v>
      </c>
    </row>
    <row r="18" spans="1:17" s="7" customFormat="1" ht="12.95" customHeight="1">
      <c r="A18" s="33" t="s">
        <v>5</v>
      </c>
      <c r="C18" s="34">
        <f ca="1">+C15</f>
        <v>54882.700475205726</v>
      </c>
      <c r="D18" s="35">
        <f ca="1">+C16</f>
        <v>1.0498168488642072</v>
      </c>
      <c r="E18" s="48" t="s">
        <v>49</v>
      </c>
    </row>
    <row r="19" spans="1:17" s="7" customFormat="1" ht="12.95" customHeight="1" thickTop="1">
      <c r="A19" s="49" t="s">
        <v>50</v>
      </c>
      <c r="E19" s="50">
        <v>21</v>
      </c>
    </row>
    <row r="20" spans="1:17" s="7" customFormat="1" ht="12.95" customHeight="1" thickBot="1">
      <c r="A20" s="38" t="s">
        <v>6</v>
      </c>
      <c r="B20" s="38" t="s">
        <v>7</v>
      </c>
      <c r="C20" s="38" t="s">
        <v>8</v>
      </c>
      <c r="D20" s="38" t="s">
        <v>13</v>
      </c>
      <c r="E20" s="38" t="s">
        <v>9</v>
      </c>
      <c r="F20" s="38" t="s">
        <v>10</v>
      </c>
      <c r="G20" s="38" t="s">
        <v>11</v>
      </c>
      <c r="H20" s="51" t="s">
        <v>12</v>
      </c>
      <c r="I20" s="51" t="s">
        <v>193</v>
      </c>
      <c r="J20" s="51" t="s">
        <v>194</v>
      </c>
      <c r="K20" s="51" t="s">
        <v>53</v>
      </c>
      <c r="L20" s="51" t="s">
        <v>25</v>
      </c>
      <c r="M20" s="51" t="s">
        <v>26</v>
      </c>
      <c r="N20" s="51" t="s">
        <v>27</v>
      </c>
      <c r="O20" s="51" t="s">
        <v>23</v>
      </c>
      <c r="P20" s="52" t="s">
        <v>22</v>
      </c>
      <c r="Q20" s="38" t="s">
        <v>15</v>
      </c>
    </row>
    <row r="21" spans="1:17" s="7" customFormat="1" ht="12.95" customHeight="1">
      <c r="A21" s="29" t="s">
        <v>67</v>
      </c>
      <c r="B21" s="31" t="s">
        <v>37</v>
      </c>
      <c r="C21" s="30">
        <v>27100.373</v>
      </c>
      <c r="D21" s="8"/>
      <c r="E21" s="7">
        <f t="shared" ref="E21:E57" si="0">+(C21-C$7)/C$8</f>
        <v>-5561.9833476367876</v>
      </c>
      <c r="F21" s="7">
        <f t="shared" ref="F21:F57" si="1">ROUND(2*E21,0)/2</f>
        <v>-5562</v>
      </c>
      <c r="G21" s="7">
        <f t="shared" ref="G21:G57" si="2">+C21-(C$7+F21*C$8)</f>
        <v>1.7481920003774576E-2</v>
      </c>
      <c r="I21" s="7">
        <f>+G21</f>
        <v>1.7481920003774576E-2</v>
      </c>
      <c r="O21" s="7">
        <f t="shared" ref="O21:O57" ca="1" si="3">+C$11+C$12*$F21</f>
        <v>-8.131216645100036E-3</v>
      </c>
      <c r="Q21" s="9">
        <f t="shared" ref="Q21:Q57" si="4">+C21-15018.5</f>
        <v>12081.873</v>
      </c>
    </row>
    <row r="22" spans="1:17" s="7" customFormat="1" ht="12.95" customHeight="1">
      <c r="A22" s="29" t="s">
        <v>67</v>
      </c>
      <c r="B22" s="31" t="s">
        <v>37</v>
      </c>
      <c r="C22" s="30">
        <v>28074.559000000001</v>
      </c>
      <c r="D22" s="8"/>
      <c r="E22" s="7">
        <f t="shared" si="0"/>
        <v>-4634.0246848552952</v>
      </c>
      <c r="F22" s="7">
        <f t="shared" si="1"/>
        <v>-4634</v>
      </c>
      <c r="G22" s="7">
        <f t="shared" si="2"/>
        <v>-2.5914559995726449E-2</v>
      </c>
      <c r="I22" s="7">
        <f>+G22</f>
        <v>-2.5914559995726449E-2</v>
      </c>
      <c r="O22" s="7">
        <f t="shared" ca="1" si="3"/>
        <v>-7.4919506607118514E-3</v>
      </c>
      <c r="Q22" s="9">
        <f t="shared" si="4"/>
        <v>13056.059000000001</v>
      </c>
    </row>
    <row r="23" spans="1:17" s="7" customFormat="1" ht="12.95" customHeight="1">
      <c r="A23" s="29" t="s">
        <v>67</v>
      </c>
      <c r="B23" s="31" t="s">
        <v>37</v>
      </c>
      <c r="C23" s="30">
        <v>28453.562999999998</v>
      </c>
      <c r="D23" s="8"/>
      <c r="E23" s="7">
        <f t="shared" si="0"/>
        <v>-4273.0052850396196</v>
      </c>
      <c r="F23" s="7">
        <f t="shared" si="1"/>
        <v>-4273</v>
      </c>
      <c r="G23" s="7">
        <f t="shared" si="2"/>
        <v>-5.5483200012531597E-3</v>
      </c>
      <c r="I23" s="7">
        <f>+G23</f>
        <v>-5.5483200012531597E-3</v>
      </c>
      <c r="O23" s="7">
        <f t="shared" ca="1" si="3"/>
        <v>-7.2432706818711893E-3</v>
      </c>
      <c r="Q23" s="9">
        <f t="shared" si="4"/>
        <v>13435.062999999998</v>
      </c>
    </row>
    <row r="24" spans="1:17" s="7" customFormat="1" ht="12.95" customHeight="1">
      <c r="A24" s="29" t="s">
        <v>67</v>
      </c>
      <c r="B24" s="31" t="s">
        <v>37</v>
      </c>
      <c r="C24" s="30">
        <v>28835.662</v>
      </c>
      <c r="D24" s="8"/>
      <c r="E24" s="7">
        <f t="shared" si="0"/>
        <v>-3909.037749999959</v>
      </c>
      <c r="F24" s="7">
        <f t="shared" si="1"/>
        <v>-3909</v>
      </c>
      <c r="G24" s="7">
        <f t="shared" si="2"/>
        <v>-3.9630559997021919E-2</v>
      </c>
      <c r="I24" s="7">
        <f>+G24</f>
        <v>-3.9630559997021919E-2</v>
      </c>
      <c r="O24" s="7">
        <f t="shared" ca="1" si="3"/>
        <v>-6.9925241104085815E-3</v>
      </c>
      <c r="Q24" s="9">
        <f t="shared" si="4"/>
        <v>13817.162</v>
      </c>
    </row>
    <row r="25" spans="1:17" s="7" customFormat="1" ht="12.95" customHeight="1">
      <c r="A25" s="29" t="s">
        <v>67</v>
      </c>
      <c r="B25" s="31" t="s">
        <v>37</v>
      </c>
      <c r="C25" s="30">
        <v>28954.326000000001</v>
      </c>
      <c r="D25" s="8"/>
      <c r="E25" s="7">
        <f t="shared" si="0"/>
        <v>-3796.0046261814032</v>
      </c>
      <c r="F25" s="7">
        <f t="shared" si="1"/>
        <v>-3796</v>
      </c>
      <c r="G25" s="7">
        <f t="shared" si="2"/>
        <v>-4.8566399964329321E-3</v>
      </c>
      <c r="I25" s="7">
        <f>+G25</f>
        <v>-4.8566399964329321E-3</v>
      </c>
      <c r="O25" s="7">
        <f t="shared" ca="1" si="3"/>
        <v>-6.9146824549820036E-3</v>
      </c>
      <c r="Q25" s="9">
        <f t="shared" si="4"/>
        <v>13935.826000000001</v>
      </c>
    </row>
    <row r="26" spans="1:17" s="7" customFormat="1" ht="12.95" customHeight="1">
      <c r="A26" s="29" t="s">
        <v>84</v>
      </c>
      <c r="B26" s="31" t="s">
        <v>37</v>
      </c>
      <c r="C26" s="30">
        <v>29334.345000000001</v>
      </c>
      <c r="D26" s="8"/>
      <c r="E26" s="7">
        <f t="shared" si="0"/>
        <v>-3434.0183904198961</v>
      </c>
      <c r="F26" s="7">
        <f t="shared" si="1"/>
        <v>-3434</v>
      </c>
      <c r="G26" s="7">
        <f t="shared" si="2"/>
        <v>-1.9306559996039141E-2</v>
      </c>
      <c r="I26" s="7">
        <f>+G26</f>
        <v>-1.9306559996039141E-2</v>
      </c>
      <c r="O26" s="7">
        <f t="shared" ca="1" si="3"/>
        <v>-6.6653136119340251E-3</v>
      </c>
      <c r="Q26" s="9">
        <f t="shared" si="4"/>
        <v>14315.845000000001</v>
      </c>
    </row>
    <row r="27" spans="1:17" s="7" customFormat="1" ht="12.95" customHeight="1">
      <c r="A27" s="29" t="s">
        <v>84</v>
      </c>
      <c r="B27" s="31" t="s">
        <v>37</v>
      </c>
      <c r="C27" s="30">
        <v>29691.305</v>
      </c>
      <c r="D27" s="8"/>
      <c r="E27" s="7">
        <f t="shared" si="0"/>
        <v>-3093.9969527617072</v>
      </c>
      <c r="F27" s="7">
        <f t="shared" si="1"/>
        <v>-3094</v>
      </c>
      <c r="G27" s="7">
        <f t="shared" si="2"/>
        <v>3.1990400020731613E-3</v>
      </c>
      <c r="I27" s="7">
        <f>+G27</f>
        <v>3.1990400020731613E-3</v>
      </c>
      <c r="O27" s="7">
        <f t="shared" ca="1" si="3"/>
        <v>-6.4310997814469757E-3</v>
      </c>
      <c r="Q27" s="9">
        <f t="shared" si="4"/>
        <v>14672.805</v>
      </c>
    </row>
    <row r="28" spans="1:17" s="7" customFormat="1" ht="12.95" customHeight="1">
      <c r="A28" s="29" t="s">
        <v>84</v>
      </c>
      <c r="B28" s="31" t="s">
        <v>37</v>
      </c>
      <c r="C28" s="30">
        <v>30072.384999999998</v>
      </c>
      <c r="D28" s="8"/>
      <c r="E28" s="7">
        <f t="shared" si="0"/>
        <v>-2731.0000638587985</v>
      </c>
      <c r="F28" s="7">
        <f t="shared" si="1"/>
        <v>-2731</v>
      </c>
      <c r="G28" s="7">
        <f t="shared" si="2"/>
        <v>-6.7040000431006774E-5</v>
      </c>
      <c r="I28" s="7">
        <f>+G28</f>
        <v>-6.7040000431006774E-5</v>
      </c>
      <c r="O28" s="7">
        <f t="shared" ca="1" si="3"/>
        <v>-6.1810420741916835E-3</v>
      </c>
      <c r="Q28" s="9">
        <f t="shared" si="4"/>
        <v>15053.884999999998</v>
      </c>
    </row>
    <row r="29" spans="1:17" s="7" customFormat="1" ht="12.95" customHeight="1">
      <c r="A29" s="29" t="s">
        <v>84</v>
      </c>
      <c r="B29" s="31" t="s">
        <v>37</v>
      </c>
      <c r="C29" s="30">
        <v>31740.546999999999</v>
      </c>
      <c r="D29" s="8"/>
      <c r="E29" s="7">
        <f t="shared" si="0"/>
        <v>-1141.9961376856675</v>
      </c>
      <c r="F29" s="7">
        <f t="shared" si="1"/>
        <v>-1142</v>
      </c>
      <c r="G29" s="7">
        <f t="shared" si="2"/>
        <v>4.0547200005676132E-3</v>
      </c>
      <c r="I29" s="7">
        <f>+G29</f>
        <v>4.0547200005676132E-3</v>
      </c>
      <c r="O29" s="7">
        <f t="shared" ca="1" si="3"/>
        <v>-5.0864368487683791E-3</v>
      </c>
      <c r="Q29" s="9">
        <f t="shared" si="4"/>
        <v>16722.046999999999</v>
      </c>
    </row>
    <row r="30" spans="1:17" s="7" customFormat="1" ht="12.95" customHeight="1">
      <c r="A30" s="29" t="s">
        <v>84</v>
      </c>
      <c r="B30" s="31" t="s">
        <v>37</v>
      </c>
      <c r="C30" s="30">
        <v>31803.54</v>
      </c>
      <c r="D30" s="8"/>
      <c r="E30" s="7">
        <f t="shared" si="0"/>
        <v>-1081.9922985372948</v>
      </c>
      <c r="F30" s="7">
        <f t="shared" si="1"/>
        <v>-1082</v>
      </c>
      <c r="G30" s="7">
        <f t="shared" si="2"/>
        <v>8.085120003670454E-3</v>
      </c>
      <c r="I30" s="7">
        <f>+G30</f>
        <v>8.085120003670454E-3</v>
      </c>
      <c r="O30" s="7">
        <f t="shared" ca="1" si="3"/>
        <v>-5.0451049963294876E-3</v>
      </c>
      <c r="Q30" s="9">
        <f t="shared" si="4"/>
        <v>16785.04</v>
      </c>
    </row>
    <row r="31" spans="1:17" s="7" customFormat="1" ht="12.95" customHeight="1">
      <c r="A31" s="29" t="s">
        <v>84</v>
      </c>
      <c r="B31" s="31" t="s">
        <v>37</v>
      </c>
      <c r="C31" s="30">
        <v>32916.345000000001</v>
      </c>
      <c r="D31" s="8"/>
      <c r="E31" s="7">
        <f t="shared" si="0"/>
        <v>-21.992421987480267</v>
      </c>
      <c r="F31" s="7">
        <f t="shared" si="1"/>
        <v>-22</v>
      </c>
      <c r="G31" s="7">
        <f t="shared" si="2"/>
        <v>7.9555200063623488E-3</v>
      </c>
      <c r="I31" s="7">
        <f>+G31</f>
        <v>7.9555200063623488E-3</v>
      </c>
      <c r="O31" s="7">
        <f t="shared" ca="1" si="3"/>
        <v>-4.3149089365757416E-3</v>
      </c>
      <c r="Q31" s="9">
        <f t="shared" si="4"/>
        <v>17897.845000000001</v>
      </c>
    </row>
    <row r="32" spans="1:17" s="7" customFormat="1" ht="12.95" customHeight="1">
      <c r="A32" s="7" t="s">
        <v>12</v>
      </c>
      <c r="C32" s="8">
        <v>32939.432999999997</v>
      </c>
      <c r="D32" s="8" t="s">
        <v>14</v>
      </c>
      <c r="E32" s="7">
        <f t="shared" si="0"/>
        <v>0</v>
      </c>
      <c r="F32" s="7">
        <f t="shared" si="1"/>
        <v>0</v>
      </c>
      <c r="G32" s="7">
        <f t="shared" si="2"/>
        <v>0</v>
      </c>
      <c r="H32" s="7">
        <f>+G32</f>
        <v>0</v>
      </c>
      <c r="O32" s="7">
        <f t="shared" ca="1" si="3"/>
        <v>-4.2997539240148151E-3</v>
      </c>
      <c r="Q32" s="9">
        <f t="shared" si="4"/>
        <v>17920.932999999997</v>
      </c>
    </row>
    <row r="33" spans="1:31" s="7" customFormat="1" ht="12.95" customHeight="1">
      <c r="A33" s="29" t="s">
        <v>84</v>
      </c>
      <c r="B33" s="31" t="s">
        <v>37</v>
      </c>
      <c r="C33" s="30">
        <v>32939.440000000002</v>
      </c>
      <c r="D33" s="8"/>
      <c r="E33" s="7">
        <f t="shared" si="0"/>
        <v>6.6678341139881732E-3</v>
      </c>
      <c r="F33" s="7">
        <f t="shared" si="1"/>
        <v>0</v>
      </c>
      <c r="G33" s="7">
        <f t="shared" si="2"/>
        <v>7.0000000050640665E-3</v>
      </c>
      <c r="I33" s="7">
        <f>+G33</f>
        <v>7.0000000050640665E-3</v>
      </c>
      <c r="O33" s="7">
        <f t="shared" ca="1" si="3"/>
        <v>-4.2997539240148151E-3</v>
      </c>
      <c r="Q33" s="9">
        <f t="shared" si="4"/>
        <v>17920.940000000002</v>
      </c>
    </row>
    <row r="34" spans="1:31" s="7" customFormat="1" ht="12.95" customHeight="1">
      <c r="A34" s="29" t="s">
        <v>84</v>
      </c>
      <c r="B34" s="31" t="s">
        <v>37</v>
      </c>
      <c r="C34" s="30">
        <v>32978.269999999997</v>
      </c>
      <c r="D34" s="8"/>
      <c r="E34" s="7">
        <f t="shared" si="0"/>
        <v>36.994096185373571</v>
      </c>
      <c r="F34" s="7">
        <f t="shared" si="1"/>
        <v>37</v>
      </c>
      <c r="G34" s="7">
        <f t="shared" si="2"/>
        <v>-6.1979200036148541E-3</v>
      </c>
      <c r="I34" s="7">
        <f>+G34</f>
        <v>-6.1979200036148541E-3</v>
      </c>
      <c r="O34" s="7">
        <f t="shared" ca="1" si="3"/>
        <v>-4.2742659483441655E-3</v>
      </c>
      <c r="Q34" s="9">
        <f t="shared" si="4"/>
        <v>17959.769999999997</v>
      </c>
    </row>
    <row r="35" spans="1:31" s="7" customFormat="1" ht="12.95" customHeight="1">
      <c r="A35" s="29" t="s">
        <v>84</v>
      </c>
      <c r="B35" s="31" t="s">
        <v>37</v>
      </c>
      <c r="C35" s="30">
        <v>33001.355000000003</v>
      </c>
      <c r="D35" s="8"/>
      <c r="E35" s="7">
        <f t="shared" si="0"/>
        <v>58.983660529674012</v>
      </c>
      <c r="F35" s="7">
        <f t="shared" si="1"/>
        <v>59</v>
      </c>
      <c r="G35" s="7">
        <f t="shared" si="2"/>
        <v>-1.7153439992398489E-2</v>
      </c>
      <c r="I35" s="7">
        <f>+G35</f>
        <v>-1.7153439992398489E-2</v>
      </c>
      <c r="O35" s="7">
        <f t="shared" ca="1" si="3"/>
        <v>-4.2591109357832391E-3</v>
      </c>
      <c r="Q35" s="9">
        <f t="shared" si="4"/>
        <v>17982.855000000003</v>
      </c>
    </row>
    <row r="36" spans="1:31" s="7" customFormat="1" ht="12.95" customHeight="1">
      <c r="A36" s="29" t="s">
        <v>84</v>
      </c>
      <c r="B36" s="31" t="s">
        <v>37</v>
      </c>
      <c r="C36" s="30">
        <v>33022.355000000003</v>
      </c>
      <c r="D36" s="8"/>
      <c r="E36" s="7">
        <f t="shared" si="0"/>
        <v>78.987162857167235</v>
      </c>
      <c r="F36" s="7">
        <f t="shared" si="1"/>
        <v>79</v>
      </c>
      <c r="G36" s="7">
        <f t="shared" si="2"/>
        <v>-1.3476639993314166E-2</v>
      </c>
      <c r="I36" s="7">
        <f>+G36</f>
        <v>-1.3476639993314166E-2</v>
      </c>
      <c r="O36" s="7">
        <f t="shared" ca="1" si="3"/>
        <v>-4.2453336516369419E-3</v>
      </c>
      <c r="Q36" s="9">
        <f t="shared" si="4"/>
        <v>18003.855000000003</v>
      </c>
    </row>
    <row r="37" spans="1:31" s="7" customFormat="1" ht="12.95" customHeight="1">
      <c r="A37" s="29" t="s">
        <v>84</v>
      </c>
      <c r="B37" s="31" t="s">
        <v>37</v>
      </c>
      <c r="C37" s="30">
        <v>34769.267</v>
      </c>
      <c r="D37" s="8"/>
      <c r="E37" s="7">
        <f t="shared" si="0"/>
        <v>1743.0042227583947</v>
      </c>
      <c r="F37" s="7">
        <f t="shared" si="1"/>
        <v>1743</v>
      </c>
      <c r="G37" s="7">
        <f t="shared" si="2"/>
        <v>4.433120004250668E-3</v>
      </c>
      <c r="I37" s="7">
        <f>+G37</f>
        <v>4.433120004250668E-3</v>
      </c>
      <c r="O37" s="7">
        <f t="shared" ca="1" si="3"/>
        <v>-3.0990636106650237E-3</v>
      </c>
      <c r="Q37" s="9">
        <f t="shared" si="4"/>
        <v>19750.767</v>
      </c>
    </row>
    <row r="38" spans="1:31" s="7" customFormat="1" ht="12.95" customHeight="1">
      <c r="A38" s="29" t="s">
        <v>84</v>
      </c>
      <c r="B38" s="31" t="s">
        <v>37</v>
      </c>
      <c r="C38" s="30">
        <v>34770.300000000003</v>
      </c>
      <c r="D38" s="8"/>
      <c r="E38" s="7">
        <f t="shared" si="0"/>
        <v>1743.9882045633644</v>
      </c>
      <c r="F38" s="7">
        <f t="shared" si="1"/>
        <v>1744</v>
      </c>
      <c r="G38" s="7">
        <f t="shared" si="2"/>
        <v>-1.2383039997075684E-2</v>
      </c>
      <c r="I38" s="7">
        <f>+G38</f>
        <v>-1.2383039997075684E-2</v>
      </c>
      <c r="O38" s="7">
        <f t="shared" ca="1" si="3"/>
        <v>-3.0983747464577087E-3</v>
      </c>
      <c r="Q38" s="9">
        <f t="shared" si="4"/>
        <v>19751.800000000003</v>
      </c>
    </row>
    <row r="39" spans="1:31" s="7" customFormat="1" ht="12.95" customHeight="1">
      <c r="A39" s="29" t="s">
        <v>84</v>
      </c>
      <c r="B39" s="31" t="s">
        <v>37</v>
      </c>
      <c r="C39" s="30">
        <v>34771.355000000003</v>
      </c>
      <c r="D39" s="8"/>
      <c r="E39" s="7">
        <f t="shared" si="0"/>
        <v>1744.9931424183887</v>
      </c>
      <c r="F39" s="7">
        <f t="shared" si="1"/>
        <v>1745</v>
      </c>
      <c r="G39" s="7">
        <f t="shared" si="2"/>
        <v>-7.1991999939200468E-3</v>
      </c>
      <c r="I39" s="7">
        <f>+G39</f>
        <v>-7.1991999939200468E-3</v>
      </c>
      <c r="O39" s="7">
        <f t="shared" ca="1" si="3"/>
        <v>-3.0976858822503936E-3</v>
      </c>
      <c r="Q39" s="9">
        <f t="shared" si="4"/>
        <v>19752.855000000003</v>
      </c>
    </row>
    <row r="40" spans="1:31" s="7" customFormat="1" ht="12.95" customHeight="1">
      <c r="A40" s="29" t="s">
        <v>84</v>
      </c>
      <c r="B40" s="31" t="s">
        <v>37</v>
      </c>
      <c r="C40" s="30">
        <v>34773.449999999997</v>
      </c>
      <c r="D40" s="8"/>
      <c r="E40" s="7">
        <f t="shared" si="0"/>
        <v>1746.9887299124828</v>
      </c>
      <c r="F40" s="7">
        <f t="shared" si="1"/>
        <v>1747</v>
      </c>
      <c r="G40" s="7">
        <f t="shared" si="2"/>
        <v>-1.183152000157861E-2</v>
      </c>
      <c r="I40" s="7">
        <f>+G40</f>
        <v>-1.183152000157861E-2</v>
      </c>
      <c r="O40" s="7">
        <f t="shared" ca="1" si="3"/>
        <v>-3.0963081538357643E-3</v>
      </c>
      <c r="Q40" s="9">
        <f t="shared" si="4"/>
        <v>19754.949999999997</v>
      </c>
    </row>
    <row r="41" spans="1:31" s="7" customFormat="1" ht="12.95" customHeight="1">
      <c r="A41" s="29" t="s">
        <v>84</v>
      </c>
      <c r="B41" s="31" t="s">
        <v>37</v>
      </c>
      <c r="C41" s="30">
        <v>35131.449999999997</v>
      </c>
      <c r="D41" s="8"/>
      <c r="E41" s="7">
        <f t="shared" si="0"/>
        <v>2088.0008172097482</v>
      </c>
      <c r="F41" s="7">
        <f t="shared" si="1"/>
        <v>2088</v>
      </c>
      <c r="G41" s="7">
        <f t="shared" si="2"/>
        <v>8.5792000027140602E-4</v>
      </c>
      <c r="I41" s="7">
        <f>+G41</f>
        <v>8.5792000027140602E-4</v>
      </c>
      <c r="O41" s="7">
        <f t="shared" ca="1" si="3"/>
        <v>-2.8614054591413985E-3</v>
      </c>
      <c r="Q41" s="9">
        <f t="shared" si="4"/>
        <v>20112.949999999997</v>
      </c>
    </row>
    <row r="42" spans="1:31" s="7" customFormat="1" ht="12.95" customHeight="1">
      <c r="A42" s="29" t="s">
        <v>84</v>
      </c>
      <c r="B42" s="31" t="s">
        <v>37</v>
      </c>
      <c r="C42" s="30">
        <v>36964.43</v>
      </c>
      <c r="D42" s="8"/>
      <c r="E42" s="7">
        <f t="shared" si="0"/>
        <v>3834.0017551263481</v>
      </c>
      <c r="F42" s="7">
        <f t="shared" si="1"/>
        <v>3834</v>
      </c>
      <c r="G42" s="7">
        <f t="shared" si="2"/>
        <v>1.8425600064801984E-3</v>
      </c>
      <c r="I42" s="7">
        <f>+G42</f>
        <v>1.8425600064801984E-3</v>
      </c>
      <c r="O42" s="7">
        <f t="shared" ca="1" si="3"/>
        <v>-1.6586485531696624E-3</v>
      </c>
      <c r="Q42" s="9">
        <f t="shared" si="4"/>
        <v>21945.93</v>
      </c>
    </row>
    <row r="43" spans="1:31" s="7" customFormat="1" ht="12.95" customHeight="1">
      <c r="A43" s="29" t="s">
        <v>84</v>
      </c>
      <c r="B43" s="31" t="s">
        <v>37</v>
      </c>
      <c r="C43" s="30">
        <v>36983.324999999997</v>
      </c>
      <c r="D43" s="8"/>
      <c r="E43" s="7">
        <f t="shared" si="0"/>
        <v>3852.0001444824393</v>
      </c>
      <c r="F43" s="7">
        <f t="shared" si="1"/>
        <v>3852</v>
      </c>
      <c r="G43" s="7">
        <f t="shared" si="2"/>
        <v>1.5167999663390219E-4</v>
      </c>
      <c r="I43" s="7">
        <f>+G43</f>
        <v>1.5167999663390219E-4</v>
      </c>
      <c r="O43" s="7">
        <f t="shared" ca="1" si="3"/>
        <v>-1.6462489974379954E-3</v>
      </c>
      <c r="Q43" s="9">
        <f t="shared" si="4"/>
        <v>21964.824999999997</v>
      </c>
    </row>
    <row r="44" spans="1:31" s="7" customFormat="1" ht="12.95" customHeight="1">
      <c r="A44" s="7" t="s">
        <v>29</v>
      </c>
      <c r="C44" s="10">
        <v>47922.413999999997</v>
      </c>
      <c r="D44" s="8"/>
      <c r="E44" s="7">
        <f t="shared" si="0"/>
        <v>14272.004538394607</v>
      </c>
      <c r="F44" s="7">
        <f t="shared" si="1"/>
        <v>14272</v>
      </c>
      <c r="G44" s="7">
        <f t="shared" si="2"/>
        <v>4.7644799997215159E-3</v>
      </c>
      <c r="I44" s="7">
        <f>+G44</f>
        <v>4.7644799997215159E-3</v>
      </c>
      <c r="O44" s="7">
        <f t="shared" ca="1" si="3"/>
        <v>5.5317160427827894E-3</v>
      </c>
      <c r="Q44" s="9">
        <f t="shared" si="4"/>
        <v>32903.913999999997</v>
      </c>
      <c r="AA44" s="7">
        <v>6</v>
      </c>
      <c r="AC44" s="7" t="s">
        <v>28</v>
      </c>
      <c r="AE44" s="7" t="s">
        <v>30</v>
      </c>
    </row>
    <row r="45" spans="1:31" s="7" customFormat="1" ht="12.95" customHeight="1">
      <c r="A45" s="7" t="s">
        <v>32</v>
      </c>
      <c r="C45" s="10">
        <v>47922.42</v>
      </c>
      <c r="D45" s="8"/>
      <c r="E45" s="7">
        <f t="shared" si="0"/>
        <v>14272.010253680988</v>
      </c>
      <c r="F45" s="7">
        <f t="shared" si="1"/>
        <v>14272</v>
      </c>
      <c r="G45" s="7">
        <f t="shared" si="2"/>
        <v>1.0764480000943877E-2</v>
      </c>
      <c r="I45" s="7">
        <f>+G45</f>
        <v>1.0764480000943877E-2</v>
      </c>
      <c r="O45" s="7">
        <f t="shared" ca="1" si="3"/>
        <v>5.5317160427827894E-3</v>
      </c>
      <c r="Q45" s="9">
        <f t="shared" si="4"/>
        <v>32903.919999999998</v>
      </c>
      <c r="AA45" s="7">
        <v>80</v>
      </c>
      <c r="AC45" s="7" t="s">
        <v>31</v>
      </c>
      <c r="AE45" s="7" t="s">
        <v>30</v>
      </c>
    </row>
    <row r="46" spans="1:31" s="7" customFormat="1" ht="12.95" customHeight="1">
      <c r="A46" s="7" t="s">
        <v>33</v>
      </c>
      <c r="C46" s="10">
        <v>48960.675999999999</v>
      </c>
      <c r="D46" s="8">
        <v>0.01</v>
      </c>
      <c r="E46" s="7">
        <f t="shared" si="0"/>
        <v>15260.998649515932</v>
      </c>
      <c r="F46" s="7">
        <f t="shared" si="1"/>
        <v>15261</v>
      </c>
      <c r="G46" s="7">
        <f t="shared" si="2"/>
        <v>-1.4177599950926378E-3</v>
      </c>
      <c r="J46" s="7">
        <f>+G46</f>
        <v>-1.4177599950926378E-3</v>
      </c>
      <c r="O46" s="7">
        <f t="shared" ca="1" si="3"/>
        <v>6.213002743817181E-3</v>
      </c>
      <c r="Q46" s="9">
        <f t="shared" si="4"/>
        <v>33942.175999999999</v>
      </c>
      <c r="AA46" s="7">
        <v>9</v>
      </c>
      <c r="AC46" s="7" t="s">
        <v>28</v>
      </c>
      <c r="AE46" s="7" t="s">
        <v>30</v>
      </c>
    </row>
    <row r="47" spans="1:31" s="7" customFormat="1" ht="12.95" customHeight="1">
      <c r="A47" s="7" t="s">
        <v>34</v>
      </c>
      <c r="C47" s="10">
        <v>49732.307999999997</v>
      </c>
      <c r="D47" s="8">
        <v>7.0000000000000001E-3</v>
      </c>
      <c r="E47" s="7">
        <f t="shared" si="0"/>
        <v>15996.014959419181</v>
      </c>
      <c r="F47" s="7">
        <f t="shared" si="1"/>
        <v>15996</v>
      </c>
      <c r="G47" s="7">
        <f t="shared" si="2"/>
        <v>1.5704640005424153E-2</v>
      </c>
      <c r="K47" s="7">
        <f>+G47</f>
        <v>1.5704640005424153E-2</v>
      </c>
      <c r="O47" s="7">
        <f t="shared" ca="1" si="3"/>
        <v>6.7193179361935982E-3</v>
      </c>
      <c r="Q47" s="9">
        <f t="shared" si="4"/>
        <v>34713.807999999997</v>
      </c>
      <c r="AA47" s="7">
        <v>6</v>
      </c>
      <c r="AC47" s="7" t="s">
        <v>28</v>
      </c>
      <c r="AE47" s="7" t="s">
        <v>30</v>
      </c>
    </row>
    <row r="48" spans="1:31" s="7" customFormat="1" ht="12.95" customHeight="1">
      <c r="A48" s="7" t="s">
        <v>35</v>
      </c>
      <c r="C48" s="8">
        <v>50849.301299999999</v>
      </c>
      <c r="D48" s="8">
        <v>2.0999999999999999E-3</v>
      </c>
      <c r="E48" s="7">
        <f t="shared" si="0"/>
        <v>17060.004391626055</v>
      </c>
      <c r="F48" s="7">
        <f t="shared" si="1"/>
        <v>17060</v>
      </c>
      <c r="G48" s="7">
        <f t="shared" si="2"/>
        <v>4.6103999993647449E-3</v>
      </c>
      <c r="K48" s="7">
        <f>+G48</f>
        <v>4.6103999993647449E-3</v>
      </c>
      <c r="O48" s="7">
        <f t="shared" ca="1" si="3"/>
        <v>7.4522694527766045E-3</v>
      </c>
      <c r="Q48" s="9">
        <f t="shared" si="4"/>
        <v>35830.801299999999</v>
      </c>
    </row>
    <row r="49" spans="1:17" s="7" customFormat="1" ht="12.95" customHeight="1">
      <c r="A49" s="29" t="s">
        <v>159</v>
      </c>
      <c r="B49" s="31" t="s">
        <v>37</v>
      </c>
      <c r="C49" s="30">
        <v>51250.332300000002</v>
      </c>
      <c r="D49" s="8"/>
      <c r="E49" s="7">
        <f t="shared" si="0"/>
        <v>17442.005560287816</v>
      </c>
      <c r="F49" s="7">
        <f t="shared" si="1"/>
        <v>17442</v>
      </c>
      <c r="G49" s="7">
        <f t="shared" si="2"/>
        <v>5.8372800049255602E-3</v>
      </c>
      <c r="I49" s="7">
        <f>+G49</f>
        <v>5.8372800049255602E-3</v>
      </c>
      <c r="O49" s="7">
        <f t="shared" ca="1" si="3"/>
        <v>7.7154155799708793E-3</v>
      </c>
      <c r="Q49" s="9">
        <f t="shared" si="4"/>
        <v>36231.832300000002</v>
      </c>
    </row>
    <row r="50" spans="1:17" s="7" customFormat="1" ht="12.95" customHeight="1">
      <c r="A50" s="29" t="s">
        <v>162</v>
      </c>
      <c r="B50" s="31" t="s">
        <v>37</v>
      </c>
      <c r="C50" s="30">
        <v>51825.633000000002</v>
      </c>
      <c r="D50" s="8"/>
      <c r="E50" s="7">
        <f t="shared" si="0"/>
        <v>17990.006936071553</v>
      </c>
      <c r="F50" s="7">
        <f t="shared" si="1"/>
        <v>17990</v>
      </c>
      <c r="G50" s="7">
        <f t="shared" si="2"/>
        <v>7.2816000028979033E-3</v>
      </c>
      <c r="I50" s="7">
        <f>+G50</f>
        <v>7.2816000028979033E-3</v>
      </c>
      <c r="O50" s="7">
        <f t="shared" ca="1" si="3"/>
        <v>8.0929131655794184E-3</v>
      </c>
      <c r="Q50" s="9">
        <f t="shared" si="4"/>
        <v>36807.133000000002</v>
      </c>
    </row>
    <row r="51" spans="1:17" s="7" customFormat="1" ht="12.95" customHeight="1">
      <c r="A51" s="29" t="s">
        <v>162</v>
      </c>
      <c r="B51" s="31" t="s">
        <v>37</v>
      </c>
      <c r="C51" s="30">
        <v>51967.356</v>
      </c>
      <c r="D51" s="8"/>
      <c r="E51" s="7">
        <f t="shared" si="0"/>
        <v>18125.004857993426</v>
      </c>
      <c r="F51" s="7">
        <f t="shared" si="1"/>
        <v>18125</v>
      </c>
      <c r="G51" s="7">
        <f t="shared" si="2"/>
        <v>5.1000000021304004E-3</v>
      </c>
      <c r="I51" s="7">
        <f>+G51</f>
        <v>5.1000000021304004E-3</v>
      </c>
      <c r="O51" s="7">
        <f t="shared" ca="1" si="3"/>
        <v>8.1859098335669254E-3</v>
      </c>
      <c r="Q51" s="9">
        <f t="shared" si="4"/>
        <v>36948.856</v>
      </c>
    </row>
    <row r="52" spans="1:17" s="7" customFormat="1" ht="12.95" customHeight="1">
      <c r="A52" s="12" t="s">
        <v>42</v>
      </c>
      <c r="B52" s="13" t="s">
        <v>37</v>
      </c>
      <c r="C52" s="14">
        <v>52584.644</v>
      </c>
      <c r="D52" s="14">
        <v>3.0000000000000001E-3</v>
      </c>
      <c r="E52" s="7">
        <f t="shared" si="0"/>
        <v>18713.00114107598</v>
      </c>
      <c r="F52" s="7">
        <f t="shared" si="1"/>
        <v>18713</v>
      </c>
      <c r="G52" s="7">
        <f t="shared" si="2"/>
        <v>1.1979200062341988E-3</v>
      </c>
      <c r="J52" s="7">
        <f>+G52</f>
        <v>1.1979200062341988E-3</v>
      </c>
      <c r="O52" s="7">
        <f t="shared" ca="1" si="3"/>
        <v>8.5909619874680598E-3</v>
      </c>
      <c r="Q52" s="9">
        <f t="shared" si="4"/>
        <v>37566.144</v>
      </c>
    </row>
    <row r="53" spans="1:17" s="7" customFormat="1" ht="12.95" customHeight="1">
      <c r="A53" s="2" t="s">
        <v>36</v>
      </c>
      <c r="B53" s="3" t="s">
        <v>37</v>
      </c>
      <c r="C53" s="2">
        <v>52940.536999999997</v>
      </c>
      <c r="D53" s="6">
        <v>4.0000000000000001E-3</v>
      </c>
      <c r="E53" s="7">
        <f t="shared" si="0"/>
        <v>19052.006210306383</v>
      </c>
      <c r="F53" s="7">
        <f t="shared" si="1"/>
        <v>19052</v>
      </c>
      <c r="G53" s="7">
        <f t="shared" si="2"/>
        <v>6.5196799987461418E-3</v>
      </c>
      <c r="J53" s="7">
        <f>+G53</f>
        <v>6.5196799987461418E-3</v>
      </c>
      <c r="O53" s="7">
        <f t="shared" ca="1" si="3"/>
        <v>8.8244869537477955E-3</v>
      </c>
      <c r="Q53" s="9">
        <f t="shared" si="4"/>
        <v>37922.036999999997</v>
      </c>
    </row>
    <row r="54" spans="1:17" s="7" customFormat="1" ht="12.95" customHeight="1">
      <c r="A54" s="29" t="s">
        <v>176</v>
      </c>
      <c r="B54" s="31" t="s">
        <v>37</v>
      </c>
      <c r="C54" s="30">
        <v>53462.300499999998</v>
      </c>
      <c r="D54" s="8"/>
      <c r="E54" s="7">
        <f t="shared" si="0"/>
        <v>19549.010847765956</v>
      </c>
      <c r="F54" s="7">
        <f t="shared" si="1"/>
        <v>19549</v>
      </c>
      <c r="G54" s="7">
        <f t="shared" si="2"/>
        <v>1.1388159997295588E-2</v>
      </c>
      <c r="I54" s="7">
        <f>+G54</f>
        <v>1.1388159997295588E-2</v>
      </c>
      <c r="O54" s="7">
        <f t="shared" ca="1" si="3"/>
        <v>9.1668524647832775E-3</v>
      </c>
      <c r="Q54" s="9">
        <f t="shared" si="4"/>
        <v>38443.800499999998</v>
      </c>
    </row>
    <row r="55" spans="1:17" s="7" customFormat="1" ht="12.95" customHeight="1">
      <c r="A55" s="7" t="s">
        <v>40</v>
      </c>
      <c r="B55" s="11"/>
      <c r="C55" s="8">
        <v>53780.395700000001</v>
      </c>
      <c r="D55" s="8">
        <v>2.3E-3</v>
      </c>
      <c r="E55" s="7">
        <f t="shared" si="0"/>
        <v>19852.011708411883</v>
      </c>
      <c r="F55" s="7">
        <f t="shared" si="1"/>
        <v>19852</v>
      </c>
      <c r="G55" s="7">
        <f t="shared" si="2"/>
        <v>1.2291680002817884E-2</v>
      </c>
      <c r="J55" s="7">
        <f>+G55</f>
        <v>1.2291680002817884E-2</v>
      </c>
      <c r="O55" s="7">
        <f t="shared" ca="1" si="3"/>
        <v>9.3755783195996791E-3</v>
      </c>
      <c r="Q55" s="9">
        <f t="shared" si="4"/>
        <v>38761.895700000001</v>
      </c>
    </row>
    <row r="56" spans="1:17" s="7" customFormat="1" ht="12.95" customHeight="1">
      <c r="A56" s="29" t="s">
        <v>188</v>
      </c>
      <c r="B56" s="31" t="s">
        <v>37</v>
      </c>
      <c r="C56" s="30">
        <v>54815.516300000003</v>
      </c>
      <c r="D56" s="8"/>
      <c r="E56" s="7">
        <f t="shared" si="0"/>
        <v>20838.013486094562</v>
      </c>
      <c r="F56" s="7">
        <f t="shared" si="1"/>
        <v>20838</v>
      </c>
      <c r="G56" s="7">
        <f t="shared" si="2"/>
        <v>1.4157920006255154E-2</v>
      </c>
      <c r="I56" s="7">
        <f>+G56</f>
        <v>1.4157920006255154E-2</v>
      </c>
      <c r="O56" s="7">
        <f t="shared" ca="1" si="3"/>
        <v>1.0054798428012126E-2</v>
      </c>
      <c r="Q56" s="9">
        <f t="shared" si="4"/>
        <v>39797.016300000003</v>
      </c>
    </row>
    <row r="57" spans="1:17" s="7" customFormat="1" ht="12.95" customHeight="1">
      <c r="A57" s="53" t="s">
        <v>43</v>
      </c>
      <c r="B57" s="54" t="s">
        <v>37</v>
      </c>
      <c r="C57" s="53">
        <v>54882.701800000003</v>
      </c>
      <c r="D57" s="53">
        <v>4.0000000000000002E-4</v>
      </c>
      <c r="E57" s="7">
        <f t="shared" si="0"/>
        <v>20902.010881600458</v>
      </c>
      <c r="F57" s="7">
        <f t="shared" si="1"/>
        <v>20902</v>
      </c>
      <c r="G57" s="7">
        <f t="shared" si="2"/>
        <v>1.142368000728311E-2</v>
      </c>
      <c r="J57" s="7">
        <f>+G57</f>
        <v>1.142368000728311E-2</v>
      </c>
      <c r="O57" s="7">
        <f t="shared" ca="1" si="3"/>
        <v>1.0098885737280277E-2</v>
      </c>
      <c r="Q57" s="9">
        <f t="shared" si="4"/>
        <v>39864.201800000003</v>
      </c>
    </row>
    <row r="58" spans="1:17" s="7" customFormat="1" ht="12.95" customHeight="1">
      <c r="B58" s="40"/>
      <c r="C58" s="8"/>
      <c r="D58" s="8"/>
    </row>
    <row r="59" spans="1:17" s="7" customFormat="1" ht="12.95" customHeight="1">
      <c r="B59" s="40"/>
      <c r="C59" s="8"/>
      <c r="D59" s="8"/>
    </row>
    <row r="60" spans="1:17" s="7" customFormat="1" ht="12.95" customHeight="1">
      <c r="B60" s="40"/>
      <c r="C60" s="8"/>
      <c r="D60" s="8"/>
    </row>
    <row r="61" spans="1:17" s="7" customFormat="1" ht="12.95" customHeight="1">
      <c r="B61" s="40"/>
      <c r="C61" s="8"/>
      <c r="D61" s="8"/>
    </row>
    <row r="62" spans="1:17" s="7" customFormat="1" ht="12.95" customHeight="1">
      <c r="B62" s="40"/>
      <c r="C62" s="8"/>
      <c r="D62" s="8"/>
    </row>
    <row r="63" spans="1:17" s="7" customFormat="1" ht="12.95" customHeight="1">
      <c r="B63" s="40"/>
      <c r="C63" s="8"/>
      <c r="D63" s="8"/>
    </row>
    <row r="64" spans="1:17" s="7" customFormat="1" ht="12.95" customHeight="1">
      <c r="C64" s="8"/>
      <c r="D64" s="8"/>
    </row>
    <row r="65" spans="3:4" s="7" customFormat="1" ht="12.95" customHeight="1">
      <c r="C65" s="8"/>
      <c r="D65" s="8"/>
    </row>
    <row r="66" spans="3:4" s="7" customFormat="1" ht="12.95" customHeight="1">
      <c r="C66" s="8"/>
      <c r="D66" s="8"/>
    </row>
    <row r="67" spans="3:4" s="7" customFormat="1" ht="12.95" customHeight="1">
      <c r="C67" s="8"/>
      <c r="D67" s="8"/>
    </row>
    <row r="68" spans="3:4" s="7" customFormat="1" ht="12.95" customHeight="1">
      <c r="C68" s="8"/>
      <c r="D68" s="8"/>
    </row>
    <row r="69" spans="3:4" s="7" customFormat="1" ht="12.95" customHeight="1">
      <c r="C69" s="8"/>
      <c r="D69" s="8"/>
    </row>
    <row r="70" spans="3:4" s="7" customFormat="1" ht="12.95" customHeight="1">
      <c r="C70" s="8"/>
      <c r="D70" s="8"/>
    </row>
    <row r="71" spans="3:4" s="7" customFormat="1" ht="12.95" customHeight="1">
      <c r="C71" s="8"/>
      <c r="D71" s="8"/>
    </row>
    <row r="72" spans="3:4" s="7" customFormat="1" ht="12.95" customHeight="1">
      <c r="C72" s="8"/>
      <c r="D72" s="8"/>
    </row>
    <row r="73" spans="3:4" s="7" customFormat="1" ht="12.95" customHeight="1">
      <c r="C73" s="8"/>
      <c r="D73" s="8"/>
    </row>
    <row r="74" spans="3:4" s="7" customFormat="1" ht="12.95" customHeight="1">
      <c r="C74" s="8"/>
      <c r="D74" s="8"/>
    </row>
    <row r="75" spans="3:4" s="7" customFormat="1" ht="12.95" customHeight="1">
      <c r="C75" s="8"/>
      <c r="D75" s="8"/>
    </row>
    <row r="76" spans="3:4" s="7" customFormat="1" ht="12.95" customHeight="1">
      <c r="C76" s="8"/>
      <c r="D76" s="8"/>
    </row>
    <row r="77" spans="3:4" s="7" customFormat="1" ht="12.95" customHeight="1">
      <c r="C77" s="8"/>
      <c r="D77" s="8"/>
    </row>
    <row r="78" spans="3:4" s="7" customFormat="1" ht="12.95" customHeight="1">
      <c r="C78" s="8"/>
      <c r="D78" s="8"/>
    </row>
    <row r="79" spans="3:4" s="7" customFormat="1" ht="12.95" customHeight="1">
      <c r="C79" s="8"/>
      <c r="D79" s="8"/>
    </row>
    <row r="80" spans="3:4" s="7" customFormat="1" ht="12.95" customHeight="1">
      <c r="C80" s="8"/>
      <c r="D80" s="8"/>
    </row>
    <row r="81" spans="3:4" s="7" customFormat="1" ht="12.95" customHeight="1">
      <c r="C81" s="8"/>
      <c r="D81" s="8"/>
    </row>
    <row r="82" spans="3:4" s="7" customFormat="1" ht="12.95" customHeight="1">
      <c r="C82" s="8"/>
      <c r="D82" s="8"/>
    </row>
    <row r="83" spans="3:4" s="7" customFormat="1" ht="12.95" customHeight="1">
      <c r="C83" s="8"/>
      <c r="D83" s="8"/>
    </row>
    <row r="84" spans="3:4" s="7" customFormat="1" ht="12.95" customHeight="1">
      <c r="C84" s="8"/>
      <c r="D84" s="8"/>
    </row>
    <row r="85" spans="3:4" s="7" customFormat="1" ht="12.95" customHeight="1">
      <c r="C85" s="8"/>
      <c r="D85" s="8"/>
    </row>
    <row r="86" spans="3:4" s="7" customFormat="1" ht="12.95" customHeight="1">
      <c r="C86" s="8"/>
      <c r="D86" s="8"/>
    </row>
    <row r="87" spans="3:4" s="7" customFormat="1" ht="12.95" customHeight="1">
      <c r="C87" s="8"/>
      <c r="D87" s="8"/>
    </row>
    <row r="88" spans="3:4" s="7" customFormat="1" ht="12.95" customHeight="1">
      <c r="C88" s="8"/>
      <c r="D88" s="8"/>
    </row>
    <row r="89" spans="3:4" s="7" customFormat="1" ht="12.95" customHeight="1">
      <c r="C89" s="8"/>
      <c r="D89" s="8"/>
    </row>
    <row r="90" spans="3:4" s="7" customFormat="1" ht="12.95" customHeight="1">
      <c r="C90" s="8"/>
      <c r="D90" s="8"/>
    </row>
    <row r="91" spans="3:4" s="7" customFormat="1" ht="12.95" customHeight="1">
      <c r="C91" s="8"/>
      <c r="D91" s="8"/>
    </row>
    <row r="92" spans="3:4" s="7" customFormat="1" ht="12.95" customHeight="1">
      <c r="C92" s="8"/>
      <c r="D92" s="8"/>
    </row>
    <row r="93" spans="3:4" s="7" customFormat="1" ht="12.95" customHeight="1">
      <c r="C93" s="8"/>
      <c r="D93" s="8"/>
    </row>
    <row r="94" spans="3:4" s="7" customFormat="1" ht="12.95" customHeight="1">
      <c r="C94" s="8"/>
      <c r="D94" s="8"/>
    </row>
    <row r="95" spans="3:4" s="7" customFormat="1" ht="12.95" customHeight="1">
      <c r="C95" s="8"/>
      <c r="D95" s="8"/>
    </row>
    <row r="96" spans="3:4" s="7" customFormat="1" ht="12.95" customHeight="1">
      <c r="C96" s="8"/>
      <c r="D96" s="8"/>
    </row>
    <row r="97" spans="3:4" s="7" customFormat="1" ht="12.95" customHeight="1">
      <c r="C97" s="8"/>
      <c r="D97" s="8"/>
    </row>
    <row r="98" spans="3:4" s="7" customFormat="1" ht="12.95" customHeight="1">
      <c r="C98" s="8"/>
      <c r="D98" s="8"/>
    </row>
    <row r="99" spans="3:4" s="7" customFormat="1" ht="12.95" customHeight="1">
      <c r="C99" s="8"/>
      <c r="D99" s="8"/>
    </row>
    <row r="100" spans="3:4" s="7" customFormat="1" ht="12.95" customHeight="1">
      <c r="C100" s="8"/>
      <c r="D100" s="8"/>
    </row>
    <row r="101" spans="3:4" s="7" customFormat="1" ht="12.95" customHeight="1">
      <c r="C101" s="8"/>
      <c r="D101" s="8"/>
    </row>
    <row r="102" spans="3:4" s="7" customFormat="1" ht="12.95" customHeight="1">
      <c r="C102" s="8"/>
      <c r="D102" s="8"/>
    </row>
    <row r="103" spans="3:4" s="7" customFormat="1" ht="12.95" customHeight="1">
      <c r="C103" s="8"/>
      <c r="D103" s="8"/>
    </row>
    <row r="104" spans="3:4" s="7" customFormat="1" ht="12.95" customHeight="1">
      <c r="C104" s="8"/>
      <c r="D104" s="8"/>
    </row>
    <row r="105" spans="3:4" s="7" customFormat="1" ht="12.95" customHeight="1">
      <c r="C105" s="8"/>
      <c r="D105" s="8"/>
    </row>
    <row r="106" spans="3:4" s="7" customFormat="1" ht="12.95" customHeight="1">
      <c r="C106" s="8"/>
      <c r="D106" s="8"/>
    </row>
    <row r="107" spans="3:4" s="7" customFormat="1" ht="12.95" customHeight="1">
      <c r="C107" s="8"/>
      <c r="D107" s="8"/>
    </row>
    <row r="108" spans="3:4" s="7" customFormat="1" ht="12.95" customHeight="1">
      <c r="C108" s="8"/>
      <c r="D108" s="8"/>
    </row>
    <row r="109" spans="3:4" s="7" customFormat="1" ht="12.95" customHeight="1">
      <c r="C109" s="8"/>
      <c r="D109" s="8"/>
    </row>
    <row r="110" spans="3:4" s="7" customFormat="1" ht="12.95" customHeight="1">
      <c r="C110" s="8"/>
      <c r="D110" s="8"/>
    </row>
    <row r="111" spans="3:4" s="7" customFormat="1" ht="12.95" customHeight="1">
      <c r="C111" s="8"/>
      <c r="D111" s="8"/>
    </row>
    <row r="112" spans="3:4" s="7" customFormat="1" ht="12.95" customHeight="1">
      <c r="C112" s="8"/>
      <c r="D112" s="8"/>
    </row>
    <row r="113" spans="3:4" s="7" customFormat="1" ht="12.95" customHeight="1">
      <c r="C113" s="8"/>
      <c r="D113" s="8"/>
    </row>
    <row r="114" spans="3:4" s="7" customFormat="1" ht="12.95" customHeight="1">
      <c r="C114" s="8"/>
      <c r="D114" s="8"/>
    </row>
    <row r="115" spans="3:4" s="7" customFormat="1" ht="12.95" customHeight="1">
      <c r="C115" s="8"/>
      <c r="D115" s="8"/>
    </row>
    <row r="116" spans="3:4" s="7" customFormat="1" ht="12.95" customHeight="1">
      <c r="C116" s="8"/>
      <c r="D116" s="8"/>
    </row>
    <row r="117" spans="3:4" s="7" customFormat="1" ht="12.95" customHeight="1">
      <c r="C117" s="8"/>
      <c r="D117" s="8"/>
    </row>
    <row r="118" spans="3:4" s="7" customFormat="1" ht="12.95" customHeight="1">
      <c r="C118" s="8"/>
      <c r="D118" s="8"/>
    </row>
    <row r="119" spans="3:4" s="7" customFormat="1" ht="12.95" customHeight="1">
      <c r="C119" s="8"/>
      <c r="D119" s="8"/>
    </row>
    <row r="120" spans="3:4" s="7" customFormat="1" ht="12.95" customHeight="1">
      <c r="C120" s="8"/>
      <c r="D120" s="8"/>
    </row>
    <row r="121" spans="3:4" s="7" customFormat="1" ht="12.95" customHeight="1">
      <c r="C121" s="8"/>
      <c r="D121" s="8"/>
    </row>
    <row r="122" spans="3:4" s="7" customFormat="1" ht="12.95" customHeight="1">
      <c r="C122" s="8"/>
      <c r="D122" s="8"/>
    </row>
    <row r="123" spans="3:4" s="7" customFormat="1" ht="12.95" customHeight="1">
      <c r="C123" s="8"/>
      <c r="D123" s="8"/>
    </row>
    <row r="124" spans="3:4" s="7" customFormat="1" ht="12.95" customHeight="1">
      <c r="C124" s="8"/>
      <c r="D124" s="8"/>
    </row>
    <row r="125" spans="3:4" s="7" customFormat="1" ht="12.95" customHeight="1">
      <c r="C125" s="8"/>
      <c r="D125" s="8"/>
    </row>
    <row r="126" spans="3:4" s="7" customFormat="1" ht="12.95" customHeight="1">
      <c r="C126" s="8"/>
      <c r="D126" s="8"/>
    </row>
    <row r="127" spans="3:4" s="7" customFormat="1" ht="12.95" customHeight="1">
      <c r="C127" s="8"/>
      <c r="D127" s="8"/>
    </row>
    <row r="128" spans="3:4" s="7" customFormat="1" ht="12.95" customHeight="1">
      <c r="C128" s="8"/>
      <c r="D128" s="8"/>
    </row>
    <row r="129" spans="3:4" s="7" customFormat="1" ht="12.95" customHeight="1">
      <c r="C129" s="8"/>
      <c r="D129" s="8"/>
    </row>
    <row r="130" spans="3:4" s="7" customFormat="1" ht="12.95" customHeight="1">
      <c r="C130" s="8"/>
      <c r="D130" s="8"/>
    </row>
    <row r="131" spans="3:4" s="7" customFormat="1" ht="12.95" customHeight="1">
      <c r="C131" s="8"/>
      <c r="D131" s="8"/>
    </row>
    <row r="132" spans="3:4" s="7" customFormat="1" ht="12.95" customHeight="1">
      <c r="C132" s="8"/>
      <c r="D132" s="8"/>
    </row>
    <row r="133" spans="3:4" s="7" customFormat="1" ht="12.95" customHeight="1">
      <c r="C133" s="8"/>
      <c r="D133" s="8"/>
    </row>
    <row r="134" spans="3:4" s="7" customFormat="1" ht="12.95" customHeight="1">
      <c r="C134" s="8"/>
      <c r="D134" s="8"/>
    </row>
    <row r="135" spans="3:4" s="7" customFormat="1" ht="12.95" customHeight="1">
      <c r="C135" s="8"/>
      <c r="D135" s="8"/>
    </row>
    <row r="136" spans="3:4" s="7" customFormat="1" ht="12.95" customHeight="1">
      <c r="C136" s="8"/>
      <c r="D136" s="8"/>
    </row>
    <row r="137" spans="3:4" s="7" customFormat="1" ht="12.95" customHeight="1">
      <c r="C137" s="8"/>
      <c r="D137" s="8"/>
    </row>
    <row r="138" spans="3:4" s="7" customFormat="1" ht="12.95" customHeight="1">
      <c r="C138" s="8"/>
      <c r="D138" s="8"/>
    </row>
    <row r="139" spans="3:4" s="7" customFormat="1" ht="12.95" customHeight="1">
      <c r="C139" s="8"/>
      <c r="D139" s="8"/>
    </row>
    <row r="140" spans="3:4" s="7" customFormat="1" ht="12.95" customHeight="1">
      <c r="C140" s="8"/>
      <c r="D140" s="8"/>
    </row>
    <row r="141" spans="3:4" s="7" customFormat="1" ht="12.95" customHeight="1">
      <c r="C141" s="8"/>
      <c r="D141" s="8"/>
    </row>
    <row r="142" spans="3:4" s="7" customFormat="1" ht="12.95" customHeight="1">
      <c r="C142" s="8"/>
      <c r="D142" s="8"/>
    </row>
    <row r="143" spans="3:4" s="7" customFormat="1" ht="12.95" customHeight="1">
      <c r="C143" s="8"/>
      <c r="D143" s="8"/>
    </row>
    <row r="144" spans="3:4" s="7" customFormat="1" ht="12.95" customHeight="1">
      <c r="C144" s="8"/>
      <c r="D144" s="8"/>
    </row>
    <row r="145" spans="3:4" s="7" customFormat="1" ht="12.95" customHeight="1">
      <c r="C145" s="8"/>
      <c r="D145" s="8"/>
    </row>
    <row r="146" spans="3:4" s="7" customFormat="1" ht="12.95" customHeight="1">
      <c r="C146" s="8"/>
      <c r="D146" s="8"/>
    </row>
    <row r="147" spans="3:4" s="7" customFormat="1" ht="12.95" customHeight="1">
      <c r="C147" s="8"/>
      <c r="D147" s="8"/>
    </row>
    <row r="148" spans="3:4" s="7" customFormat="1" ht="12.95" customHeight="1">
      <c r="C148" s="8"/>
      <c r="D148" s="8"/>
    </row>
    <row r="149" spans="3:4" s="7" customFormat="1" ht="12.95" customHeight="1">
      <c r="C149" s="8"/>
      <c r="D149" s="8"/>
    </row>
    <row r="150" spans="3:4" s="7" customFormat="1" ht="12.95" customHeight="1">
      <c r="C150" s="8"/>
      <c r="D150" s="8"/>
    </row>
    <row r="151" spans="3:4" s="7" customFormat="1" ht="12.95" customHeight="1">
      <c r="C151" s="8"/>
      <c r="D151" s="8"/>
    </row>
    <row r="152" spans="3:4" s="7" customFormat="1" ht="12.95" customHeight="1">
      <c r="C152" s="8"/>
      <c r="D152" s="8"/>
    </row>
    <row r="153" spans="3:4" s="7" customFormat="1" ht="12.95" customHeight="1">
      <c r="C153" s="8"/>
      <c r="D153" s="8"/>
    </row>
    <row r="154" spans="3:4" s="7" customFormat="1" ht="12.95" customHeight="1">
      <c r="C154" s="8"/>
      <c r="D154" s="8"/>
    </row>
    <row r="155" spans="3:4" s="7" customFormat="1" ht="12.95" customHeight="1">
      <c r="C155" s="8"/>
      <c r="D155" s="8"/>
    </row>
    <row r="156" spans="3:4" s="7" customFormat="1" ht="12.95" customHeight="1">
      <c r="C156" s="8"/>
      <c r="D156" s="8"/>
    </row>
    <row r="157" spans="3:4" s="7" customFormat="1" ht="12.95" customHeight="1">
      <c r="C157" s="8"/>
      <c r="D157" s="8"/>
    </row>
    <row r="158" spans="3:4" s="7" customFormat="1" ht="12.95" customHeight="1">
      <c r="C158" s="8"/>
      <c r="D158" s="8"/>
    </row>
    <row r="159" spans="3:4" s="7" customFormat="1" ht="12.95" customHeight="1">
      <c r="C159" s="8"/>
      <c r="D159" s="8"/>
    </row>
    <row r="160" spans="3:4" s="7" customFormat="1" ht="12.95" customHeight="1">
      <c r="C160" s="8"/>
      <c r="D160" s="8"/>
    </row>
    <row r="161" spans="3:4" s="7" customFormat="1" ht="12.95" customHeight="1">
      <c r="C161" s="8"/>
      <c r="D161" s="8"/>
    </row>
    <row r="162" spans="3:4" s="7" customFormat="1" ht="12.95" customHeight="1">
      <c r="C162" s="8"/>
      <c r="D162" s="8"/>
    </row>
    <row r="163" spans="3:4" s="7" customFormat="1" ht="12.95" customHeight="1">
      <c r="C163" s="8"/>
      <c r="D163" s="8"/>
    </row>
    <row r="164" spans="3:4" s="7" customFormat="1" ht="12.95" customHeight="1">
      <c r="C164" s="8"/>
      <c r="D164" s="8"/>
    </row>
    <row r="165" spans="3:4" s="7" customFormat="1" ht="12.95" customHeight="1">
      <c r="C165" s="8"/>
      <c r="D165" s="8"/>
    </row>
    <row r="166" spans="3:4" s="7" customFormat="1" ht="12.95" customHeight="1">
      <c r="C166" s="8"/>
      <c r="D166" s="8"/>
    </row>
    <row r="167" spans="3:4" s="7" customFormat="1" ht="12.95" customHeight="1">
      <c r="C167" s="8"/>
      <c r="D167" s="8"/>
    </row>
    <row r="168" spans="3:4" s="7" customFormat="1" ht="12.95" customHeight="1">
      <c r="C168" s="8"/>
      <c r="D168" s="8"/>
    </row>
    <row r="169" spans="3:4" s="7" customFormat="1" ht="12.95" customHeight="1">
      <c r="C169" s="8"/>
      <c r="D169" s="8"/>
    </row>
    <row r="170" spans="3:4" s="7" customFormat="1" ht="12.95" customHeight="1">
      <c r="C170" s="8"/>
      <c r="D170" s="8"/>
    </row>
    <row r="171" spans="3:4" s="7" customFormat="1" ht="12.95" customHeight="1">
      <c r="C171" s="8"/>
      <c r="D171" s="8"/>
    </row>
    <row r="172" spans="3:4" s="7" customFormat="1" ht="12.95" customHeight="1">
      <c r="C172" s="8"/>
      <c r="D172" s="8"/>
    </row>
    <row r="173" spans="3:4" s="7" customFormat="1" ht="12.95" customHeight="1">
      <c r="C173" s="8"/>
      <c r="D173" s="8"/>
    </row>
    <row r="174" spans="3:4" s="7" customFormat="1" ht="12.95" customHeight="1">
      <c r="C174" s="8"/>
      <c r="D174" s="8"/>
    </row>
    <row r="175" spans="3:4" s="7" customFormat="1" ht="12.95" customHeight="1">
      <c r="C175" s="8"/>
      <c r="D175" s="8"/>
    </row>
    <row r="176" spans="3:4" s="7" customFormat="1" ht="12.95" customHeight="1">
      <c r="C176" s="8"/>
      <c r="D176" s="8"/>
    </row>
    <row r="177" spans="3:4" s="7" customFormat="1" ht="12.95" customHeight="1">
      <c r="C177" s="8"/>
      <c r="D177" s="8"/>
    </row>
    <row r="178" spans="3:4" s="7" customFormat="1" ht="12.95" customHeight="1">
      <c r="C178" s="8"/>
      <c r="D178" s="8"/>
    </row>
    <row r="179" spans="3:4" s="7" customFormat="1" ht="12.95" customHeight="1">
      <c r="C179" s="8"/>
      <c r="D179" s="8"/>
    </row>
    <row r="180" spans="3:4" s="7" customFormat="1" ht="12.95" customHeight="1">
      <c r="C180" s="8"/>
      <c r="D180" s="8"/>
    </row>
    <row r="181" spans="3:4" s="7" customFormat="1" ht="12.95" customHeight="1">
      <c r="C181" s="8"/>
      <c r="D181" s="8"/>
    </row>
    <row r="182" spans="3:4" s="7" customFormat="1" ht="12.95" customHeight="1">
      <c r="C182" s="8"/>
      <c r="D182" s="8"/>
    </row>
    <row r="183" spans="3:4" s="7" customFormat="1" ht="12.95" customHeight="1">
      <c r="C183" s="8"/>
      <c r="D183" s="8"/>
    </row>
    <row r="184" spans="3:4" s="7" customFormat="1" ht="12.95" customHeight="1">
      <c r="C184" s="8"/>
      <c r="D184" s="8"/>
    </row>
    <row r="185" spans="3:4" s="7" customFormat="1" ht="12.95" customHeight="1">
      <c r="C185" s="8"/>
      <c r="D185" s="8"/>
    </row>
    <row r="186" spans="3:4" s="7" customFormat="1" ht="12.95" customHeight="1">
      <c r="C186" s="8"/>
      <c r="D186" s="8"/>
    </row>
    <row r="187" spans="3:4" s="7" customFormat="1" ht="12.95" customHeight="1">
      <c r="C187" s="8"/>
      <c r="D187" s="8"/>
    </row>
    <row r="188" spans="3:4" s="7" customFormat="1" ht="12.95" customHeight="1">
      <c r="C188" s="8"/>
      <c r="D188" s="8"/>
    </row>
    <row r="189" spans="3:4" s="7" customFormat="1" ht="12.95" customHeight="1">
      <c r="C189" s="8"/>
      <c r="D189" s="8"/>
    </row>
    <row r="190" spans="3:4" s="7" customFormat="1" ht="12.95" customHeight="1">
      <c r="C190" s="8"/>
      <c r="D190" s="8"/>
    </row>
    <row r="191" spans="3:4" s="7" customFormat="1" ht="12.95" customHeight="1">
      <c r="C191" s="8"/>
      <c r="D191" s="8"/>
    </row>
    <row r="192" spans="3:4" s="7" customFormat="1" ht="12.95" customHeight="1">
      <c r="C192" s="8"/>
      <c r="D192" s="8"/>
    </row>
    <row r="193" spans="3:4" s="7" customFormat="1" ht="12.95" customHeight="1">
      <c r="C193" s="8"/>
      <c r="D193" s="8"/>
    </row>
    <row r="194" spans="3:4" s="7" customFormat="1" ht="12.95" customHeight="1">
      <c r="C194" s="8"/>
      <c r="D194" s="8"/>
    </row>
    <row r="195" spans="3:4" s="7" customFormat="1" ht="12.95" customHeight="1">
      <c r="C195" s="8"/>
      <c r="D195" s="8"/>
    </row>
    <row r="196" spans="3:4" s="7" customFormat="1" ht="12.95" customHeight="1">
      <c r="C196" s="8"/>
      <c r="D196" s="8"/>
    </row>
    <row r="197" spans="3:4" s="7" customFormat="1" ht="12.95" customHeight="1">
      <c r="C197" s="8"/>
      <c r="D197" s="8"/>
    </row>
    <row r="198" spans="3:4" s="7" customFormat="1" ht="12.95" customHeight="1">
      <c r="C198" s="8"/>
      <c r="D198" s="8"/>
    </row>
    <row r="199" spans="3:4" s="7" customFormat="1" ht="12.95" customHeight="1">
      <c r="C199" s="8"/>
      <c r="D199" s="8"/>
    </row>
    <row r="200" spans="3:4" s="7" customFormat="1" ht="12.95" customHeight="1">
      <c r="C200" s="8"/>
      <c r="D200" s="8"/>
    </row>
    <row r="201" spans="3:4" s="7" customFormat="1" ht="12.95" customHeight="1">
      <c r="C201" s="8"/>
      <c r="D201" s="8"/>
    </row>
    <row r="202" spans="3:4" s="7" customFormat="1" ht="12.95" customHeight="1">
      <c r="C202" s="8"/>
      <c r="D202" s="8"/>
    </row>
    <row r="203" spans="3:4" s="7" customFormat="1" ht="12.95" customHeight="1">
      <c r="C203" s="8"/>
      <c r="D203" s="8"/>
    </row>
    <row r="204" spans="3:4" s="7" customFormat="1" ht="12.95" customHeight="1">
      <c r="C204" s="8"/>
      <c r="D204" s="8"/>
    </row>
    <row r="205" spans="3:4" s="7" customFormat="1" ht="12.95" customHeight="1">
      <c r="C205" s="8"/>
      <c r="D205" s="8"/>
    </row>
    <row r="206" spans="3:4" s="7" customFormat="1" ht="12.95" customHeight="1">
      <c r="C206" s="8"/>
      <c r="D206" s="8"/>
    </row>
    <row r="207" spans="3:4" s="7" customFormat="1" ht="12.95" customHeight="1">
      <c r="C207" s="8"/>
      <c r="D207" s="8"/>
    </row>
    <row r="208" spans="3:4" s="7" customFormat="1" ht="12.95" customHeight="1">
      <c r="C208" s="8"/>
      <c r="D208" s="8"/>
    </row>
    <row r="209" spans="3:4" s="7" customFormat="1" ht="12.95" customHeight="1">
      <c r="C209" s="8"/>
      <c r="D209" s="8"/>
    </row>
    <row r="210" spans="3:4" s="7" customFormat="1" ht="12.95" customHeight="1">
      <c r="C210" s="8"/>
      <c r="D210" s="8"/>
    </row>
    <row r="211" spans="3:4" s="7" customFormat="1" ht="12.95" customHeight="1">
      <c r="C211" s="8"/>
      <c r="D211" s="8"/>
    </row>
    <row r="212" spans="3:4" s="7" customFormat="1" ht="12.95" customHeight="1">
      <c r="C212" s="8"/>
      <c r="D212" s="8"/>
    </row>
    <row r="213" spans="3:4" s="7" customFormat="1" ht="12.95" customHeight="1">
      <c r="C213" s="8"/>
      <c r="D213" s="8"/>
    </row>
    <row r="214" spans="3:4" s="7" customFormat="1" ht="12.95" customHeight="1">
      <c r="C214" s="8"/>
      <c r="D214" s="8"/>
    </row>
    <row r="215" spans="3:4" s="7" customFormat="1" ht="12.95" customHeight="1">
      <c r="C215" s="8"/>
      <c r="D215" s="8"/>
    </row>
    <row r="216" spans="3:4" s="7" customFormat="1" ht="12.95" customHeight="1">
      <c r="C216" s="8"/>
      <c r="D216" s="8"/>
    </row>
    <row r="217" spans="3:4" s="7" customFormat="1" ht="12.95" customHeight="1">
      <c r="C217" s="8"/>
      <c r="D217" s="8"/>
    </row>
    <row r="218" spans="3:4" s="7" customFormat="1" ht="12.95" customHeight="1">
      <c r="C218" s="8"/>
      <c r="D218" s="8"/>
    </row>
    <row r="219" spans="3:4" s="7" customFormat="1" ht="12.95" customHeight="1">
      <c r="C219" s="8"/>
      <c r="D219" s="8"/>
    </row>
    <row r="220" spans="3:4" s="7" customFormat="1" ht="12.95" customHeight="1">
      <c r="C220" s="8"/>
      <c r="D220" s="8"/>
    </row>
    <row r="221" spans="3:4" s="7" customFormat="1" ht="12.95" customHeight="1">
      <c r="C221" s="8"/>
      <c r="D221" s="8"/>
    </row>
    <row r="222" spans="3:4" s="7" customFormat="1" ht="12.95" customHeight="1">
      <c r="C222" s="8"/>
      <c r="D222" s="8"/>
    </row>
    <row r="223" spans="3:4" s="7" customFormat="1" ht="12.95" customHeight="1">
      <c r="C223" s="8"/>
      <c r="D223" s="8"/>
    </row>
    <row r="224" spans="3:4" s="7" customFormat="1" ht="12.95" customHeight="1">
      <c r="C224" s="8"/>
      <c r="D224" s="8"/>
    </row>
    <row r="225" spans="3:4" s="7" customFormat="1" ht="12.95" customHeight="1">
      <c r="C225" s="8"/>
      <c r="D225" s="8"/>
    </row>
    <row r="226" spans="3:4" s="7" customFormat="1" ht="12.95" customHeight="1">
      <c r="C226" s="8"/>
      <c r="D226" s="8"/>
    </row>
    <row r="227" spans="3:4" s="7" customFormat="1" ht="12.95" customHeight="1">
      <c r="C227" s="8"/>
      <c r="D227" s="8"/>
    </row>
    <row r="228" spans="3:4" s="7" customFormat="1" ht="12.95" customHeight="1">
      <c r="C228" s="8"/>
      <c r="D228" s="8"/>
    </row>
    <row r="229" spans="3:4" s="7" customFormat="1" ht="12.95" customHeight="1">
      <c r="C229" s="8"/>
      <c r="D229" s="8"/>
    </row>
    <row r="230" spans="3:4" s="7" customFormat="1" ht="12.95" customHeight="1">
      <c r="C230" s="8"/>
      <c r="D230" s="8"/>
    </row>
    <row r="231" spans="3:4" s="7" customFormat="1" ht="12.95" customHeight="1">
      <c r="C231" s="8"/>
      <c r="D231" s="8"/>
    </row>
    <row r="232" spans="3:4" s="7" customFormat="1" ht="12.95" customHeight="1">
      <c r="C232" s="8"/>
      <c r="D232" s="8"/>
    </row>
    <row r="233" spans="3:4" s="7" customFormat="1" ht="12.95" customHeight="1">
      <c r="C233" s="8"/>
      <c r="D233" s="8"/>
    </row>
    <row r="234" spans="3:4" s="7" customFormat="1" ht="12.95" customHeight="1">
      <c r="C234" s="8"/>
      <c r="D234" s="8"/>
    </row>
    <row r="235" spans="3:4" s="7" customFormat="1" ht="12.95" customHeight="1">
      <c r="C235" s="8"/>
      <c r="D235" s="8"/>
    </row>
    <row r="236" spans="3:4" s="7" customFormat="1" ht="12.95" customHeight="1">
      <c r="C236" s="8"/>
      <c r="D236" s="8"/>
    </row>
    <row r="237" spans="3:4" s="7" customFormat="1" ht="12.95" customHeight="1">
      <c r="C237" s="8"/>
      <c r="D237" s="8"/>
    </row>
    <row r="238" spans="3:4" s="7" customFormat="1" ht="12.95" customHeight="1">
      <c r="C238" s="8"/>
      <c r="D238" s="8"/>
    </row>
    <row r="239" spans="3:4" s="7" customFormat="1" ht="12.95" customHeight="1">
      <c r="C239" s="8"/>
      <c r="D239" s="8"/>
    </row>
    <row r="240" spans="3:4" s="7" customFormat="1" ht="12.95" customHeight="1">
      <c r="C240" s="8"/>
      <c r="D240" s="8"/>
    </row>
    <row r="241" spans="3:4" s="7" customFormat="1" ht="12.95" customHeight="1">
      <c r="C241" s="8"/>
      <c r="D241" s="8"/>
    </row>
    <row r="242" spans="3:4" s="7" customFormat="1" ht="12.95" customHeight="1">
      <c r="C242" s="8"/>
      <c r="D242" s="8"/>
    </row>
    <row r="243" spans="3:4" s="7" customFormat="1" ht="12.95" customHeight="1">
      <c r="C243" s="8"/>
      <c r="D243" s="8"/>
    </row>
    <row r="244" spans="3:4" s="7" customFormat="1" ht="12.95" customHeight="1">
      <c r="C244" s="8"/>
      <c r="D244" s="8"/>
    </row>
    <row r="245" spans="3:4" s="7" customFormat="1" ht="12.95" customHeight="1">
      <c r="C245" s="8"/>
      <c r="D245" s="8"/>
    </row>
    <row r="246" spans="3:4" s="7" customFormat="1" ht="12.95" customHeight="1">
      <c r="C246" s="8"/>
      <c r="D246" s="8"/>
    </row>
    <row r="247" spans="3:4" s="7" customFormat="1" ht="12.95" customHeight="1">
      <c r="C247" s="8"/>
      <c r="D247" s="8"/>
    </row>
    <row r="248" spans="3:4" s="7" customFormat="1" ht="12.95" customHeight="1">
      <c r="C248" s="8"/>
      <c r="D248" s="8"/>
    </row>
    <row r="249" spans="3:4" s="7" customFormat="1" ht="12.95" customHeight="1">
      <c r="C249" s="8"/>
      <c r="D249" s="8"/>
    </row>
    <row r="250" spans="3:4" s="7" customFormat="1" ht="12.95" customHeight="1">
      <c r="C250" s="8"/>
      <c r="D250" s="8"/>
    </row>
    <row r="251" spans="3:4" s="7" customFormat="1" ht="12.95" customHeight="1">
      <c r="C251" s="8"/>
      <c r="D251" s="8"/>
    </row>
    <row r="252" spans="3:4" s="7" customFormat="1" ht="12.95" customHeight="1">
      <c r="C252" s="8"/>
      <c r="D252" s="8"/>
    </row>
    <row r="253" spans="3:4" s="7" customFormat="1" ht="12.95" customHeight="1">
      <c r="C253" s="8"/>
      <c r="D253" s="8"/>
    </row>
    <row r="254" spans="3:4" s="7" customFormat="1" ht="12.95" customHeight="1">
      <c r="C254" s="8"/>
      <c r="D254" s="8"/>
    </row>
    <row r="255" spans="3:4" s="7" customFormat="1" ht="12.95" customHeight="1">
      <c r="C255" s="8"/>
      <c r="D255" s="8"/>
    </row>
    <row r="256" spans="3:4" s="7" customFormat="1" ht="12.95" customHeight="1">
      <c r="C256" s="8"/>
      <c r="D256" s="8"/>
    </row>
    <row r="257" spans="3:4" s="7" customFormat="1" ht="12.95" customHeight="1">
      <c r="C257" s="8"/>
      <c r="D257" s="8"/>
    </row>
    <row r="258" spans="3:4" s="7" customFormat="1" ht="12.95" customHeight="1">
      <c r="C258" s="8"/>
      <c r="D258" s="8"/>
    </row>
    <row r="259" spans="3:4" s="7" customFormat="1" ht="12.95" customHeight="1">
      <c r="C259" s="8"/>
      <c r="D259" s="8"/>
    </row>
    <row r="260" spans="3:4" s="7" customFormat="1" ht="12.95" customHeight="1">
      <c r="C260" s="8"/>
      <c r="D260" s="8"/>
    </row>
    <row r="261" spans="3:4" s="7" customFormat="1" ht="12.95" customHeight="1">
      <c r="C261" s="8"/>
      <c r="D261" s="8"/>
    </row>
    <row r="262" spans="3:4" s="7" customFormat="1" ht="12.95" customHeight="1">
      <c r="C262" s="8"/>
      <c r="D262" s="8"/>
    </row>
    <row r="263" spans="3:4" s="7" customFormat="1" ht="12.95" customHeight="1">
      <c r="C263" s="8"/>
      <c r="D263" s="8"/>
    </row>
    <row r="264" spans="3:4" s="7" customFormat="1" ht="12.95" customHeight="1">
      <c r="C264" s="8"/>
      <c r="D264" s="8"/>
    </row>
    <row r="265" spans="3:4" s="7" customFormat="1" ht="12.95" customHeight="1">
      <c r="C265" s="8"/>
      <c r="D265" s="8"/>
    </row>
    <row r="266" spans="3:4" s="7" customFormat="1" ht="12.95" customHeight="1">
      <c r="C266" s="8"/>
      <c r="D266" s="8"/>
    </row>
    <row r="267" spans="3:4" s="7" customFormat="1" ht="12.95" customHeight="1">
      <c r="C267" s="8"/>
      <c r="D267" s="8"/>
    </row>
    <row r="268" spans="3:4" s="7" customFormat="1" ht="12.95" customHeight="1">
      <c r="C268" s="8"/>
      <c r="D268" s="8"/>
    </row>
    <row r="269" spans="3:4" s="7" customFormat="1" ht="12.95" customHeight="1">
      <c r="C269" s="8"/>
      <c r="D269" s="8"/>
    </row>
    <row r="270" spans="3:4" s="7" customFormat="1" ht="12.95" customHeight="1">
      <c r="C270" s="8"/>
      <c r="D270" s="8"/>
    </row>
    <row r="271" spans="3:4" s="7" customFormat="1" ht="12.95" customHeight="1">
      <c r="C271" s="8"/>
      <c r="D271" s="8"/>
    </row>
    <row r="272" spans="3:4" s="7" customFormat="1" ht="12.95" customHeight="1">
      <c r="C272" s="8"/>
      <c r="D272" s="8"/>
    </row>
    <row r="273" spans="3:4" s="7" customFormat="1" ht="12.95" customHeight="1">
      <c r="C273" s="8"/>
      <c r="D273" s="8"/>
    </row>
    <row r="274" spans="3:4" s="7" customFormat="1" ht="12.95" customHeight="1">
      <c r="C274" s="8"/>
      <c r="D274" s="8"/>
    </row>
    <row r="275" spans="3:4" s="7" customFormat="1" ht="12.95" customHeight="1">
      <c r="C275" s="8"/>
      <c r="D275" s="8"/>
    </row>
    <row r="276" spans="3:4" s="7" customFormat="1" ht="12.95" customHeight="1">
      <c r="C276" s="8"/>
      <c r="D276" s="8"/>
    </row>
    <row r="277" spans="3:4" s="7" customFormat="1" ht="12.95" customHeight="1">
      <c r="C277" s="8"/>
      <c r="D277" s="8"/>
    </row>
    <row r="278" spans="3:4" s="7" customFormat="1" ht="12.95" customHeight="1">
      <c r="C278" s="8"/>
      <c r="D278" s="8"/>
    </row>
    <row r="279" spans="3:4" s="7" customFormat="1" ht="12.95" customHeight="1">
      <c r="C279" s="8"/>
      <c r="D279" s="8"/>
    </row>
    <row r="280" spans="3:4" s="7" customFormat="1" ht="12.95" customHeight="1">
      <c r="C280" s="8"/>
      <c r="D280" s="8"/>
    </row>
    <row r="281" spans="3:4" s="7" customFormat="1" ht="12.95" customHeight="1">
      <c r="C281" s="8"/>
      <c r="D281" s="8"/>
    </row>
    <row r="282" spans="3:4" s="7" customFormat="1" ht="12.95" customHeight="1">
      <c r="C282" s="8"/>
      <c r="D282" s="8"/>
    </row>
    <row r="283" spans="3:4" s="7" customFormat="1" ht="12.95" customHeight="1">
      <c r="C283" s="8"/>
      <c r="D283" s="8"/>
    </row>
    <row r="284" spans="3:4" s="7" customFormat="1" ht="12.95" customHeight="1">
      <c r="C284" s="8"/>
      <c r="D284" s="8"/>
    </row>
    <row r="285" spans="3:4" s="7" customFormat="1" ht="12.95" customHeight="1">
      <c r="C285" s="8"/>
      <c r="D285" s="8"/>
    </row>
    <row r="286" spans="3:4" s="7" customFormat="1" ht="12.95" customHeight="1">
      <c r="C286" s="8"/>
      <c r="D286" s="8"/>
    </row>
    <row r="287" spans="3:4" s="7" customFormat="1" ht="12.95" customHeight="1">
      <c r="C287" s="8"/>
      <c r="D287" s="8"/>
    </row>
    <row r="288" spans="3:4" s="7" customFormat="1" ht="12.95" customHeight="1">
      <c r="C288" s="8"/>
      <c r="D288" s="8"/>
    </row>
    <row r="289" spans="3:4" s="7" customFormat="1" ht="12.95" customHeight="1">
      <c r="C289" s="8"/>
      <c r="D289" s="8"/>
    </row>
    <row r="290" spans="3:4" s="7" customFormat="1" ht="12.95" customHeight="1">
      <c r="C290" s="8"/>
      <c r="D290" s="8"/>
    </row>
    <row r="291" spans="3:4" s="7" customFormat="1" ht="12.95" customHeight="1">
      <c r="C291" s="8"/>
      <c r="D291" s="8"/>
    </row>
    <row r="292" spans="3:4" s="7" customFormat="1" ht="12.95" customHeight="1">
      <c r="C292" s="8"/>
      <c r="D292" s="8"/>
    </row>
    <row r="293" spans="3:4" s="7" customFormat="1" ht="12.95" customHeight="1">
      <c r="C293" s="8"/>
      <c r="D293" s="8"/>
    </row>
    <row r="294" spans="3:4" s="7" customFormat="1" ht="12.95" customHeight="1">
      <c r="C294" s="8"/>
      <c r="D294" s="8"/>
    </row>
    <row r="295" spans="3:4" s="7" customFormat="1" ht="12.95" customHeight="1">
      <c r="C295" s="8"/>
      <c r="D295" s="8"/>
    </row>
    <row r="296" spans="3:4" s="7" customFormat="1" ht="12.95" customHeight="1">
      <c r="C296" s="8"/>
      <c r="D296" s="8"/>
    </row>
    <row r="297" spans="3:4" s="7" customFormat="1" ht="12.95" customHeight="1">
      <c r="C297" s="8"/>
      <c r="D297" s="8"/>
    </row>
    <row r="298" spans="3:4" s="7" customFormat="1" ht="12.95" customHeight="1">
      <c r="C298" s="8"/>
      <c r="D298" s="8"/>
    </row>
    <row r="299" spans="3:4" s="7" customFormat="1" ht="12.95" customHeight="1">
      <c r="C299" s="8"/>
      <c r="D299" s="8"/>
    </row>
    <row r="300" spans="3:4" s="7" customFormat="1" ht="12.95" customHeight="1">
      <c r="C300" s="8"/>
      <c r="D300" s="8"/>
    </row>
    <row r="301" spans="3:4" s="7" customFormat="1" ht="12.95" customHeight="1">
      <c r="C301" s="8"/>
      <c r="D301" s="8"/>
    </row>
    <row r="302" spans="3:4" s="7" customFormat="1" ht="12.95" customHeight="1">
      <c r="C302" s="8"/>
      <c r="D302" s="8"/>
    </row>
    <row r="303" spans="3:4" s="7" customFormat="1" ht="12.95" customHeight="1">
      <c r="C303" s="8"/>
      <c r="D303" s="8"/>
    </row>
    <row r="304" spans="3:4" s="7" customFormat="1" ht="12.95" customHeight="1">
      <c r="C304" s="8"/>
      <c r="D304" s="8"/>
    </row>
    <row r="305" spans="3:4" s="7" customFormat="1" ht="12.95" customHeight="1">
      <c r="C305" s="8"/>
      <c r="D305" s="8"/>
    </row>
    <row r="306" spans="3:4" s="7" customFormat="1" ht="12.95" customHeight="1">
      <c r="C306" s="8"/>
      <c r="D306" s="8"/>
    </row>
    <row r="307" spans="3:4" s="7" customFormat="1" ht="12.95" customHeight="1">
      <c r="C307" s="8"/>
      <c r="D307" s="8"/>
    </row>
    <row r="308" spans="3:4" s="7" customFormat="1" ht="12.95" customHeight="1">
      <c r="C308" s="8"/>
      <c r="D308" s="8"/>
    </row>
    <row r="309" spans="3:4" s="7" customFormat="1" ht="12.95" customHeight="1">
      <c r="C309" s="8"/>
      <c r="D309" s="8"/>
    </row>
    <row r="310" spans="3:4" s="7" customFormat="1" ht="12.95" customHeight="1">
      <c r="C310" s="8"/>
      <c r="D310" s="8"/>
    </row>
    <row r="311" spans="3:4" s="7" customFormat="1" ht="12.95" customHeight="1">
      <c r="C311" s="8"/>
      <c r="D311" s="8"/>
    </row>
    <row r="312" spans="3:4" s="7" customFormat="1" ht="12.95" customHeight="1">
      <c r="C312" s="8"/>
      <c r="D312" s="8"/>
    </row>
    <row r="313" spans="3:4" s="7" customFormat="1" ht="12.95" customHeight="1">
      <c r="C313" s="8"/>
      <c r="D313" s="8"/>
    </row>
    <row r="314" spans="3:4" s="7" customFormat="1" ht="12.95" customHeight="1">
      <c r="C314" s="8"/>
      <c r="D314" s="8"/>
    </row>
    <row r="315" spans="3:4" s="7" customFormat="1" ht="12.95" customHeight="1">
      <c r="C315" s="8"/>
      <c r="D315" s="8"/>
    </row>
    <row r="316" spans="3:4" s="7" customFormat="1" ht="12.95" customHeight="1">
      <c r="C316" s="8"/>
      <c r="D316" s="8"/>
    </row>
    <row r="317" spans="3:4" s="7" customFormat="1" ht="12.95" customHeight="1">
      <c r="C317" s="8"/>
      <c r="D317" s="8"/>
    </row>
    <row r="318" spans="3:4" s="7" customFormat="1" ht="12.95" customHeight="1">
      <c r="C318" s="8"/>
      <c r="D318" s="8"/>
    </row>
    <row r="319" spans="3:4" s="7" customFormat="1" ht="12.95" customHeight="1">
      <c r="C319" s="8"/>
      <c r="D319" s="8"/>
    </row>
    <row r="320" spans="3:4" s="7" customFormat="1" ht="12.95" customHeight="1">
      <c r="C320" s="8"/>
      <c r="D320" s="8"/>
    </row>
    <row r="321" spans="3:4" s="7" customFormat="1" ht="12.95" customHeight="1">
      <c r="C321" s="8"/>
      <c r="D321" s="8"/>
    </row>
    <row r="322" spans="3:4" s="7" customFormat="1" ht="12.95" customHeight="1">
      <c r="C322" s="8"/>
      <c r="D322" s="8"/>
    </row>
    <row r="323" spans="3:4" s="7" customFormat="1" ht="12.95" customHeight="1">
      <c r="C323" s="8"/>
      <c r="D323" s="8"/>
    </row>
    <row r="324" spans="3:4" s="7" customFormat="1" ht="12.95" customHeight="1">
      <c r="C324" s="8"/>
      <c r="D324" s="8"/>
    </row>
    <row r="325" spans="3:4" s="7" customFormat="1" ht="12.95" customHeight="1">
      <c r="C325" s="8"/>
      <c r="D325" s="8"/>
    </row>
    <row r="326" spans="3:4" s="7" customFormat="1" ht="12.95" customHeight="1">
      <c r="C326" s="8"/>
      <c r="D326" s="8"/>
    </row>
    <row r="327" spans="3:4" s="7" customFormat="1" ht="12.95" customHeight="1">
      <c r="C327" s="8"/>
      <c r="D327" s="8"/>
    </row>
    <row r="328" spans="3:4" s="7" customFormat="1" ht="12.95" customHeight="1">
      <c r="C328" s="8"/>
      <c r="D328" s="8"/>
    </row>
    <row r="329" spans="3:4" s="7" customFormat="1" ht="12.95" customHeight="1">
      <c r="C329" s="8"/>
      <c r="D329" s="8"/>
    </row>
    <row r="330" spans="3:4" s="7" customFormat="1" ht="12.95" customHeight="1">
      <c r="C330" s="8"/>
      <c r="D330" s="8"/>
    </row>
    <row r="331" spans="3:4" s="7" customFormat="1" ht="12.95" customHeight="1">
      <c r="C331" s="8"/>
      <c r="D331" s="8"/>
    </row>
    <row r="332" spans="3:4" s="7" customFormat="1" ht="12.95" customHeight="1">
      <c r="C332" s="8"/>
      <c r="D332" s="8"/>
    </row>
    <row r="333" spans="3:4" s="7" customFormat="1" ht="12.95" customHeight="1">
      <c r="C333" s="8"/>
      <c r="D333" s="8"/>
    </row>
    <row r="334" spans="3:4" s="7" customFormat="1" ht="12.95" customHeight="1">
      <c r="C334" s="8"/>
      <c r="D334" s="8"/>
    </row>
    <row r="335" spans="3:4" s="7" customFormat="1" ht="12.95" customHeight="1">
      <c r="C335" s="8"/>
      <c r="D335" s="8"/>
    </row>
    <row r="336" spans="3:4" s="7" customFormat="1" ht="12.95" customHeight="1">
      <c r="C336" s="8"/>
      <c r="D336" s="8"/>
    </row>
    <row r="337" spans="3:4" s="7" customFormat="1" ht="12.95" customHeight="1">
      <c r="C337" s="8"/>
      <c r="D337" s="8"/>
    </row>
    <row r="338" spans="3:4" s="7" customFormat="1" ht="12.95" customHeight="1">
      <c r="C338" s="8"/>
      <c r="D338" s="8"/>
    </row>
    <row r="339" spans="3:4" s="7" customFormat="1" ht="12.95" customHeight="1">
      <c r="C339" s="8"/>
      <c r="D339" s="8"/>
    </row>
    <row r="340" spans="3:4" s="7" customFormat="1" ht="12.95" customHeight="1">
      <c r="C340" s="8"/>
      <c r="D340" s="8"/>
    </row>
    <row r="341" spans="3:4" s="7" customFormat="1" ht="12.95" customHeight="1">
      <c r="C341" s="8"/>
      <c r="D341" s="8"/>
    </row>
    <row r="342" spans="3:4" s="7" customFormat="1" ht="12.95" customHeight="1">
      <c r="C342" s="8"/>
      <c r="D342" s="8"/>
    </row>
    <row r="343" spans="3:4" s="7" customFormat="1" ht="12.95" customHeight="1">
      <c r="C343" s="8"/>
      <c r="D343" s="8"/>
    </row>
    <row r="344" spans="3:4" s="7" customFormat="1" ht="12.95" customHeight="1">
      <c r="C344" s="8"/>
      <c r="D344" s="8"/>
    </row>
    <row r="345" spans="3:4" s="7" customFormat="1" ht="12.95" customHeight="1">
      <c r="C345" s="8"/>
      <c r="D345" s="8"/>
    </row>
    <row r="346" spans="3:4" s="7" customFormat="1" ht="12.95" customHeight="1">
      <c r="C346" s="8"/>
      <c r="D346" s="8"/>
    </row>
    <row r="347" spans="3:4" s="7" customFormat="1" ht="12.95" customHeight="1">
      <c r="C347" s="8"/>
      <c r="D347" s="8"/>
    </row>
    <row r="348" spans="3:4" s="7" customFormat="1" ht="12.95" customHeight="1">
      <c r="C348" s="8"/>
      <c r="D348" s="8"/>
    </row>
    <row r="349" spans="3:4" s="7" customFormat="1" ht="12.95" customHeight="1">
      <c r="C349" s="8"/>
      <c r="D349" s="8"/>
    </row>
    <row r="350" spans="3:4" s="7" customFormat="1" ht="12.95" customHeight="1">
      <c r="C350" s="8"/>
      <c r="D350" s="8"/>
    </row>
    <row r="351" spans="3:4" s="7" customFormat="1" ht="12.95" customHeight="1">
      <c r="C351" s="8"/>
      <c r="D351" s="8"/>
    </row>
    <row r="352" spans="3:4" s="7" customFormat="1" ht="12.95" customHeight="1">
      <c r="C352" s="8"/>
      <c r="D352" s="8"/>
    </row>
    <row r="353" spans="3:4" s="7" customFormat="1" ht="12.95" customHeight="1">
      <c r="C353" s="8"/>
      <c r="D353" s="8"/>
    </row>
    <row r="354" spans="3:4" s="7" customFormat="1" ht="12.95" customHeight="1">
      <c r="C354" s="8"/>
      <c r="D354" s="8"/>
    </row>
    <row r="355" spans="3:4" s="7" customFormat="1" ht="12.95" customHeight="1">
      <c r="C355" s="8"/>
      <c r="D355" s="8"/>
    </row>
    <row r="356" spans="3:4" s="7" customFormat="1" ht="12.95" customHeight="1">
      <c r="C356" s="8"/>
      <c r="D356" s="8"/>
    </row>
    <row r="357" spans="3:4" s="7" customFormat="1" ht="12.95" customHeight="1">
      <c r="C357" s="8"/>
      <c r="D357" s="8"/>
    </row>
    <row r="358" spans="3:4" s="7" customFormat="1" ht="12.95" customHeight="1">
      <c r="C358" s="8"/>
      <c r="D358" s="8"/>
    </row>
    <row r="359" spans="3:4" s="7" customFormat="1" ht="12.95" customHeight="1">
      <c r="C359" s="8"/>
      <c r="D359" s="8"/>
    </row>
    <row r="360" spans="3:4" s="7" customFormat="1" ht="12.95" customHeight="1">
      <c r="C360" s="8"/>
      <c r="D360" s="8"/>
    </row>
    <row r="361" spans="3:4" s="7" customFormat="1" ht="12.95" customHeight="1">
      <c r="C361" s="8"/>
      <c r="D361" s="8"/>
    </row>
    <row r="362" spans="3:4" s="7" customFormat="1" ht="12.95" customHeight="1">
      <c r="C362" s="8"/>
      <c r="D362" s="8"/>
    </row>
    <row r="363" spans="3:4" s="7" customFormat="1" ht="12.95" customHeight="1">
      <c r="C363" s="8"/>
      <c r="D363" s="8"/>
    </row>
    <row r="364" spans="3:4" s="7" customFormat="1" ht="12.95" customHeight="1">
      <c r="C364" s="8"/>
      <c r="D364" s="8"/>
    </row>
    <row r="365" spans="3:4" s="7" customFormat="1" ht="12.95" customHeight="1">
      <c r="C365" s="8"/>
      <c r="D365" s="8"/>
    </row>
    <row r="366" spans="3:4" s="7" customFormat="1" ht="12.95" customHeight="1">
      <c r="C366" s="8"/>
      <c r="D366" s="8"/>
    </row>
    <row r="367" spans="3:4" s="7" customFormat="1" ht="12.95" customHeight="1">
      <c r="C367" s="8"/>
      <c r="D367" s="8"/>
    </row>
    <row r="368" spans="3:4" s="7" customFormat="1" ht="12.95" customHeight="1">
      <c r="C368" s="8"/>
      <c r="D368" s="8"/>
    </row>
    <row r="369" spans="3:4" s="7" customFormat="1" ht="12.95" customHeight="1">
      <c r="C369" s="8"/>
      <c r="D369" s="8"/>
    </row>
    <row r="370" spans="3:4" s="7" customFormat="1" ht="12.95" customHeight="1">
      <c r="C370" s="8"/>
      <c r="D370" s="8"/>
    </row>
    <row r="371" spans="3:4" s="7" customFormat="1" ht="12.95" customHeight="1">
      <c r="C371" s="8"/>
      <c r="D371" s="8"/>
    </row>
    <row r="372" spans="3:4" s="7" customFormat="1" ht="12.95" customHeight="1">
      <c r="C372" s="8"/>
      <c r="D372" s="8"/>
    </row>
    <row r="373" spans="3:4" s="7" customFormat="1" ht="12.95" customHeight="1">
      <c r="C373" s="8"/>
      <c r="D373" s="8"/>
    </row>
    <row r="374" spans="3:4" s="7" customFormat="1" ht="12.95" customHeight="1">
      <c r="C374" s="8"/>
      <c r="D374" s="8"/>
    </row>
    <row r="375" spans="3:4" s="7" customFormat="1" ht="12.95" customHeight="1">
      <c r="C375" s="8"/>
      <c r="D375" s="8"/>
    </row>
    <row r="376" spans="3:4" s="7" customFormat="1" ht="12.95" customHeight="1">
      <c r="C376" s="8"/>
      <c r="D376" s="8"/>
    </row>
    <row r="377" spans="3:4" s="7" customFormat="1" ht="12.95" customHeight="1">
      <c r="C377" s="8"/>
      <c r="D377" s="8"/>
    </row>
    <row r="378" spans="3:4" s="7" customFormat="1" ht="12.95" customHeight="1">
      <c r="C378" s="8"/>
      <c r="D378" s="8"/>
    </row>
    <row r="379" spans="3:4" s="7" customFormat="1" ht="12.95" customHeight="1">
      <c r="C379" s="8"/>
      <c r="D379" s="8"/>
    </row>
    <row r="380" spans="3:4" s="7" customFormat="1" ht="12.95" customHeight="1">
      <c r="C380" s="8"/>
      <c r="D380" s="8"/>
    </row>
    <row r="381" spans="3:4" s="7" customFormat="1" ht="12.95" customHeight="1">
      <c r="C381" s="8"/>
      <c r="D381" s="8"/>
    </row>
    <row r="382" spans="3:4" s="7" customFormat="1" ht="12.95" customHeight="1">
      <c r="C382" s="8"/>
      <c r="D382" s="8"/>
    </row>
    <row r="383" spans="3:4" s="7" customFormat="1" ht="12.95" customHeight="1">
      <c r="C383" s="8"/>
      <c r="D383" s="8"/>
    </row>
    <row r="384" spans="3:4" s="7" customFormat="1" ht="12.95" customHeight="1">
      <c r="C384" s="8"/>
      <c r="D384" s="8"/>
    </row>
    <row r="385" spans="3:4" s="7" customFormat="1" ht="12.95" customHeight="1">
      <c r="C385" s="8"/>
      <c r="D385" s="8"/>
    </row>
    <row r="386" spans="3:4" s="7" customFormat="1" ht="12.95" customHeight="1">
      <c r="C386" s="8"/>
      <c r="D386" s="8"/>
    </row>
    <row r="387" spans="3:4" s="7" customFormat="1" ht="12.95" customHeight="1">
      <c r="C387" s="8"/>
      <c r="D387" s="8"/>
    </row>
    <row r="388" spans="3:4" s="7" customFormat="1" ht="12.95" customHeight="1">
      <c r="C388" s="8"/>
      <c r="D388" s="8"/>
    </row>
    <row r="389" spans="3:4" s="7" customFormat="1" ht="12.95" customHeight="1">
      <c r="C389" s="8"/>
      <c r="D389" s="8"/>
    </row>
    <row r="390" spans="3:4" s="7" customFormat="1" ht="12.95" customHeight="1">
      <c r="C390" s="8"/>
      <c r="D390" s="8"/>
    </row>
    <row r="391" spans="3:4" s="7" customFormat="1" ht="12.95" customHeight="1">
      <c r="C391" s="8"/>
      <c r="D391" s="8"/>
    </row>
    <row r="392" spans="3:4" s="7" customFormat="1" ht="12.95" customHeight="1">
      <c r="C392" s="8"/>
      <c r="D392" s="8"/>
    </row>
    <row r="393" spans="3:4" s="7" customFormat="1" ht="12.95" customHeight="1">
      <c r="C393" s="8"/>
      <c r="D393" s="8"/>
    </row>
    <row r="394" spans="3:4" s="7" customFormat="1" ht="12.95" customHeight="1">
      <c r="C394" s="8"/>
      <c r="D394" s="8"/>
    </row>
    <row r="395" spans="3:4" s="7" customFormat="1" ht="12.95" customHeight="1">
      <c r="C395" s="8"/>
      <c r="D395" s="8"/>
    </row>
    <row r="396" spans="3:4" s="7" customFormat="1" ht="12.95" customHeight="1">
      <c r="C396" s="8"/>
      <c r="D396" s="8"/>
    </row>
    <row r="397" spans="3:4" s="7" customFormat="1" ht="12.95" customHeight="1">
      <c r="C397" s="8"/>
      <c r="D397" s="8"/>
    </row>
    <row r="398" spans="3:4" s="7" customFormat="1" ht="12.95" customHeight="1">
      <c r="C398" s="8"/>
      <c r="D398" s="8"/>
    </row>
    <row r="399" spans="3:4" s="7" customFormat="1" ht="12.95" customHeight="1">
      <c r="C399" s="8"/>
      <c r="D399" s="8"/>
    </row>
    <row r="400" spans="3:4" s="7" customFormat="1" ht="12.95" customHeight="1">
      <c r="C400" s="8"/>
      <c r="D400" s="8"/>
    </row>
    <row r="401" spans="3:4" s="7" customFormat="1" ht="12.95" customHeight="1">
      <c r="C401" s="8"/>
      <c r="D401" s="8"/>
    </row>
    <row r="402" spans="3:4" s="7" customFormat="1" ht="12.95" customHeight="1">
      <c r="C402" s="8"/>
      <c r="D402" s="8"/>
    </row>
    <row r="403" spans="3:4" s="7" customFormat="1" ht="12.95" customHeight="1">
      <c r="C403" s="8"/>
      <c r="D403" s="8"/>
    </row>
    <row r="404" spans="3:4" s="7" customFormat="1" ht="12.95" customHeight="1">
      <c r="C404" s="8"/>
      <c r="D404" s="8"/>
    </row>
    <row r="405" spans="3:4" s="7" customFormat="1" ht="12.95" customHeight="1">
      <c r="C405" s="8"/>
      <c r="D405" s="8"/>
    </row>
    <row r="406" spans="3:4" s="7" customFormat="1" ht="12.95" customHeight="1">
      <c r="C406" s="8"/>
      <c r="D406" s="8"/>
    </row>
    <row r="407" spans="3:4" s="7" customFormat="1" ht="12.95" customHeight="1">
      <c r="C407" s="8"/>
      <c r="D407" s="8"/>
    </row>
    <row r="408" spans="3:4" s="7" customFormat="1" ht="12.95" customHeight="1">
      <c r="C408" s="8"/>
      <c r="D408" s="8"/>
    </row>
    <row r="409" spans="3:4" s="7" customFormat="1" ht="12.95" customHeight="1">
      <c r="C409" s="8"/>
      <c r="D409" s="8"/>
    </row>
    <row r="410" spans="3:4" s="7" customFormat="1" ht="12.95" customHeight="1">
      <c r="C410" s="8"/>
      <c r="D410" s="8"/>
    </row>
    <row r="411" spans="3:4" s="7" customFormat="1" ht="12.95" customHeight="1">
      <c r="C411" s="8"/>
      <c r="D411" s="8"/>
    </row>
    <row r="412" spans="3:4" s="7" customFormat="1" ht="12.95" customHeight="1">
      <c r="C412" s="8"/>
      <c r="D412" s="8"/>
    </row>
    <row r="413" spans="3:4" s="7" customFormat="1" ht="12.95" customHeight="1">
      <c r="C413" s="8"/>
      <c r="D413" s="8"/>
    </row>
    <row r="414" spans="3:4" s="7" customFormat="1" ht="12.95" customHeight="1">
      <c r="C414" s="8"/>
      <c r="D414" s="8"/>
    </row>
    <row r="415" spans="3:4" s="7" customFormat="1" ht="12.95" customHeight="1">
      <c r="C415" s="8"/>
      <c r="D415" s="8"/>
    </row>
    <row r="416" spans="3:4" s="7" customFormat="1" ht="12.95" customHeight="1">
      <c r="C416" s="8"/>
      <c r="D416" s="8"/>
    </row>
    <row r="417" spans="3:4" s="7" customFormat="1" ht="12.95" customHeight="1">
      <c r="C417" s="8"/>
      <c r="D417" s="8"/>
    </row>
    <row r="418" spans="3:4" s="7" customFormat="1" ht="12.95" customHeight="1">
      <c r="C418" s="8"/>
      <c r="D418" s="8"/>
    </row>
    <row r="419" spans="3:4" s="7" customFormat="1" ht="12.95" customHeight="1">
      <c r="C419" s="8"/>
      <c r="D419" s="8"/>
    </row>
    <row r="420" spans="3:4" s="7" customFormat="1" ht="12.95" customHeight="1">
      <c r="C420" s="8"/>
      <c r="D420" s="8"/>
    </row>
    <row r="421" spans="3:4" s="7" customFormat="1" ht="12.95" customHeight="1">
      <c r="C421" s="8"/>
      <c r="D421" s="8"/>
    </row>
    <row r="422" spans="3:4" s="7" customFormat="1" ht="12.95" customHeight="1">
      <c r="C422" s="8"/>
      <c r="D422" s="8"/>
    </row>
    <row r="423" spans="3:4" s="7" customFormat="1" ht="12.95" customHeight="1">
      <c r="C423" s="8"/>
      <c r="D423" s="8"/>
    </row>
    <row r="424" spans="3:4" s="7" customFormat="1" ht="12.95" customHeight="1">
      <c r="C424" s="8"/>
      <c r="D424" s="8"/>
    </row>
    <row r="425" spans="3:4" s="7" customFormat="1" ht="12.95" customHeight="1">
      <c r="C425" s="8"/>
      <c r="D425" s="8"/>
    </row>
    <row r="426" spans="3:4" s="7" customFormat="1" ht="12.95" customHeight="1">
      <c r="C426" s="8"/>
      <c r="D426" s="8"/>
    </row>
    <row r="427" spans="3:4" s="7" customFormat="1" ht="12.95" customHeight="1">
      <c r="C427" s="8"/>
      <c r="D427" s="8"/>
    </row>
    <row r="428" spans="3:4" s="7" customFormat="1" ht="12.95" customHeight="1">
      <c r="C428" s="8"/>
      <c r="D428" s="8"/>
    </row>
    <row r="429" spans="3:4" s="7" customFormat="1" ht="12.95" customHeight="1">
      <c r="C429" s="8"/>
      <c r="D429" s="8"/>
    </row>
    <row r="430" spans="3:4" s="7" customFormat="1" ht="12.95" customHeight="1">
      <c r="C430" s="8"/>
      <c r="D430" s="8"/>
    </row>
    <row r="431" spans="3:4" s="7" customFormat="1" ht="12.95" customHeight="1">
      <c r="C431" s="8"/>
      <c r="D431" s="8"/>
    </row>
    <row r="432" spans="3:4" s="7" customFormat="1" ht="12.95" customHeight="1">
      <c r="C432" s="8"/>
      <c r="D432" s="8"/>
    </row>
    <row r="433" spans="3:4" s="7" customFormat="1" ht="12.95" customHeight="1">
      <c r="C433" s="8"/>
      <c r="D433" s="8"/>
    </row>
    <row r="434" spans="3:4" s="7" customFormat="1" ht="12.95" customHeight="1">
      <c r="C434" s="8"/>
      <c r="D434" s="8"/>
    </row>
    <row r="435" spans="3:4" s="7" customFormat="1" ht="12.95" customHeight="1">
      <c r="C435" s="8"/>
      <c r="D435" s="8"/>
    </row>
    <row r="436" spans="3:4" s="7" customFormat="1" ht="12.95" customHeight="1">
      <c r="C436" s="8"/>
      <c r="D436" s="8"/>
    </row>
    <row r="437" spans="3:4" s="7" customFormat="1" ht="12.95" customHeight="1">
      <c r="C437" s="8"/>
      <c r="D437" s="8"/>
    </row>
    <row r="438" spans="3:4" s="7" customFormat="1" ht="12.95" customHeight="1">
      <c r="C438" s="8"/>
      <c r="D438" s="8"/>
    </row>
    <row r="439" spans="3:4" s="7" customFormat="1" ht="12.95" customHeight="1">
      <c r="C439" s="8"/>
      <c r="D439" s="8"/>
    </row>
    <row r="440" spans="3:4" s="7" customFormat="1" ht="12.95" customHeight="1">
      <c r="C440" s="8"/>
      <c r="D440" s="8"/>
    </row>
    <row r="441" spans="3:4" s="7" customFormat="1" ht="12.95" customHeight="1">
      <c r="C441" s="8"/>
      <c r="D441" s="8"/>
    </row>
    <row r="442" spans="3:4" s="7" customFormat="1" ht="12.95" customHeight="1">
      <c r="C442" s="8"/>
      <c r="D442" s="8"/>
    </row>
    <row r="443" spans="3:4" s="7" customFormat="1" ht="12.95" customHeight="1">
      <c r="C443" s="8"/>
      <c r="D443" s="8"/>
    </row>
    <row r="444" spans="3:4" s="7" customFormat="1" ht="12.95" customHeight="1">
      <c r="C444" s="8"/>
      <c r="D444" s="8"/>
    </row>
    <row r="445" spans="3:4" s="7" customFormat="1" ht="12.95" customHeight="1">
      <c r="C445" s="8"/>
      <c r="D445" s="8"/>
    </row>
    <row r="446" spans="3:4" s="7" customFormat="1" ht="12.95" customHeight="1">
      <c r="C446" s="8"/>
      <c r="D446" s="8"/>
    </row>
    <row r="447" spans="3:4" s="7" customFormat="1" ht="12.95" customHeight="1">
      <c r="C447" s="8"/>
      <c r="D447" s="8"/>
    </row>
    <row r="448" spans="3:4" s="7" customFormat="1" ht="12.95" customHeight="1">
      <c r="C448" s="8"/>
      <c r="D448" s="8"/>
    </row>
    <row r="449" spans="3:4" s="7" customFormat="1" ht="12.95" customHeight="1">
      <c r="C449" s="8"/>
      <c r="D449" s="8"/>
    </row>
    <row r="450" spans="3:4" s="7" customFormat="1" ht="12.95" customHeight="1">
      <c r="C450" s="8"/>
      <c r="D450" s="8"/>
    </row>
    <row r="451" spans="3:4" s="7" customFormat="1" ht="12.95" customHeight="1">
      <c r="C451" s="8"/>
      <c r="D451" s="8"/>
    </row>
    <row r="452" spans="3:4" s="7" customFormat="1" ht="12.95" customHeight="1">
      <c r="C452" s="8"/>
      <c r="D452" s="8"/>
    </row>
    <row r="453" spans="3:4" s="7" customFormat="1" ht="12.95" customHeight="1">
      <c r="C453" s="8"/>
      <c r="D453" s="8"/>
    </row>
    <row r="454" spans="3:4" s="7" customFormat="1" ht="12.95" customHeight="1">
      <c r="C454" s="8"/>
      <c r="D454" s="8"/>
    </row>
    <row r="455" spans="3:4" s="7" customFormat="1" ht="12.95" customHeight="1">
      <c r="C455" s="8"/>
      <c r="D455" s="8"/>
    </row>
    <row r="456" spans="3:4" s="7" customFormat="1" ht="12.95" customHeight="1">
      <c r="C456" s="8"/>
      <c r="D456" s="8"/>
    </row>
    <row r="457" spans="3:4" s="7" customFormat="1" ht="12.95" customHeight="1">
      <c r="C457" s="8"/>
      <c r="D457" s="8"/>
    </row>
    <row r="458" spans="3:4" s="7" customFormat="1" ht="12.95" customHeight="1">
      <c r="C458" s="8"/>
      <c r="D458" s="8"/>
    </row>
    <row r="459" spans="3:4" s="7" customFormat="1" ht="12.95" customHeight="1">
      <c r="C459" s="8"/>
      <c r="D459" s="8"/>
    </row>
    <row r="460" spans="3:4" s="7" customFormat="1" ht="12.95" customHeight="1">
      <c r="C460" s="8"/>
      <c r="D460" s="8"/>
    </row>
    <row r="461" spans="3:4" s="7" customFormat="1" ht="12.95" customHeight="1">
      <c r="C461" s="8"/>
      <c r="D461" s="8"/>
    </row>
    <row r="462" spans="3:4" s="7" customFormat="1" ht="12.95" customHeight="1">
      <c r="C462" s="8"/>
      <c r="D462" s="8"/>
    </row>
    <row r="463" spans="3:4" s="7" customFormat="1" ht="12.95" customHeight="1">
      <c r="C463" s="8"/>
      <c r="D463" s="8"/>
    </row>
    <row r="464" spans="3:4" s="7" customFormat="1" ht="12.95" customHeight="1">
      <c r="C464" s="8"/>
      <c r="D464" s="8"/>
    </row>
    <row r="465" spans="3:4" s="7" customFormat="1" ht="12.95" customHeight="1">
      <c r="C465" s="8"/>
      <c r="D465" s="8"/>
    </row>
    <row r="466" spans="3:4" s="7" customFormat="1" ht="12.95" customHeight="1">
      <c r="C466" s="8"/>
      <c r="D466" s="8"/>
    </row>
    <row r="467" spans="3:4" s="7" customFormat="1" ht="12.95" customHeight="1">
      <c r="C467" s="8"/>
      <c r="D467" s="8"/>
    </row>
    <row r="468" spans="3:4" s="7" customFormat="1" ht="12.95" customHeight="1">
      <c r="C468" s="8"/>
      <c r="D468" s="8"/>
    </row>
    <row r="469" spans="3:4" s="7" customFormat="1" ht="12.95" customHeight="1">
      <c r="C469" s="8"/>
      <c r="D469" s="8"/>
    </row>
    <row r="470" spans="3:4" s="7" customFormat="1" ht="12.95" customHeight="1">
      <c r="C470" s="8"/>
      <c r="D470" s="8"/>
    </row>
    <row r="471" spans="3:4" s="7" customFormat="1" ht="12.95" customHeight="1">
      <c r="C471" s="8"/>
      <c r="D471" s="8"/>
    </row>
    <row r="472" spans="3:4" s="7" customFormat="1" ht="12.95" customHeight="1">
      <c r="C472" s="8"/>
      <c r="D472" s="8"/>
    </row>
    <row r="473" spans="3:4" s="7" customFormat="1" ht="12.95" customHeight="1">
      <c r="C473" s="8"/>
      <c r="D473" s="8"/>
    </row>
    <row r="474" spans="3:4" s="7" customFormat="1" ht="12.95" customHeight="1">
      <c r="C474" s="8"/>
      <c r="D474" s="8"/>
    </row>
    <row r="475" spans="3:4" s="7" customFormat="1" ht="12.95" customHeight="1">
      <c r="C475" s="8"/>
      <c r="D475" s="8"/>
    </row>
    <row r="476" spans="3:4" s="7" customFormat="1" ht="12.95" customHeight="1">
      <c r="C476" s="8"/>
      <c r="D476" s="8"/>
    </row>
    <row r="477" spans="3:4" s="7" customFormat="1" ht="12.95" customHeight="1">
      <c r="C477" s="8"/>
      <c r="D477" s="8"/>
    </row>
    <row r="478" spans="3:4" s="7" customFormat="1" ht="12.95" customHeight="1">
      <c r="C478" s="8"/>
      <c r="D478" s="8"/>
    </row>
    <row r="479" spans="3:4" s="7" customFormat="1" ht="12.95" customHeight="1">
      <c r="C479" s="8"/>
      <c r="D479" s="8"/>
    </row>
    <row r="480" spans="3:4" s="7" customFormat="1" ht="12.95" customHeight="1">
      <c r="C480" s="8"/>
      <c r="D480" s="8"/>
    </row>
    <row r="481" spans="3:4" s="7" customFormat="1" ht="12.95" customHeight="1">
      <c r="C481" s="8"/>
      <c r="D481" s="8"/>
    </row>
    <row r="482" spans="3:4" s="7" customFormat="1" ht="12.95" customHeight="1">
      <c r="C482" s="8"/>
      <c r="D482" s="8"/>
    </row>
    <row r="483" spans="3:4" s="7" customFormat="1" ht="12.95" customHeight="1">
      <c r="C483" s="8"/>
      <c r="D483" s="8"/>
    </row>
    <row r="484" spans="3:4" s="7" customFormat="1" ht="12.95" customHeight="1">
      <c r="C484" s="8"/>
      <c r="D484" s="8"/>
    </row>
    <row r="485" spans="3:4" s="7" customFormat="1" ht="12.95" customHeight="1">
      <c r="C485" s="8"/>
      <c r="D485" s="8"/>
    </row>
    <row r="486" spans="3:4" s="7" customFormat="1" ht="12.95" customHeight="1">
      <c r="C486" s="8"/>
      <c r="D486" s="8"/>
    </row>
    <row r="487" spans="3:4" s="7" customFormat="1" ht="12.95" customHeight="1">
      <c r="C487" s="8"/>
      <c r="D487" s="8"/>
    </row>
    <row r="488" spans="3:4" s="7" customFormat="1" ht="12.95" customHeight="1">
      <c r="C488" s="8"/>
      <c r="D488" s="8"/>
    </row>
    <row r="489" spans="3:4" s="7" customFormat="1" ht="12.95" customHeight="1">
      <c r="C489" s="8"/>
      <c r="D489" s="8"/>
    </row>
    <row r="490" spans="3:4" s="7" customFormat="1" ht="12.95" customHeight="1">
      <c r="C490" s="8"/>
      <c r="D490" s="8"/>
    </row>
    <row r="491" spans="3:4" s="7" customFormat="1" ht="12.95" customHeight="1">
      <c r="C491" s="8"/>
      <c r="D491" s="8"/>
    </row>
    <row r="492" spans="3:4" s="7" customFormat="1" ht="12.95" customHeight="1">
      <c r="C492" s="8"/>
      <c r="D492" s="8"/>
    </row>
    <row r="493" spans="3:4" s="7" customFormat="1" ht="12.95" customHeight="1">
      <c r="C493" s="8"/>
      <c r="D493" s="8"/>
    </row>
    <row r="494" spans="3:4" s="7" customFormat="1" ht="12.95" customHeight="1">
      <c r="C494" s="8"/>
      <c r="D494" s="8"/>
    </row>
    <row r="495" spans="3:4" s="7" customFormat="1" ht="12.95" customHeight="1">
      <c r="C495" s="8"/>
      <c r="D495" s="8"/>
    </row>
    <row r="496" spans="3:4">
      <c r="C496" s="5"/>
      <c r="D496" s="5"/>
    </row>
    <row r="497" spans="3:4">
      <c r="C497" s="5"/>
      <c r="D497" s="5"/>
    </row>
    <row r="498" spans="3:4">
      <c r="C498" s="5"/>
      <c r="D498" s="5"/>
    </row>
    <row r="499" spans="3:4">
      <c r="C499" s="5"/>
      <c r="D499" s="5"/>
    </row>
    <row r="500" spans="3:4">
      <c r="C500" s="5"/>
      <c r="D500" s="5"/>
    </row>
    <row r="501" spans="3:4">
      <c r="C501" s="5"/>
      <c r="D501" s="5"/>
    </row>
    <row r="502" spans="3:4">
      <c r="C502" s="5"/>
      <c r="D502" s="5"/>
    </row>
    <row r="503" spans="3:4">
      <c r="C503" s="5"/>
      <c r="D503" s="5"/>
    </row>
    <row r="504" spans="3:4">
      <c r="C504" s="5"/>
      <c r="D504" s="5"/>
    </row>
    <row r="505" spans="3:4">
      <c r="C505" s="5"/>
      <c r="D505" s="5"/>
    </row>
    <row r="506" spans="3:4">
      <c r="C506" s="5"/>
      <c r="D506" s="5"/>
    </row>
    <row r="507" spans="3:4">
      <c r="C507" s="5"/>
      <c r="D507" s="5"/>
    </row>
    <row r="508" spans="3:4">
      <c r="C508" s="5"/>
      <c r="D508" s="5"/>
    </row>
    <row r="509" spans="3:4">
      <c r="C509" s="5"/>
      <c r="D509" s="5"/>
    </row>
    <row r="510" spans="3:4">
      <c r="C510" s="5"/>
      <c r="D510" s="5"/>
    </row>
    <row r="511" spans="3:4">
      <c r="C511" s="5"/>
      <c r="D511" s="5"/>
    </row>
    <row r="512" spans="3:4">
      <c r="C512" s="5"/>
      <c r="D512" s="5"/>
    </row>
    <row r="513" spans="3:4">
      <c r="C513" s="5"/>
      <c r="D513" s="5"/>
    </row>
    <row r="514" spans="3:4">
      <c r="C514" s="5"/>
      <c r="D514" s="5"/>
    </row>
    <row r="515" spans="3:4">
      <c r="C515" s="5"/>
      <c r="D515" s="5"/>
    </row>
    <row r="516" spans="3:4">
      <c r="C516" s="5"/>
      <c r="D516" s="5"/>
    </row>
    <row r="517" spans="3:4">
      <c r="C517" s="5"/>
      <c r="D517" s="5"/>
    </row>
    <row r="518" spans="3:4">
      <c r="C518" s="5"/>
      <c r="D518" s="5"/>
    </row>
    <row r="519" spans="3:4">
      <c r="C519" s="5"/>
      <c r="D519" s="5"/>
    </row>
    <row r="520" spans="3:4">
      <c r="C520" s="5"/>
      <c r="D520" s="5"/>
    </row>
    <row r="521" spans="3:4">
      <c r="C521" s="5"/>
      <c r="D521" s="5"/>
    </row>
    <row r="522" spans="3:4">
      <c r="C522" s="5"/>
      <c r="D522" s="5"/>
    </row>
    <row r="523" spans="3:4">
      <c r="C523" s="5"/>
      <c r="D523" s="5"/>
    </row>
    <row r="524" spans="3:4">
      <c r="C524" s="5"/>
      <c r="D524" s="5"/>
    </row>
    <row r="525" spans="3:4">
      <c r="C525" s="5"/>
      <c r="D525" s="5"/>
    </row>
    <row r="526" spans="3:4">
      <c r="C526" s="5"/>
      <c r="D526" s="5"/>
    </row>
    <row r="527" spans="3:4">
      <c r="C527" s="5"/>
      <c r="D527" s="5"/>
    </row>
    <row r="528" spans="3:4">
      <c r="C528" s="5"/>
      <c r="D528" s="5"/>
    </row>
    <row r="529" spans="3:4">
      <c r="C529" s="5"/>
      <c r="D529" s="5"/>
    </row>
    <row r="530" spans="3:4">
      <c r="C530" s="5"/>
      <c r="D530" s="5"/>
    </row>
    <row r="531" spans="3:4">
      <c r="C531" s="5"/>
      <c r="D531" s="5"/>
    </row>
    <row r="532" spans="3:4">
      <c r="C532" s="5"/>
      <c r="D532" s="5"/>
    </row>
    <row r="533" spans="3:4">
      <c r="C533" s="5"/>
      <c r="D533" s="5"/>
    </row>
    <row r="534" spans="3:4">
      <c r="C534" s="5"/>
      <c r="D534" s="5"/>
    </row>
    <row r="535" spans="3:4">
      <c r="C535" s="5"/>
      <c r="D535" s="5"/>
    </row>
    <row r="536" spans="3:4">
      <c r="C536" s="5"/>
      <c r="D536" s="5"/>
    </row>
    <row r="537" spans="3:4">
      <c r="C537" s="5"/>
      <c r="D537" s="5"/>
    </row>
    <row r="538" spans="3:4">
      <c r="C538" s="5"/>
      <c r="D538" s="5"/>
    </row>
    <row r="539" spans="3:4">
      <c r="C539" s="5"/>
      <c r="D539" s="5"/>
    </row>
    <row r="540" spans="3:4">
      <c r="C540" s="5"/>
      <c r="D540" s="5"/>
    </row>
    <row r="541" spans="3:4">
      <c r="C541" s="5"/>
      <c r="D541" s="5"/>
    </row>
    <row r="542" spans="3:4">
      <c r="C542" s="5"/>
      <c r="D542" s="5"/>
    </row>
    <row r="543" spans="3:4">
      <c r="C543" s="5"/>
      <c r="D543" s="5"/>
    </row>
    <row r="544" spans="3:4">
      <c r="C544" s="5"/>
      <c r="D544" s="5"/>
    </row>
    <row r="545" spans="3:4">
      <c r="C545" s="5"/>
      <c r="D545" s="5"/>
    </row>
    <row r="546" spans="3:4">
      <c r="C546" s="5"/>
      <c r="D546" s="5"/>
    </row>
    <row r="547" spans="3:4">
      <c r="C547" s="5"/>
      <c r="D547" s="5"/>
    </row>
    <row r="548" spans="3:4">
      <c r="C548" s="5"/>
      <c r="D548" s="5"/>
    </row>
    <row r="549" spans="3:4">
      <c r="C549" s="5"/>
      <c r="D549" s="5"/>
    </row>
    <row r="550" spans="3:4">
      <c r="C550" s="5"/>
      <c r="D550" s="5"/>
    </row>
    <row r="551" spans="3:4">
      <c r="C551" s="5"/>
      <c r="D551" s="5"/>
    </row>
    <row r="552" spans="3:4">
      <c r="C552" s="5"/>
      <c r="D552" s="5"/>
    </row>
    <row r="553" spans="3:4">
      <c r="C553" s="5"/>
      <c r="D553" s="5"/>
    </row>
    <row r="554" spans="3:4">
      <c r="C554" s="5"/>
      <c r="D554" s="5"/>
    </row>
    <row r="555" spans="3:4">
      <c r="C555" s="5"/>
      <c r="D555" s="5"/>
    </row>
    <row r="556" spans="3:4">
      <c r="C556" s="5"/>
      <c r="D556" s="5"/>
    </row>
    <row r="557" spans="3:4">
      <c r="C557" s="5"/>
      <c r="D557" s="5"/>
    </row>
    <row r="558" spans="3:4">
      <c r="C558" s="5"/>
      <c r="D558" s="5"/>
    </row>
    <row r="559" spans="3:4">
      <c r="C559" s="5"/>
      <c r="D559" s="5"/>
    </row>
    <row r="560" spans="3:4">
      <c r="C560" s="5"/>
      <c r="D560" s="5"/>
    </row>
    <row r="561" spans="3:4">
      <c r="C561" s="5"/>
      <c r="D561" s="5"/>
    </row>
    <row r="562" spans="3:4">
      <c r="C562" s="5"/>
      <c r="D562" s="5"/>
    </row>
    <row r="563" spans="3:4">
      <c r="C563" s="5"/>
      <c r="D563" s="5"/>
    </row>
    <row r="564" spans="3:4">
      <c r="C564" s="5"/>
      <c r="D564" s="5"/>
    </row>
    <row r="565" spans="3:4">
      <c r="C565" s="5"/>
      <c r="D565" s="5"/>
    </row>
    <row r="566" spans="3:4">
      <c r="C566" s="5"/>
      <c r="D566" s="5"/>
    </row>
    <row r="567" spans="3:4">
      <c r="C567" s="5"/>
      <c r="D567" s="5"/>
    </row>
    <row r="568" spans="3:4">
      <c r="C568" s="5"/>
      <c r="D568" s="5"/>
    </row>
    <row r="569" spans="3:4">
      <c r="C569" s="5"/>
      <c r="D569" s="5"/>
    </row>
    <row r="570" spans="3:4">
      <c r="C570" s="5"/>
      <c r="D570" s="5"/>
    </row>
    <row r="571" spans="3:4">
      <c r="C571" s="5"/>
      <c r="D571" s="5"/>
    </row>
    <row r="572" spans="3:4">
      <c r="C572" s="5"/>
      <c r="D572" s="5"/>
    </row>
    <row r="573" spans="3:4">
      <c r="C573" s="5"/>
      <c r="D573" s="5"/>
    </row>
    <row r="574" spans="3:4">
      <c r="C574" s="5"/>
      <c r="D574" s="5"/>
    </row>
    <row r="575" spans="3:4">
      <c r="C575" s="5"/>
      <c r="D575" s="5"/>
    </row>
    <row r="576" spans="3:4">
      <c r="C576" s="5"/>
      <c r="D576" s="5"/>
    </row>
    <row r="577" spans="3:4">
      <c r="C577" s="5"/>
      <c r="D577" s="5"/>
    </row>
    <row r="578" spans="3:4">
      <c r="C578" s="5"/>
      <c r="D578" s="5"/>
    </row>
    <row r="579" spans="3:4">
      <c r="C579" s="5"/>
      <c r="D579" s="5"/>
    </row>
    <row r="580" spans="3:4">
      <c r="C580" s="5"/>
      <c r="D580" s="5"/>
    </row>
    <row r="581" spans="3:4">
      <c r="C581" s="5"/>
      <c r="D581" s="5"/>
    </row>
    <row r="582" spans="3:4">
      <c r="C582" s="5"/>
      <c r="D582" s="5"/>
    </row>
    <row r="583" spans="3:4">
      <c r="C583" s="5"/>
      <c r="D583" s="5"/>
    </row>
    <row r="584" spans="3:4">
      <c r="C584" s="5"/>
      <c r="D584" s="5"/>
    </row>
    <row r="585" spans="3:4">
      <c r="C585" s="5"/>
      <c r="D585" s="5"/>
    </row>
    <row r="586" spans="3:4">
      <c r="C586" s="5"/>
      <c r="D586" s="5"/>
    </row>
    <row r="587" spans="3:4">
      <c r="C587" s="5"/>
      <c r="D587" s="5"/>
    </row>
    <row r="588" spans="3:4">
      <c r="C588" s="5"/>
      <c r="D588" s="5"/>
    </row>
    <row r="589" spans="3:4">
      <c r="C589" s="5"/>
      <c r="D589" s="5"/>
    </row>
    <row r="590" spans="3:4">
      <c r="C590" s="5"/>
      <c r="D590" s="5"/>
    </row>
    <row r="591" spans="3:4">
      <c r="C591" s="5"/>
      <c r="D591" s="5"/>
    </row>
    <row r="592" spans="3:4">
      <c r="C592" s="5"/>
      <c r="D592" s="5"/>
    </row>
    <row r="593" spans="3:4">
      <c r="C593" s="5"/>
      <c r="D593" s="5"/>
    </row>
    <row r="594" spans="3:4">
      <c r="C594" s="5"/>
      <c r="D594" s="5"/>
    </row>
    <row r="595" spans="3:4">
      <c r="C595" s="5"/>
      <c r="D595" s="5"/>
    </row>
    <row r="596" spans="3:4">
      <c r="C596" s="5"/>
      <c r="D596" s="5"/>
    </row>
    <row r="597" spans="3:4">
      <c r="C597" s="5"/>
      <c r="D597" s="5"/>
    </row>
    <row r="598" spans="3:4">
      <c r="C598" s="5"/>
      <c r="D598" s="5"/>
    </row>
    <row r="599" spans="3:4">
      <c r="C599" s="5"/>
      <c r="D599" s="5"/>
    </row>
    <row r="600" spans="3:4">
      <c r="C600" s="5"/>
      <c r="D600" s="5"/>
    </row>
    <row r="601" spans="3:4">
      <c r="C601" s="5"/>
      <c r="D601" s="5"/>
    </row>
    <row r="602" spans="3:4">
      <c r="C602" s="5"/>
      <c r="D602" s="5"/>
    </row>
    <row r="603" spans="3:4">
      <c r="C603" s="5"/>
      <c r="D603" s="5"/>
    </row>
    <row r="604" spans="3:4">
      <c r="C604" s="5"/>
      <c r="D604" s="5"/>
    </row>
    <row r="605" spans="3:4">
      <c r="C605" s="5"/>
      <c r="D605" s="5"/>
    </row>
    <row r="606" spans="3:4">
      <c r="C606" s="5"/>
      <c r="D606" s="5"/>
    </row>
    <row r="607" spans="3:4">
      <c r="C607" s="5"/>
      <c r="D607" s="5"/>
    </row>
    <row r="608" spans="3:4">
      <c r="C608" s="5"/>
      <c r="D608" s="5"/>
    </row>
    <row r="609" spans="3:4">
      <c r="C609" s="5"/>
      <c r="D609" s="5"/>
    </row>
    <row r="610" spans="3:4">
      <c r="C610" s="5"/>
      <c r="D610" s="5"/>
    </row>
    <row r="611" spans="3:4">
      <c r="C611" s="5"/>
      <c r="D611" s="5"/>
    </row>
    <row r="612" spans="3:4">
      <c r="C612" s="5"/>
      <c r="D612" s="5"/>
    </row>
    <row r="613" spans="3:4">
      <c r="C613" s="5"/>
      <c r="D613" s="5"/>
    </row>
    <row r="614" spans="3:4">
      <c r="C614" s="5"/>
      <c r="D614" s="5"/>
    </row>
    <row r="615" spans="3:4">
      <c r="C615" s="5"/>
      <c r="D615" s="5"/>
    </row>
    <row r="616" spans="3:4">
      <c r="C616" s="5"/>
      <c r="D616" s="5"/>
    </row>
    <row r="617" spans="3:4">
      <c r="C617" s="5"/>
      <c r="D617" s="5"/>
    </row>
    <row r="618" spans="3:4">
      <c r="C618" s="5"/>
      <c r="D618" s="5"/>
    </row>
    <row r="619" spans="3:4">
      <c r="C619" s="5"/>
      <c r="D619" s="5"/>
    </row>
    <row r="620" spans="3:4">
      <c r="C620" s="5"/>
      <c r="D620" s="5"/>
    </row>
    <row r="621" spans="3:4">
      <c r="C621" s="5"/>
      <c r="D621" s="5"/>
    </row>
    <row r="622" spans="3:4">
      <c r="C622" s="5"/>
      <c r="D622" s="5"/>
    </row>
    <row r="623" spans="3:4">
      <c r="C623" s="5"/>
      <c r="D623" s="5"/>
    </row>
    <row r="624" spans="3:4">
      <c r="C624" s="5"/>
      <c r="D624" s="5"/>
    </row>
    <row r="625" spans="3:4">
      <c r="C625" s="5"/>
      <c r="D625" s="5"/>
    </row>
    <row r="626" spans="3:4">
      <c r="C626" s="5"/>
      <c r="D626" s="5"/>
    </row>
    <row r="627" spans="3:4">
      <c r="C627" s="5"/>
      <c r="D627" s="5"/>
    </row>
    <row r="628" spans="3:4">
      <c r="C628" s="5"/>
      <c r="D628" s="5"/>
    </row>
    <row r="629" spans="3:4">
      <c r="C629" s="5"/>
      <c r="D629" s="5"/>
    </row>
    <row r="630" spans="3:4">
      <c r="C630" s="5"/>
      <c r="D630" s="5"/>
    </row>
    <row r="631" spans="3:4">
      <c r="C631" s="5"/>
      <c r="D631" s="5"/>
    </row>
    <row r="632" spans="3:4">
      <c r="C632" s="5"/>
      <c r="D632" s="5"/>
    </row>
    <row r="633" spans="3:4">
      <c r="C633" s="5"/>
      <c r="D633" s="5"/>
    </row>
    <row r="634" spans="3:4">
      <c r="C634" s="5"/>
      <c r="D634" s="5"/>
    </row>
    <row r="635" spans="3:4">
      <c r="C635" s="5"/>
      <c r="D635" s="5"/>
    </row>
    <row r="636" spans="3:4">
      <c r="C636" s="5"/>
      <c r="D636" s="5"/>
    </row>
    <row r="637" spans="3:4">
      <c r="C637" s="5"/>
      <c r="D637" s="5"/>
    </row>
    <row r="638" spans="3:4">
      <c r="C638" s="5"/>
      <c r="D638" s="5"/>
    </row>
    <row r="639" spans="3:4">
      <c r="C639" s="5"/>
      <c r="D639" s="5"/>
    </row>
    <row r="640" spans="3:4">
      <c r="C640" s="5"/>
      <c r="D640" s="5"/>
    </row>
    <row r="641" spans="3:4">
      <c r="C641" s="5"/>
      <c r="D641" s="5"/>
    </row>
    <row r="642" spans="3:4">
      <c r="C642" s="5"/>
      <c r="D642" s="5"/>
    </row>
    <row r="643" spans="3:4">
      <c r="C643" s="5"/>
      <c r="D643" s="5"/>
    </row>
    <row r="644" spans="3:4">
      <c r="C644" s="5"/>
      <c r="D644" s="5"/>
    </row>
    <row r="645" spans="3:4">
      <c r="C645" s="5"/>
      <c r="D645" s="5"/>
    </row>
    <row r="646" spans="3:4">
      <c r="C646" s="5"/>
      <c r="D646" s="5"/>
    </row>
    <row r="647" spans="3:4">
      <c r="C647" s="5"/>
      <c r="D647" s="5"/>
    </row>
    <row r="648" spans="3:4">
      <c r="C648" s="5"/>
      <c r="D648" s="5"/>
    </row>
    <row r="649" spans="3:4">
      <c r="C649" s="5"/>
      <c r="D649" s="5"/>
    </row>
    <row r="650" spans="3:4">
      <c r="C650" s="5"/>
      <c r="D650" s="5"/>
    </row>
    <row r="651" spans="3:4">
      <c r="C651" s="5"/>
      <c r="D651" s="5"/>
    </row>
    <row r="652" spans="3:4">
      <c r="C652" s="5"/>
      <c r="D652" s="5"/>
    </row>
    <row r="653" spans="3:4">
      <c r="C653" s="5"/>
      <c r="D653" s="5"/>
    </row>
    <row r="654" spans="3:4">
      <c r="C654" s="5"/>
      <c r="D654" s="5"/>
    </row>
    <row r="655" spans="3:4">
      <c r="C655" s="5"/>
      <c r="D655" s="5"/>
    </row>
    <row r="656" spans="3:4">
      <c r="C656" s="5"/>
      <c r="D656" s="5"/>
    </row>
    <row r="657" spans="3:4">
      <c r="C657" s="5"/>
      <c r="D657" s="5"/>
    </row>
    <row r="658" spans="3:4">
      <c r="C658" s="5"/>
      <c r="D658" s="5"/>
    </row>
    <row r="659" spans="3:4">
      <c r="C659" s="5"/>
      <c r="D659" s="5"/>
    </row>
    <row r="660" spans="3:4">
      <c r="C660" s="5"/>
      <c r="D660" s="5"/>
    </row>
    <row r="661" spans="3:4">
      <c r="C661" s="5"/>
      <c r="D661" s="5"/>
    </row>
    <row r="662" spans="3:4">
      <c r="C662" s="5"/>
      <c r="D662" s="5"/>
    </row>
    <row r="663" spans="3:4">
      <c r="C663" s="5"/>
      <c r="D663" s="5"/>
    </row>
    <row r="664" spans="3:4">
      <c r="C664" s="5"/>
      <c r="D664" s="5"/>
    </row>
    <row r="665" spans="3:4">
      <c r="C665" s="5"/>
      <c r="D665" s="5"/>
    </row>
    <row r="666" spans="3:4">
      <c r="C666" s="5"/>
      <c r="D666" s="5"/>
    </row>
    <row r="667" spans="3:4">
      <c r="C667" s="5"/>
      <c r="D667" s="5"/>
    </row>
    <row r="668" spans="3:4">
      <c r="C668" s="5"/>
      <c r="D668" s="5"/>
    </row>
    <row r="669" spans="3:4">
      <c r="C669" s="5"/>
      <c r="D669" s="5"/>
    </row>
    <row r="670" spans="3:4">
      <c r="C670" s="5"/>
      <c r="D670" s="5"/>
    </row>
    <row r="671" spans="3:4">
      <c r="C671" s="5"/>
      <c r="D671" s="5"/>
    </row>
    <row r="672" spans="3:4">
      <c r="C672" s="5"/>
      <c r="D672" s="5"/>
    </row>
    <row r="673" spans="3:4">
      <c r="C673" s="5"/>
      <c r="D673" s="5"/>
    </row>
    <row r="674" spans="3:4">
      <c r="C674" s="5"/>
      <c r="D674" s="5"/>
    </row>
    <row r="675" spans="3:4">
      <c r="C675" s="5"/>
      <c r="D675" s="5"/>
    </row>
    <row r="676" spans="3:4">
      <c r="C676" s="5"/>
      <c r="D676" s="5"/>
    </row>
    <row r="677" spans="3:4">
      <c r="C677" s="5"/>
      <c r="D677" s="5"/>
    </row>
    <row r="678" spans="3:4">
      <c r="C678" s="5"/>
      <c r="D678" s="5"/>
    </row>
    <row r="679" spans="3:4">
      <c r="C679" s="5"/>
      <c r="D679" s="5"/>
    </row>
    <row r="680" spans="3:4">
      <c r="C680" s="5"/>
      <c r="D680" s="5"/>
    </row>
    <row r="681" spans="3:4">
      <c r="C681" s="5"/>
      <c r="D681" s="5"/>
    </row>
    <row r="682" spans="3:4">
      <c r="C682" s="5"/>
      <c r="D682" s="5"/>
    </row>
    <row r="683" spans="3:4">
      <c r="C683" s="5"/>
      <c r="D683" s="5"/>
    </row>
    <row r="684" spans="3:4">
      <c r="C684" s="5"/>
      <c r="D684" s="5"/>
    </row>
    <row r="685" spans="3:4">
      <c r="C685" s="5"/>
      <c r="D685" s="5"/>
    </row>
    <row r="686" spans="3:4">
      <c r="C686" s="5"/>
      <c r="D686" s="5"/>
    </row>
    <row r="687" spans="3:4">
      <c r="C687" s="5"/>
      <c r="D687" s="5"/>
    </row>
    <row r="688" spans="3:4">
      <c r="C688" s="5"/>
      <c r="D688" s="5"/>
    </row>
    <row r="689" spans="3:4">
      <c r="C689" s="5"/>
      <c r="D689" s="5"/>
    </row>
    <row r="690" spans="3:4">
      <c r="C690" s="5"/>
      <c r="D690" s="5"/>
    </row>
    <row r="691" spans="3:4">
      <c r="C691" s="5"/>
      <c r="D691" s="5"/>
    </row>
    <row r="692" spans="3:4">
      <c r="C692" s="5"/>
      <c r="D692" s="5"/>
    </row>
    <row r="693" spans="3:4">
      <c r="C693" s="5"/>
      <c r="D693" s="5"/>
    </row>
    <row r="694" spans="3:4">
      <c r="C694" s="5"/>
      <c r="D694" s="5"/>
    </row>
    <row r="695" spans="3:4">
      <c r="C695" s="5"/>
      <c r="D695" s="5"/>
    </row>
    <row r="696" spans="3:4">
      <c r="C696" s="5"/>
      <c r="D696" s="5"/>
    </row>
    <row r="697" spans="3:4">
      <c r="C697" s="5"/>
      <c r="D697" s="5"/>
    </row>
    <row r="698" spans="3:4">
      <c r="C698" s="5"/>
      <c r="D698" s="5"/>
    </row>
    <row r="699" spans="3:4">
      <c r="C699" s="5"/>
      <c r="D699" s="5"/>
    </row>
    <row r="700" spans="3:4">
      <c r="C700" s="5"/>
      <c r="D700" s="5"/>
    </row>
    <row r="701" spans="3:4">
      <c r="C701" s="5"/>
      <c r="D701" s="5"/>
    </row>
    <row r="702" spans="3:4">
      <c r="C702" s="5"/>
      <c r="D702" s="5"/>
    </row>
    <row r="703" spans="3:4">
      <c r="C703" s="5"/>
      <c r="D703" s="5"/>
    </row>
    <row r="704" spans="3:4">
      <c r="C704" s="5"/>
      <c r="D704" s="5"/>
    </row>
    <row r="705" spans="3:4">
      <c r="C705" s="5"/>
      <c r="D705" s="5"/>
    </row>
    <row r="706" spans="3:4">
      <c r="C706" s="5"/>
      <c r="D706" s="5"/>
    </row>
    <row r="707" spans="3:4">
      <c r="C707" s="5"/>
      <c r="D707" s="5"/>
    </row>
    <row r="708" spans="3:4">
      <c r="C708" s="5"/>
      <c r="D708" s="5"/>
    </row>
    <row r="709" spans="3:4">
      <c r="C709" s="5"/>
      <c r="D709" s="5"/>
    </row>
    <row r="710" spans="3:4">
      <c r="C710" s="5"/>
      <c r="D710" s="5"/>
    </row>
    <row r="711" spans="3:4">
      <c r="C711" s="5"/>
      <c r="D711" s="5"/>
    </row>
    <row r="712" spans="3:4">
      <c r="C712" s="5"/>
      <c r="D712" s="5"/>
    </row>
    <row r="713" spans="3:4">
      <c r="C713" s="5"/>
      <c r="D713" s="5"/>
    </row>
    <row r="714" spans="3:4">
      <c r="C714" s="5"/>
      <c r="D714" s="5"/>
    </row>
    <row r="715" spans="3:4">
      <c r="C715" s="5"/>
      <c r="D715" s="5"/>
    </row>
    <row r="716" spans="3:4">
      <c r="C716" s="5"/>
      <c r="D716" s="5"/>
    </row>
    <row r="717" spans="3:4">
      <c r="C717" s="5"/>
      <c r="D717" s="5"/>
    </row>
    <row r="718" spans="3:4">
      <c r="C718" s="5"/>
      <c r="D718" s="5"/>
    </row>
    <row r="719" spans="3:4">
      <c r="C719" s="5"/>
      <c r="D719" s="5"/>
    </row>
    <row r="720" spans="3:4">
      <c r="C720" s="5"/>
      <c r="D720" s="5"/>
    </row>
    <row r="721" spans="3:4">
      <c r="C721" s="5"/>
      <c r="D721" s="5"/>
    </row>
    <row r="722" spans="3:4">
      <c r="C722" s="5"/>
      <c r="D722" s="5"/>
    </row>
    <row r="723" spans="3:4">
      <c r="C723" s="5"/>
      <c r="D723" s="5"/>
    </row>
    <row r="724" spans="3:4">
      <c r="C724" s="5"/>
      <c r="D724" s="5"/>
    </row>
    <row r="725" spans="3:4">
      <c r="C725" s="5"/>
      <c r="D725" s="5"/>
    </row>
    <row r="726" spans="3:4">
      <c r="C726" s="5"/>
      <c r="D726" s="5"/>
    </row>
    <row r="727" spans="3:4">
      <c r="C727" s="5"/>
      <c r="D727" s="5"/>
    </row>
    <row r="728" spans="3:4">
      <c r="C728" s="5"/>
      <c r="D728" s="5"/>
    </row>
    <row r="729" spans="3:4">
      <c r="C729" s="5"/>
      <c r="D729" s="5"/>
    </row>
    <row r="730" spans="3:4">
      <c r="C730" s="5"/>
      <c r="D730" s="5"/>
    </row>
    <row r="731" spans="3:4">
      <c r="C731" s="5"/>
      <c r="D731" s="5"/>
    </row>
    <row r="732" spans="3:4">
      <c r="C732" s="5"/>
      <c r="D732" s="5"/>
    </row>
    <row r="733" spans="3:4">
      <c r="C733" s="5"/>
      <c r="D733" s="5"/>
    </row>
    <row r="734" spans="3:4">
      <c r="C734" s="5"/>
      <c r="D734" s="5"/>
    </row>
    <row r="735" spans="3:4">
      <c r="C735" s="5"/>
      <c r="D735" s="5"/>
    </row>
    <row r="736" spans="3:4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4">
      <c r="C753" s="5"/>
      <c r="D753" s="5"/>
    </row>
    <row r="754" spans="3:4">
      <c r="C754" s="5"/>
      <c r="D754" s="5"/>
    </row>
    <row r="755" spans="3:4">
      <c r="C755" s="5"/>
      <c r="D755" s="5"/>
    </row>
    <row r="756" spans="3:4">
      <c r="C756" s="5"/>
      <c r="D756" s="5"/>
    </row>
    <row r="757" spans="3:4">
      <c r="C757" s="5"/>
      <c r="D757" s="5"/>
    </row>
    <row r="758" spans="3:4">
      <c r="C758" s="5"/>
      <c r="D758" s="5"/>
    </row>
    <row r="759" spans="3:4">
      <c r="C759" s="5"/>
      <c r="D759" s="5"/>
    </row>
    <row r="760" spans="3:4">
      <c r="C760" s="5"/>
      <c r="D760" s="5"/>
    </row>
    <row r="761" spans="3:4">
      <c r="C761" s="5"/>
      <c r="D761" s="5"/>
    </row>
    <row r="762" spans="3:4">
      <c r="C762" s="5"/>
      <c r="D762" s="5"/>
    </row>
    <row r="763" spans="3:4">
      <c r="C763" s="5"/>
      <c r="D763" s="5"/>
    </row>
    <row r="764" spans="3:4">
      <c r="C764" s="5"/>
      <c r="D764" s="5"/>
    </row>
    <row r="765" spans="3:4">
      <c r="C765" s="5"/>
      <c r="D765" s="5"/>
    </row>
    <row r="766" spans="3:4">
      <c r="C766" s="5"/>
      <c r="D766" s="5"/>
    </row>
    <row r="767" spans="3:4">
      <c r="C767" s="5"/>
      <c r="D767" s="5"/>
    </row>
    <row r="768" spans="3:4">
      <c r="C768" s="5"/>
      <c r="D768" s="5"/>
    </row>
    <row r="769" spans="3:4">
      <c r="C769" s="5"/>
      <c r="D769" s="5"/>
    </row>
    <row r="770" spans="3:4">
      <c r="C770" s="5"/>
      <c r="D770" s="5"/>
    </row>
    <row r="771" spans="3:4">
      <c r="C771" s="5"/>
      <c r="D771" s="5"/>
    </row>
    <row r="772" spans="3:4">
      <c r="C772" s="5"/>
      <c r="D772" s="5"/>
    </row>
    <row r="773" spans="3:4">
      <c r="C773" s="5"/>
      <c r="D773" s="5"/>
    </row>
    <row r="774" spans="3:4">
      <c r="C774" s="5"/>
      <c r="D774" s="5"/>
    </row>
    <row r="775" spans="3:4">
      <c r="C775" s="5"/>
      <c r="D775" s="5"/>
    </row>
    <row r="776" spans="3:4">
      <c r="C776" s="5"/>
      <c r="D776" s="5"/>
    </row>
    <row r="777" spans="3:4">
      <c r="C777" s="5"/>
      <c r="D777" s="5"/>
    </row>
    <row r="778" spans="3:4">
      <c r="C778" s="5"/>
      <c r="D778" s="5"/>
    </row>
    <row r="779" spans="3:4">
      <c r="C779" s="5"/>
      <c r="D779" s="5"/>
    </row>
    <row r="780" spans="3:4">
      <c r="C780" s="5"/>
      <c r="D780" s="5"/>
    </row>
    <row r="781" spans="3:4">
      <c r="C781" s="5"/>
      <c r="D781" s="5"/>
    </row>
    <row r="782" spans="3:4">
      <c r="C782" s="5"/>
      <c r="D782" s="5"/>
    </row>
    <row r="783" spans="3:4">
      <c r="C783" s="5"/>
      <c r="D783" s="5"/>
    </row>
    <row r="784" spans="3:4">
      <c r="C784" s="5"/>
      <c r="D784" s="5"/>
    </row>
    <row r="785" spans="3:4">
      <c r="C785" s="5"/>
      <c r="D785" s="5"/>
    </row>
    <row r="786" spans="3:4">
      <c r="C786" s="5"/>
      <c r="D786" s="5"/>
    </row>
    <row r="787" spans="3:4">
      <c r="C787" s="5"/>
      <c r="D787" s="5"/>
    </row>
    <row r="788" spans="3:4">
      <c r="C788" s="5"/>
      <c r="D788" s="5"/>
    </row>
    <row r="789" spans="3:4">
      <c r="C789" s="5"/>
      <c r="D789" s="5"/>
    </row>
    <row r="790" spans="3:4">
      <c r="C790" s="5"/>
      <c r="D790" s="5"/>
    </row>
    <row r="791" spans="3:4">
      <c r="C791" s="5"/>
      <c r="D791" s="5"/>
    </row>
    <row r="792" spans="3:4">
      <c r="C792" s="5"/>
      <c r="D792" s="5"/>
    </row>
    <row r="793" spans="3:4">
      <c r="C793" s="5"/>
      <c r="D793" s="5"/>
    </row>
    <row r="794" spans="3:4">
      <c r="C794" s="5"/>
      <c r="D794" s="5"/>
    </row>
    <row r="795" spans="3:4">
      <c r="C795" s="5"/>
      <c r="D795" s="5"/>
    </row>
    <row r="796" spans="3:4">
      <c r="C796" s="5"/>
      <c r="D796" s="5"/>
    </row>
    <row r="797" spans="3:4">
      <c r="C797" s="5"/>
      <c r="D797" s="5"/>
    </row>
    <row r="798" spans="3:4">
      <c r="C798" s="5"/>
      <c r="D798" s="5"/>
    </row>
    <row r="799" spans="3:4">
      <c r="C799" s="5"/>
      <c r="D799" s="5"/>
    </row>
    <row r="800" spans="3:4">
      <c r="C800" s="5"/>
      <c r="D800" s="5"/>
    </row>
    <row r="801" spans="3:4">
      <c r="C801" s="5"/>
      <c r="D801" s="5"/>
    </row>
    <row r="802" spans="3:4">
      <c r="C802" s="5"/>
      <c r="D802" s="5"/>
    </row>
    <row r="803" spans="3:4">
      <c r="C803" s="5"/>
      <c r="D803" s="5"/>
    </row>
    <row r="804" spans="3:4">
      <c r="C804" s="5"/>
      <c r="D804" s="5"/>
    </row>
    <row r="805" spans="3:4">
      <c r="C805" s="5"/>
      <c r="D805" s="5"/>
    </row>
    <row r="806" spans="3:4">
      <c r="C806" s="5"/>
      <c r="D806" s="5"/>
    </row>
    <row r="807" spans="3:4">
      <c r="C807" s="5"/>
      <c r="D807" s="5"/>
    </row>
    <row r="808" spans="3:4">
      <c r="C808" s="5"/>
      <c r="D808" s="5"/>
    </row>
    <row r="809" spans="3:4">
      <c r="C809" s="5"/>
      <c r="D809" s="5"/>
    </row>
    <row r="810" spans="3:4">
      <c r="C810" s="5"/>
      <c r="D810" s="5"/>
    </row>
    <row r="811" spans="3:4">
      <c r="C811" s="5"/>
      <c r="D811" s="5"/>
    </row>
    <row r="812" spans="3:4">
      <c r="C812" s="5"/>
      <c r="D812" s="5"/>
    </row>
    <row r="813" spans="3:4">
      <c r="C813" s="5"/>
      <c r="D813" s="5"/>
    </row>
    <row r="814" spans="3:4">
      <c r="C814" s="5"/>
      <c r="D814" s="5"/>
    </row>
    <row r="815" spans="3:4">
      <c r="C815" s="5"/>
      <c r="D815" s="5"/>
    </row>
    <row r="816" spans="3:4">
      <c r="C816" s="5"/>
      <c r="D816" s="5"/>
    </row>
    <row r="817" spans="3:4">
      <c r="C817" s="5"/>
      <c r="D817" s="5"/>
    </row>
    <row r="818" spans="3:4">
      <c r="C818" s="5"/>
      <c r="D818" s="5"/>
    </row>
    <row r="819" spans="3:4">
      <c r="C819" s="5"/>
      <c r="D819" s="5"/>
    </row>
    <row r="820" spans="3:4">
      <c r="C820" s="5"/>
      <c r="D820" s="5"/>
    </row>
    <row r="821" spans="3:4">
      <c r="C821" s="5"/>
      <c r="D821" s="5"/>
    </row>
    <row r="822" spans="3:4">
      <c r="C822" s="5"/>
      <c r="D822" s="5"/>
    </row>
    <row r="823" spans="3:4">
      <c r="C823" s="5"/>
      <c r="D823" s="5"/>
    </row>
    <row r="824" spans="3:4">
      <c r="C824" s="5"/>
      <c r="D824" s="5"/>
    </row>
    <row r="825" spans="3:4">
      <c r="C825" s="5"/>
      <c r="D825" s="5"/>
    </row>
    <row r="826" spans="3:4">
      <c r="C826" s="5"/>
      <c r="D826" s="5"/>
    </row>
    <row r="827" spans="3:4">
      <c r="C827" s="5"/>
      <c r="D827" s="5"/>
    </row>
    <row r="828" spans="3:4">
      <c r="C828" s="5"/>
      <c r="D828" s="5"/>
    </row>
    <row r="829" spans="3:4">
      <c r="C829" s="5"/>
      <c r="D829" s="5"/>
    </row>
    <row r="830" spans="3:4">
      <c r="C830" s="5"/>
      <c r="D830" s="5"/>
    </row>
    <row r="831" spans="3:4">
      <c r="C831" s="5"/>
      <c r="D831" s="5"/>
    </row>
    <row r="832" spans="3:4">
      <c r="C832" s="5"/>
      <c r="D832" s="5"/>
    </row>
    <row r="833" spans="3:4">
      <c r="C833" s="5"/>
      <c r="D833" s="5"/>
    </row>
    <row r="834" spans="3:4">
      <c r="C834" s="5"/>
      <c r="D834" s="5"/>
    </row>
    <row r="835" spans="3:4">
      <c r="C835" s="5"/>
      <c r="D835" s="5"/>
    </row>
    <row r="836" spans="3:4">
      <c r="C836" s="5"/>
      <c r="D836" s="5"/>
    </row>
    <row r="837" spans="3:4">
      <c r="C837" s="5"/>
      <c r="D837" s="5"/>
    </row>
    <row r="838" spans="3:4">
      <c r="C838" s="5"/>
      <c r="D838" s="5"/>
    </row>
    <row r="839" spans="3:4">
      <c r="C839" s="5"/>
      <c r="D839" s="5"/>
    </row>
    <row r="840" spans="3:4">
      <c r="C840" s="5"/>
      <c r="D840" s="5"/>
    </row>
    <row r="841" spans="3:4">
      <c r="C841" s="5"/>
      <c r="D841" s="5"/>
    </row>
    <row r="842" spans="3:4">
      <c r="C842" s="5"/>
      <c r="D842" s="5"/>
    </row>
    <row r="843" spans="3:4">
      <c r="C843" s="5"/>
      <c r="D843" s="5"/>
    </row>
    <row r="844" spans="3:4">
      <c r="C844" s="5"/>
      <c r="D844" s="5"/>
    </row>
    <row r="845" spans="3:4">
      <c r="C845" s="5"/>
      <c r="D845" s="5"/>
    </row>
    <row r="846" spans="3:4">
      <c r="C846" s="5"/>
      <c r="D846" s="5"/>
    </row>
    <row r="847" spans="3:4">
      <c r="C847" s="5"/>
      <c r="D847" s="5"/>
    </row>
    <row r="848" spans="3:4">
      <c r="C848" s="5"/>
      <c r="D848" s="5"/>
    </row>
    <row r="849" spans="3:4">
      <c r="C849" s="5"/>
      <c r="D849" s="5"/>
    </row>
    <row r="850" spans="3:4">
      <c r="C850" s="5"/>
      <c r="D850" s="5"/>
    </row>
    <row r="851" spans="3:4">
      <c r="C851" s="5"/>
      <c r="D851" s="5"/>
    </row>
    <row r="852" spans="3:4">
      <c r="C852" s="5"/>
      <c r="D852" s="5"/>
    </row>
    <row r="853" spans="3:4">
      <c r="C853" s="5"/>
      <c r="D853" s="5"/>
    </row>
    <row r="854" spans="3:4">
      <c r="C854" s="5"/>
      <c r="D854" s="5"/>
    </row>
    <row r="855" spans="3:4">
      <c r="C855" s="5"/>
      <c r="D855" s="5"/>
    </row>
    <row r="856" spans="3:4">
      <c r="C856" s="5"/>
      <c r="D856" s="5"/>
    </row>
    <row r="857" spans="3:4">
      <c r="C857" s="5"/>
      <c r="D857" s="5"/>
    </row>
    <row r="858" spans="3:4">
      <c r="C858" s="5"/>
      <c r="D858" s="5"/>
    </row>
    <row r="859" spans="3:4">
      <c r="C859" s="5"/>
      <c r="D859" s="5"/>
    </row>
    <row r="860" spans="3:4">
      <c r="C860" s="5"/>
      <c r="D860" s="5"/>
    </row>
    <row r="861" spans="3:4">
      <c r="C861" s="5"/>
      <c r="D861" s="5"/>
    </row>
    <row r="862" spans="3:4">
      <c r="C862" s="5"/>
      <c r="D862" s="5"/>
    </row>
    <row r="863" spans="3:4">
      <c r="C863" s="5"/>
      <c r="D863" s="5"/>
    </row>
    <row r="864" spans="3:4">
      <c r="C864" s="5"/>
      <c r="D864" s="5"/>
    </row>
    <row r="865" spans="3:4">
      <c r="C865" s="5"/>
      <c r="D865" s="5"/>
    </row>
    <row r="866" spans="3:4">
      <c r="C866" s="5"/>
      <c r="D866" s="5"/>
    </row>
    <row r="867" spans="3:4">
      <c r="C867" s="5"/>
      <c r="D867" s="5"/>
    </row>
    <row r="868" spans="3:4">
      <c r="C868" s="5"/>
      <c r="D868" s="5"/>
    </row>
    <row r="869" spans="3:4">
      <c r="C869" s="5"/>
      <c r="D869" s="5"/>
    </row>
    <row r="870" spans="3:4">
      <c r="C870" s="5"/>
      <c r="D870" s="5"/>
    </row>
    <row r="871" spans="3:4">
      <c r="C871" s="5"/>
      <c r="D871" s="5"/>
    </row>
    <row r="872" spans="3:4">
      <c r="C872" s="5"/>
      <c r="D872" s="5"/>
    </row>
    <row r="873" spans="3:4">
      <c r="C873" s="5"/>
      <c r="D873" s="5"/>
    </row>
    <row r="874" spans="3:4">
      <c r="C874" s="5"/>
      <c r="D874" s="5"/>
    </row>
    <row r="875" spans="3:4">
      <c r="C875" s="5"/>
      <c r="D875" s="5"/>
    </row>
    <row r="876" spans="3:4">
      <c r="C876" s="5"/>
      <c r="D876" s="5"/>
    </row>
    <row r="877" spans="3:4">
      <c r="C877" s="5"/>
      <c r="D877" s="5"/>
    </row>
    <row r="878" spans="3:4">
      <c r="C878" s="5"/>
      <c r="D878" s="5"/>
    </row>
    <row r="879" spans="3:4">
      <c r="C879" s="5"/>
      <c r="D879" s="5"/>
    </row>
    <row r="880" spans="3:4">
      <c r="C880" s="5"/>
      <c r="D880" s="5"/>
    </row>
    <row r="881" spans="3:4">
      <c r="C881" s="5"/>
      <c r="D881" s="5"/>
    </row>
    <row r="882" spans="3:4">
      <c r="C882" s="5"/>
      <c r="D882" s="5"/>
    </row>
    <row r="883" spans="3:4">
      <c r="C883" s="5"/>
      <c r="D883" s="5"/>
    </row>
    <row r="884" spans="3:4">
      <c r="C884" s="5"/>
      <c r="D884" s="5"/>
    </row>
    <row r="885" spans="3:4">
      <c r="C885" s="5"/>
      <c r="D885" s="5"/>
    </row>
    <row r="886" spans="3:4">
      <c r="C886" s="5"/>
      <c r="D886" s="5"/>
    </row>
    <row r="887" spans="3:4">
      <c r="C887" s="5"/>
      <c r="D887" s="5"/>
    </row>
    <row r="888" spans="3:4">
      <c r="C888" s="5"/>
      <c r="D888" s="5"/>
    </row>
    <row r="889" spans="3:4">
      <c r="C889" s="5"/>
      <c r="D889" s="5"/>
    </row>
    <row r="890" spans="3:4">
      <c r="C890" s="5"/>
      <c r="D890" s="5"/>
    </row>
    <row r="891" spans="3:4">
      <c r="C891" s="5"/>
      <c r="D891" s="5"/>
    </row>
    <row r="892" spans="3:4">
      <c r="C892" s="5"/>
      <c r="D892" s="5"/>
    </row>
    <row r="893" spans="3:4">
      <c r="C893" s="5"/>
      <c r="D893" s="5"/>
    </row>
    <row r="894" spans="3:4">
      <c r="C894" s="5"/>
      <c r="D894" s="5"/>
    </row>
    <row r="895" spans="3:4">
      <c r="C895" s="5"/>
      <c r="D895" s="5"/>
    </row>
    <row r="896" spans="3:4">
      <c r="C896" s="5"/>
      <c r="D896" s="5"/>
    </row>
    <row r="897" spans="3:4">
      <c r="C897" s="5"/>
      <c r="D897" s="5"/>
    </row>
    <row r="898" spans="3:4">
      <c r="C898" s="5"/>
      <c r="D898" s="5"/>
    </row>
    <row r="899" spans="3:4">
      <c r="C899" s="5"/>
      <c r="D899" s="5"/>
    </row>
    <row r="900" spans="3:4">
      <c r="C900" s="5"/>
      <c r="D900" s="5"/>
    </row>
    <row r="901" spans="3:4">
      <c r="C901" s="5"/>
      <c r="D901" s="5"/>
    </row>
    <row r="902" spans="3:4">
      <c r="C902" s="5"/>
      <c r="D902" s="5"/>
    </row>
    <row r="903" spans="3:4">
      <c r="C903" s="5"/>
      <c r="D903" s="5"/>
    </row>
    <row r="904" spans="3:4">
      <c r="C904" s="5"/>
      <c r="D904" s="5"/>
    </row>
    <row r="905" spans="3:4">
      <c r="C905" s="5"/>
      <c r="D905" s="5"/>
    </row>
    <row r="906" spans="3:4">
      <c r="C906" s="5"/>
      <c r="D906" s="5"/>
    </row>
    <row r="907" spans="3:4">
      <c r="C907" s="5"/>
      <c r="D907" s="5"/>
    </row>
    <row r="908" spans="3:4">
      <c r="C908" s="5"/>
      <c r="D908" s="5"/>
    </row>
    <row r="909" spans="3:4">
      <c r="C909" s="5"/>
      <c r="D909" s="5"/>
    </row>
    <row r="910" spans="3:4">
      <c r="C910" s="5"/>
      <c r="D910" s="5"/>
    </row>
    <row r="911" spans="3:4">
      <c r="C911" s="5"/>
      <c r="D911" s="5"/>
    </row>
    <row r="912" spans="3:4">
      <c r="C912" s="5"/>
      <c r="D912" s="5"/>
    </row>
    <row r="913" spans="3:4">
      <c r="C913" s="5"/>
      <c r="D913" s="5"/>
    </row>
    <row r="914" spans="3:4">
      <c r="C914" s="5"/>
      <c r="D914" s="5"/>
    </row>
    <row r="915" spans="3:4">
      <c r="C915" s="5"/>
      <c r="D915" s="5"/>
    </row>
    <row r="916" spans="3:4">
      <c r="C916" s="5"/>
      <c r="D916" s="5"/>
    </row>
    <row r="917" spans="3:4">
      <c r="C917" s="5"/>
      <c r="D917" s="5"/>
    </row>
    <row r="918" spans="3:4">
      <c r="C918" s="5"/>
      <c r="D918" s="5"/>
    </row>
    <row r="919" spans="3:4">
      <c r="C919" s="5"/>
      <c r="D919" s="5"/>
    </row>
    <row r="920" spans="3:4">
      <c r="C920" s="5"/>
      <c r="D920" s="5"/>
    </row>
    <row r="921" spans="3:4">
      <c r="C921" s="5"/>
      <c r="D921" s="5"/>
    </row>
    <row r="922" spans="3:4">
      <c r="C922" s="5"/>
      <c r="D922" s="5"/>
    </row>
    <row r="923" spans="3:4">
      <c r="C923" s="5"/>
      <c r="D923" s="5"/>
    </row>
    <row r="924" spans="3:4">
      <c r="C924" s="5"/>
      <c r="D924" s="5"/>
    </row>
    <row r="925" spans="3:4">
      <c r="C925" s="5"/>
      <c r="D925" s="5"/>
    </row>
    <row r="926" spans="3:4">
      <c r="C926" s="5"/>
      <c r="D926" s="5"/>
    </row>
    <row r="927" spans="3:4">
      <c r="C927" s="5"/>
      <c r="D927" s="5"/>
    </row>
    <row r="928" spans="3:4">
      <c r="C928" s="5"/>
      <c r="D928" s="5"/>
    </row>
    <row r="929" spans="3:4">
      <c r="C929" s="5"/>
      <c r="D929" s="5"/>
    </row>
    <row r="930" spans="3:4">
      <c r="C930" s="5"/>
      <c r="D930" s="5"/>
    </row>
    <row r="931" spans="3:4">
      <c r="C931" s="5"/>
      <c r="D931" s="5"/>
    </row>
    <row r="932" spans="3:4">
      <c r="C932" s="5"/>
      <c r="D932" s="5"/>
    </row>
    <row r="933" spans="3:4">
      <c r="C933" s="5"/>
      <c r="D933" s="5"/>
    </row>
    <row r="934" spans="3:4">
      <c r="C934" s="5"/>
      <c r="D934" s="5"/>
    </row>
    <row r="935" spans="3:4">
      <c r="C935" s="5"/>
      <c r="D935" s="5"/>
    </row>
    <row r="936" spans="3:4">
      <c r="C936" s="5"/>
      <c r="D936" s="5"/>
    </row>
    <row r="937" spans="3:4">
      <c r="C937" s="5"/>
      <c r="D937" s="5"/>
    </row>
    <row r="938" spans="3:4">
      <c r="C938" s="5"/>
      <c r="D938" s="5"/>
    </row>
    <row r="939" spans="3:4">
      <c r="C939" s="5"/>
      <c r="D939" s="5"/>
    </row>
    <row r="940" spans="3:4">
      <c r="C940" s="5"/>
      <c r="D940" s="5"/>
    </row>
    <row r="941" spans="3:4">
      <c r="C941" s="5"/>
      <c r="D941" s="5"/>
    </row>
    <row r="942" spans="3:4">
      <c r="C942" s="5"/>
      <c r="D942" s="5"/>
    </row>
    <row r="943" spans="3:4">
      <c r="C943" s="5"/>
      <c r="D943" s="5"/>
    </row>
    <row r="944" spans="3:4">
      <c r="C944" s="5"/>
      <c r="D944" s="5"/>
    </row>
    <row r="945" spans="3:4">
      <c r="C945" s="5"/>
      <c r="D945" s="5"/>
    </row>
    <row r="946" spans="3:4">
      <c r="C946" s="5"/>
      <c r="D946" s="5"/>
    </row>
    <row r="947" spans="3:4">
      <c r="C947" s="5"/>
      <c r="D947" s="5"/>
    </row>
    <row r="948" spans="3:4">
      <c r="C948" s="5"/>
      <c r="D948" s="5"/>
    </row>
    <row r="949" spans="3:4">
      <c r="C949" s="5"/>
      <c r="D949" s="5"/>
    </row>
    <row r="950" spans="3:4">
      <c r="C950" s="5"/>
      <c r="D950" s="5"/>
    </row>
    <row r="951" spans="3:4">
      <c r="C951" s="5"/>
      <c r="D951" s="5"/>
    </row>
    <row r="952" spans="3:4">
      <c r="C952" s="5"/>
      <c r="D952" s="5"/>
    </row>
    <row r="953" spans="3:4">
      <c r="C953" s="5"/>
      <c r="D953" s="5"/>
    </row>
    <row r="954" spans="3:4">
      <c r="C954" s="5"/>
      <c r="D954" s="5"/>
    </row>
    <row r="955" spans="3:4">
      <c r="C955" s="5"/>
      <c r="D955" s="5"/>
    </row>
    <row r="956" spans="3:4">
      <c r="C956" s="5"/>
      <c r="D956" s="5"/>
    </row>
    <row r="957" spans="3:4">
      <c r="C957" s="5"/>
      <c r="D957" s="5"/>
    </row>
    <row r="958" spans="3:4">
      <c r="C958" s="5"/>
      <c r="D958" s="5"/>
    </row>
    <row r="959" spans="3:4">
      <c r="C959" s="5"/>
      <c r="D959" s="5"/>
    </row>
    <row r="960" spans="3:4">
      <c r="C960" s="5"/>
      <c r="D960" s="5"/>
    </row>
    <row r="961" spans="3:4">
      <c r="C961" s="5"/>
      <c r="D961" s="5"/>
    </row>
    <row r="962" spans="3:4">
      <c r="C962" s="5"/>
      <c r="D962" s="5"/>
    </row>
    <row r="963" spans="3:4">
      <c r="C963" s="5"/>
      <c r="D963" s="5"/>
    </row>
    <row r="964" spans="3:4">
      <c r="C964" s="5"/>
      <c r="D964" s="5"/>
    </row>
    <row r="965" spans="3:4">
      <c r="C965" s="5"/>
      <c r="D965" s="5"/>
    </row>
    <row r="966" spans="3:4">
      <c r="C966" s="5"/>
      <c r="D966" s="5"/>
    </row>
    <row r="967" spans="3:4">
      <c r="C967" s="5"/>
      <c r="D967" s="5"/>
    </row>
    <row r="968" spans="3:4">
      <c r="C968" s="5"/>
      <c r="D968" s="5"/>
    </row>
    <row r="969" spans="3:4">
      <c r="C969" s="5"/>
      <c r="D969" s="5"/>
    </row>
    <row r="970" spans="3:4">
      <c r="C970" s="5"/>
      <c r="D970" s="5"/>
    </row>
    <row r="971" spans="3:4">
      <c r="C971" s="5"/>
      <c r="D971" s="5"/>
    </row>
    <row r="972" spans="3:4">
      <c r="C972" s="5"/>
      <c r="D972" s="5"/>
    </row>
    <row r="973" spans="3:4">
      <c r="C973" s="5"/>
      <c r="D973" s="5"/>
    </row>
    <row r="974" spans="3:4">
      <c r="C974" s="5"/>
      <c r="D974" s="5"/>
    </row>
    <row r="975" spans="3:4">
      <c r="C975" s="5"/>
      <c r="D975" s="5"/>
    </row>
    <row r="976" spans="3:4">
      <c r="C976" s="5"/>
      <c r="D976" s="5"/>
    </row>
    <row r="977" spans="3:4">
      <c r="C977" s="5"/>
      <c r="D977" s="5"/>
    </row>
    <row r="978" spans="3:4">
      <c r="C978" s="5"/>
      <c r="D978" s="5"/>
    </row>
    <row r="979" spans="3:4">
      <c r="C979" s="5"/>
      <c r="D979" s="5"/>
    </row>
    <row r="980" spans="3:4">
      <c r="C980" s="5"/>
      <c r="D980" s="5"/>
    </row>
    <row r="981" spans="3:4">
      <c r="C981" s="5"/>
      <c r="D981" s="5"/>
    </row>
    <row r="982" spans="3:4">
      <c r="C982" s="5"/>
      <c r="D982" s="5"/>
    </row>
    <row r="983" spans="3:4">
      <c r="C983" s="5"/>
      <c r="D983" s="5"/>
    </row>
    <row r="984" spans="3:4">
      <c r="C984" s="5"/>
      <c r="D984" s="5"/>
    </row>
    <row r="985" spans="3:4">
      <c r="C985" s="5"/>
      <c r="D985" s="5"/>
    </row>
    <row r="986" spans="3:4">
      <c r="C986" s="5"/>
      <c r="D986" s="5"/>
    </row>
    <row r="987" spans="3:4">
      <c r="C987" s="5"/>
      <c r="D987" s="5"/>
    </row>
    <row r="988" spans="3:4">
      <c r="C988" s="5"/>
      <c r="D988" s="5"/>
    </row>
    <row r="989" spans="3:4">
      <c r="C989" s="5"/>
      <c r="D989" s="5"/>
    </row>
    <row r="990" spans="3:4">
      <c r="C990" s="5"/>
      <c r="D990" s="5"/>
    </row>
    <row r="991" spans="3:4">
      <c r="C991" s="5"/>
      <c r="D991" s="5"/>
    </row>
    <row r="992" spans="3:4">
      <c r="C992" s="5"/>
      <c r="D992" s="5"/>
    </row>
    <row r="993" spans="3:4">
      <c r="C993" s="5"/>
      <c r="D993" s="5"/>
    </row>
    <row r="994" spans="3:4">
      <c r="C994" s="5"/>
      <c r="D994" s="5"/>
    </row>
    <row r="995" spans="3:4">
      <c r="C995" s="5"/>
      <c r="D995" s="5"/>
    </row>
    <row r="996" spans="3:4">
      <c r="C996" s="5"/>
      <c r="D996" s="5"/>
    </row>
    <row r="997" spans="3:4">
      <c r="C997" s="5"/>
      <c r="D997" s="5"/>
    </row>
    <row r="998" spans="3:4">
      <c r="C998" s="5"/>
      <c r="D998" s="5"/>
    </row>
    <row r="999" spans="3:4">
      <c r="C999" s="5"/>
      <c r="D999" s="5"/>
    </row>
    <row r="1000" spans="3:4">
      <c r="C1000" s="5"/>
      <c r="D1000" s="5"/>
    </row>
    <row r="1001" spans="3:4">
      <c r="C1001" s="5"/>
      <c r="D1001" s="5"/>
    </row>
    <row r="1002" spans="3:4">
      <c r="C1002" s="5"/>
      <c r="D1002" s="5"/>
    </row>
    <row r="1003" spans="3:4">
      <c r="C1003" s="5"/>
      <c r="D1003" s="5"/>
    </row>
    <row r="1004" spans="3:4">
      <c r="C1004" s="5"/>
      <c r="D1004" s="5"/>
    </row>
    <row r="1005" spans="3:4">
      <c r="C1005" s="5"/>
      <c r="D1005" s="5"/>
    </row>
    <row r="1006" spans="3:4">
      <c r="C1006" s="5"/>
      <c r="D1006" s="5"/>
    </row>
    <row r="1007" spans="3:4">
      <c r="C1007" s="5"/>
      <c r="D1007" s="5"/>
    </row>
    <row r="1008" spans="3:4">
      <c r="C1008" s="5"/>
      <c r="D1008" s="5"/>
    </row>
    <row r="1009" spans="3:4">
      <c r="C1009" s="5"/>
      <c r="D1009" s="5"/>
    </row>
    <row r="1010" spans="3:4">
      <c r="C1010" s="5"/>
      <c r="D1010" s="5"/>
    </row>
    <row r="1011" spans="3:4">
      <c r="C1011" s="5"/>
      <c r="D1011" s="5"/>
    </row>
    <row r="1012" spans="3:4">
      <c r="C1012" s="5"/>
      <c r="D1012" s="5"/>
    </row>
    <row r="1013" spans="3:4">
      <c r="C1013" s="5"/>
      <c r="D1013" s="5"/>
    </row>
    <row r="1014" spans="3:4">
      <c r="C1014" s="5"/>
      <c r="D1014" s="5"/>
    </row>
    <row r="1015" spans="3:4">
      <c r="C1015" s="5"/>
      <c r="D1015" s="5"/>
    </row>
    <row r="1016" spans="3:4">
      <c r="C1016" s="5"/>
      <c r="D1016" s="5"/>
    </row>
    <row r="1017" spans="3:4">
      <c r="C1017" s="5"/>
      <c r="D1017" s="5"/>
    </row>
    <row r="1018" spans="3:4">
      <c r="C1018" s="5"/>
      <c r="D1018" s="5"/>
    </row>
    <row r="1019" spans="3:4">
      <c r="C1019" s="5"/>
      <c r="D1019" s="5"/>
    </row>
    <row r="1020" spans="3:4">
      <c r="C1020" s="5"/>
      <c r="D1020" s="5"/>
    </row>
    <row r="1021" spans="3:4">
      <c r="C1021" s="5"/>
      <c r="D1021" s="5"/>
    </row>
    <row r="1022" spans="3:4">
      <c r="C1022" s="5"/>
      <c r="D1022" s="5"/>
    </row>
    <row r="1023" spans="3:4">
      <c r="C1023" s="5"/>
      <c r="D1023" s="5"/>
    </row>
    <row r="1024" spans="3:4">
      <c r="C1024" s="5"/>
      <c r="D1024" s="5"/>
    </row>
    <row r="1025" spans="3:4">
      <c r="C1025" s="5"/>
      <c r="D1025" s="5"/>
    </row>
    <row r="1026" spans="3:4">
      <c r="C1026" s="5"/>
      <c r="D1026" s="5"/>
    </row>
    <row r="1027" spans="3:4">
      <c r="C1027" s="5"/>
      <c r="D1027" s="5"/>
    </row>
    <row r="1028" spans="3:4">
      <c r="C1028" s="5"/>
      <c r="D1028" s="5"/>
    </row>
    <row r="1029" spans="3:4">
      <c r="C1029" s="5"/>
      <c r="D1029" s="5"/>
    </row>
    <row r="1030" spans="3:4">
      <c r="C1030" s="5"/>
      <c r="D1030" s="5"/>
    </row>
    <row r="1031" spans="3:4">
      <c r="C1031" s="5"/>
      <c r="D1031" s="5"/>
    </row>
    <row r="1032" spans="3:4">
      <c r="C1032" s="5"/>
      <c r="D1032" s="5"/>
    </row>
    <row r="1033" spans="3:4">
      <c r="C1033" s="5"/>
      <c r="D1033" s="5"/>
    </row>
    <row r="1034" spans="3:4">
      <c r="C1034" s="5"/>
      <c r="D1034" s="5"/>
    </row>
    <row r="1035" spans="3:4">
      <c r="C1035" s="5"/>
      <c r="D1035" s="5"/>
    </row>
    <row r="1036" spans="3:4">
      <c r="C1036" s="5"/>
      <c r="D1036" s="5"/>
    </row>
    <row r="1037" spans="3:4">
      <c r="C1037" s="5"/>
      <c r="D1037" s="5"/>
    </row>
    <row r="1038" spans="3:4">
      <c r="C1038" s="5"/>
      <c r="D1038" s="5"/>
    </row>
    <row r="1039" spans="3:4">
      <c r="C1039" s="5"/>
      <c r="D1039" s="5"/>
    </row>
    <row r="1040" spans="3:4">
      <c r="C1040" s="5"/>
      <c r="D1040" s="5"/>
    </row>
    <row r="1041" spans="3:4">
      <c r="C1041" s="5"/>
      <c r="D1041" s="5"/>
    </row>
    <row r="1042" spans="3:4">
      <c r="C1042" s="5"/>
      <c r="D1042" s="5"/>
    </row>
    <row r="1043" spans="3:4">
      <c r="C1043" s="5"/>
      <c r="D1043" s="5"/>
    </row>
    <row r="1044" spans="3:4">
      <c r="C1044" s="5"/>
      <c r="D1044" s="5"/>
    </row>
    <row r="1045" spans="3:4">
      <c r="C1045" s="5"/>
      <c r="D1045" s="5"/>
    </row>
    <row r="1046" spans="3:4">
      <c r="C1046" s="5"/>
      <c r="D1046" s="5"/>
    </row>
    <row r="1047" spans="3:4">
      <c r="C1047" s="5"/>
      <c r="D1047" s="5"/>
    </row>
    <row r="1048" spans="3:4">
      <c r="C1048" s="5"/>
      <c r="D1048" s="5"/>
    </row>
    <row r="1049" spans="3:4">
      <c r="C1049" s="5"/>
      <c r="D1049" s="5"/>
    </row>
    <row r="1050" spans="3:4">
      <c r="C1050" s="5"/>
      <c r="D1050" s="5"/>
    </row>
    <row r="1051" spans="3:4">
      <c r="C1051" s="5"/>
      <c r="D1051" s="5"/>
    </row>
    <row r="1052" spans="3:4">
      <c r="C1052" s="5"/>
      <c r="D1052" s="5"/>
    </row>
    <row r="1053" spans="3:4">
      <c r="C1053" s="5"/>
      <c r="D1053" s="5"/>
    </row>
    <row r="1054" spans="3:4">
      <c r="C1054" s="5"/>
      <c r="D1054" s="5"/>
    </row>
    <row r="1055" spans="3:4">
      <c r="C1055" s="5"/>
      <c r="D1055" s="5"/>
    </row>
    <row r="1056" spans="3:4">
      <c r="C1056" s="5"/>
      <c r="D1056" s="5"/>
    </row>
    <row r="1057" spans="3:4">
      <c r="C1057" s="5"/>
      <c r="D1057" s="5"/>
    </row>
    <row r="1058" spans="3:4">
      <c r="C1058" s="5"/>
      <c r="D1058" s="5"/>
    </row>
    <row r="1059" spans="3:4">
      <c r="C1059" s="5"/>
      <c r="D1059" s="5"/>
    </row>
    <row r="1060" spans="3:4">
      <c r="C1060" s="5"/>
      <c r="D1060" s="5"/>
    </row>
    <row r="1061" spans="3:4">
      <c r="C1061" s="5"/>
      <c r="D1061" s="5"/>
    </row>
    <row r="1062" spans="3:4">
      <c r="C1062" s="5"/>
      <c r="D1062" s="5"/>
    </row>
    <row r="1063" spans="3:4">
      <c r="C1063" s="5"/>
      <c r="D1063" s="5"/>
    </row>
    <row r="1064" spans="3:4">
      <c r="C1064" s="5"/>
      <c r="D1064" s="5"/>
    </row>
    <row r="1065" spans="3:4">
      <c r="C1065" s="5"/>
      <c r="D1065" s="5"/>
    </row>
    <row r="1066" spans="3:4">
      <c r="C1066" s="5"/>
      <c r="D1066" s="5"/>
    </row>
    <row r="1067" spans="3:4">
      <c r="C1067" s="5"/>
      <c r="D1067" s="5"/>
    </row>
    <row r="1068" spans="3:4">
      <c r="C1068" s="5"/>
      <c r="D1068" s="5"/>
    </row>
    <row r="1069" spans="3:4">
      <c r="C1069" s="5"/>
      <c r="D1069" s="5"/>
    </row>
    <row r="1070" spans="3:4">
      <c r="C1070" s="5"/>
      <c r="D1070" s="5"/>
    </row>
    <row r="1071" spans="3:4">
      <c r="C1071" s="5"/>
      <c r="D1071" s="5"/>
    </row>
    <row r="1072" spans="3:4">
      <c r="C1072" s="5"/>
      <c r="D1072" s="5"/>
    </row>
    <row r="1073" spans="3:4">
      <c r="C1073" s="5"/>
      <c r="D1073" s="5"/>
    </row>
    <row r="1074" spans="3:4">
      <c r="C1074" s="5"/>
      <c r="D1074" s="5"/>
    </row>
    <row r="1075" spans="3:4">
      <c r="C1075" s="5"/>
      <c r="D1075" s="5"/>
    </row>
    <row r="1076" spans="3:4">
      <c r="C1076" s="5"/>
      <c r="D1076" s="5"/>
    </row>
    <row r="1077" spans="3:4">
      <c r="C1077" s="5"/>
      <c r="D1077" s="5"/>
    </row>
    <row r="1078" spans="3:4">
      <c r="C1078" s="5"/>
      <c r="D1078" s="5"/>
    </row>
    <row r="1079" spans="3:4">
      <c r="C1079" s="5"/>
      <c r="D1079" s="5"/>
    </row>
    <row r="1080" spans="3:4">
      <c r="C1080" s="5"/>
      <c r="D1080" s="5"/>
    </row>
    <row r="1081" spans="3:4">
      <c r="C1081" s="5"/>
      <c r="D1081" s="5"/>
    </row>
    <row r="1082" spans="3:4">
      <c r="C1082" s="5"/>
      <c r="D1082" s="5"/>
    </row>
    <row r="1083" spans="3:4">
      <c r="C1083" s="5"/>
      <c r="D1083" s="5"/>
    </row>
    <row r="1084" spans="3:4">
      <c r="C1084" s="5"/>
      <c r="D1084" s="5"/>
    </row>
    <row r="1085" spans="3:4">
      <c r="C1085" s="5"/>
      <c r="D1085" s="5"/>
    </row>
    <row r="1086" spans="3:4">
      <c r="C1086" s="5"/>
      <c r="D1086" s="5"/>
    </row>
    <row r="1087" spans="3:4">
      <c r="C1087" s="5"/>
      <c r="D1087" s="5"/>
    </row>
    <row r="1088" spans="3:4">
      <c r="C1088" s="5"/>
      <c r="D1088" s="5"/>
    </row>
    <row r="1089" spans="3:4">
      <c r="C1089" s="5"/>
      <c r="D1089" s="5"/>
    </row>
    <row r="1090" spans="3:4">
      <c r="C1090" s="5"/>
      <c r="D1090" s="5"/>
    </row>
    <row r="1091" spans="3:4">
      <c r="C1091" s="5"/>
      <c r="D1091" s="5"/>
    </row>
    <row r="1092" spans="3:4">
      <c r="C1092" s="5"/>
      <c r="D1092" s="5"/>
    </row>
    <row r="1093" spans="3:4">
      <c r="C1093" s="5"/>
      <c r="D1093" s="5"/>
    </row>
    <row r="1094" spans="3:4">
      <c r="C1094" s="5"/>
      <c r="D1094" s="5"/>
    </row>
    <row r="1095" spans="3:4">
      <c r="C1095" s="5"/>
      <c r="D1095" s="5"/>
    </row>
    <row r="1096" spans="3:4">
      <c r="C1096" s="5"/>
      <c r="D1096" s="5"/>
    </row>
    <row r="1097" spans="3:4">
      <c r="C1097" s="5"/>
      <c r="D1097" s="5"/>
    </row>
    <row r="1098" spans="3:4">
      <c r="C1098" s="5"/>
      <c r="D1098" s="5"/>
    </row>
    <row r="1099" spans="3:4">
      <c r="C1099" s="5"/>
      <c r="D1099" s="5"/>
    </row>
    <row r="1100" spans="3:4">
      <c r="C1100" s="5"/>
      <c r="D1100" s="5"/>
    </row>
    <row r="1101" spans="3:4">
      <c r="C1101" s="5"/>
      <c r="D1101" s="5"/>
    </row>
    <row r="1102" spans="3:4">
      <c r="C1102" s="5"/>
      <c r="D1102" s="5"/>
    </row>
    <row r="1103" spans="3:4">
      <c r="C1103" s="5"/>
      <c r="D1103" s="5"/>
    </row>
    <row r="1104" spans="3:4">
      <c r="C1104" s="5"/>
      <c r="D1104" s="5"/>
    </row>
    <row r="1105" spans="3:4">
      <c r="C1105" s="5"/>
      <c r="D1105" s="5"/>
    </row>
    <row r="1106" spans="3:4">
      <c r="C1106" s="5"/>
      <c r="D1106" s="5"/>
    </row>
    <row r="1107" spans="3:4">
      <c r="C1107" s="5"/>
      <c r="D1107" s="5"/>
    </row>
    <row r="1108" spans="3:4">
      <c r="C1108" s="5"/>
      <c r="D1108" s="5"/>
    </row>
    <row r="1109" spans="3:4">
      <c r="C1109" s="5"/>
      <c r="D1109" s="5"/>
    </row>
    <row r="1110" spans="3:4">
      <c r="C1110" s="5"/>
      <c r="D1110" s="5"/>
    </row>
    <row r="1111" spans="3:4">
      <c r="C1111" s="5"/>
      <c r="D1111" s="5"/>
    </row>
    <row r="1112" spans="3:4">
      <c r="C1112" s="5"/>
      <c r="D1112" s="5"/>
    </row>
    <row r="1113" spans="3:4">
      <c r="C1113" s="5"/>
      <c r="D1113" s="5"/>
    </row>
    <row r="1114" spans="3:4">
      <c r="C1114" s="5"/>
      <c r="D1114" s="5"/>
    </row>
    <row r="1115" spans="3:4">
      <c r="C1115" s="5"/>
      <c r="D1115" s="5"/>
    </row>
    <row r="1116" spans="3:4">
      <c r="C1116" s="5"/>
      <c r="D1116" s="5"/>
    </row>
    <row r="1117" spans="3:4">
      <c r="C1117" s="5"/>
      <c r="D1117" s="5"/>
    </row>
    <row r="1118" spans="3:4">
      <c r="C1118" s="5"/>
      <c r="D1118" s="5"/>
    </row>
    <row r="1119" spans="3:4">
      <c r="C1119" s="5"/>
      <c r="D1119" s="5"/>
    </row>
    <row r="1120" spans="3:4">
      <c r="C1120" s="5"/>
      <c r="D1120" s="5"/>
    </row>
    <row r="1121" spans="3:4">
      <c r="C1121" s="5"/>
      <c r="D1121" s="5"/>
    </row>
    <row r="1122" spans="3:4">
      <c r="C1122" s="5"/>
      <c r="D1122" s="5"/>
    </row>
    <row r="1123" spans="3:4">
      <c r="C1123" s="5"/>
      <c r="D1123" s="5"/>
    </row>
    <row r="1124" spans="3:4">
      <c r="C1124" s="5"/>
      <c r="D1124" s="5"/>
    </row>
    <row r="1125" spans="3:4">
      <c r="C1125" s="5"/>
      <c r="D1125" s="5"/>
    </row>
    <row r="1126" spans="3:4">
      <c r="C1126" s="5"/>
      <c r="D1126" s="5"/>
    </row>
    <row r="1127" spans="3:4">
      <c r="C1127" s="5"/>
      <c r="D1127" s="5"/>
    </row>
    <row r="1128" spans="3:4">
      <c r="C1128" s="5"/>
      <c r="D1128" s="5"/>
    </row>
    <row r="1129" spans="3:4">
      <c r="C1129" s="5"/>
      <c r="D1129" s="5"/>
    </row>
    <row r="1130" spans="3:4">
      <c r="C1130" s="5"/>
      <c r="D1130" s="5"/>
    </row>
    <row r="1131" spans="3:4">
      <c r="C1131" s="5"/>
      <c r="D1131" s="5"/>
    </row>
    <row r="1132" spans="3:4">
      <c r="C1132" s="5"/>
      <c r="D1132" s="5"/>
    </row>
    <row r="1133" spans="3:4">
      <c r="C1133" s="5"/>
      <c r="D1133" s="5"/>
    </row>
    <row r="1134" spans="3:4">
      <c r="C1134" s="5"/>
      <c r="D1134" s="5"/>
    </row>
    <row r="1135" spans="3:4">
      <c r="C1135" s="5"/>
      <c r="D1135" s="5"/>
    </row>
    <row r="1136" spans="3:4">
      <c r="C1136" s="5"/>
      <c r="D1136" s="5"/>
    </row>
    <row r="1137" spans="3:4">
      <c r="C1137" s="5"/>
      <c r="D1137" s="5"/>
    </row>
    <row r="1138" spans="3:4">
      <c r="C1138" s="5"/>
      <c r="D1138" s="5"/>
    </row>
    <row r="1139" spans="3:4">
      <c r="C1139" s="5"/>
      <c r="D1139" s="5"/>
    </row>
    <row r="1140" spans="3:4">
      <c r="C1140" s="5"/>
      <c r="D1140" s="5"/>
    </row>
    <row r="1141" spans="3:4">
      <c r="C1141" s="5"/>
      <c r="D1141" s="5"/>
    </row>
    <row r="1142" spans="3:4">
      <c r="C1142" s="5"/>
      <c r="D1142" s="5"/>
    </row>
    <row r="1143" spans="3:4">
      <c r="C1143" s="5"/>
      <c r="D1143" s="5"/>
    </row>
    <row r="1144" spans="3:4">
      <c r="C1144" s="5"/>
      <c r="D1144" s="5"/>
    </row>
    <row r="1145" spans="3:4">
      <c r="C1145" s="5"/>
      <c r="D1145" s="5"/>
    </row>
    <row r="1146" spans="3:4">
      <c r="C1146" s="5"/>
      <c r="D1146" s="5"/>
    </row>
    <row r="1147" spans="3:4">
      <c r="C1147" s="5"/>
      <c r="D1147" s="5"/>
    </row>
    <row r="1148" spans="3:4">
      <c r="C1148" s="5"/>
      <c r="D1148" s="5"/>
    </row>
    <row r="1149" spans="3:4">
      <c r="C1149" s="5"/>
      <c r="D1149" s="5"/>
    </row>
    <row r="1150" spans="3:4">
      <c r="C1150" s="5"/>
      <c r="D1150" s="5"/>
    </row>
    <row r="1151" spans="3:4">
      <c r="C1151" s="5"/>
      <c r="D1151" s="5"/>
    </row>
    <row r="1152" spans="3:4">
      <c r="C1152" s="5"/>
      <c r="D1152" s="5"/>
    </row>
    <row r="1153" spans="3:4">
      <c r="C1153" s="5"/>
      <c r="D1153" s="5"/>
    </row>
    <row r="1154" spans="3:4">
      <c r="C1154" s="5"/>
      <c r="D1154" s="5"/>
    </row>
    <row r="1155" spans="3:4">
      <c r="C1155" s="5"/>
      <c r="D1155" s="5"/>
    </row>
    <row r="1156" spans="3:4">
      <c r="C1156" s="5"/>
      <c r="D1156" s="5"/>
    </row>
    <row r="1157" spans="3:4">
      <c r="C1157" s="5"/>
      <c r="D1157" s="5"/>
    </row>
    <row r="1158" spans="3:4">
      <c r="C1158" s="5"/>
      <c r="D1158" s="5"/>
    </row>
    <row r="1159" spans="3:4">
      <c r="C1159" s="5"/>
      <c r="D1159" s="5"/>
    </row>
    <row r="1160" spans="3:4">
      <c r="C1160" s="5"/>
      <c r="D1160" s="5"/>
    </row>
    <row r="1161" spans="3:4">
      <c r="C1161" s="5"/>
      <c r="D1161" s="5"/>
    </row>
    <row r="1162" spans="3:4">
      <c r="C1162" s="5"/>
      <c r="D1162" s="5"/>
    </row>
    <row r="1163" spans="3:4">
      <c r="C1163" s="5"/>
      <c r="D1163" s="5"/>
    </row>
    <row r="1164" spans="3:4">
      <c r="C1164" s="5"/>
      <c r="D1164" s="5"/>
    </row>
    <row r="1165" spans="3:4">
      <c r="C1165" s="5"/>
      <c r="D1165" s="5"/>
    </row>
    <row r="1166" spans="3:4">
      <c r="C1166" s="5"/>
      <c r="D1166" s="5"/>
    </row>
    <row r="1167" spans="3:4">
      <c r="C1167" s="5"/>
      <c r="D1167" s="5"/>
    </row>
    <row r="1168" spans="3:4">
      <c r="C1168" s="5"/>
      <c r="D1168" s="5"/>
    </row>
    <row r="1169" spans="3:4">
      <c r="C1169" s="5"/>
      <c r="D1169" s="5"/>
    </row>
    <row r="1170" spans="3:4">
      <c r="C1170" s="5"/>
      <c r="D1170" s="5"/>
    </row>
    <row r="1171" spans="3:4">
      <c r="C1171" s="5"/>
      <c r="D1171" s="5"/>
    </row>
    <row r="1172" spans="3:4">
      <c r="C1172" s="5"/>
      <c r="D1172" s="5"/>
    </row>
    <row r="1173" spans="3:4">
      <c r="C1173" s="5"/>
      <c r="D1173" s="5"/>
    </row>
    <row r="1174" spans="3:4">
      <c r="C1174" s="5"/>
      <c r="D1174" s="5"/>
    </row>
    <row r="1175" spans="3:4">
      <c r="C1175" s="5"/>
      <c r="D1175" s="5"/>
    </row>
    <row r="1176" spans="3:4">
      <c r="C1176" s="5"/>
      <c r="D1176" s="5"/>
    </row>
    <row r="1177" spans="3:4">
      <c r="C1177" s="5"/>
      <c r="D1177" s="5"/>
    </row>
    <row r="1178" spans="3:4">
      <c r="C1178" s="5"/>
      <c r="D1178" s="5"/>
    </row>
    <row r="1179" spans="3:4">
      <c r="C1179" s="5"/>
      <c r="D1179" s="5"/>
    </row>
    <row r="1180" spans="3:4">
      <c r="C1180" s="5"/>
      <c r="D1180" s="5"/>
    </row>
    <row r="1181" spans="3:4">
      <c r="C1181" s="5"/>
      <c r="D1181" s="5"/>
    </row>
    <row r="1182" spans="3:4">
      <c r="C1182" s="5"/>
      <c r="D1182" s="5"/>
    </row>
    <row r="1183" spans="3:4">
      <c r="C1183" s="5"/>
      <c r="D1183" s="5"/>
    </row>
    <row r="1184" spans="3:4">
      <c r="C1184" s="5"/>
      <c r="D1184" s="5"/>
    </row>
    <row r="1185" spans="3:4">
      <c r="C1185" s="5"/>
      <c r="D1185" s="5"/>
    </row>
    <row r="1186" spans="3:4">
      <c r="C1186" s="5"/>
      <c r="D1186" s="5"/>
    </row>
    <row r="1187" spans="3:4">
      <c r="C1187" s="5"/>
      <c r="D1187" s="5"/>
    </row>
    <row r="1188" spans="3:4">
      <c r="C1188" s="5"/>
      <c r="D1188" s="5"/>
    </row>
    <row r="1189" spans="3:4">
      <c r="C1189" s="5"/>
      <c r="D1189" s="5"/>
    </row>
    <row r="1190" spans="3:4">
      <c r="C1190" s="5"/>
      <c r="D1190" s="5"/>
    </row>
    <row r="1191" spans="3:4">
      <c r="C1191" s="5"/>
      <c r="D1191" s="5"/>
    </row>
    <row r="1192" spans="3:4">
      <c r="C1192" s="5"/>
      <c r="D1192" s="5"/>
    </row>
    <row r="1193" spans="3:4">
      <c r="C1193" s="5"/>
      <c r="D1193" s="5"/>
    </row>
    <row r="1194" spans="3:4">
      <c r="C1194" s="5"/>
      <c r="D1194" s="5"/>
    </row>
    <row r="1195" spans="3:4">
      <c r="C1195" s="5"/>
      <c r="D1195" s="5"/>
    </row>
    <row r="1196" spans="3:4">
      <c r="C1196" s="5"/>
      <c r="D1196" s="5"/>
    </row>
    <row r="1197" spans="3:4">
      <c r="C1197" s="5"/>
      <c r="D1197" s="5"/>
    </row>
    <row r="1198" spans="3:4">
      <c r="C1198" s="5"/>
      <c r="D1198" s="5"/>
    </row>
    <row r="1199" spans="3:4">
      <c r="C1199" s="5"/>
      <c r="D1199" s="5"/>
    </row>
    <row r="1200" spans="3:4">
      <c r="C1200" s="5"/>
      <c r="D1200" s="5"/>
    </row>
    <row r="1201" spans="3:4">
      <c r="C1201" s="5"/>
      <c r="D1201" s="5"/>
    </row>
    <row r="1202" spans="3:4">
      <c r="C1202" s="5"/>
      <c r="D1202" s="5"/>
    </row>
    <row r="1203" spans="3:4">
      <c r="C1203" s="5"/>
      <c r="D1203" s="5"/>
    </row>
    <row r="1204" spans="3:4">
      <c r="C1204" s="5"/>
      <c r="D1204" s="5"/>
    </row>
    <row r="1205" spans="3:4">
      <c r="C1205" s="5"/>
      <c r="D1205" s="5"/>
    </row>
    <row r="1206" spans="3:4">
      <c r="C1206" s="5"/>
      <c r="D1206" s="5"/>
    </row>
    <row r="1207" spans="3:4">
      <c r="C1207" s="5"/>
      <c r="D1207" s="5"/>
    </row>
    <row r="1208" spans="3:4">
      <c r="C1208" s="5"/>
      <c r="D1208" s="5"/>
    </row>
    <row r="1209" spans="3:4">
      <c r="C1209" s="5"/>
      <c r="D1209" s="5"/>
    </row>
    <row r="1210" spans="3:4">
      <c r="C1210" s="5"/>
      <c r="D1210" s="5"/>
    </row>
    <row r="1211" spans="3:4">
      <c r="C1211" s="5"/>
      <c r="D1211" s="5"/>
    </row>
    <row r="1212" spans="3:4">
      <c r="C1212" s="5"/>
      <c r="D1212" s="5"/>
    </row>
    <row r="1213" spans="3:4">
      <c r="C1213" s="5"/>
      <c r="D1213" s="5"/>
    </row>
    <row r="1214" spans="3:4">
      <c r="C1214" s="5"/>
      <c r="D1214" s="5"/>
    </row>
    <row r="1215" spans="3:4">
      <c r="C1215" s="5"/>
      <c r="D1215" s="5"/>
    </row>
    <row r="1216" spans="3:4">
      <c r="C1216" s="5"/>
      <c r="D1216" s="5"/>
    </row>
    <row r="1217" spans="3:4">
      <c r="C1217" s="5"/>
      <c r="D1217" s="5"/>
    </row>
    <row r="1218" spans="3:4">
      <c r="C1218" s="5"/>
      <c r="D1218" s="5"/>
    </row>
    <row r="1219" spans="3:4">
      <c r="C1219" s="5"/>
      <c r="D1219" s="5"/>
    </row>
    <row r="1220" spans="3:4">
      <c r="C1220" s="5"/>
      <c r="D1220" s="5"/>
    </row>
    <row r="1221" spans="3:4">
      <c r="C1221" s="5"/>
      <c r="D1221" s="5"/>
    </row>
    <row r="1222" spans="3:4">
      <c r="C1222" s="5"/>
      <c r="D1222" s="5"/>
    </row>
    <row r="1223" spans="3:4">
      <c r="C1223" s="5"/>
      <c r="D1223" s="5"/>
    </row>
    <row r="1224" spans="3:4">
      <c r="C1224" s="5"/>
      <c r="D1224" s="5"/>
    </row>
    <row r="1225" spans="3:4">
      <c r="C1225" s="5"/>
      <c r="D1225" s="5"/>
    </row>
    <row r="1226" spans="3:4">
      <c r="C1226" s="5"/>
      <c r="D1226" s="5"/>
    </row>
    <row r="1227" spans="3:4">
      <c r="C1227" s="5"/>
      <c r="D1227" s="5"/>
    </row>
    <row r="1228" spans="3:4">
      <c r="C1228" s="5"/>
      <c r="D1228" s="5"/>
    </row>
    <row r="1229" spans="3:4">
      <c r="C1229" s="5"/>
      <c r="D1229" s="5"/>
    </row>
    <row r="1230" spans="3:4">
      <c r="C1230" s="5"/>
      <c r="D1230" s="5"/>
    </row>
    <row r="1231" spans="3:4">
      <c r="C1231" s="5"/>
      <c r="D1231" s="5"/>
    </row>
    <row r="1232" spans="3:4">
      <c r="C1232" s="5"/>
      <c r="D1232" s="5"/>
    </row>
    <row r="1233" spans="3:4">
      <c r="C1233" s="5"/>
      <c r="D1233" s="5"/>
    </row>
    <row r="1234" spans="3:4">
      <c r="C1234" s="5"/>
      <c r="D1234" s="5"/>
    </row>
    <row r="1235" spans="3:4">
      <c r="C1235" s="5"/>
      <c r="D1235" s="5"/>
    </row>
    <row r="1236" spans="3:4">
      <c r="C1236" s="5"/>
      <c r="D1236" s="5"/>
    </row>
    <row r="1237" spans="3:4">
      <c r="C1237" s="5"/>
      <c r="D1237" s="5"/>
    </row>
    <row r="1238" spans="3:4">
      <c r="C1238" s="5"/>
      <c r="D1238" s="5"/>
    </row>
    <row r="1239" spans="3:4">
      <c r="C1239" s="5"/>
      <c r="D1239" s="5"/>
    </row>
    <row r="1240" spans="3:4">
      <c r="C1240" s="5"/>
      <c r="D1240" s="5"/>
    </row>
    <row r="1241" spans="3:4">
      <c r="C1241" s="5"/>
      <c r="D1241" s="5"/>
    </row>
    <row r="1242" spans="3:4">
      <c r="C1242" s="5"/>
      <c r="D1242" s="5"/>
    </row>
    <row r="1243" spans="3:4">
      <c r="C1243" s="5"/>
      <c r="D1243" s="5"/>
    </row>
    <row r="1244" spans="3:4">
      <c r="C1244" s="5"/>
      <c r="D1244" s="5"/>
    </row>
    <row r="1245" spans="3:4">
      <c r="C1245" s="5"/>
      <c r="D1245" s="5"/>
    </row>
    <row r="1246" spans="3:4">
      <c r="C1246" s="5"/>
      <c r="D1246" s="5"/>
    </row>
    <row r="1247" spans="3:4">
      <c r="C1247" s="5"/>
      <c r="D1247" s="5"/>
    </row>
    <row r="1248" spans="3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  <row r="1376" spans="3:4">
      <c r="C1376" s="5"/>
      <c r="D1376" s="5"/>
    </row>
    <row r="1377" spans="3:4">
      <c r="C1377" s="5"/>
      <c r="D1377" s="5"/>
    </row>
    <row r="1378" spans="3:4">
      <c r="C1378" s="5"/>
      <c r="D1378" s="5"/>
    </row>
    <row r="1379" spans="3:4">
      <c r="C1379" s="5"/>
      <c r="D1379" s="5"/>
    </row>
    <row r="1380" spans="3:4">
      <c r="C1380" s="5"/>
      <c r="D1380" s="5"/>
    </row>
    <row r="1381" spans="3:4">
      <c r="C1381" s="5"/>
      <c r="D1381" s="5"/>
    </row>
    <row r="1382" spans="3:4">
      <c r="C1382" s="5"/>
      <c r="D1382" s="5"/>
    </row>
    <row r="1383" spans="3:4">
      <c r="C1383" s="5"/>
      <c r="D1383" s="5"/>
    </row>
    <row r="1384" spans="3:4">
      <c r="C1384" s="5"/>
      <c r="D1384" s="5"/>
    </row>
    <row r="1385" spans="3:4">
      <c r="C1385" s="5"/>
      <c r="D1385" s="5"/>
    </row>
    <row r="1386" spans="3:4">
      <c r="C1386" s="5"/>
      <c r="D1386" s="5"/>
    </row>
    <row r="1387" spans="3:4">
      <c r="C1387" s="5"/>
      <c r="D1387" s="5"/>
    </row>
    <row r="1388" spans="3:4">
      <c r="C1388" s="5"/>
      <c r="D1388" s="5"/>
    </row>
    <row r="1389" spans="3:4">
      <c r="C1389" s="5"/>
      <c r="D1389" s="5"/>
    </row>
    <row r="1390" spans="3:4">
      <c r="C1390" s="5"/>
      <c r="D1390" s="5"/>
    </row>
    <row r="1391" spans="3:4">
      <c r="C1391" s="5"/>
      <c r="D1391" s="5"/>
    </row>
    <row r="1392" spans="3:4">
      <c r="C1392" s="5"/>
      <c r="D1392" s="5"/>
    </row>
    <row r="1393" spans="3:4">
      <c r="C1393" s="5"/>
      <c r="D1393" s="5"/>
    </row>
    <row r="1394" spans="3:4">
      <c r="C1394" s="5"/>
      <c r="D1394" s="5"/>
    </row>
    <row r="1395" spans="3:4">
      <c r="C1395" s="5"/>
      <c r="D1395" s="5"/>
    </row>
    <row r="1396" spans="3:4">
      <c r="C1396" s="5"/>
      <c r="D1396" s="5"/>
    </row>
    <row r="1397" spans="3:4">
      <c r="C1397" s="5"/>
      <c r="D1397" s="5"/>
    </row>
    <row r="1398" spans="3:4">
      <c r="C1398" s="5"/>
      <c r="D1398" s="5"/>
    </row>
    <row r="1399" spans="3:4">
      <c r="C1399" s="5"/>
      <c r="D1399" s="5"/>
    </row>
    <row r="1400" spans="3:4">
      <c r="C1400" s="5"/>
      <c r="D1400" s="5"/>
    </row>
    <row r="1401" spans="3:4">
      <c r="C1401" s="5"/>
      <c r="D1401" s="5"/>
    </row>
    <row r="1402" spans="3:4">
      <c r="C1402" s="5"/>
      <c r="D1402" s="5"/>
    </row>
    <row r="1403" spans="3:4">
      <c r="C1403" s="5"/>
      <c r="D1403" s="5"/>
    </row>
    <row r="1404" spans="3:4">
      <c r="C1404" s="5"/>
      <c r="D1404" s="5"/>
    </row>
    <row r="1405" spans="3:4">
      <c r="C1405" s="5"/>
      <c r="D1405" s="5"/>
    </row>
    <row r="1406" spans="3:4">
      <c r="C1406" s="5"/>
      <c r="D1406" s="5"/>
    </row>
    <row r="1407" spans="3:4">
      <c r="C1407" s="5"/>
      <c r="D1407" s="5"/>
    </row>
    <row r="1408" spans="3:4">
      <c r="C1408" s="5"/>
      <c r="D1408" s="5"/>
    </row>
    <row r="1409" spans="3:4">
      <c r="C1409" s="5"/>
      <c r="D1409" s="5"/>
    </row>
    <row r="1410" spans="3:4">
      <c r="C1410" s="5"/>
      <c r="D1410" s="5"/>
    </row>
    <row r="1411" spans="3:4">
      <c r="C1411" s="5"/>
      <c r="D1411" s="5"/>
    </row>
    <row r="1412" spans="3:4">
      <c r="C1412" s="5"/>
      <c r="D1412" s="5"/>
    </row>
    <row r="1413" spans="3:4">
      <c r="C1413" s="5"/>
      <c r="D1413" s="5"/>
    </row>
    <row r="1414" spans="3:4">
      <c r="C1414" s="5"/>
      <c r="D1414" s="5"/>
    </row>
    <row r="1415" spans="3:4">
      <c r="C1415" s="5"/>
      <c r="D1415" s="5"/>
    </row>
    <row r="1416" spans="3:4">
      <c r="C1416" s="5"/>
      <c r="D1416" s="5"/>
    </row>
    <row r="1417" spans="3:4">
      <c r="C1417" s="5"/>
      <c r="D1417" s="5"/>
    </row>
    <row r="1418" spans="3:4">
      <c r="C1418" s="5"/>
      <c r="D1418" s="5"/>
    </row>
    <row r="1419" spans="3:4">
      <c r="C1419" s="5"/>
      <c r="D1419" s="5"/>
    </row>
    <row r="1420" spans="3:4">
      <c r="C1420" s="5"/>
      <c r="D1420" s="5"/>
    </row>
    <row r="1421" spans="3:4">
      <c r="C1421" s="5"/>
      <c r="D1421" s="5"/>
    </row>
    <row r="1422" spans="3:4">
      <c r="C1422" s="5"/>
      <c r="D1422" s="5"/>
    </row>
    <row r="1423" spans="3:4">
      <c r="C1423" s="5"/>
      <c r="D1423" s="5"/>
    </row>
    <row r="1424" spans="3:4">
      <c r="C1424" s="5"/>
      <c r="D1424" s="5"/>
    </row>
    <row r="1425" spans="3:4">
      <c r="C1425" s="5"/>
      <c r="D1425" s="5"/>
    </row>
    <row r="1426" spans="3:4">
      <c r="C1426" s="5"/>
      <c r="D1426" s="5"/>
    </row>
    <row r="1427" spans="3:4">
      <c r="C1427" s="5"/>
      <c r="D1427" s="5"/>
    </row>
    <row r="1428" spans="3:4">
      <c r="C1428" s="5"/>
      <c r="D1428" s="5"/>
    </row>
    <row r="1429" spans="3:4">
      <c r="C1429" s="5"/>
      <c r="D1429" s="5"/>
    </row>
    <row r="1430" spans="3:4">
      <c r="C1430" s="5"/>
      <c r="D1430" s="5"/>
    </row>
    <row r="1431" spans="3:4">
      <c r="C1431" s="5"/>
      <c r="D1431" s="5"/>
    </row>
    <row r="1432" spans="3:4">
      <c r="C1432" s="5"/>
      <c r="D1432" s="5"/>
    </row>
    <row r="1433" spans="3:4">
      <c r="C1433" s="5"/>
      <c r="D1433" s="5"/>
    </row>
    <row r="1434" spans="3:4">
      <c r="C1434" s="5"/>
      <c r="D1434" s="5"/>
    </row>
    <row r="1435" spans="3:4">
      <c r="C1435" s="5"/>
      <c r="D1435" s="5"/>
    </row>
    <row r="1436" spans="3:4">
      <c r="C1436" s="5"/>
      <c r="D1436" s="5"/>
    </row>
    <row r="1437" spans="3:4">
      <c r="C1437" s="5"/>
      <c r="D1437" s="5"/>
    </row>
    <row r="1438" spans="3:4">
      <c r="C1438" s="5"/>
      <c r="D1438" s="5"/>
    </row>
    <row r="1439" spans="3:4">
      <c r="C1439" s="5"/>
      <c r="D1439" s="5"/>
    </row>
    <row r="1440" spans="3:4">
      <c r="C1440" s="5"/>
      <c r="D1440" s="5"/>
    </row>
    <row r="1441" spans="3:4">
      <c r="C1441" s="5"/>
      <c r="D1441" s="5"/>
    </row>
    <row r="1442" spans="3:4">
      <c r="C1442" s="5"/>
      <c r="D1442" s="5"/>
    </row>
    <row r="1443" spans="3:4">
      <c r="C1443" s="5"/>
      <c r="D1443" s="5"/>
    </row>
    <row r="1444" spans="3:4">
      <c r="C1444" s="5"/>
      <c r="D1444" s="5"/>
    </row>
    <row r="1445" spans="3:4">
      <c r="C1445" s="5"/>
      <c r="D1445" s="5"/>
    </row>
    <row r="1446" spans="3:4">
      <c r="C1446" s="5"/>
      <c r="D1446" s="5"/>
    </row>
    <row r="1447" spans="3:4">
      <c r="C1447" s="5"/>
      <c r="D1447" s="5"/>
    </row>
    <row r="1448" spans="3:4">
      <c r="C1448" s="5"/>
      <c r="D1448" s="5"/>
    </row>
    <row r="1449" spans="3:4">
      <c r="C1449" s="5"/>
      <c r="D1449" s="5"/>
    </row>
    <row r="1450" spans="3:4">
      <c r="C1450" s="5"/>
      <c r="D1450" s="5"/>
    </row>
    <row r="1451" spans="3:4">
      <c r="C1451" s="5"/>
      <c r="D1451" s="5"/>
    </row>
    <row r="1452" spans="3:4">
      <c r="C1452" s="5"/>
      <c r="D1452" s="5"/>
    </row>
    <row r="1453" spans="3:4">
      <c r="C1453" s="5"/>
      <c r="D1453" s="5"/>
    </row>
    <row r="1454" spans="3:4">
      <c r="C1454" s="5"/>
      <c r="D1454" s="5"/>
    </row>
    <row r="1455" spans="3:4">
      <c r="C1455" s="5"/>
      <c r="D1455" s="5"/>
    </row>
    <row r="1456" spans="3:4">
      <c r="C1456" s="5"/>
      <c r="D1456" s="5"/>
    </row>
    <row r="1457" spans="3:4">
      <c r="C1457" s="5"/>
      <c r="D1457" s="5"/>
    </row>
    <row r="1458" spans="3:4">
      <c r="C1458" s="5"/>
      <c r="D1458" s="5"/>
    </row>
    <row r="1459" spans="3:4">
      <c r="C1459" s="5"/>
      <c r="D1459" s="5"/>
    </row>
    <row r="1460" spans="3:4">
      <c r="C1460" s="5"/>
      <c r="D1460" s="5"/>
    </row>
    <row r="1461" spans="3:4">
      <c r="C1461" s="5"/>
      <c r="D1461" s="5"/>
    </row>
    <row r="1462" spans="3:4">
      <c r="C1462" s="5"/>
      <c r="D1462" s="5"/>
    </row>
    <row r="1463" spans="3:4">
      <c r="C1463" s="5"/>
      <c r="D1463" s="5"/>
    </row>
    <row r="1464" spans="3:4">
      <c r="C1464" s="5"/>
      <c r="D1464" s="5"/>
    </row>
    <row r="1465" spans="3:4">
      <c r="C1465" s="5"/>
      <c r="D1465" s="5"/>
    </row>
    <row r="1466" spans="3:4">
      <c r="C1466" s="5"/>
      <c r="D1466" s="5"/>
    </row>
    <row r="1467" spans="3:4">
      <c r="C1467" s="5"/>
      <c r="D1467" s="5"/>
    </row>
    <row r="1468" spans="3:4">
      <c r="C1468" s="5"/>
      <c r="D1468" s="5"/>
    </row>
    <row r="1469" spans="3:4">
      <c r="C1469" s="5"/>
      <c r="D1469" s="5"/>
    </row>
    <row r="1470" spans="3:4">
      <c r="C1470" s="5"/>
      <c r="D1470" s="5"/>
    </row>
    <row r="1471" spans="3:4">
      <c r="C1471" s="5"/>
      <c r="D1471" s="5"/>
    </row>
    <row r="1472" spans="3:4">
      <c r="C1472" s="5"/>
      <c r="D1472" s="5"/>
    </row>
    <row r="1473" spans="3:4">
      <c r="C1473" s="5"/>
      <c r="D1473" s="5"/>
    </row>
    <row r="1474" spans="3:4">
      <c r="C1474" s="5"/>
      <c r="D1474" s="5"/>
    </row>
    <row r="1475" spans="3:4">
      <c r="C1475" s="5"/>
      <c r="D1475" s="5"/>
    </row>
    <row r="1476" spans="3:4">
      <c r="C1476" s="5"/>
      <c r="D1476" s="5"/>
    </row>
    <row r="1477" spans="3:4">
      <c r="C1477" s="5"/>
      <c r="D1477" s="5"/>
    </row>
    <row r="1478" spans="3:4">
      <c r="C1478" s="5"/>
      <c r="D1478" s="5"/>
    </row>
    <row r="1479" spans="3:4">
      <c r="C1479" s="5"/>
      <c r="D1479" s="5"/>
    </row>
    <row r="1480" spans="3:4">
      <c r="C1480" s="5"/>
      <c r="D1480" s="5"/>
    </row>
    <row r="1481" spans="3:4">
      <c r="C1481" s="5"/>
      <c r="D1481" s="5"/>
    </row>
    <row r="1482" spans="3:4">
      <c r="C1482" s="5"/>
      <c r="D1482" s="5"/>
    </row>
    <row r="1483" spans="3:4">
      <c r="C1483" s="5"/>
      <c r="D1483" s="5"/>
    </row>
    <row r="1484" spans="3:4">
      <c r="C1484" s="5"/>
      <c r="D1484" s="5"/>
    </row>
    <row r="1485" spans="3:4">
      <c r="C1485" s="5"/>
      <c r="D1485" s="5"/>
    </row>
    <row r="1486" spans="3:4">
      <c r="C1486" s="5"/>
      <c r="D1486" s="5"/>
    </row>
    <row r="1487" spans="3:4">
      <c r="C1487" s="5"/>
      <c r="D1487" s="5"/>
    </row>
    <row r="1488" spans="3:4">
      <c r="C1488" s="5"/>
      <c r="D1488" s="5"/>
    </row>
    <row r="1489" spans="3:4">
      <c r="C1489" s="5"/>
      <c r="D1489" s="5"/>
    </row>
    <row r="1490" spans="3:4">
      <c r="C1490" s="5"/>
      <c r="D1490" s="5"/>
    </row>
    <row r="1491" spans="3:4">
      <c r="C1491" s="5"/>
      <c r="D1491" s="5"/>
    </row>
    <row r="1492" spans="3:4">
      <c r="C1492" s="5"/>
      <c r="D1492" s="5"/>
    </row>
    <row r="1493" spans="3:4">
      <c r="C1493" s="5"/>
      <c r="D1493" s="5"/>
    </row>
    <row r="1494" spans="3:4">
      <c r="C1494" s="5"/>
      <c r="D1494" s="5"/>
    </row>
    <row r="1495" spans="3:4">
      <c r="C1495" s="5"/>
      <c r="D1495" s="5"/>
    </row>
    <row r="1496" spans="3:4">
      <c r="C1496" s="5"/>
      <c r="D1496" s="5"/>
    </row>
    <row r="1497" spans="3:4">
      <c r="C1497" s="5"/>
      <c r="D1497" s="5"/>
    </row>
    <row r="1498" spans="3:4">
      <c r="C1498" s="5"/>
      <c r="D1498" s="5"/>
    </row>
    <row r="1499" spans="3:4">
      <c r="C1499" s="5"/>
      <c r="D1499" s="5"/>
    </row>
    <row r="1500" spans="3:4">
      <c r="C1500" s="5"/>
      <c r="D1500" s="5"/>
    </row>
    <row r="1501" spans="3:4">
      <c r="C1501" s="5"/>
      <c r="D1501" s="5"/>
    </row>
    <row r="1502" spans="3:4">
      <c r="C1502" s="5"/>
      <c r="D1502" s="5"/>
    </row>
    <row r="1503" spans="3:4">
      <c r="C1503" s="5"/>
      <c r="D1503" s="5"/>
    </row>
    <row r="1504" spans="3:4">
      <c r="C1504" s="5"/>
      <c r="D1504" s="5"/>
    </row>
    <row r="1505" spans="3:4">
      <c r="C1505" s="5"/>
      <c r="D1505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workbookViewId="0">
      <selection activeCell="A20" sqref="A20:C46"/>
    </sheetView>
  </sheetViews>
  <sheetFormatPr defaultRowHeight="12.75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16" t="s">
        <v>51</v>
      </c>
      <c r="I1" s="17" t="s">
        <v>52</v>
      </c>
      <c r="J1" s="18" t="s">
        <v>53</v>
      </c>
    </row>
    <row r="2" spans="1:16">
      <c r="I2" s="19" t="s">
        <v>54</v>
      </c>
      <c r="J2" s="20" t="s">
        <v>55</v>
      </c>
    </row>
    <row r="3" spans="1:16">
      <c r="A3" s="21" t="s">
        <v>56</v>
      </c>
      <c r="I3" s="19" t="s">
        <v>57</v>
      </c>
      <c r="J3" s="20" t="s">
        <v>58</v>
      </c>
    </row>
    <row r="4" spans="1:16">
      <c r="I4" s="19" t="s">
        <v>59</v>
      </c>
      <c r="J4" s="20" t="s">
        <v>58</v>
      </c>
    </row>
    <row r="5" spans="1:16" ht="13.5" thickBot="1">
      <c r="I5" s="22" t="s">
        <v>60</v>
      </c>
      <c r="J5" s="23" t="s">
        <v>61</v>
      </c>
    </row>
    <row r="10" spans="1:16" ht="13.5" thickBot="1"/>
    <row r="11" spans="1:16" ht="12.75" customHeight="1" thickBot="1">
      <c r="A11" s="5" t="str">
        <f t="shared" ref="A11:A46" si="0">P11</f>
        <v> BBS 94 </v>
      </c>
      <c r="B11" s="15" t="str">
        <f t="shared" ref="B11:B46" si="1">IF(H11=INT(H11),"I","II")</f>
        <v>I</v>
      </c>
      <c r="C11" s="5">
        <f t="shared" ref="C11:C46" si="2">1*G11</f>
        <v>47922.413999999997</v>
      </c>
      <c r="D11" s="4" t="str">
        <f t="shared" ref="D11:D46" si="3">VLOOKUP(F11,I$1:J$5,2,FALSE)</f>
        <v>vis</v>
      </c>
      <c r="E11" s="24">
        <f>VLOOKUP(C11,Active!C$21:E$973,3,FALSE)</f>
        <v>14272.004538394607</v>
      </c>
      <c r="F11" s="15" t="s">
        <v>60</v>
      </c>
      <c r="G11" s="4" t="str">
        <f t="shared" ref="G11:G46" si="4">MID(I11,3,LEN(I11)-3)</f>
        <v>47922.414</v>
      </c>
      <c r="H11" s="5">
        <f t="shared" ref="H11:H46" si="5">1*K11</f>
        <v>14272</v>
      </c>
      <c r="I11" s="25" t="s">
        <v>129</v>
      </c>
      <c r="J11" s="26" t="s">
        <v>130</v>
      </c>
      <c r="K11" s="25">
        <v>14272</v>
      </c>
      <c r="L11" s="25" t="s">
        <v>131</v>
      </c>
      <c r="M11" s="26" t="s">
        <v>132</v>
      </c>
      <c r="N11" s="26"/>
      <c r="O11" s="27" t="s">
        <v>133</v>
      </c>
      <c r="P11" s="27" t="s">
        <v>134</v>
      </c>
    </row>
    <row r="12" spans="1:16" ht="12.75" customHeight="1" thickBot="1">
      <c r="A12" s="5" t="str">
        <f t="shared" si="0"/>
        <v> BBS 95 </v>
      </c>
      <c r="B12" s="15" t="str">
        <f t="shared" si="1"/>
        <v>I</v>
      </c>
      <c r="C12" s="5">
        <f t="shared" si="2"/>
        <v>47922.42</v>
      </c>
      <c r="D12" s="4" t="str">
        <f t="shared" si="3"/>
        <v>vis</v>
      </c>
      <c r="E12" s="24">
        <f>VLOOKUP(C12,Active!C$21:E$973,3,FALSE)</f>
        <v>14272.010253680988</v>
      </c>
      <c r="F12" s="15" t="s">
        <v>60</v>
      </c>
      <c r="G12" s="4" t="str">
        <f t="shared" si="4"/>
        <v>47922.420</v>
      </c>
      <c r="H12" s="5">
        <f t="shared" si="5"/>
        <v>14272</v>
      </c>
      <c r="I12" s="25" t="s">
        <v>135</v>
      </c>
      <c r="J12" s="26" t="s">
        <v>136</v>
      </c>
      <c r="K12" s="25">
        <v>14272</v>
      </c>
      <c r="L12" s="25" t="s">
        <v>137</v>
      </c>
      <c r="M12" s="26" t="s">
        <v>138</v>
      </c>
      <c r="N12" s="26" t="s">
        <v>139</v>
      </c>
      <c r="O12" s="27" t="s">
        <v>140</v>
      </c>
      <c r="P12" s="27" t="s">
        <v>141</v>
      </c>
    </row>
    <row r="13" spans="1:16" ht="12.75" customHeight="1" thickBot="1">
      <c r="A13" s="5" t="str">
        <f t="shared" si="0"/>
        <v> BBS 102 </v>
      </c>
      <c r="B13" s="15" t="str">
        <f t="shared" si="1"/>
        <v>I</v>
      </c>
      <c r="C13" s="5">
        <f t="shared" si="2"/>
        <v>48960.675999999999</v>
      </c>
      <c r="D13" s="4" t="str">
        <f t="shared" si="3"/>
        <v>vis</v>
      </c>
      <c r="E13" s="24">
        <f>VLOOKUP(C13,Active!C$21:E$973,3,FALSE)</f>
        <v>15260.998649515932</v>
      </c>
      <c r="F13" s="15" t="s">
        <v>60</v>
      </c>
      <c r="G13" s="4" t="str">
        <f t="shared" si="4"/>
        <v>48960.676</v>
      </c>
      <c r="H13" s="5">
        <f t="shared" si="5"/>
        <v>15261</v>
      </c>
      <c r="I13" s="25" t="s">
        <v>142</v>
      </c>
      <c r="J13" s="26" t="s">
        <v>143</v>
      </c>
      <c r="K13" s="25">
        <v>15261</v>
      </c>
      <c r="L13" s="25" t="s">
        <v>144</v>
      </c>
      <c r="M13" s="26" t="s">
        <v>132</v>
      </c>
      <c r="N13" s="26"/>
      <c r="O13" s="27" t="s">
        <v>133</v>
      </c>
      <c r="P13" s="27" t="s">
        <v>145</v>
      </c>
    </row>
    <row r="14" spans="1:16" ht="12.75" customHeight="1" thickBot="1">
      <c r="A14" s="5" t="str">
        <f t="shared" si="0"/>
        <v> BBS 108 </v>
      </c>
      <c r="B14" s="15" t="str">
        <f t="shared" si="1"/>
        <v>I</v>
      </c>
      <c r="C14" s="5">
        <f t="shared" si="2"/>
        <v>49732.307999999997</v>
      </c>
      <c r="D14" s="4" t="str">
        <f t="shared" si="3"/>
        <v>vis</v>
      </c>
      <c r="E14" s="24">
        <f>VLOOKUP(C14,Active!C$21:E$973,3,FALSE)</f>
        <v>15996.014959419181</v>
      </c>
      <c r="F14" s="15" t="s">
        <v>60</v>
      </c>
      <c r="G14" s="4" t="str">
        <f t="shared" si="4"/>
        <v>49732.308</v>
      </c>
      <c r="H14" s="5">
        <f t="shared" si="5"/>
        <v>15996</v>
      </c>
      <c r="I14" s="25" t="s">
        <v>146</v>
      </c>
      <c r="J14" s="26" t="s">
        <v>147</v>
      </c>
      <c r="K14" s="25">
        <v>15996</v>
      </c>
      <c r="L14" s="25" t="s">
        <v>148</v>
      </c>
      <c r="M14" s="26" t="s">
        <v>132</v>
      </c>
      <c r="N14" s="26"/>
      <c r="O14" s="27" t="s">
        <v>133</v>
      </c>
      <c r="P14" s="27" t="s">
        <v>149</v>
      </c>
    </row>
    <row r="15" spans="1:16" ht="12.75" customHeight="1" thickBot="1">
      <c r="A15" s="5" t="str">
        <f t="shared" si="0"/>
        <v>IBVS 4888 </v>
      </c>
      <c r="B15" s="15" t="str">
        <f t="shared" si="1"/>
        <v>I</v>
      </c>
      <c r="C15" s="5">
        <f t="shared" si="2"/>
        <v>50849.301299999999</v>
      </c>
      <c r="D15" s="4" t="str">
        <f t="shared" si="3"/>
        <v>vis</v>
      </c>
      <c r="E15" s="24">
        <f>VLOOKUP(C15,Active!C$21:E$973,3,FALSE)</f>
        <v>17060.004391626055</v>
      </c>
      <c r="F15" s="15" t="s">
        <v>60</v>
      </c>
      <c r="G15" s="4" t="str">
        <f t="shared" si="4"/>
        <v>50849.3013</v>
      </c>
      <c r="H15" s="5">
        <f t="shared" si="5"/>
        <v>17060</v>
      </c>
      <c r="I15" s="25" t="s">
        <v>150</v>
      </c>
      <c r="J15" s="26" t="s">
        <v>151</v>
      </c>
      <c r="K15" s="25">
        <v>17060</v>
      </c>
      <c r="L15" s="25" t="s">
        <v>152</v>
      </c>
      <c r="M15" s="26" t="s">
        <v>138</v>
      </c>
      <c r="N15" s="26" t="s">
        <v>139</v>
      </c>
      <c r="O15" s="27" t="s">
        <v>153</v>
      </c>
      <c r="P15" s="28" t="s">
        <v>154</v>
      </c>
    </row>
    <row r="16" spans="1:16" ht="12.75" customHeight="1" thickBot="1">
      <c r="A16" s="5" t="str">
        <f t="shared" si="0"/>
        <v> BBS 129 </v>
      </c>
      <c r="B16" s="15" t="str">
        <f t="shared" si="1"/>
        <v>I</v>
      </c>
      <c r="C16" s="5">
        <f t="shared" si="2"/>
        <v>52584.644</v>
      </c>
      <c r="D16" s="4" t="str">
        <f t="shared" si="3"/>
        <v>vis</v>
      </c>
      <c r="E16" s="24">
        <f>VLOOKUP(C16,Active!C$21:E$973,3,FALSE)</f>
        <v>18713.00114107598</v>
      </c>
      <c r="F16" s="15" t="s">
        <v>60</v>
      </c>
      <c r="G16" s="4" t="str">
        <f t="shared" si="4"/>
        <v>52584.644</v>
      </c>
      <c r="H16" s="5">
        <f t="shared" si="5"/>
        <v>18713</v>
      </c>
      <c r="I16" s="25" t="s">
        <v>166</v>
      </c>
      <c r="J16" s="26" t="s">
        <v>167</v>
      </c>
      <c r="K16" s="25">
        <v>18713</v>
      </c>
      <c r="L16" s="25" t="s">
        <v>122</v>
      </c>
      <c r="M16" s="26" t="s">
        <v>132</v>
      </c>
      <c r="N16" s="26"/>
      <c r="O16" s="27" t="s">
        <v>133</v>
      </c>
      <c r="P16" s="27" t="s">
        <v>168</v>
      </c>
    </row>
    <row r="17" spans="1:16" ht="12.75" customHeight="1" thickBot="1">
      <c r="A17" s="5" t="str">
        <f t="shared" si="0"/>
        <v> BBS 130 </v>
      </c>
      <c r="B17" s="15" t="str">
        <f t="shared" si="1"/>
        <v>I</v>
      </c>
      <c r="C17" s="5">
        <f t="shared" si="2"/>
        <v>52940.536999999997</v>
      </c>
      <c r="D17" s="4" t="str">
        <f t="shared" si="3"/>
        <v>vis</v>
      </c>
      <c r="E17" s="24">
        <f>VLOOKUP(C17,Active!C$21:E$973,3,FALSE)</f>
        <v>19052.006210306383</v>
      </c>
      <c r="F17" s="15" t="s">
        <v>60</v>
      </c>
      <c r="G17" s="4" t="str">
        <f t="shared" si="4"/>
        <v>52940.537</v>
      </c>
      <c r="H17" s="5">
        <f t="shared" si="5"/>
        <v>19052</v>
      </c>
      <c r="I17" s="25" t="s">
        <v>169</v>
      </c>
      <c r="J17" s="26" t="s">
        <v>170</v>
      </c>
      <c r="K17" s="25">
        <v>19052</v>
      </c>
      <c r="L17" s="25" t="s">
        <v>101</v>
      </c>
      <c r="M17" s="26" t="s">
        <v>132</v>
      </c>
      <c r="N17" s="26"/>
      <c r="O17" s="27" t="s">
        <v>133</v>
      </c>
      <c r="P17" s="27" t="s">
        <v>171</v>
      </c>
    </row>
    <row r="18" spans="1:16" ht="12.75" customHeight="1" thickBot="1">
      <c r="A18" s="5" t="str">
        <f t="shared" si="0"/>
        <v>BAVM 178 </v>
      </c>
      <c r="B18" s="15" t="str">
        <f t="shared" si="1"/>
        <v>I</v>
      </c>
      <c r="C18" s="5">
        <f t="shared" si="2"/>
        <v>53780.395700000001</v>
      </c>
      <c r="D18" s="4" t="str">
        <f t="shared" si="3"/>
        <v>vis</v>
      </c>
      <c r="E18" s="24">
        <f>VLOOKUP(C18,Active!C$21:E$973,3,FALSE)</f>
        <v>19852.011708411883</v>
      </c>
      <c r="F18" s="15" t="s">
        <v>60</v>
      </c>
      <c r="G18" s="4" t="str">
        <f t="shared" si="4"/>
        <v>53780.3957</v>
      </c>
      <c r="H18" s="5">
        <f t="shared" si="5"/>
        <v>19852</v>
      </c>
      <c r="I18" s="25" t="s">
        <v>177</v>
      </c>
      <c r="J18" s="26" t="s">
        <v>178</v>
      </c>
      <c r="K18" s="25">
        <v>19852</v>
      </c>
      <c r="L18" s="25" t="s">
        <v>179</v>
      </c>
      <c r="M18" s="26" t="s">
        <v>180</v>
      </c>
      <c r="N18" s="26" t="s">
        <v>181</v>
      </c>
      <c r="O18" s="27" t="s">
        <v>182</v>
      </c>
      <c r="P18" s="28" t="s">
        <v>183</v>
      </c>
    </row>
    <row r="19" spans="1:16" ht="12.75" customHeight="1" thickBot="1">
      <c r="A19" s="5" t="str">
        <f t="shared" si="0"/>
        <v>IBVS 5894 </v>
      </c>
      <c r="B19" s="15" t="str">
        <f t="shared" si="1"/>
        <v>I</v>
      </c>
      <c r="C19" s="5">
        <f t="shared" si="2"/>
        <v>54882.701800000003</v>
      </c>
      <c r="D19" s="4" t="str">
        <f t="shared" si="3"/>
        <v>vis</v>
      </c>
      <c r="E19" s="24">
        <f>VLOOKUP(C19,Active!C$21:E$973,3,FALSE)</f>
        <v>20902.010881600458</v>
      </c>
      <c r="F19" s="15" t="s">
        <v>60</v>
      </c>
      <c r="G19" s="4" t="str">
        <f t="shared" si="4"/>
        <v>54882.7018</v>
      </c>
      <c r="H19" s="5">
        <f t="shared" si="5"/>
        <v>20902</v>
      </c>
      <c r="I19" s="25" t="s">
        <v>189</v>
      </c>
      <c r="J19" s="26" t="s">
        <v>190</v>
      </c>
      <c r="K19" s="25" t="s">
        <v>191</v>
      </c>
      <c r="L19" s="25" t="s">
        <v>174</v>
      </c>
      <c r="M19" s="26" t="s">
        <v>180</v>
      </c>
      <c r="N19" s="26" t="s">
        <v>60</v>
      </c>
      <c r="O19" s="27" t="s">
        <v>165</v>
      </c>
      <c r="P19" s="28" t="s">
        <v>192</v>
      </c>
    </row>
    <row r="20" spans="1:16" ht="12.75" customHeight="1" thickBot="1">
      <c r="A20" s="5" t="str">
        <f t="shared" si="0"/>
        <v> VSS 1.127 </v>
      </c>
      <c r="B20" s="15" t="str">
        <f t="shared" si="1"/>
        <v>I</v>
      </c>
      <c r="C20" s="5">
        <f t="shared" si="2"/>
        <v>27100.373</v>
      </c>
      <c r="D20" s="4" t="str">
        <f t="shared" si="3"/>
        <v>vis</v>
      </c>
      <c r="E20" s="24">
        <f>VLOOKUP(C20,Active!C$21:E$973,3,FALSE)</f>
        <v>-5561.9833476367876</v>
      </c>
      <c r="F20" s="15" t="s">
        <v>60</v>
      </c>
      <c r="G20" s="4" t="str">
        <f t="shared" si="4"/>
        <v>27100.373</v>
      </c>
      <c r="H20" s="5">
        <f t="shared" si="5"/>
        <v>-5562</v>
      </c>
      <c r="I20" s="25" t="s">
        <v>62</v>
      </c>
      <c r="J20" s="26" t="s">
        <v>63</v>
      </c>
      <c r="K20" s="25">
        <v>-5562</v>
      </c>
      <c r="L20" s="25" t="s">
        <v>64</v>
      </c>
      <c r="M20" s="26" t="s">
        <v>65</v>
      </c>
      <c r="N20" s="26"/>
      <c r="O20" s="27" t="s">
        <v>66</v>
      </c>
      <c r="P20" s="27" t="s">
        <v>67</v>
      </c>
    </row>
    <row r="21" spans="1:16" ht="12.75" customHeight="1" thickBot="1">
      <c r="A21" s="5" t="str">
        <f t="shared" si="0"/>
        <v> VSS 1.127 </v>
      </c>
      <c r="B21" s="15" t="str">
        <f t="shared" si="1"/>
        <v>I</v>
      </c>
      <c r="C21" s="5">
        <f t="shared" si="2"/>
        <v>28074.559000000001</v>
      </c>
      <c r="D21" s="4" t="str">
        <f t="shared" si="3"/>
        <v>vis</v>
      </c>
      <c r="E21" s="24">
        <f>VLOOKUP(C21,Active!C$21:E$973,3,FALSE)</f>
        <v>-4634.0246848552952</v>
      </c>
      <c r="F21" s="15" t="s">
        <v>60</v>
      </c>
      <c r="G21" s="4" t="str">
        <f t="shared" si="4"/>
        <v>28074.559</v>
      </c>
      <c r="H21" s="5">
        <f t="shared" si="5"/>
        <v>-4634</v>
      </c>
      <c r="I21" s="25" t="s">
        <v>68</v>
      </c>
      <c r="J21" s="26" t="s">
        <v>69</v>
      </c>
      <c r="K21" s="25">
        <v>-4634</v>
      </c>
      <c r="L21" s="25" t="s">
        <v>70</v>
      </c>
      <c r="M21" s="26" t="s">
        <v>65</v>
      </c>
      <c r="N21" s="26"/>
      <c r="O21" s="27" t="s">
        <v>66</v>
      </c>
      <c r="P21" s="27" t="s">
        <v>67</v>
      </c>
    </row>
    <row r="22" spans="1:16" ht="12.75" customHeight="1" thickBot="1">
      <c r="A22" s="5" t="str">
        <f t="shared" si="0"/>
        <v> VSS 1.127 </v>
      </c>
      <c r="B22" s="15" t="str">
        <f t="shared" si="1"/>
        <v>I</v>
      </c>
      <c r="C22" s="5">
        <f t="shared" si="2"/>
        <v>28453.562999999998</v>
      </c>
      <c r="D22" s="4" t="str">
        <f t="shared" si="3"/>
        <v>vis</v>
      </c>
      <c r="E22" s="24">
        <f>VLOOKUP(C22,Active!C$21:E$973,3,FALSE)</f>
        <v>-4273.0052850396196</v>
      </c>
      <c r="F22" s="15" t="s">
        <v>60</v>
      </c>
      <c r="G22" s="4" t="str">
        <f t="shared" si="4"/>
        <v>28453.563</v>
      </c>
      <c r="H22" s="5">
        <f t="shared" si="5"/>
        <v>-4273</v>
      </c>
      <c r="I22" s="25" t="s">
        <v>71</v>
      </c>
      <c r="J22" s="26" t="s">
        <v>72</v>
      </c>
      <c r="K22" s="25">
        <v>-4273</v>
      </c>
      <c r="L22" s="25" t="s">
        <v>73</v>
      </c>
      <c r="M22" s="26" t="s">
        <v>65</v>
      </c>
      <c r="N22" s="26"/>
      <c r="O22" s="27" t="s">
        <v>66</v>
      </c>
      <c r="P22" s="27" t="s">
        <v>67</v>
      </c>
    </row>
    <row r="23" spans="1:16" ht="12.75" customHeight="1" thickBot="1">
      <c r="A23" s="5" t="str">
        <f t="shared" si="0"/>
        <v> VSS 1.127 </v>
      </c>
      <c r="B23" s="15" t="str">
        <f t="shared" si="1"/>
        <v>I</v>
      </c>
      <c r="C23" s="5">
        <f t="shared" si="2"/>
        <v>28835.662</v>
      </c>
      <c r="D23" s="4" t="str">
        <f t="shared" si="3"/>
        <v>vis</v>
      </c>
      <c r="E23" s="24">
        <f>VLOOKUP(C23,Active!C$21:E$973,3,FALSE)</f>
        <v>-3909.037749999959</v>
      </c>
      <c r="F23" s="15" t="s">
        <v>60</v>
      </c>
      <c r="G23" s="4" t="str">
        <f t="shared" si="4"/>
        <v>28835.662</v>
      </c>
      <c r="H23" s="5">
        <f t="shared" si="5"/>
        <v>-3909</v>
      </c>
      <c r="I23" s="25" t="s">
        <v>74</v>
      </c>
      <c r="J23" s="26" t="s">
        <v>75</v>
      </c>
      <c r="K23" s="25">
        <v>-3909</v>
      </c>
      <c r="L23" s="25" t="s">
        <v>76</v>
      </c>
      <c r="M23" s="26" t="s">
        <v>65</v>
      </c>
      <c r="N23" s="26"/>
      <c r="O23" s="27" t="s">
        <v>66</v>
      </c>
      <c r="P23" s="27" t="s">
        <v>67</v>
      </c>
    </row>
    <row r="24" spans="1:16" ht="12.75" customHeight="1" thickBot="1">
      <c r="A24" s="5" t="str">
        <f t="shared" si="0"/>
        <v> VSS 1.127 </v>
      </c>
      <c r="B24" s="15" t="str">
        <f t="shared" si="1"/>
        <v>I</v>
      </c>
      <c r="C24" s="5">
        <f t="shared" si="2"/>
        <v>28954.326000000001</v>
      </c>
      <c r="D24" s="4" t="str">
        <f t="shared" si="3"/>
        <v>vis</v>
      </c>
      <c r="E24" s="24">
        <f>VLOOKUP(C24,Active!C$21:E$973,3,FALSE)</f>
        <v>-3796.0046261814032</v>
      </c>
      <c r="F24" s="15" t="s">
        <v>60</v>
      </c>
      <c r="G24" s="4" t="str">
        <f t="shared" si="4"/>
        <v>28954.326</v>
      </c>
      <c r="H24" s="5">
        <f t="shared" si="5"/>
        <v>-3796</v>
      </c>
      <c r="I24" s="25" t="s">
        <v>77</v>
      </c>
      <c r="J24" s="26" t="s">
        <v>78</v>
      </c>
      <c r="K24" s="25">
        <v>-3796</v>
      </c>
      <c r="L24" s="25" t="s">
        <v>79</v>
      </c>
      <c r="M24" s="26" t="s">
        <v>65</v>
      </c>
      <c r="N24" s="26"/>
      <c r="O24" s="27" t="s">
        <v>66</v>
      </c>
      <c r="P24" s="27" t="s">
        <v>67</v>
      </c>
    </row>
    <row r="25" spans="1:16" ht="12.75" customHeight="1" thickBot="1">
      <c r="A25" s="5" t="str">
        <f t="shared" si="0"/>
        <v> AHSB 7.8.410 </v>
      </c>
      <c r="B25" s="15" t="str">
        <f t="shared" si="1"/>
        <v>I</v>
      </c>
      <c r="C25" s="5">
        <f t="shared" si="2"/>
        <v>29334.345000000001</v>
      </c>
      <c r="D25" s="4" t="str">
        <f t="shared" si="3"/>
        <v>vis</v>
      </c>
      <c r="E25" s="24">
        <f>VLOOKUP(C25,Active!C$21:E$973,3,FALSE)</f>
        <v>-3434.0183904198961</v>
      </c>
      <c r="F25" s="15" t="s">
        <v>60</v>
      </c>
      <c r="G25" s="4" t="str">
        <f t="shared" si="4"/>
        <v>29334.345</v>
      </c>
      <c r="H25" s="5">
        <f t="shared" si="5"/>
        <v>-3434</v>
      </c>
      <c r="I25" s="25" t="s">
        <v>80</v>
      </c>
      <c r="J25" s="26" t="s">
        <v>81</v>
      </c>
      <c r="K25" s="25">
        <v>-3434</v>
      </c>
      <c r="L25" s="25" t="s">
        <v>82</v>
      </c>
      <c r="M25" s="26" t="s">
        <v>65</v>
      </c>
      <c r="N25" s="26"/>
      <c r="O25" s="27" t="s">
        <v>83</v>
      </c>
      <c r="P25" s="27" t="s">
        <v>84</v>
      </c>
    </row>
    <row r="26" spans="1:16" ht="12.75" customHeight="1" thickBot="1">
      <c r="A26" s="5" t="str">
        <f t="shared" si="0"/>
        <v> AHSB 7.8.410 </v>
      </c>
      <c r="B26" s="15" t="str">
        <f t="shared" si="1"/>
        <v>I</v>
      </c>
      <c r="C26" s="5">
        <f t="shared" si="2"/>
        <v>29691.305</v>
      </c>
      <c r="D26" s="4" t="str">
        <f t="shared" si="3"/>
        <v>vis</v>
      </c>
      <c r="E26" s="24">
        <f>VLOOKUP(C26,Active!C$21:E$973,3,FALSE)</f>
        <v>-3093.9969527617072</v>
      </c>
      <c r="F26" s="15" t="s">
        <v>60</v>
      </c>
      <c r="G26" s="4" t="str">
        <f t="shared" si="4"/>
        <v>29691.305</v>
      </c>
      <c r="H26" s="5">
        <f t="shared" si="5"/>
        <v>-3094</v>
      </c>
      <c r="I26" s="25" t="s">
        <v>85</v>
      </c>
      <c r="J26" s="26" t="s">
        <v>86</v>
      </c>
      <c r="K26" s="25">
        <v>-3094</v>
      </c>
      <c r="L26" s="25" t="s">
        <v>87</v>
      </c>
      <c r="M26" s="26" t="s">
        <v>65</v>
      </c>
      <c r="N26" s="26"/>
      <c r="O26" s="27" t="s">
        <v>83</v>
      </c>
      <c r="P26" s="27" t="s">
        <v>84</v>
      </c>
    </row>
    <row r="27" spans="1:16" ht="12.75" customHeight="1" thickBot="1">
      <c r="A27" s="5" t="str">
        <f t="shared" si="0"/>
        <v> AHSB 7.8.410 </v>
      </c>
      <c r="B27" s="15" t="str">
        <f t="shared" si="1"/>
        <v>I</v>
      </c>
      <c r="C27" s="5">
        <f t="shared" si="2"/>
        <v>30072.384999999998</v>
      </c>
      <c r="D27" s="4" t="str">
        <f t="shared" si="3"/>
        <v>vis</v>
      </c>
      <c r="E27" s="24">
        <f>VLOOKUP(C27,Active!C$21:E$973,3,FALSE)</f>
        <v>-2731.0000638587985</v>
      </c>
      <c r="F27" s="15" t="s">
        <v>60</v>
      </c>
      <c r="G27" s="4" t="str">
        <f t="shared" si="4"/>
        <v>30072.385</v>
      </c>
      <c r="H27" s="5">
        <f t="shared" si="5"/>
        <v>-2731</v>
      </c>
      <c r="I27" s="25" t="s">
        <v>88</v>
      </c>
      <c r="J27" s="26" t="s">
        <v>89</v>
      </c>
      <c r="K27" s="25">
        <v>-2731</v>
      </c>
      <c r="L27" s="25" t="s">
        <v>90</v>
      </c>
      <c r="M27" s="26" t="s">
        <v>65</v>
      </c>
      <c r="N27" s="26"/>
      <c r="O27" s="27" t="s">
        <v>83</v>
      </c>
      <c r="P27" s="27" t="s">
        <v>84</v>
      </c>
    </row>
    <row r="28" spans="1:16" ht="12.75" customHeight="1" thickBot="1">
      <c r="A28" s="5" t="str">
        <f t="shared" si="0"/>
        <v> AHSB 7.8.410 </v>
      </c>
      <c r="B28" s="15" t="str">
        <f t="shared" si="1"/>
        <v>I</v>
      </c>
      <c r="C28" s="5">
        <f t="shared" si="2"/>
        <v>31740.546999999999</v>
      </c>
      <c r="D28" s="4" t="str">
        <f t="shared" si="3"/>
        <v>vis</v>
      </c>
      <c r="E28" s="24">
        <f>VLOOKUP(C28,Active!C$21:E$973,3,FALSE)</f>
        <v>-1141.9961376856675</v>
      </c>
      <c r="F28" s="15" t="s">
        <v>60</v>
      </c>
      <c r="G28" s="4" t="str">
        <f t="shared" si="4"/>
        <v>31740.547</v>
      </c>
      <c r="H28" s="5">
        <f t="shared" si="5"/>
        <v>-1142</v>
      </c>
      <c r="I28" s="25" t="s">
        <v>91</v>
      </c>
      <c r="J28" s="26" t="s">
        <v>92</v>
      </c>
      <c r="K28" s="25">
        <v>-1142</v>
      </c>
      <c r="L28" s="25" t="s">
        <v>93</v>
      </c>
      <c r="M28" s="26" t="s">
        <v>65</v>
      </c>
      <c r="N28" s="26"/>
      <c r="O28" s="27" t="s">
        <v>83</v>
      </c>
      <c r="P28" s="27" t="s">
        <v>84</v>
      </c>
    </row>
    <row r="29" spans="1:16" ht="12.75" customHeight="1" thickBot="1">
      <c r="A29" s="5" t="str">
        <f t="shared" si="0"/>
        <v> AHSB 7.8.410 </v>
      </c>
      <c r="B29" s="15" t="str">
        <f t="shared" si="1"/>
        <v>I</v>
      </c>
      <c r="C29" s="5">
        <f t="shared" si="2"/>
        <v>31803.54</v>
      </c>
      <c r="D29" s="4" t="str">
        <f t="shared" si="3"/>
        <v>vis</v>
      </c>
      <c r="E29" s="24">
        <f>VLOOKUP(C29,Active!C$21:E$973,3,FALSE)</f>
        <v>-1081.9922985372948</v>
      </c>
      <c r="F29" s="15" t="s">
        <v>60</v>
      </c>
      <c r="G29" s="4" t="str">
        <f t="shared" si="4"/>
        <v>31803.540</v>
      </c>
      <c r="H29" s="5">
        <f t="shared" si="5"/>
        <v>-1082</v>
      </c>
      <c r="I29" s="25" t="s">
        <v>94</v>
      </c>
      <c r="J29" s="26" t="s">
        <v>95</v>
      </c>
      <c r="K29" s="25">
        <v>-1082</v>
      </c>
      <c r="L29" s="25" t="s">
        <v>96</v>
      </c>
      <c r="M29" s="26" t="s">
        <v>65</v>
      </c>
      <c r="N29" s="26"/>
      <c r="O29" s="27" t="s">
        <v>83</v>
      </c>
      <c r="P29" s="27" t="s">
        <v>84</v>
      </c>
    </row>
    <row r="30" spans="1:16" ht="12.75" customHeight="1" thickBot="1">
      <c r="A30" s="5" t="str">
        <f t="shared" si="0"/>
        <v> AHSB 7.8.410 </v>
      </c>
      <c r="B30" s="15" t="str">
        <f t="shared" si="1"/>
        <v>I</v>
      </c>
      <c r="C30" s="5">
        <f t="shared" si="2"/>
        <v>32916.345000000001</v>
      </c>
      <c r="D30" s="4" t="str">
        <f t="shared" si="3"/>
        <v>vis</v>
      </c>
      <c r="E30" s="24">
        <f>VLOOKUP(C30,Active!C$21:E$973,3,FALSE)</f>
        <v>-21.992421987480267</v>
      </c>
      <c r="F30" s="15" t="s">
        <v>60</v>
      </c>
      <c r="G30" s="4" t="str">
        <f t="shared" si="4"/>
        <v>32916.345</v>
      </c>
      <c r="H30" s="5">
        <f t="shared" si="5"/>
        <v>-22</v>
      </c>
      <c r="I30" s="25" t="s">
        <v>97</v>
      </c>
      <c r="J30" s="26" t="s">
        <v>98</v>
      </c>
      <c r="K30" s="25">
        <v>-22</v>
      </c>
      <c r="L30" s="25" t="s">
        <v>96</v>
      </c>
      <c r="M30" s="26" t="s">
        <v>65</v>
      </c>
      <c r="N30" s="26"/>
      <c r="O30" s="27" t="s">
        <v>83</v>
      </c>
      <c r="P30" s="27" t="s">
        <v>84</v>
      </c>
    </row>
    <row r="31" spans="1:16" ht="12.75" customHeight="1" thickBot="1">
      <c r="A31" s="5" t="str">
        <f t="shared" si="0"/>
        <v> AHSB 7.8.410 </v>
      </c>
      <c r="B31" s="15" t="str">
        <f t="shared" si="1"/>
        <v>I</v>
      </c>
      <c r="C31" s="5">
        <f t="shared" si="2"/>
        <v>32939.440000000002</v>
      </c>
      <c r="D31" s="4" t="str">
        <f t="shared" si="3"/>
        <v>vis</v>
      </c>
      <c r="E31" s="24">
        <f>VLOOKUP(C31,Active!C$21:E$973,3,FALSE)</f>
        <v>6.6678341139881732E-3</v>
      </c>
      <c r="F31" s="15" t="s">
        <v>60</v>
      </c>
      <c r="G31" s="4" t="str">
        <f t="shared" si="4"/>
        <v>32939.440</v>
      </c>
      <c r="H31" s="5">
        <f t="shared" si="5"/>
        <v>0</v>
      </c>
      <c r="I31" s="25" t="s">
        <v>99</v>
      </c>
      <c r="J31" s="26" t="s">
        <v>100</v>
      </c>
      <c r="K31" s="25">
        <v>0</v>
      </c>
      <c r="L31" s="25" t="s">
        <v>101</v>
      </c>
      <c r="M31" s="26" t="s">
        <v>65</v>
      </c>
      <c r="N31" s="26"/>
      <c r="O31" s="27" t="s">
        <v>83</v>
      </c>
      <c r="P31" s="27" t="s">
        <v>84</v>
      </c>
    </row>
    <row r="32" spans="1:16" ht="12.75" customHeight="1" thickBot="1">
      <c r="A32" s="5" t="str">
        <f t="shared" si="0"/>
        <v> AHSB 7.8.410 </v>
      </c>
      <c r="B32" s="15" t="str">
        <f t="shared" si="1"/>
        <v>I</v>
      </c>
      <c r="C32" s="5">
        <f t="shared" si="2"/>
        <v>32978.269999999997</v>
      </c>
      <c r="D32" s="4" t="str">
        <f t="shared" si="3"/>
        <v>vis</v>
      </c>
      <c r="E32" s="24">
        <f>VLOOKUP(C32,Active!C$21:E$973,3,FALSE)</f>
        <v>36.994096185373571</v>
      </c>
      <c r="F32" s="15" t="s">
        <v>60</v>
      </c>
      <c r="G32" s="4" t="str">
        <f t="shared" si="4"/>
        <v>32978.270</v>
      </c>
      <c r="H32" s="5">
        <f t="shared" si="5"/>
        <v>37</v>
      </c>
      <c r="I32" s="25" t="s">
        <v>102</v>
      </c>
      <c r="J32" s="26" t="s">
        <v>103</v>
      </c>
      <c r="K32" s="25">
        <v>37</v>
      </c>
      <c r="L32" s="25" t="s">
        <v>73</v>
      </c>
      <c r="M32" s="26" t="s">
        <v>65</v>
      </c>
      <c r="N32" s="26"/>
      <c r="O32" s="27" t="s">
        <v>83</v>
      </c>
      <c r="P32" s="27" t="s">
        <v>84</v>
      </c>
    </row>
    <row r="33" spans="1:16" ht="12.75" customHeight="1" thickBot="1">
      <c r="A33" s="5" t="str">
        <f t="shared" si="0"/>
        <v> AHSB 7.8.410 </v>
      </c>
      <c r="B33" s="15" t="str">
        <f t="shared" si="1"/>
        <v>I</v>
      </c>
      <c r="C33" s="5">
        <f t="shared" si="2"/>
        <v>33001.355000000003</v>
      </c>
      <c r="D33" s="4" t="str">
        <f t="shared" si="3"/>
        <v>vis</v>
      </c>
      <c r="E33" s="24">
        <f>VLOOKUP(C33,Active!C$21:E$973,3,FALSE)</f>
        <v>58.983660529674012</v>
      </c>
      <c r="F33" s="15" t="s">
        <v>60</v>
      </c>
      <c r="G33" s="4" t="str">
        <f t="shared" si="4"/>
        <v>33001.355</v>
      </c>
      <c r="H33" s="5">
        <f t="shared" si="5"/>
        <v>59</v>
      </c>
      <c r="I33" s="25" t="s">
        <v>104</v>
      </c>
      <c r="J33" s="26" t="s">
        <v>105</v>
      </c>
      <c r="K33" s="25">
        <v>59</v>
      </c>
      <c r="L33" s="25" t="s">
        <v>106</v>
      </c>
      <c r="M33" s="26" t="s">
        <v>65</v>
      </c>
      <c r="N33" s="26"/>
      <c r="O33" s="27" t="s">
        <v>83</v>
      </c>
      <c r="P33" s="27" t="s">
        <v>84</v>
      </c>
    </row>
    <row r="34" spans="1:16" ht="12.75" customHeight="1" thickBot="1">
      <c r="A34" s="5" t="str">
        <f t="shared" si="0"/>
        <v> AHSB 7.8.410 </v>
      </c>
      <c r="B34" s="15" t="str">
        <f t="shared" si="1"/>
        <v>I</v>
      </c>
      <c r="C34" s="5">
        <f t="shared" si="2"/>
        <v>33022.355000000003</v>
      </c>
      <c r="D34" s="4" t="str">
        <f t="shared" si="3"/>
        <v>vis</v>
      </c>
      <c r="E34" s="24">
        <f>VLOOKUP(C34,Active!C$21:E$973,3,FALSE)</f>
        <v>78.987162857167235</v>
      </c>
      <c r="F34" s="15" t="s">
        <v>60</v>
      </c>
      <c r="G34" s="4" t="str">
        <f t="shared" si="4"/>
        <v>33022.355</v>
      </c>
      <c r="H34" s="5">
        <f t="shared" si="5"/>
        <v>79</v>
      </c>
      <c r="I34" s="25" t="s">
        <v>107</v>
      </c>
      <c r="J34" s="26" t="s">
        <v>108</v>
      </c>
      <c r="K34" s="25">
        <v>79</v>
      </c>
      <c r="L34" s="25" t="s">
        <v>109</v>
      </c>
      <c r="M34" s="26" t="s">
        <v>65</v>
      </c>
      <c r="N34" s="26"/>
      <c r="O34" s="27" t="s">
        <v>83</v>
      </c>
      <c r="P34" s="27" t="s">
        <v>84</v>
      </c>
    </row>
    <row r="35" spans="1:16" ht="12.75" customHeight="1" thickBot="1">
      <c r="A35" s="5" t="str">
        <f t="shared" si="0"/>
        <v> AHSB 7.8.410 </v>
      </c>
      <c r="B35" s="15" t="str">
        <f t="shared" si="1"/>
        <v>I</v>
      </c>
      <c r="C35" s="5">
        <f t="shared" si="2"/>
        <v>34769.267</v>
      </c>
      <c r="D35" s="4" t="str">
        <f t="shared" si="3"/>
        <v>vis</v>
      </c>
      <c r="E35" s="24">
        <f>VLOOKUP(C35,Active!C$21:E$973,3,FALSE)</f>
        <v>1743.0042227583947</v>
      </c>
      <c r="F35" s="15" t="s">
        <v>60</v>
      </c>
      <c r="G35" s="4" t="str">
        <f t="shared" si="4"/>
        <v>34769.267</v>
      </c>
      <c r="H35" s="5">
        <f t="shared" si="5"/>
        <v>1743</v>
      </c>
      <c r="I35" s="25" t="s">
        <v>110</v>
      </c>
      <c r="J35" s="26" t="s">
        <v>111</v>
      </c>
      <c r="K35" s="25">
        <v>1743</v>
      </c>
      <c r="L35" s="25" t="s">
        <v>93</v>
      </c>
      <c r="M35" s="26" t="s">
        <v>65</v>
      </c>
      <c r="N35" s="26"/>
      <c r="O35" s="27" t="s">
        <v>83</v>
      </c>
      <c r="P35" s="27" t="s">
        <v>84</v>
      </c>
    </row>
    <row r="36" spans="1:16" ht="12.75" customHeight="1" thickBot="1">
      <c r="A36" s="5" t="str">
        <f t="shared" si="0"/>
        <v> AHSB 7.8.410 </v>
      </c>
      <c r="B36" s="15" t="str">
        <f t="shared" si="1"/>
        <v>I</v>
      </c>
      <c r="C36" s="5">
        <f t="shared" si="2"/>
        <v>34770.300000000003</v>
      </c>
      <c r="D36" s="4" t="str">
        <f t="shared" si="3"/>
        <v>vis</v>
      </c>
      <c r="E36" s="24">
        <f>VLOOKUP(C36,Active!C$21:E$973,3,FALSE)</f>
        <v>1743.9882045633644</v>
      </c>
      <c r="F36" s="15" t="s">
        <v>60</v>
      </c>
      <c r="G36" s="4" t="str">
        <f t="shared" si="4"/>
        <v>34770.300</v>
      </c>
      <c r="H36" s="5">
        <f t="shared" si="5"/>
        <v>1744</v>
      </c>
      <c r="I36" s="25" t="s">
        <v>112</v>
      </c>
      <c r="J36" s="26" t="s">
        <v>113</v>
      </c>
      <c r="K36" s="25">
        <v>1744</v>
      </c>
      <c r="L36" s="25" t="s">
        <v>114</v>
      </c>
      <c r="M36" s="26" t="s">
        <v>65</v>
      </c>
      <c r="N36" s="26"/>
      <c r="O36" s="27" t="s">
        <v>83</v>
      </c>
      <c r="P36" s="27" t="s">
        <v>84</v>
      </c>
    </row>
    <row r="37" spans="1:16" ht="12.75" customHeight="1" thickBot="1">
      <c r="A37" s="5" t="str">
        <f t="shared" si="0"/>
        <v> AHSB 7.8.410 </v>
      </c>
      <c r="B37" s="15" t="str">
        <f t="shared" si="1"/>
        <v>I</v>
      </c>
      <c r="C37" s="5">
        <f t="shared" si="2"/>
        <v>34771.355000000003</v>
      </c>
      <c r="D37" s="4" t="str">
        <f t="shared" si="3"/>
        <v>vis</v>
      </c>
      <c r="E37" s="24">
        <f>VLOOKUP(C37,Active!C$21:E$973,3,FALSE)</f>
        <v>1744.9931424183887</v>
      </c>
      <c r="F37" s="15" t="s">
        <v>60</v>
      </c>
      <c r="G37" s="4" t="str">
        <f t="shared" si="4"/>
        <v>34771.355</v>
      </c>
      <c r="H37" s="5">
        <f t="shared" si="5"/>
        <v>1745</v>
      </c>
      <c r="I37" s="25" t="s">
        <v>115</v>
      </c>
      <c r="J37" s="26" t="s">
        <v>116</v>
      </c>
      <c r="K37" s="25">
        <v>1745</v>
      </c>
      <c r="L37" s="25" t="s">
        <v>117</v>
      </c>
      <c r="M37" s="26" t="s">
        <v>65</v>
      </c>
      <c r="N37" s="26"/>
      <c r="O37" s="27" t="s">
        <v>83</v>
      </c>
      <c r="P37" s="27" t="s">
        <v>84</v>
      </c>
    </row>
    <row r="38" spans="1:16" ht="12.75" customHeight="1" thickBot="1">
      <c r="A38" s="5" t="str">
        <f t="shared" si="0"/>
        <v> AHSB 7.8.410 </v>
      </c>
      <c r="B38" s="15" t="str">
        <f t="shared" si="1"/>
        <v>I</v>
      </c>
      <c r="C38" s="5">
        <f t="shared" si="2"/>
        <v>34773.449999999997</v>
      </c>
      <c r="D38" s="4" t="str">
        <f t="shared" si="3"/>
        <v>vis</v>
      </c>
      <c r="E38" s="24">
        <f>VLOOKUP(C38,Active!C$21:E$973,3,FALSE)</f>
        <v>1746.9887299124828</v>
      </c>
      <c r="F38" s="15" t="s">
        <v>60</v>
      </c>
      <c r="G38" s="4" t="str">
        <f t="shared" si="4"/>
        <v>34773.450</v>
      </c>
      <c r="H38" s="5">
        <f t="shared" si="5"/>
        <v>1747</v>
      </c>
      <c r="I38" s="25" t="s">
        <v>118</v>
      </c>
      <c r="J38" s="26" t="s">
        <v>119</v>
      </c>
      <c r="K38" s="25">
        <v>1747</v>
      </c>
      <c r="L38" s="25" t="s">
        <v>114</v>
      </c>
      <c r="M38" s="26" t="s">
        <v>65</v>
      </c>
      <c r="N38" s="26"/>
      <c r="O38" s="27" t="s">
        <v>83</v>
      </c>
      <c r="P38" s="27" t="s">
        <v>84</v>
      </c>
    </row>
    <row r="39" spans="1:16" ht="12.75" customHeight="1" thickBot="1">
      <c r="A39" s="5" t="str">
        <f t="shared" si="0"/>
        <v> AHSB 7.8.410 </v>
      </c>
      <c r="B39" s="15" t="str">
        <f t="shared" si="1"/>
        <v>I</v>
      </c>
      <c r="C39" s="5">
        <f t="shared" si="2"/>
        <v>35131.449999999997</v>
      </c>
      <c r="D39" s="4" t="str">
        <f t="shared" si="3"/>
        <v>vis</v>
      </c>
      <c r="E39" s="24">
        <f>VLOOKUP(C39,Active!C$21:E$973,3,FALSE)</f>
        <v>2088.0008172097482</v>
      </c>
      <c r="F39" s="15" t="s">
        <v>60</v>
      </c>
      <c r="G39" s="4" t="str">
        <f t="shared" si="4"/>
        <v>35131.450</v>
      </c>
      <c r="H39" s="5">
        <f t="shared" si="5"/>
        <v>2088</v>
      </c>
      <c r="I39" s="25" t="s">
        <v>120</v>
      </c>
      <c r="J39" s="26" t="s">
        <v>121</v>
      </c>
      <c r="K39" s="25">
        <v>2088</v>
      </c>
      <c r="L39" s="25" t="s">
        <v>122</v>
      </c>
      <c r="M39" s="26" t="s">
        <v>65</v>
      </c>
      <c r="N39" s="26"/>
      <c r="O39" s="27" t="s">
        <v>83</v>
      </c>
      <c r="P39" s="27" t="s">
        <v>84</v>
      </c>
    </row>
    <row r="40" spans="1:16" ht="12.75" customHeight="1" thickBot="1">
      <c r="A40" s="5" t="str">
        <f t="shared" si="0"/>
        <v> AHSB 7.8.410 </v>
      </c>
      <c r="B40" s="15" t="str">
        <f t="shared" si="1"/>
        <v>I</v>
      </c>
      <c r="C40" s="5">
        <f t="shared" si="2"/>
        <v>36964.43</v>
      </c>
      <c r="D40" s="4" t="str">
        <f t="shared" si="3"/>
        <v>vis</v>
      </c>
      <c r="E40" s="24">
        <f>VLOOKUP(C40,Active!C$21:E$973,3,FALSE)</f>
        <v>3834.0017551263481</v>
      </c>
      <c r="F40" s="15" t="s">
        <v>60</v>
      </c>
      <c r="G40" s="4" t="str">
        <f t="shared" si="4"/>
        <v>36964.430</v>
      </c>
      <c r="H40" s="5">
        <f t="shared" si="5"/>
        <v>3834</v>
      </c>
      <c r="I40" s="25" t="s">
        <v>123</v>
      </c>
      <c r="J40" s="26" t="s">
        <v>124</v>
      </c>
      <c r="K40" s="25">
        <v>3834</v>
      </c>
      <c r="L40" s="25" t="s">
        <v>125</v>
      </c>
      <c r="M40" s="26" t="s">
        <v>65</v>
      </c>
      <c r="N40" s="26"/>
      <c r="O40" s="27" t="s">
        <v>83</v>
      </c>
      <c r="P40" s="27" t="s">
        <v>84</v>
      </c>
    </row>
    <row r="41" spans="1:16" ht="12.75" customHeight="1" thickBot="1">
      <c r="A41" s="5" t="str">
        <f t="shared" si="0"/>
        <v> AHSB 7.8.410 </v>
      </c>
      <c r="B41" s="15" t="str">
        <f t="shared" si="1"/>
        <v>I</v>
      </c>
      <c r="C41" s="5">
        <f t="shared" si="2"/>
        <v>36983.324999999997</v>
      </c>
      <c r="D41" s="4" t="str">
        <f t="shared" si="3"/>
        <v>vis</v>
      </c>
      <c r="E41" s="24">
        <f>VLOOKUP(C41,Active!C$21:E$973,3,FALSE)</f>
        <v>3852.0001444824393</v>
      </c>
      <c r="F41" s="15" t="s">
        <v>60</v>
      </c>
      <c r="G41" s="4" t="str">
        <f t="shared" si="4"/>
        <v>36983.325</v>
      </c>
      <c r="H41" s="5">
        <f t="shared" si="5"/>
        <v>3852</v>
      </c>
      <c r="I41" s="25" t="s">
        <v>126</v>
      </c>
      <c r="J41" s="26" t="s">
        <v>127</v>
      </c>
      <c r="K41" s="25">
        <v>3852</v>
      </c>
      <c r="L41" s="25" t="s">
        <v>128</v>
      </c>
      <c r="M41" s="26" t="s">
        <v>65</v>
      </c>
      <c r="N41" s="26"/>
      <c r="O41" s="27" t="s">
        <v>83</v>
      </c>
      <c r="P41" s="27" t="s">
        <v>84</v>
      </c>
    </row>
    <row r="42" spans="1:16" ht="12.75" customHeight="1" thickBot="1">
      <c r="A42" s="5" t="str">
        <f t="shared" si="0"/>
        <v> BBS 120 </v>
      </c>
      <c r="B42" s="15" t="str">
        <f t="shared" si="1"/>
        <v>I</v>
      </c>
      <c r="C42" s="5">
        <f t="shared" si="2"/>
        <v>51250.332300000002</v>
      </c>
      <c r="D42" s="4" t="str">
        <f t="shared" si="3"/>
        <v>vis</v>
      </c>
      <c r="E42" s="24">
        <f>VLOOKUP(C42,Active!C$21:E$973,3,FALSE)</f>
        <v>17442.005560287816</v>
      </c>
      <c r="F42" s="15" t="s">
        <v>60</v>
      </c>
      <c r="G42" s="4" t="str">
        <f t="shared" si="4"/>
        <v>51250.3323</v>
      </c>
      <c r="H42" s="5">
        <f t="shared" si="5"/>
        <v>17442</v>
      </c>
      <c r="I42" s="25" t="s">
        <v>155</v>
      </c>
      <c r="J42" s="26" t="s">
        <v>156</v>
      </c>
      <c r="K42" s="25">
        <v>17442</v>
      </c>
      <c r="L42" s="25" t="s">
        <v>157</v>
      </c>
      <c r="M42" s="26" t="s">
        <v>138</v>
      </c>
      <c r="N42" s="26" t="s">
        <v>139</v>
      </c>
      <c r="O42" s="27" t="s">
        <v>158</v>
      </c>
      <c r="P42" s="27" t="s">
        <v>159</v>
      </c>
    </row>
    <row r="43" spans="1:16" ht="12.75" customHeight="1" thickBot="1">
      <c r="A43" s="5" t="str">
        <f t="shared" si="0"/>
        <v> BBS 124 </v>
      </c>
      <c r="B43" s="15" t="str">
        <f t="shared" si="1"/>
        <v>I</v>
      </c>
      <c r="C43" s="5">
        <f t="shared" si="2"/>
        <v>51825.633000000002</v>
      </c>
      <c r="D43" s="4" t="str">
        <f t="shared" si="3"/>
        <v>vis</v>
      </c>
      <c r="E43" s="24">
        <f>VLOOKUP(C43,Active!C$21:E$973,3,FALSE)</f>
        <v>17990.006936071553</v>
      </c>
      <c r="F43" s="15" t="s">
        <v>60</v>
      </c>
      <c r="G43" s="4" t="str">
        <f t="shared" si="4"/>
        <v>51825.633</v>
      </c>
      <c r="H43" s="5">
        <f t="shared" si="5"/>
        <v>17990</v>
      </c>
      <c r="I43" s="25" t="s">
        <v>160</v>
      </c>
      <c r="J43" s="26" t="s">
        <v>161</v>
      </c>
      <c r="K43" s="25">
        <v>17990</v>
      </c>
      <c r="L43" s="25" t="s">
        <v>101</v>
      </c>
      <c r="M43" s="26" t="s">
        <v>132</v>
      </c>
      <c r="N43" s="26"/>
      <c r="O43" s="27" t="s">
        <v>133</v>
      </c>
      <c r="P43" s="27" t="s">
        <v>162</v>
      </c>
    </row>
    <row r="44" spans="1:16" ht="12.75" customHeight="1" thickBot="1">
      <c r="A44" s="5" t="str">
        <f t="shared" si="0"/>
        <v> BBS 124 </v>
      </c>
      <c r="B44" s="15" t="str">
        <f t="shared" si="1"/>
        <v>I</v>
      </c>
      <c r="C44" s="5">
        <f t="shared" si="2"/>
        <v>51967.356</v>
      </c>
      <c r="D44" s="4" t="str">
        <f t="shared" si="3"/>
        <v>vis</v>
      </c>
      <c r="E44" s="24">
        <f>VLOOKUP(C44,Active!C$21:E$973,3,FALSE)</f>
        <v>18125.004857993426</v>
      </c>
      <c r="F44" s="15" t="s">
        <v>60</v>
      </c>
      <c r="G44" s="4" t="str">
        <f t="shared" si="4"/>
        <v>51967.356</v>
      </c>
      <c r="H44" s="5">
        <f t="shared" si="5"/>
        <v>18125</v>
      </c>
      <c r="I44" s="25" t="s">
        <v>163</v>
      </c>
      <c r="J44" s="26" t="s">
        <v>164</v>
      </c>
      <c r="K44" s="25">
        <v>18125</v>
      </c>
      <c r="L44" s="25" t="s">
        <v>131</v>
      </c>
      <c r="M44" s="26" t="s">
        <v>138</v>
      </c>
      <c r="N44" s="26" t="s">
        <v>139</v>
      </c>
      <c r="O44" s="27" t="s">
        <v>165</v>
      </c>
      <c r="P44" s="27" t="s">
        <v>162</v>
      </c>
    </row>
    <row r="45" spans="1:16" ht="12.75" customHeight="1" thickBot="1">
      <c r="A45" s="5" t="str">
        <f t="shared" si="0"/>
        <v>IBVS 5741 </v>
      </c>
      <c r="B45" s="15" t="str">
        <f t="shared" si="1"/>
        <v>I</v>
      </c>
      <c r="C45" s="5">
        <f t="shared" si="2"/>
        <v>53462.300499999998</v>
      </c>
      <c r="D45" s="4" t="str">
        <f t="shared" si="3"/>
        <v>vis</v>
      </c>
      <c r="E45" s="24">
        <f>VLOOKUP(C45,Active!C$21:E$973,3,FALSE)</f>
        <v>19549.010847765956</v>
      </c>
      <c r="F45" s="15" t="s">
        <v>60</v>
      </c>
      <c r="G45" s="4" t="str">
        <f t="shared" si="4"/>
        <v>53462.3005</v>
      </c>
      <c r="H45" s="5">
        <f t="shared" si="5"/>
        <v>19549</v>
      </c>
      <c r="I45" s="25" t="s">
        <v>172</v>
      </c>
      <c r="J45" s="26" t="s">
        <v>173</v>
      </c>
      <c r="K45" s="25">
        <v>19549</v>
      </c>
      <c r="L45" s="25" t="s">
        <v>174</v>
      </c>
      <c r="M45" s="26" t="s">
        <v>138</v>
      </c>
      <c r="N45" s="26" t="s">
        <v>139</v>
      </c>
      <c r="O45" s="27" t="s">
        <v>175</v>
      </c>
      <c r="P45" s="28" t="s">
        <v>176</v>
      </c>
    </row>
    <row r="46" spans="1:16" ht="12.75" customHeight="1" thickBot="1">
      <c r="A46" s="5" t="str">
        <f t="shared" si="0"/>
        <v>BAVM 203 </v>
      </c>
      <c r="B46" s="15" t="str">
        <f t="shared" si="1"/>
        <v>I</v>
      </c>
      <c r="C46" s="5">
        <f t="shared" si="2"/>
        <v>54815.516300000003</v>
      </c>
      <c r="D46" s="4" t="str">
        <f t="shared" si="3"/>
        <v>vis</v>
      </c>
      <c r="E46" s="24">
        <f>VLOOKUP(C46,Active!C$21:E$973,3,FALSE)</f>
        <v>20838.013486094562</v>
      </c>
      <c r="F46" s="15" t="s">
        <v>60</v>
      </c>
      <c r="G46" s="4" t="str">
        <f t="shared" si="4"/>
        <v>54815.5163</v>
      </c>
      <c r="H46" s="5">
        <f t="shared" si="5"/>
        <v>20838</v>
      </c>
      <c r="I46" s="25" t="s">
        <v>184</v>
      </c>
      <c r="J46" s="26" t="s">
        <v>185</v>
      </c>
      <c r="K46" s="25" t="s">
        <v>186</v>
      </c>
      <c r="L46" s="25" t="s">
        <v>187</v>
      </c>
      <c r="M46" s="26" t="s">
        <v>180</v>
      </c>
      <c r="N46" s="26" t="s">
        <v>181</v>
      </c>
      <c r="O46" s="27" t="s">
        <v>182</v>
      </c>
      <c r="P46" s="28" t="s">
        <v>188</v>
      </c>
    </row>
    <row r="47" spans="1:16">
      <c r="B47" s="15"/>
      <c r="E47" s="24"/>
      <c r="F47" s="15"/>
    </row>
    <row r="48" spans="1:16">
      <c r="B48" s="15"/>
      <c r="E48" s="24"/>
      <c r="F48" s="15"/>
    </row>
    <row r="49" spans="2:6">
      <c r="B49" s="15"/>
      <c r="E49" s="24"/>
      <c r="F49" s="15"/>
    </row>
    <row r="50" spans="2:6">
      <c r="B50" s="15"/>
      <c r="E50" s="24"/>
      <c r="F50" s="15"/>
    </row>
    <row r="51" spans="2:6">
      <c r="B51" s="15"/>
      <c r="E51" s="24"/>
      <c r="F51" s="15"/>
    </row>
    <row r="52" spans="2:6">
      <c r="B52" s="15"/>
      <c r="E52" s="24"/>
      <c r="F52" s="15"/>
    </row>
    <row r="53" spans="2:6">
      <c r="B53" s="15"/>
      <c r="E53" s="24"/>
      <c r="F53" s="15"/>
    </row>
    <row r="54" spans="2:6">
      <c r="B54" s="15"/>
      <c r="E54" s="24"/>
      <c r="F54" s="15"/>
    </row>
    <row r="55" spans="2:6">
      <c r="B55" s="15"/>
      <c r="E55" s="24"/>
      <c r="F55" s="15"/>
    </row>
    <row r="56" spans="2:6">
      <c r="B56" s="15"/>
      <c r="E56" s="24"/>
      <c r="F56" s="15"/>
    </row>
    <row r="57" spans="2:6">
      <c r="B57" s="15"/>
      <c r="E57" s="24"/>
      <c r="F57" s="15"/>
    </row>
    <row r="58" spans="2:6">
      <c r="B58" s="15"/>
      <c r="E58" s="24"/>
      <c r="F58" s="15"/>
    </row>
    <row r="59" spans="2:6">
      <c r="B59" s="15"/>
      <c r="E59" s="24"/>
      <c r="F59" s="15"/>
    </row>
    <row r="60" spans="2:6">
      <c r="B60" s="15"/>
      <c r="E60" s="24"/>
      <c r="F60" s="15"/>
    </row>
    <row r="61" spans="2:6">
      <c r="B61" s="15"/>
      <c r="E61" s="24"/>
      <c r="F61" s="15"/>
    </row>
    <row r="62" spans="2:6">
      <c r="B62" s="15"/>
      <c r="E62" s="24"/>
      <c r="F62" s="15"/>
    </row>
    <row r="63" spans="2:6">
      <c r="B63" s="15"/>
      <c r="E63" s="24"/>
      <c r="F63" s="15"/>
    </row>
    <row r="64" spans="2:6">
      <c r="B64" s="15"/>
      <c r="E64" s="24"/>
      <c r="F64" s="15"/>
    </row>
    <row r="65" spans="2:6">
      <c r="B65" s="15"/>
      <c r="E65" s="24"/>
      <c r="F65" s="15"/>
    </row>
    <row r="66" spans="2:6">
      <c r="B66" s="15"/>
      <c r="E66" s="24"/>
      <c r="F66" s="15"/>
    </row>
    <row r="67" spans="2:6">
      <c r="B67" s="15"/>
      <c r="E67" s="24"/>
      <c r="F67" s="15"/>
    </row>
    <row r="68" spans="2:6">
      <c r="B68" s="15"/>
      <c r="E68" s="24"/>
      <c r="F68" s="15"/>
    </row>
    <row r="69" spans="2:6">
      <c r="B69" s="15"/>
      <c r="E69" s="24"/>
      <c r="F69" s="15"/>
    </row>
    <row r="70" spans="2:6">
      <c r="B70" s="15"/>
      <c r="E70" s="24"/>
      <c r="F70" s="15"/>
    </row>
    <row r="71" spans="2:6">
      <c r="B71" s="15"/>
      <c r="E71" s="24"/>
      <c r="F71" s="15"/>
    </row>
    <row r="72" spans="2:6">
      <c r="B72" s="15"/>
      <c r="E72" s="24"/>
      <c r="F72" s="15"/>
    </row>
    <row r="73" spans="2:6">
      <c r="B73" s="15"/>
      <c r="F73" s="15"/>
    </row>
    <row r="74" spans="2:6">
      <c r="B74" s="15"/>
      <c r="F74" s="15"/>
    </row>
    <row r="75" spans="2:6">
      <c r="B75" s="15"/>
      <c r="F75" s="15"/>
    </row>
    <row r="76" spans="2:6">
      <c r="B76" s="15"/>
      <c r="F76" s="15"/>
    </row>
    <row r="77" spans="2:6">
      <c r="B77" s="15"/>
      <c r="F77" s="15"/>
    </row>
    <row r="78" spans="2:6">
      <c r="B78" s="15"/>
      <c r="F78" s="15"/>
    </row>
    <row r="79" spans="2:6">
      <c r="B79" s="15"/>
      <c r="F79" s="15"/>
    </row>
    <row r="80" spans="2:6">
      <c r="B80" s="15"/>
      <c r="F80" s="15"/>
    </row>
    <row r="81" spans="2:6">
      <c r="B81" s="15"/>
      <c r="F81" s="15"/>
    </row>
    <row r="82" spans="2:6">
      <c r="B82" s="15"/>
      <c r="F82" s="15"/>
    </row>
    <row r="83" spans="2:6">
      <c r="B83" s="15"/>
      <c r="F83" s="15"/>
    </row>
    <row r="84" spans="2:6">
      <c r="B84" s="15"/>
      <c r="F84" s="15"/>
    </row>
    <row r="85" spans="2:6">
      <c r="B85" s="15"/>
      <c r="F85" s="15"/>
    </row>
    <row r="86" spans="2:6">
      <c r="B86" s="15"/>
      <c r="F86" s="15"/>
    </row>
    <row r="87" spans="2:6">
      <c r="B87" s="15"/>
      <c r="F87" s="15"/>
    </row>
    <row r="88" spans="2:6">
      <c r="B88" s="15"/>
      <c r="F88" s="15"/>
    </row>
    <row r="89" spans="2:6">
      <c r="B89" s="15"/>
      <c r="F89" s="15"/>
    </row>
    <row r="90" spans="2:6">
      <c r="B90" s="15"/>
      <c r="F90" s="15"/>
    </row>
    <row r="91" spans="2:6">
      <c r="B91" s="15"/>
      <c r="F91" s="15"/>
    </row>
    <row r="92" spans="2:6">
      <c r="B92" s="15"/>
      <c r="F92" s="15"/>
    </row>
    <row r="93" spans="2:6">
      <c r="B93" s="15"/>
      <c r="F93" s="15"/>
    </row>
    <row r="94" spans="2:6">
      <c r="B94" s="15"/>
      <c r="F94" s="15"/>
    </row>
    <row r="95" spans="2:6">
      <c r="B95" s="15"/>
      <c r="F95" s="15"/>
    </row>
    <row r="96" spans="2:6">
      <c r="B96" s="15"/>
      <c r="F96" s="15"/>
    </row>
    <row r="97" spans="2:6">
      <c r="B97" s="15"/>
      <c r="F97" s="15"/>
    </row>
    <row r="98" spans="2:6">
      <c r="B98" s="15"/>
      <c r="F98" s="15"/>
    </row>
    <row r="99" spans="2:6">
      <c r="B99" s="15"/>
      <c r="F99" s="15"/>
    </row>
    <row r="100" spans="2:6">
      <c r="B100" s="15"/>
      <c r="F100" s="15"/>
    </row>
    <row r="101" spans="2:6">
      <c r="B101" s="15"/>
      <c r="F101" s="15"/>
    </row>
    <row r="102" spans="2:6">
      <c r="B102" s="15"/>
      <c r="F102" s="15"/>
    </row>
    <row r="103" spans="2:6">
      <c r="B103" s="15"/>
      <c r="F103" s="15"/>
    </row>
    <row r="104" spans="2:6">
      <c r="B104" s="15"/>
      <c r="F104" s="15"/>
    </row>
    <row r="105" spans="2:6">
      <c r="B105" s="15"/>
      <c r="F105" s="15"/>
    </row>
    <row r="106" spans="2:6">
      <c r="B106" s="15"/>
      <c r="F106" s="15"/>
    </row>
    <row r="107" spans="2:6">
      <c r="B107" s="15"/>
      <c r="F107" s="15"/>
    </row>
    <row r="108" spans="2:6">
      <c r="B108" s="15"/>
      <c r="F108" s="15"/>
    </row>
    <row r="109" spans="2:6">
      <c r="B109" s="15"/>
      <c r="F109" s="15"/>
    </row>
    <row r="110" spans="2:6">
      <c r="B110" s="15"/>
      <c r="F110" s="15"/>
    </row>
    <row r="111" spans="2:6">
      <c r="B111" s="15"/>
      <c r="F111" s="15"/>
    </row>
    <row r="112" spans="2:6">
      <c r="B112" s="15"/>
      <c r="F112" s="15"/>
    </row>
    <row r="113" spans="2:6">
      <c r="B113" s="15"/>
      <c r="F113" s="15"/>
    </row>
    <row r="114" spans="2:6">
      <c r="B114" s="15"/>
      <c r="F114" s="15"/>
    </row>
    <row r="115" spans="2:6">
      <c r="B115" s="15"/>
      <c r="F115" s="15"/>
    </row>
    <row r="116" spans="2:6">
      <c r="B116" s="15"/>
      <c r="F116" s="15"/>
    </row>
    <row r="117" spans="2:6">
      <c r="B117" s="15"/>
      <c r="F117" s="15"/>
    </row>
    <row r="118" spans="2:6">
      <c r="B118" s="15"/>
      <c r="F118" s="15"/>
    </row>
    <row r="119" spans="2:6">
      <c r="B119" s="15"/>
      <c r="F119" s="15"/>
    </row>
    <row r="120" spans="2:6">
      <c r="B120" s="15"/>
      <c r="F120" s="15"/>
    </row>
    <row r="121" spans="2:6">
      <c r="B121" s="15"/>
      <c r="F121" s="15"/>
    </row>
    <row r="122" spans="2:6">
      <c r="B122" s="15"/>
      <c r="F122" s="15"/>
    </row>
    <row r="123" spans="2:6">
      <c r="B123" s="15"/>
      <c r="F123" s="15"/>
    </row>
    <row r="124" spans="2:6">
      <c r="B124" s="15"/>
      <c r="F124" s="15"/>
    </row>
    <row r="125" spans="2:6">
      <c r="B125" s="15"/>
      <c r="F125" s="15"/>
    </row>
    <row r="126" spans="2:6">
      <c r="B126" s="15"/>
      <c r="F126" s="15"/>
    </row>
    <row r="127" spans="2:6">
      <c r="B127" s="15"/>
      <c r="F127" s="15"/>
    </row>
    <row r="128" spans="2:6">
      <c r="B128" s="15"/>
      <c r="F128" s="15"/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</sheetData>
  <phoneticPr fontId="7" type="noConversion"/>
  <hyperlinks>
    <hyperlink ref="P15" r:id="rId1" display="http://www.konkoly.hu/cgi-bin/IBVS?4888"/>
    <hyperlink ref="P45" r:id="rId2" display="http://www.konkoly.hu/cgi-bin/IBVS?5741"/>
    <hyperlink ref="P18" r:id="rId3" display="http://www.bav-astro.de/sfs/BAVM_link.php?BAVMnr=178"/>
    <hyperlink ref="P46" r:id="rId4" display="http://www.bav-astro.de/sfs/BAVM_link.php?BAVMnr=203"/>
    <hyperlink ref="P19" r:id="rId5" display="http://www.konkoly.hu/cgi-bin/IBVS?58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2024-02-20T05:41:49Z</dcterms:modified>
</cp:coreProperties>
</file>