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FA36BEC-D0A9-41EF-A04E-79EEF5129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C21" i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O22" i="1" l="1"/>
  <c r="C16" i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<sst xmlns="http://schemas.openxmlformats.org/spreadsheetml/2006/main" count="51" uniqueCount="46">
  <si>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</si>
  <si>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</si>
  <si>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</si>
  <si>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</si>
  <si>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</si>
  <si>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</si>
  <si>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</si>
  <si>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</si>
  <si>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</si>
  <si>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</si>
  <si>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</si>
  <si>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</si>
  <si>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</si>
  <si>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</si>
  <si>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</si>
  <si>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</si>
  <si>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</si>
  <si>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</si>
  <si>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</si>
  <si>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</si>
  <si>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</si>
  <si>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</si>
  <si>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</si>
  <si>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</si>
  <si>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</si>
  <si>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</si>
  <si>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</si>
  <si>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</si>
  <si>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</si>
  <si>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</si>
  <si>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</si>
  <si>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</si>
  <si>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</si>
  <si>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</si>
  <si>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</si>
  <si>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</si>
  <si>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</si>
  <si>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 xml:space="preserve">V0722 Mon / GSC 4785-1571 </t>
  </si>
  <si>
    <t>G4785-1571_Mon.xls</t>
  </si>
  <si>
    <t>EA</t>
  </si>
  <si>
    <t>IBVS 5495 Eph.</t>
  </si>
  <si>
    <t>IBVS 5495</t>
  </si>
  <si>
    <t>Mon</t>
  </si>
  <si>
    <t>JBAV, 79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</si>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</sst>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4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4" fontId="16" fillId="0" borderId="0" xfId="1" applyFont="1" applyBorder="1"/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4" fontId="16" fillId="0" borderId="0" xfId="1" applyFont="1" applyBorder="1" applyAlignment="1">
      <alignment horizontal="center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V0722 Mon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-4.3575000185228419E-2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93-4F84-B597-639D829A3BE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93-4F84-B597-639D829A3BE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93-4F84-B597-639D829A3BE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93-4F84-B597-639D829A3BE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93-4F84-B597-639D829A3BE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93-4F84-B597-639D829A3BE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93-4F84-B597-639D829A3BE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-4.3575000185228419E-2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93-4F84-B597-639D829A3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800704"/>
        <c:axId val="1"/>
      </c:scatterChart>
      <c:valAx>
        <c:axId val="62580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800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496675-E292-EA51-F37B-B2B0754F5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1"/>
      <c r="F1" s="31" t="s">
        <v>38</v>
      </c>
      <c r="G1" s="32" t="s">
        <v>39</v>
      </c>
      <c r="H1" s="10" t="s">
        <v>40</v>
      </c>
      <c r="I1" s="33">
        <v>48508.118999999999</v>
      </c>
      <c r="J1" s="33">
        <v>1.4217850000000001</v>
      </c>
      <c r="K1" s="32" t="s">
        <v>41</v>
      </c>
      <c r="L1" s="30" t="s">
        <v>42</v>
      </c>
    </row>
    <row r="2" spans="1:12" x14ac:dyDescent="0.2">
      <c r="A2" t="s">
        <v>23</v>
      </c>
      <c r="B2" t="s">
        <v>39</v>
      </c>
      <c r="C2" s="9" t="s">
        <v>42</v>
      </c>
      <c r="D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48508.118999999999</v>
      </c>
      <c r="D4" s="8">
        <v>1.4217850000000001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48508.118999999999</v>
      </c>
    </row>
    <row r="8" spans="1:12" x14ac:dyDescent="0.2">
      <c r="A8" t="s">
        <v>2</v>
      </c>
      <c r="C8">
        <f>+D4</f>
        <v>1.4217850000000001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-5.3829524626594707E-6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60017.424999999814</v>
      </c>
      <c r="D15" s="16" t="s">
        <v>31</v>
      </c>
      <c r="E15" s="17">
        <f ca="1">TODAY()+15018.5-B9/24</f>
        <v>60365.5</v>
      </c>
    </row>
    <row r="16" spans="1:12" x14ac:dyDescent="0.2">
      <c r="A16" s="18" t="s">
        <v>3</v>
      </c>
      <c r="B16" s="11"/>
      <c r="C16" s="19">
        <f ca="1">+C8+C12</f>
        <v>1.4217796170475374</v>
      </c>
      <c r="D16" s="16" t="s">
        <v>32</v>
      </c>
      <c r="E16" s="17">
        <f ca="1">ROUND(2*(E15-C15)/C16,0)/2+1</f>
        <v>246</v>
      </c>
    </row>
    <row r="17" spans="1:18" ht="13.5" thickBot="1" x14ac:dyDescent="0.25">
      <c r="A17" s="16" t="s">
        <v>28</v>
      </c>
      <c r="B17" s="11"/>
      <c r="C17" s="11">
        <f>COUNT(C21:C2191)</f>
        <v>2</v>
      </c>
      <c r="D17" s="16" t="s">
        <v>33</v>
      </c>
      <c r="E17" s="20">
        <f ca="1">+C15+C16*E16-15018.5-C9/24</f>
        <v>45349.078619126842</v>
      </c>
    </row>
    <row r="18" spans="1:18" ht="14.25" thickTop="1" thickBot="1" x14ac:dyDescent="0.25">
      <c r="A18" s="18" t="s">
        <v>4</v>
      </c>
      <c r="B18" s="11"/>
      <c r="C18" s="21">
        <f ca="1">+C15</f>
        <v>60017.424999999814</v>
      </c>
      <c r="D18" s="22">
        <f ca="1">+C16</f>
        <v>1.4217796170475374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45</v>
      </c>
      <c r="I20" s="6" t="s">
        <v>36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B21" s="13"/>
      <c r="C21" s="9">
        <f>+$C$4</f>
        <v>48508.118999999999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33489.618999999999</v>
      </c>
    </row>
    <row r="22" spans="1:18" x14ac:dyDescent="0.2">
      <c r="A22" s="34" t="s">
        <v>43</v>
      </c>
      <c r="B22" s="37" t="s">
        <v>44</v>
      </c>
      <c r="C22" s="35">
        <v>60017.424999999814</v>
      </c>
      <c r="D22" s="36">
        <v>3.0000000000000001E-3</v>
      </c>
      <c r="E22">
        <f>+(C22-C$7)/C$8</f>
        <v>8094.9693519061002</v>
      </c>
      <c r="F22">
        <f>ROUND(2*E22,0)/2</f>
        <v>8095</v>
      </c>
      <c r="G22">
        <f>+C22-(C$7+F22*C$8)</f>
        <v>-4.3575000185228419E-2</v>
      </c>
      <c r="H22">
        <f>+G22</f>
        <v>-4.3575000185228419E-2</v>
      </c>
      <c r="O22">
        <f ca="1">+C$11+C$12*$F22</f>
        <v>-4.3575000185228419E-2</v>
      </c>
      <c r="Q22" s="2">
        <f>+C22-15018.5</f>
        <v>44998.924999999814</v>
      </c>
      <c r="R22" t="e">
        <f>IF(ABS(#REF!-C21)&lt;0.00001,1,"")</f>
        <v>#REF!</v>
      </c>
    </row>
    <row r="23" spans="1:18" x14ac:dyDescent="0.2">
      <c r="B23" s="13"/>
      <c r="C23" s="9"/>
      <c r="D23" s="9"/>
      <c r="Q23" s="2"/>
    </row>
    <row r="24" spans="1:18" x14ac:dyDescent="0.2">
      <c r="B24" s="13"/>
      <c r="C24" s="9"/>
      <c r="D24" s="9"/>
      <c r="Q24" s="2"/>
    </row>
    <row r="25" spans="1:18" x14ac:dyDescent="0.2">
      <c r="B25" s="13"/>
      <c r="C25" s="9"/>
      <c r="D25" s="9"/>
      <c r="Q25" s="2"/>
    </row>
    <row r="26" spans="1:18" x14ac:dyDescent="0.2">
      <c r="B26" s="13"/>
      <c r="C26" s="9"/>
      <c r="D26" s="9"/>
      <c r="Q26" s="2"/>
    </row>
    <row r="27" spans="1:18" x14ac:dyDescent="0.2">
      <c r="B27" s="13"/>
      <c r="C27" s="9"/>
      <c r="D27" s="9"/>
      <c r="Q27" s="2"/>
    </row>
    <row r="28" spans="1:18" x14ac:dyDescent="0.2">
      <c r="B28" s="13"/>
      <c r="C28" s="9"/>
      <c r="D28" s="9"/>
      <c r="Q28" s="2"/>
    </row>
    <row r="29" spans="1:18" x14ac:dyDescent="0.2">
      <c r="B29" s="13"/>
      <c r="C29" s="9"/>
      <c r="D29" s="9"/>
      <c r="Q29" s="2"/>
    </row>
    <row r="30" spans="1:18" x14ac:dyDescent="0.2">
      <c r="B30" s="13"/>
      <c r="C30" s="9"/>
      <c r="D30" s="9"/>
      <c r="Q30" s="2"/>
    </row>
    <row r="31" spans="1:18" x14ac:dyDescent="0.2">
      <c r="B31" s="13"/>
      <c r="C31" s="9"/>
      <c r="D31" s="9"/>
      <c r="Q31" s="2"/>
    </row>
    <row r="32" spans="1:18" x14ac:dyDescent="0.2">
      <c r="B32" s="13"/>
      <c r="C32" s="9"/>
      <c r="D32" s="9"/>
      <c r="Q32" s="2"/>
    </row>
    <row r="33" spans="2:17" x14ac:dyDescent="0.2">
      <c r="B33" s="13"/>
      <c r="C33" s="9"/>
      <c r="D33" s="9"/>
      <c r="Q33" s="2"/>
    </row>
    <row r="34" spans="2:17" x14ac:dyDescent="0.2">
      <c r="B34" s="13"/>
      <c r="C34" s="9"/>
      <c r="D34" s="9"/>
    </row>
    <row r="35" spans="2:17" x14ac:dyDescent="0.2">
      <c r="B35" s="13"/>
      <c r="C35" s="9"/>
      <c r="D35" s="9"/>
    </row>
    <row r="36" spans="2:17" x14ac:dyDescent="0.2">
      <c r="B36" s="13"/>
      <c r="C36" s="9"/>
      <c r="D36" s="9"/>
    </row>
    <row r="37" spans="2:17" x14ac:dyDescent="0.2">
      <c r="B37" s="13"/>
      <c r="C37" s="9"/>
      <c r="D37" s="9"/>
    </row>
    <row r="38" spans="2:17" x14ac:dyDescent="0.2">
      <c r="B38" s="13"/>
      <c r="C38" s="9"/>
      <c r="D38" s="9"/>
    </row>
    <row r="39" spans="2:17" x14ac:dyDescent="0.2">
      <c r="B39" s="13"/>
      <c r="C39" s="9"/>
      <c r="D39" s="9"/>
    </row>
    <row r="40" spans="2:17" x14ac:dyDescent="0.2">
      <c r="B40" s="13"/>
      <c r="C40" s="9"/>
      <c r="D40" s="9"/>
    </row>
    <row r="41" spans="2:17" x14ac:dyDescent="0.2">
      <c r="B41" s="13"/>
      <c r="C41" s="9"/>
      <c r="D41" s="9"/>
    </row>
    <row r="42" spans="2:17" x14ac:dyDescent="0.2">
      <c r="C42" s="9"/>
      <c r="D42" s="9"/>
    </row>
    <row r="43" spans="2:17" x14ac:dyDescent="0.2">
      <c r="C43" s="9"/>
      <c r="D43" s="9"/>
    </row>
    <row r="44" spans="2:17" x14ac:dyDescent="0.2">
      <c r="C44" s="9"/>
      <c r="D44" s="9"/>
    </row>
    <row r="45" spans="2:17" x14ac:dyDescent="0.2">
      <c r="C45" s="9"/>
      <c r="D45" s="9"/>
    </row>
    <row r="46" spans="2:17" x14ac:dyDescent="0.2">
      <c r="C46" s="9"/>
      <c r="D46" s="9"/>
    </row>
    <row r="47" spans="2:17" x14ac:dyDescent="0.2">
      <c r="C47" s="9"/>
      <c r="D47" s="9"/>
    </row>
    <row r="48" spans="2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2024-02-25T04:27:48Z</dcterms:modified>
</cp:coreProperties>
</file>