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CF12E0F-29F6-431B-926E-A7E3CE46A7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 s="1"/>
  <c r="I23" i="1" s="1"/>
  <c r="Q23" i="1"/>
  <c r="E22" i="1"/>
  <c r="F22" i="1"/>
  <c r="G22" i="1"/>
  <c r="H22" i="1"/>
  <c r="Q22" i="1"/>
  <c r="G11" i="1"/>
  <c r="F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O23" i="1" l="1"/>
  <c r="O21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<sst xmlns="http://schemas.openxmlformats.org/spreadsheetml/2006/main" count="54" uniqueCount="50">
  <si>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</si>
  <si>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</si>
  <si>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</si>
  <si>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</si>
  <si>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</si>
  <si>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</si>
  <si>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</si>
  <si>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</si>
  <si>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</si>
  <si>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</si>
  <si>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</si>
  <si>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</si>
  <si>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</si>
  <si>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</si>
  <si>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</si>
  <si>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</si>
  <si>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</si>
  <si>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</si>
  <si>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</si>
  <si>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</si>
  <si>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</si>
  <si>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</si>
  <si>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</si>
  <si>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</si>
  <si>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</si>
  <si>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</si>
  <si>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</si>
  <si>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</si>
  <si>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</si>
  <si>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</si>
  <si>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</si>
  <si>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</si>
  <si>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</si>
  <si>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</si>
  <si>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</si>
  <si>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</si>
  <si>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</si>
  <si>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</si>
  <si>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</si>
  <si>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</si>
  <si>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</si>
  <si>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</si>
  <si>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V0873 Mon / GSC 0137-1430</t>
  </si>
  <si>
    <t>EA</t>
  </si>
  <si>
    <t>IBVS 5644</t>
  </si>
  <si>
    <t>IBVS 6042</t>
  </si>
  <si>
    <t>II</t>
  </si>
  <si>
    <t>VSB, 108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</si>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</sst>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center"/>
      <protection locked="0"/>
    </xf>
    <xf numFmtId="165" fontId="17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V0873 Mon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1127.5</c:v>
                </c:pt>
                <c:pt idx="2">
                  <c:v>2168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-3.777500000433065E-2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E5-4BAE-AC45-6419460504A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1127.5</c:v>
                </c:pt>
                <c:pt idx="2">
                  <c:v>2168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-9.0919999995094258E-2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E5-4BAE-AC45-6419460504A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1127.5</c:v>
                </c:pt>
                <c:pt idx="2">
                  <c:v>2168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E5-4BAE-AC45-6419460504A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1127.5</c:v>
                </c:pt>
                <c:pt idx="2">
                  <c:v>2168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E5-4BAE-AC45-6419460504A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1127.5</c:v>
                </c:pt>
                <c:pt idx="2">
                  <c:v>2168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CE5-4BAE-AC45-6419460504A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1127.5</c:v>
                </c:pt>
                <c:pt idx="2">
                  <c:v>2168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CE5-4BAE-AC45-6419460504A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1127.5</c:v>
                </c:pt>
                <c:pt idx="2">
                  <c:v>2168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CE5-4BAE-AC45-6419460504A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1127.5</c:v>
                </c:pt>
                <c:pt idx="2">
                  <c:v>2168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3.0409250925718737E-3</c:v>
                </c:pt>
                <c:pt idx="1">
                  <c:v>-4.4111113027584685E-2</c:v>
                </c:pt>
                <c:pt idx="2">
                  <c:v>-8.7624812064412083E-2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CE5-4BAE-AC45-6419460504A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1127.5</c:v>
                </c:pt>
                <c:pt idx="2">
                  <c:v>2168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CE5-4BAE-AC45-641946050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844304"/>
        <c:axId val="1"/>
      </c:scatterChart>
      <c:valAx>
        <c:axId val="649844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9844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75366568914952"/>
          <c:w val="0.7203007518796993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5FCCFB5-6536-0554-9CD4-CFFFB9819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G28" sqref="G2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24</v>
      </c>
      <c r="B2" s="30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38">
        <v>52653.65</v>
      </c>
      <c r="D7" s="31" t="s">
        <v>44</v>
      </c>
    </row>
    <row r="8" spans="1:7" x14ac:dyDescent="0.2">
      <c r="A8" t="s">
        <v>3</v>
      </c>
      <c r="C8" s="38">
        <v>3.1966899999999998</v>
      </c>
      <c r="D8" s="31" t="s">
        <v>44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3.0409250925718737E-3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-4.1819989463553491E-5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60365.737519328701</v>
      </c>
    </row>
    <row r="15" spans="1:7" x14ac:dyDescent="0.2">
      <c r="A15" s="12" t="s">
        <v>17</v>
      </c>
      <c r="B15" s="10"/>
      <c r="C15" s="13">
        <f ca="1">(C7+C11)+(C8+C12)*INT(MAX(F21:F3533))</f>
        <v>59583.986295187933</v>
      </c>
      <c r="D15" s="14" t="s">
        <v>39</v>
      </c>
      <c r="E15" s="15">
        <f ca="1">ROUND(2*(E14-$C$7)/$C$8,0)/2+E13</f>
        <v>2413.5</v>
      </c>
    </row>
    <row r="16" spans="1:7" x14ac:dyDescent="0.2">
      <c r="A16" s="16" t="s">
        <v>4</v>
      </c>
      <c r="B16" s="10"/>
      <c r="C16" s="17">
        <f ca="1">+C8+C12</f>
        <v>3.1966481800105364</v>
      </c>
      <c r="D16" s="14" t="s">
        <v>40</v>
      </c>
      <c r="E16" s="24">
        <f ca="1">ROUND(2*(E14-$C$15)/$C$16,0)/2+E13</f>
        <v>245.5</v>
      </c>
    </row>
    <row r="17" spans="1:18" ht="13.5" thickBot="1" x14ac:dyDescent="0.25">
      <c r="A17" s="14" t="s">
        <v>30</v>
      </c>
      <c r="B17" s="10"/>
      <c r="C17" s="10">
        <f>COUNT(C21:C2191)</f>
        <v>3</v>
      </c>
      <c r="D17" s="14" t="s">
        <v>34</v>
      </c>
      <c r="E17" s="18">
        <f ca="1">+$C$15+$C$16*E16-15018.5-$C$9/24</f>
        <v>45350.659256713858</v>
      </c>
    </row>
    <row r="18" spans="1:18" ht="14.25" thickTop="1" thickBot="1" x14ac:dyDescent="0.25">
      <c r="A18" s="16" t="s">
        <v>5</v>
      </c>
      <c r="B18" s="10"/>
      <c r="C18" s="19">
        <f ca="1">+C15</f>
        <v>59583.986295187933</v>
      </c>
      <c r="D18" s="20">
        <f ca="1">+C16</f>
        <v>3.1966481800105364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s="30" t="s">
        <v>44</v>
      </c>
      <c r="C21" s="8">
        <v>52653.65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3.0409250925718737E-3</v>
      </c>
      <c r="Q21" s="2">
        <f>+C21-15018.5</f>
        <v>37635.15</v>
      </c>
    </row>
    <row r="22" spans="1:18" x14ac:dyDescent="0.2">
      <c r="A22" s="32" t="s">
        <v>45</v>
      </c>
      <c r="B22" s="33" t="s">
        <v>46</v>
      </c>
      <c r="C22" s="34">
        <v>56257.8802</v>
      </c>
      <c r="D22" s="34">
        <v>2.0000000000000001E-4</v>
      </c>
      <c r="E22">
        <f>+(C22-C$7)/C$8</f>
        <v>1127.4881830893826</v>
      </c>
      <c r="F22">
        <f>ROUND(2*E22,0)/2</f>
        <v>1127.5</v>
      </c>
      <c r="G22">
        <f>+C22-(C$7+F22*C$8)</f>
        <v>-3.777500000433065E-2</v>
      </c>
      <c r="H22">
        <f>+G22</f>
        <v>-3.777500000433065E-2</v>
      </c>
      <c r="O22">
        <f ca="1">+C$11+C$12*$F22</f>
        <v>-4.4111113027584685E-2</v>
      </c>
      <c r="Q22" s="2">
        <f>+C22-15018.5</f>
        <v>41239.3802</v>
      </c>
    </row>
    <row r="23" spans="1:18" x14ac:dyDescent="0.2">
      <c r="A23" s="35" t="s">
        <v>47</v>
      </c>
      <c r="B23" s="36" t="s">
        <v>48</v>
      </c>
      <c r="C23" s="37">
        <v>59583.983000000007</v>
      </c>
      <c r="D23" s="8"/>
      <c r="E23">
        <f>+(C23-C$7)/C$8</f>
        <v>2167.9715580803913</v>
      </c>
      <c r="F23">
        <f>ROUND(2*E23,0)/2</f>
        <v>2168</v>
      </c>
      <c r="G23">
        <f>+C23-(C$7+F23*C$8)</f>
        <v>-9.0919999995094258E-2</v>
      </c>
      <c r="I23">
        <f>+G23</f>
        <v>-9.0919999995094258E-2</v>
      </c>
      <c r="O23">
        <f ca="1">+C$11+C$12*$F23</f>
        <v>-8.7624812064412083E-2</v>
      </c>
      <c r="Q23" s="2">
        <f>+C23-15018.5</f>
        <v>44565.483000000007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2024-02-25T04:42:01Z</dcterms:modified>
</cp:coreProperties>
</file>