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3771476-71E0-4CBF-A6CF-C63E47F7278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/>
  <c r="I27" i="1"/>
  <c r="E26" i="1"/>
  <c r="F26" i="1"/>
  <c r="G26" i="1"/>
  <c r="I26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7" i="1"/>
  <c r="Q26" i="1"/>
  <c r="G11" i="1"/>
  <c r="F11" i="1"/>
  <c r="Q22" i="1"/>
  <c r="Q23" i="1"/>
  <c r="Q24" i="1"/>
  <c r="Q25" i="1"/>
  <c r="A21" i="1"/>
  <c r="C21" i="1"/>
  <c r="E21" i="1"/>
  <c r="F21" i="1"/>
  <c r="E14" i="1"/>
  <c r="E15" i="1" s="1"/>
  <c r="C17" i="1"/>
  <c r="Q21" i="1"/>
  <c r="G21" i="1"/>
  <c r="H21" i="1"/>
  <c r="C12" i="1"/>
  <c r="C16" i="1" l="1"/>
  <c r="D18" i="1" s="1"/>
  <c r="C11" i="1"/>
  <c r="O25" i="1" l="1"/>
  <c r="O26" i="1"/>
  <c r="O27" i="1"/>
  <c r="O22" i="1"/>
  <c r="O21" i="1"/>
  <c r="O23" i="1"/>
  <c r="C15" i="1"/>
  <c r="O24" i="1"/>
  <c r="C18" i="1" l="1"/>
  <c r="E16" i="1"/>
  <c r="E17" i="1" s="1"/>
</calcChain>
</file>

<file path=xl/sharedStrings.xml><?xml version="1.0" encoding="utf-8"?>
<sst xmlns="http://schemas.openxmlformats.org/spreadsheetml/2006/main" count="62" uniqueCount="53">
  <si>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</si>
  <si>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</si>
  <si>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</si>
  <si>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</si>
  <si>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</si>
  <si>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</si>
  <si>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</si>
  <si>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</si>
  <si>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</si>
  <si>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</si>
  <si>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</si>
  <si>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</si>
  <si>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</si>
  <si>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</si>
  <si>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</si>
  <si>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</si>
  <si>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</si>
  <si>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</si>
  <si>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</si>
  <si>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</si>
  <si>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</si>
  <si>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</si>
  <si>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</si>
  <si>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</si>
  <si>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</si>
  <si>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</si>
  <si>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</si>
  <si>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</si>
  <si>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</si>
  <si>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</si>
  <si>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</si>
  <si>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</si>
  <si>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</si>
  <si>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</si>
  <si>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</si>
  <si>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</si>
  <si>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</si>
  <si>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</si>
  <si>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</si>
  <si>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</si>
  <si>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</si>
  <si>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V0922 Mon</t>
  </si>
  <si>
    <t>V0922 Mon / GSC 0748-0686</t>
  </si>
  <si>
    <t>EA</t>
  </si>
  <si>
    <t>IBVS 5570</t>
  </si>
  <si>
    <t>IBVS 6084</t>
  </si>
  <si>
    <t>IBVS 6063</t>
  </si>
  <si>
    <t>IBVS</t>
  </si>
  <si>
    <t>I</t>
  </si>
  <si>
    <t>IBVS 6152</t>
  </si>
  <si>
    <t>OEJV 0168</t>
  </si>
  <si>
    <t>G0748-0686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</si>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</sst>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>
      <alignment vertical="top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V0922 Mon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1.4999999999999999E-4</c:v>
                  </c:pt>
                  <c:pt idx="4">
                    <c:v>8.0000000000000007E-5</c:v>
                  </c:pt>
                  <c:pt idx="5">
                    <c:v>2.0000000000000001E-4</c:v>
                  </c:pt>
                  <c:pt idx="6">
                    <c:v>2.2000000000000001E-3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1.4999999999999999E-4</c:v>
                  </c:pt>
                  <c:pt idx="4">
                    <c:v>8.0000000000000007E-5</c:v>
                  </c:pt>
                  <c:pt idx="5">
                    <c:v>2.0000000000000001E-4</c:v>
                  </c:pt>
                  <c:pt idx="6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</c:v>
                </c:pt>
                <c:pt idx="2">
                  <c:v>1736</c:v>
                </c:pt>
                <c:pt idx="3">
                  <c:v>1736</c:v>
                </c:pt>
                <c:pt idx="4">
                  <c:v>1736</c:v>
                </c:pt>
                <c:pt idx="5">
                  <c:v>1916</c:v>
                </c:pt>
                <c:pt idx="6">
                  <c:v>2089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79-4A53-990D-4D46425D4F1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1.4999999999999999E-4</c:v>
                  </c:pt>
                  <c:pt idx="4">
                    <c:v>8.0000000000000007E-5</c:v>
                  </c:pt>
                  <c:pt idx="5">
                    <c:v>2.0000000000000001E-4</c:v>
                  </c:pt>
                  <c:pt idx="6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1.4999999999999999E-4</c:v>
                  </c:pt>
                  <c:pt idx="4">
                    <c:v>8.0000000000000007E-5</c:v>
                  </c:pt>
                  <c:pt idx="5">
                    <c:v>2.0000000000000001E-4</c:v>
                  </c:pt>
                  <c:pt idx="6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</c:v>
                </c:pt>
                <c:pt idx="2">
                  <c:v>1736</c:v>
                </c:pt>
                <c:pt idx="3">
                  <c:v>1736</c:v>
                </c:pt>
                <c:pt idx="4">
                  <c:v>1736</c:v>
                </c:pt>
                <c:pt idx="5">
                  <c:v>1916</c:v>
                </c:pt>
                <c:pt idx="6">
                  <c:v>2089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-1.9627999994554557E-2</c:v>
                </c:pt>
                <c:pt idx="2">
                  <c:v>-1.4941999994334765E-2</c:v>
                </c:pt>
                <c:pt idx="3">
                  <c:v>-1.4931999998225365E-2</c:v>
                </c:pt>
                <c:pt idx="4">
                  <c:v>-1.3701999996555969E-2</c:v>
                </c:pt>
                <c:pt idx="5">
                  <c:v>-2.2061999996367376E-2</c:v>
                </c:pt>
                <c:pt idx="6">
                  <c:v>-2.2788000002037734E-2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79-4A53-990D-4D46425D4F1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1.4999999999999999E-4</c:v>
                  </c:pt>
                  <c:pt idx="4">
                    <c:v>8.0000000000000007E-5</c:v>
                  </c:pt>
                  <c:pt idx="5">
                    <c:v>2.0000000000000001E-4</c:v>
                  </c:pt>
                  <c:pt idx="6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1.4999999999999999E-4</c:v>
                  </c:pt>
                  <c:pt idx="4">
                    <c:v>8.0000000000000007E-5</c:v>
                  </c:pt>
                  <c:pt idx="5">
                    <c:v>2.0000000000000001E-4</c:v>
                  </c:pt>
                  <c:pt idx="6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</c:v>
                </c:pt>
                <c:pt idx="2">
                  <c:v>1736</c:v>
                </c:pt>
                <c:pt idx="3">
                  <c:v>1736</c:v>
                </c:pt>
                <c:pt idx="4">
                  <c:v>1736</c:v>
                </c:pt>
                <c:pt idx="5">
                  <c:v>1916</c:v>
                </c:pt>
                <c:pt idx="6">
                  <c:v>2089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79-4A53-990D-4D46425D4F1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1.4999999999999999E-4</c:v>
                  </c:pt>
                  <c:pt idx="4">
                    <c:v>8.0000000000000007E-5</c:v>
                  </c:pt>
                  <c:pt idx="5">
                    <c:v>2.0000000000000001E-4</c:v>
                  </c:pt>
                  <c:pt idx="6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1.4999999999999999E-4</c:v>
                  </c:pt>
                  <c:pt idx="4">
                    <c:v>8.0000000000000007E-5</c:v>
                  </c:pt>
                  <c:pt idx="5">
                    <c:v>2.0000000000000001E-4</c:v>
                  </c:pt>
                  <c:pt idx="6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</c:v>
                </c:pt>
                <c:pt idx="2">
                  <c:v>1736</c:v>
                </c:pt>
                <c:pt idx="3">
                  <c:v>1736</c:v>
                </c:pt>
                <c:pt idx="4">
                  <c:v>1736</c:v>
                </c:pt>
                <c:pt idx="5">
                  <c:v>1916</c:v>
                </c:pt>
                <c:pt idx="6">
                  <c:v>2089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79-4A53-990D-4D46425D4F1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1.4999999999999999E-4</c:v>
                  </c:pt>
                  <c:pt idx="4">
                    <c:v>8.0000000000000007E-5</c:v>
                  </c:pt>
                  <c:pt idx="5">
                    <c:v>2.0000000000000001E-4</c:v>
                  </c:pt>
                  <c:pt idx="6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1.4999999999999999E-4</c:v>
                  </c:pt>
                  <c:pt idx="4">
                    <c:v>8.0000000000000007E-5</c:v>
                  </c:pt>
                  <c:pt idx="5">
                    <c:v>2.0000000000000001E-4</c:v>
                  </c:pt>
                  <c:pt idx="6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</c:v>
                </c:pt>
                <c:pt idx="2">
                  <c:v>1736</c:v>
                </c:pt>
                <c:pt idx="3">
                  <c:v>1736</c:v>
                </c:pt>
                <c:pt idx="4">
                  <c:v>1736</c:v>
                </c:pt>
                <c:pt idx="5">
                  <c:v>1916</c:v>
                </c:pt>
                <c:pt idx="6">
                  <c:v>2089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79-4A53-990D-4D46425D4F1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1.4999999999999999E-4</c:v>
                  </c:pt>
                  <c:pt idx="4">
                    <c:v>8.0000000000000007E-5</c:v>
                  </c:pt>
                  <c:pt idx="5">
                    <c:v>2.0000000000000001E-4</c:v>
                  </c:pt>
                  <c:pt idx="6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1.4999999999999999E-4</c:v>
                  </c:pt>
                  <c:pt idx="4">
                    <c:v>8.0000000000000007E-5</c:v>
                  </c:pt>
                  <c:pt idx="5">
                    <c:v>2.0000000000000001E-4</c:v>
                  </c:pt>
                  <c:pt idx="6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</c:v>
                </c:pt>
                <c:pt idx="2">
                  <c:v>1736</c:v>
                </c:pt>
                <c:pt idx="3">
                  <c:v>1736</c:v>
                </c:pt>
                <c:pt idx="4">
                  <c:v>1736</c:v>
                </c:pt>
                <c:pt idx="5">
                  <c:v>1916</c:v>
                </c:pt>
                <c:pt idx="6">
                  <c:v>2089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79-4A53-990D-4D46425D4F1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1.4999999999999999E-4</c:v>
                  </c:pt>
                  <c:pt idx="4">
                    <c:v>8.0000000000000007E-5</c:v>
                  </c:pt>
                  <c:pt idx="5">
                    <c:v>2.0000000000000001E-4</c:v>
                  </c:pt>
                  <c:pt idx="6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1.4999999999999999E-4</c:v>
                  </c:pt>
                  <c:pt idx="4">
                    <c:v>8.0000000000000007E-5</c:v>
                  </c:pt>
                  <c:pt idx="5">
                    <c:v>2.0000000000000001E-4</c:v>
                  </c:pt>
                  <c:pt idx="6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</c:v>
                </c:pt>
                <c:pt idx="2">
                  <c:v>1736</c:v>
                </c:pt>
                <c:pt idx="3">
                  <c:v>1736</c:v>
                </c:pt>
                <c:pt idx="4">
                  <c:v>1736</c:v>
                </c:pt>
                <c:pt idx="5">
                  <c:v>1916</c:v>
                </c:pt>
                <c:pt idx="6">
                  <c:v>2089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79-4A53-990D-4D46425D4F1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</c:v>
                </c:pt>
                <c:pt idx="2">
                  <c:v>1736</c:v>
                </c:pt>
                <c:pt idx="3">
                  <c:v>1736</c:v>
                </c:pt>
                <c:pt idx="4">
                  <c:v>1736</c:v>
                </c:pt>
                <c:pt idx="5">
                  <c:v>1916</c:v>
                </c:pt>
                <c:pt idx="6">
                  <c:v>2089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4.8596885109627105E-3</c:v>
                </c:pt>
                <c:pt idx="1">
                  <c:v>-1.4998621209015132E-2</c:v>
                </c:pt>
                <c:pt idx="2">
                  <c:v>-1.7253220837261492E-2</c:v>
                </c:pt>
                <c:pt idx="3">
                  <c:v>-1.7253220837261492E-2</c:v>
                </c:pt>
                <c:pt idx="4">
                  <c:v>-1.7253220837261492E-2</c:v>
                </c:pt>
                <c:pt idx="5">
                  <c:v>-1.9546034018528977E-2</c:v>
                </c:pt>
                <c:pt idx="6">
                  <c:v>-2.1749682242747172E-2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79-4A53-990D-4D46425D4F1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</c:v>
                </c:pt>
                <c:pt idx="2">
                  <c:v>1736</c:v>
                </c:pt>
                <c:pt idx="3">
                  <c:v>1736</c:v>
                </c:pt>
                <c:pt idx="4">
                  <c:v>1736</c:v>
                </c:pt>
                <c:pt idx="5">
                  <c:v>1916</c:v>
                </c:pt>
                <c:pt idx="6">
                  <c:v>2089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D79-4A53-990D-4D46425D4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1145168"/>
        <c:axId val="1"/>
      </c:scatterChart>
      <c:valAx>
        <c:axId val="901145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1145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85B7145-F6C1-5A87-CF03-A5DA98B07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42</v>
      </c>
    </row>
    <row r="2" spans="1:7">
      <c r="A2" t="s">
        <v>24</v>
      </c>
      <c r="B2" t="s">
        <v>43</v>
      </c>
      <c r="C2" s="3"/>
      <c r="D2" s="3"/>
      <c r="E2" s="10" t="s">
        <v>41</v>
      </c>
      <c r="F2" t="s">
        <v>51</v>
      </c>
    </row>
    <row r="3" spans="1:7" ht="13.5" thickBot="1"/>
    <row r="4" spans="1:7" ht="14.25" thickTop="1" thickBot="1">
      <c r="A4" s="5" t="s">
        <v>0</v>
      </c>
      <c r="C4" s="28" t="s">
        <v>40</v>
      </c>
      <c r="D4" s="29" t="s">
        <v>40</v>
      </c>
    </row>
    <row r="6" spans="1:7">
      <c r="A6" s="5" t="s">
        <v>1</v>
      </c>
    </row>
    <row r="7" spans="1:7">
      <c r="A7" t="s">
        <v>2</v>
      </c>
      <c r="C7" s="38">
        <v>52714.523999999998</v>
      </c>
      <c r="D7" s="30" t="s">
        <v>44</v>
      </c>
    </row>
    <row r="8" spans="1:7">
      <c r="A8" t="s">
        <v>3</v>
      </c>
      <c r="C8" s="38">
        <v>2.0870920000000002</v>
      </c>
      <c r="D8" s="30" t="s">
        <v>44</v>
      </c>
    </row>
    <row r="9" spans="1:7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>
      <c r="A10" s="10"/>
      <c r="B10" s="10"/>
      <c r="C10" s="4" t="s">
        <v>20</v>
      </c>
      <c r="D10" s="4" t="s">
        <v>21</v>
      </c>
      <c r="E10" s="10"/>
    </row>
    <row r="11" spans="1:7">
      <c r="A11" s="10" t="s">
        <v>15</v>
      </c>
      <c r="B11" s="10"/>
      <c r="C11" s="22">
        <f ca="1">INTERCEPT(INDIRECT($G$11):G992,INDIRECT($F$11):F992)</f>
        <v>4.8596885109627105E-3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>
      <c r="A12" s="10" t="s">
        <v>16</v>
      </c>
      <c r="B12" s="10"/>
      <c r="C12" s="22">
        <f ca="1">SLOPE(INDIRECT($G$11):G992,INDIRECT($F$11):F992)</f>
        <v>-1.2737851007041591E-5</v>
      </c>
      <c r="D12" s="3"/>
      <c r="E12" s="10"/>
    </row>
    <row r="13" spans="1:7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>
      <c r="A14" s="10"/>
      <c r="B14" s="10"/>
      <c r="C14" s="10"/>
      <c r="D14" s="14" t="s">
        <v>32</v>
      </c>
      <c r="E14" s="15">
        <f ca="1">NOW()+15018.5+$C$9/24</f>
        <v>60365.74755</v>
      </c>
    </row>
    <row r="15" spans="1:7">
      <c r="A15" s="12" t="s">
        <v>17</v>
      </c>
      <c r="B15" s="10"/>
      <c r="C15" s="13">
        <f ca="1">(C7+C11)+(C8+C12)*INT(MAX(F21:F3533))</f>
        <v>57074.437438317756</v>
      </c>
      <c r="D15" s="14" t="s">
        <v>38</v>
      </c>
      <c r="E15" s="15">
        <f ca="1">ROUND(2*(E14-$C$7)/$C$8,0)/2+E13</f>
        <v>3667</v>
      </c>
    </row>
    <row r="16" spans="1:7">
      <c r="A16" s="16" t="s">
        <v>4</v>
      </c>
      <c r="B16" s="10"/>
      <c r="C16" s="17">
        <f ca="1">+C8+C12</f>
        <v>2.0870792621489933</v>
      </c>
      <c r="D16" s="14" t="s">
        <v>39</v>
      </c>
      <c r="E16" s="24">
        <f ca="1">ROUND(2*(E14-$C$15)/$C$16,0)/2+E13</f>
        <v>1578</v>
      </c>
    </row>
    <row r="17" spans="1:18" ht="13.5" thickBot="1">
      <c r="A17" s="14" t="s">
        <v>29</v>
      </c>
      <c r="B17" s="10"/>
      <c r="C17" s="10">
        <f>COUNT(C21:C2191)</f>
        <v>7</v>
      </c>
      <c r="D17" s="14" t="s">
        <v>33</v>
      </c>
      <c r="E17" s="18">
        <f ca="1">+$C$15+$C$16*E16-15018.5-$C$9/24</f>
        <v>45349.744347322201</v>
      </c>
    </row>
    <row r="18" spans="1:18" ht="14.25" thickTop="1" thickBot="1">
      <c r="A18" s="16" t="s">
        <v>5</v>
      </c>
      <c r="B18" s="10"/>
      <c r="C18" s="19">
        <f ca="1">+C15</f>
        <v>57074.437438317756</v>
      </c>
      <c r="D18" s="20">
        <f ca="1">+C16</f>
        <v>2.0870792621489933</v>
      </c>
      <c r="E18" s="21" t="s">
        <v>34</v>
      </c>
    </row>
    <row r="19" spans="1:18" ht="13.5" thickTop="1">
      <c r="A19" s="25" t="s">
        <v>35</v>
      </c>
      <c r="E19" s="26">
        <v>22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52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8">
      <c r="A21" t="str">
        <f>D7</f>
        <v>IBVS 5570</v>
      </c>
      <c r="C21" s="8">
        <f>C$7</f>
        <v>52714.523999999998</v>
      </c>
      <c r="D21" s="8" t="s">
        <v>13</v>
      </c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H21">
        <f t="shared" ref="H21:H27" si="3">+G21</f>
        <v>0</v>
      </c>
      <c r="O21">
        <f t="shared" ref="O21:O27" ca="1" si="4">+C$11+C$12*$F21</f>
        <v>4.8596885109627105E-3</v>
      </c>
      <c r="Q21" s="2">
        <f t="shared" ref="Q21:Q27" si="5">+C21-15018.5</f>
        <v>37696.023999999998</v>
      </c>
    </row>
    <row r="22" spans="1:18">
      <c r="A22" s="31" t="s">
        <v>45</v>
      </c>
      <c r="B22" s="32" t="s">
        <v>48</v>
      </c>
      <c r="C22" s="31">
        <v>55968.2808</v>
      </c>
      <c r="D22" s="31">
        <v>2.0000000000000001E-4</v>
      </c>
      <c r="E22">
        <f t="shared" si="0"/>
        <v>1558.9905955271749</v>
      </c>
      <c r="F22">
        <f t="shared" si="1"/>
        <v>1559</v>
      </c>
      <c r="G22">
        <f t="shared" si="2"/>
        <v>-1.9627999994554557E-2</v>
      </c>
      <c r="I22">
        <f>+G22</f>
        <v>-1.9627999994554557E-2</v>
      </c>
      <c r="O22">
        <f t="shared" ca="1" si="4"/>
        <v>-1.4998621209015132E-2</v>
      </c>
      <c r="Q22" s="2">
        <f t="shared" si="5"/>
        <v>40949.7808</v>
      </c>
    </row>
    <row r="23" spans="1:18">
      <c r="A23" s="33" t="s">
        <v>46</v>
      </c>
      <c r="B23" s="32" t="s">
        <v>48</v>
      </c>
      <c r="C23" s="31">
        <v>56337.700770000003</v>
      </c>
      <c r="D23" s="31">
        <v>1E-4</v>
      </c>
      <c r="E23">
        <f t="shared" si="0"/>
        <v>1735.9928407564234</v>
      </c>
      <c r="F23">
        <f t="shared" si="1"/>
        <v>1736</v>
      </c>
      <c r="G23">
        <f t="shared" si="2"/>
        <v>-1.4941999994334765E-2</v>
      </c>
      <c r="I23">
        <f>+G23</f>
        <v>-1.4941999994334765E-2</v>
      </c>
      <c r="O23">
        <f t="shared" ca="1" si="4"/>
        <v>-1.7253220837261492E-2</v>
      </c>
      <c r="Q23" s="2">
        <f t="shared" si="5"/>
        <v>41319.200770000003</v>
      </c>
    </row>
    <row r="24" spans="1:18">
      <c r="A24" s="33" t="s">
        <v>46</v>
      </c>
      <c r="B24" s="32" t="s">
        <v>48</v>
      </c>
      <c r="C24" s="31">
        <v>56337.700779999999</v>
      </c>
      <c r="D24" s="31">
        <v>1.4999999999999999E-4</v>
      </c>
      <c r="E24">
        <f t="shared" si="0"/>
        <v>1735.9928455477771</v>
      </c>
      <c r="F24">
        <f t="shared" si="1"/>
        <v>1736</v>
      </c>
      <c r="G24">
        <f t="shared" si="2"/>
        <v>-1.4931999998225365E-2</v>
      </c>
      <c r="I24">
        <f>+G24</f>
        <v>-1.4931999998225365E-2</v>
      </c>
      <c r="O24">
        <f t="shared" ca="1" si="4"/>
        <v>-1.7253220837261492E-2</v>
      </c>
      <c r="Q24" s="2">
        <f t="shared" si="5"/>
        <v>41319.200779999999</v>
      </c>
    </row>
    <row r="25" spans="1:18">
      <c r="A25" s="33" t="s">
        <v>46</v>
      </c>
      <c r="B25" s="32" t="s">
        <v>48</v>
      </c>
      <c r="C25" s="31">
        <v>56337.702010000001</v>
      </c>
      <c r="D25" s="31">
        <v>8.0000000000000007E-5</v>
      </c>
      <c r="E25">
        <f t="shared" si="0"/>
        <v>1735.9934348845202</v>
      </c>
      <c r="F25">
        <f t="shared" si="1"/>
        <v>1736</v>
      </c>
      <c r="G25">
        <f t="shared" si="2"/>
        <v>-1.3701999996555969E-2</v>
      </c>
      <c r="I25">
        <f>+G25</f>
        <v>-1.3701999996555969E-2</v>
      </c>
      <c r="O25">
        <f t="shared" ca="1" si="4"/>
        <v>-1.7253220837261492E-2</v>
      </c>
      <c r="Q25" s="2">
        <f t="shared" si="5"/>
        <v>41319.202010000001</v>
      </c>
    </row>
    <row r="26" spans="1:18">
      <c r="A26" s="36" t="s">
        <v>50</v>
      </c>
      <c r="B26" s="35" t="s">
        <v>48</v>
      </c>
      <c r="C26" s="37">
        <v>56713.370210000001</v>
      </c>
      <c r="D26" s="36">
        <v>2.0000000000000001E-4</v>
      </c>
      <c r="E26">
        <f t="shared" si="0"/>
        <v>1915.9894293112154</v>
      </c>
      <c r="F26">
        <f t="shared" si="1"/>
        <v>1916</v>
      </c>
      <c r="G26">
        <f t="shared" si="2"/>
        <v>-2.2061999996367376E-2</v>
      </c>
      <c r="I26">
        <f>+G26</f>
        <v>-2.2061999996367376E-2</v>
      </c>
      <c r="O26">
        <f t="shared" ca="1" si="4"/>
        <v>-1.9546034018528977E-2</v>
      </c>
      <c r="Q26" s="2">
        <f t="shared" si="5"/>
        <v>41694.870210000001</v>
      </c>
    </row>
    <row r="27" spans="1:18">
      <c r="A27" s="34" t="s">
        <v>49</v>
      </c>
      <c r="B27" s="35"/>
      <c r="C27" s="34">
        <v>57074.436399999999</v>
      </c>
      <c r="D27" s="34">
        <v>2.2000000000000001E-3</v>
      </c>
      <c r="E27">
        <f t="shared" si="0"/>
        <v>2088.9890814587957</v>
      </c>
      <c r="F27">
        <f t="shared" si="1"/>
        <v>2089</v>
      </c>
      <c r="G27">
        <f t="shared" si="2"/>
        <v>-2.2788000002037734E-2</v>
      </c>
      <c r="I27">
        <f>+G27</f>
        <v>-2.2788000002037734E-2</v>
      </c>
      <c r="O27">
        <f t="shared" ca="1" si="4"/>
        <v>-2.1749682242747172E-2</v>
      </c>
      <c r="Q27" s="2">
        <f t="shared" si="5"/>
        <v>42055.936399999999</v>
      </c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2024-02-25T04:56:28Z</dcterms:modified>
</cp:coreProperties>
</file>