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608A24-7D20-4813-9596-272A04BCBDB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C17" i="1"/>
  <c r="Q21" i="1"/>
  <c r="C12" i="1"/>
  <c r="C16" i="1" l="1"/>
  <c r="D18" i="1" s="1"/>
  <c r="E15" i="1"/>
  <c r="C11" i="1"/>
  <c r="O21" i="1" l="1"/>
  <c r="S21" i="1" s="1"/>
  <c r="O23" i="1"/>
  <c r="S23" i="1" s="1"/>
  <c r="O22" i="1"/>
  <c r="S22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<sst xmlns="http://schemas.openxmlformats.org/spreadsheetml/2006/main" count="58" uniqueCount="52">
  <si>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</si>
  <si>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</si>
  <si>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</si>
  <si>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</si>
  <si>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</si>
  <si>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</si>
  <si>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</si>
  <si>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</si>
  <si>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</si>
  <si>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</si>
  <si>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</si>
  <si>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</si>
  <si>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</si>
  <si>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</si>
  <si>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</si>
  <si>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</si>
  <si>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</si>
  <si>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</si>
  <si>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</si>
  <si>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</si>
  <si>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</si>
  <si>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</si>
  <si>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</si>
  <si>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</si>
  <si>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</si>
  <si>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</si>
  <si>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</si>
  <si>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</si>
  <si>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</si>
  <si>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</si>
  <si>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</si>
  <si>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</si>
  <si>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</si>
  <si>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</si>
  <si>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</si>
  <si>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</si>
  <si>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</si>
  <si>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</si>
  <si>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</si>
  <si>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</si>
  <si>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</si>
  <si>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</si>
  <si>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G4826-0411</t>
  </si>
  <si>
    <t>G4826-0411_Mon.xls</t>
  </si>
  <si>
    <t>ESD</t>
  </si>
  <si>
    <t>Mon</t>
  </si>
  <si>
    <t>VSX</t>
  </si>
  <si>
    <t>IBVS 5871</t>
  </si>
  <si>
    <t>I</t>
  </si>
  <si>
    <t>IBVS 5992</t>
  </si>
  <si>
    <t>V0986 Mon / GSC 4826-0411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</si>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</sst>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V0986 Mon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7-40B0-8D45-3ED941F392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1.3549999785027467E-3</c:v>
                </c:pt>
                <c:pt idx="2">
                  <c:v>-8.2400001701898873E-4</c:v>
                </c:pt>
                <c:pt idx="3">
                  <c:v>4.7009999834699556E-3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7-40B0-8D45-3ED941F392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87-40B0-8D45-3ED941F392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87-40B0-8D45-3ED941F392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87-40B0-8D45-3ED941F392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87-40B0-8D45-3ED941F392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87-40B0-8D45-3ED941F392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-7.5551627711709004E-4</c:v>
                </c:pt>
                <c:pt idx="1">
                  <c:v>1.7030707617217609E-3</c:v>
                </c:pt>
                <c:pt idx="2">
                  <c:v>1.704177402549445E-3</c:v>
                </c:pt>
                <c:pt idx="3">
                  <c:v>2.5802680577995982E-3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87-40B0-8D45-3ED941F3921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6665</c:v>
                </c:pt>
                <c:pt idx="2">
                  <c:v>6668</c:v>
                </c:pt>
                <c:pt idx="3">
                  <c:v>9043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87-40B0-8D45-3ED941F39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900944"/>
        <c:axId val="1"/>
      </c:scatterChart>
      <c:valAx>
        <c:axId val="71090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900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F94A85-82F7-7B4C-918F-69ED229BB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52561.824000000022</v>
      </c>
      <c r="D7" s="30" t="s">
        <v>46</v>
      </c>
    </row>
    <row r="8" spans="1:7" x14ac:dyDescent="0.2">
      <c r="A8" t="s">
        <v>3</v>
      </c>
      <c r="C8" s="35">
        <v>0.33759299999999998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-7.5551627711709004E-4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3.6888027589480131E-7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60365.757890972222</v>
      </c>
    </row>
    <row r="15" spans="1:7" x14ac:dyDescent="0.2">
      <c r="A15" s="12" t="s">
        <v>17</v>
      </c>
      <c r="B15" s="10"/>
      <c r="C15" s="13">
        <f ca="1">(C7+C11)+(C8+C12)*INT(MAX(F21:F3533))</f>
        <v>55614.680079268081</v>
      </c>
      <c r="D15" s="14" t="s">
        <v>38</v>
      </c>
      <c r="E15" s="15">
        <f ca="1">ROUND(2*(E14-$C$7)/$C$8,0)/2+E13</f>
        <v>23117.5</v>
      </c>
    </row>
    <row r="16" spans="1:7" x14ac:dyDescent="0.2">
      <c r="A16" s="16" t="s">
        <v>4</v>
      </c>
      <c r="B16" s="10"/>
      <c r="C16" s="17">
        <f ca="1">+C8+C12</f>
        <v>0.33759336888027586</v>
      </c>
      <c r="D16" s="14" t="s">
        <v>39</v>
      </c>
      <c r="E16" s="24">
        <f ca="1">ROUND(2*(E14-$C$15)/$C$16,0)/2+E13</f>
        <v>14074.5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45348.033782906859</v>
      </c>
    </row>
    <row r="18" spans="1:19" ht="14.25" thickTop="1" thickBot="1" x14ac:dyDescent="0.25">
      <c r="A18" s="16" t="s">
        <v>5</v>
      </c>
      <c r="B18" s="10"/>
      <c r="C18" s="19">
        <f ca="1">+C15</f>
        <v>55614.680079268081</v>
      </c>
      <c r="D18" s="20">
        <f ca="1">+C16</f>
        <v>0.33759336888027586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1.964785236821298E-3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52561.824000000022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-7.5551627711709004E-4</v>
      </c>
      <c r="Q21" s="2">
        <f>+C21-15018.5</f>
        <v>37543.324000000022</v>
      </c>
      <c r="S21">
        <f ca="1">+(O21-G21)^2</f>
        <v>5.7080484498886755E-7</v>
      </c>
    </row>
    <row r="22" spans="1:19" x14ac:dyDescent="0.2">
      <c r="A22" s="33" t="s">
        <v>47</v>
      </c>
      <c r="B22" s="34" t="s">
        <v>48</v>
      </c>
      <c r="C22" s="33">
        <v>54811.882700000002</v>
      </c>
      <c r="D22" s="33">
        <v>4.0000000000000002E-4</v>
      </c>
      <c r="E22">
        <f>+(C22-C$7)/C$8</f>
        <v>6665.0040137087553</v>
      </c>
      <c r="F22">
        <f>ROUND(2*E22,0)/2</f>
        <v>6665</v>
      </c>
      <c r="G22">
        <f>+C22-(C$7+F22*C$8)</f>
        <v>1.3549999785027467E-3</v>
      </c>
      <c r="I22">
        <f>+G22</f>
        <v>1.3549999785027467E-3</v>
      </c>
      <c r="O22">
        <f ca="1">+C$11+C$12*$F22</f>
        <v>1.7030707617217609E-3</v>
      </c>
      <c r="Q22" s="2">
        <f>+C22-15018.5</f>
        <v>39793.382700000002</v>
      </c>
      <c r="S22">
        <f ca="1">+(O22-G22)^2</f>
        <v>1.2115327013069798E-7</v>
      </c>
    </row>
    <row r="23" spans="1:19" x14ac:dyDescent="0.2">
      <c r="A23" s="33" t="s">
        <v>47</v>
      </c>
      <c r="B23" s="34" t="s">
        <v>48</v>
      </c>
      <c r="C23" s="33">
        <v>54812.893300000003</v>
      </c>
      <c r="D23" s="33">
        <v>6.9999999999999999E-4</v>
      </c>
      <c r="E23">
        <f>+(C23-C$7)/C$8</f>
        <v>6667.9975591910415</v>
      </c>
      <c r="F23">
        <f>ROUND(2*E23,0)/2</f>
        <v>6668</v>
      </c>
      <c r="G23">
        <f>+C23-(C$7+F23*C$8)</f>
        <v>-8.2400001701898873E-4</v>
      </c>
      <c r="I23">
        <f>+G23</f>
        <v>-8.2400001701898873E-4</v>
      </c>
      <c r="O23">
        <f ca="1">+C$11+C$12*$F23</f>
        <v>1.704177402549445E-3</v>
      </c>
      <c r="Q23" s="2">
        <f>+C23-15018.5</f>
        <v>39794.393300000003</v>
      </c>
      <c r="S23">
        <f ca="1">+(O23-G23)^2</f>
        <v>6.3916810648157047E-6</v>
      </c>
    </row>
    <row r="24" spans="1:19" x14ac:dyDescent="0.2">
      <c r="A24" s="33" t="s">
        <v>49</v>
      </c>
      <c r="B24" s="34" t="s">
        <v>48</v>
      </c>
      <c r="C24" s="33">
        <v>55614.682200000003</v>
      </c>
      <c r="D24" s="33">
        <v>1E-4</v>
      </c>
      <c r="E24">
        <f>+(C24-C$7)/C$8</f>
        <v>9043.0139250517059</v>
      </c>
      <c r="F24">
        <f>ROUND(2*E24,0)/2</f>
        <v>9043</v>
      </c>
      <c r="G24">
        <f>+C24-(C$7+F24*C$8)</f>
        <v>4.7009999834699556E-3</v>
      </c>
      <c r="I24">
        <f>+G24</f>
        <v>4.7009999834699556E-3</v>
      </c>
      <c r="O24">
        <f ca="1">+C$11+C$12*$F24</f>
        <v>2.5802680577995982E-3</v>
      </c>
      <c r="Q24" s="2">
        <f>+C24-15018.5</f>
        <v>40596.182200000003</v>
      </c>
      <c r="S24">
        <f ca="1">+(O24-G24)^2</f>
        <v>4.4975039005575026E-6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2024-02-25T05:11:21Z</dcterms:modified>
</cp:coreProperties>
</file>