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098D068-48D5-4065-8864-3838678593C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22" i="1"/>
  <c r="S22" i="1" s="1"/>
  <c r="O23" i="1"/>
  <c r="S23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<sst xmlns="http://schemas.openxmlformats.org/spreadsheetml/2006/main" count="56" uniqueCount="53">
  <si>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</si>
  <si>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</si>
  <si>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</si>
  <si>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</si>
  <si>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</si>
  <si>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</si>
  <si>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</si>
  <si>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</si>
  <si>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</si>
  <si>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</si>
  <si>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</si>
  <si>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</si>
  <si>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</si>
  <si>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</si>
  <si>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</si>
  <si>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</si>
  <si>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</si>
  <si>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</si>
  <si>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</si>
  <si>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</si>
  <si>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</si>
  <si>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</si>
  <si>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</si>
  <si>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</si>
  <si>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</si>
  <si>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</si>
  <si>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</si>
  <si>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</si>
  <si>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</si>
  <si>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</si>
  <si>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</si>
  <si>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</si>
  <si>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</si>
  <si>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</si>
  <si>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</si>
  <si>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</si>
  <si>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</si>
  <si>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</si>
  <si>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</si>
  <si>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</si>
  <si>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</si>
  <si>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</si>
  <si>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G5399-2407</t>
  </si>
  <si>
    <t>G5399-2407_Mon.xls</t>
  </si>
  <si>
    <t>ED</t>
  </si>
  <si>
    <t>Mon</t>
  </si>
  <si>
    <t>VSX</t>
  </si>
  <si>
    <t>IBVS 5894</t>
  </si>
  <si>
    <t>II</t>
  </si>
  <si>
    <t>IBVS 6029</t>
  </si>
  <si>
    <t>I</t>
  </si>
  <si>
    <t>V0990 Mon / GSC 5399-2407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</si>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</sst>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V0990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503.5</c:v>
                </c:pt>
                <c:pt idx="2">
                  <c:v>1259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48-467E-960C-78D9E81FEE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503.5</c:v>
                </c:pt>
                <c:pt idx="2">
                  <c:v>1259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-1.2099997547920793E-4</c:v>
                </c:pt>
                <c:pt idx="2">
                  <c:v>1.7460000235587358E-3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48-467E-960C-78D9E81FEE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503.5</c:v>
                </c:pt>
                <c:pt idx="2">
                  <c:v>1259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48-467E-960C-78D9E81FEE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503.5</c:v>
                </c:pt>
                <c:pt idx="2">
                  <c:v>1259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48-467E-960C-78D9E81FEE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503.5</c:v>
                </c:pt>
                <c:pt idx="2">
                  <c:v>1259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48-467E-960C-78D9E81FEE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503.5</c:v>
                </c:pt>
                <c:pt idx="2">
                  <c:v>1259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48-467E-960C-78D9E81FEE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503.5</c:v>
                </c:pt>
                <c:pt idx="2">
                  <c:v>1259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48-467E-960C-78D9E81FEE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503.5</c:v>
                </c:pt>
                <c:pt idx="2">
                  <c:v>1259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-3.2342866750964744E-4</c:v>
                </c:pt>
                <c:pt idx="1">
                  <c:v>4.1797645389821906E-4</c:v>
                </c:pt>
                <c:pt idx="2">
                  <c:v>1.5304522616909561E-3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48-467E-960C-78D9E81FEEC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503.5</c:v>
                </c:pt>
                <c:pt idx="2">
                  <c:v>1259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48-467E-960C-78D9E81FE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240112"/>
        <c:axId val="1"/>
      </c:scatterChart>
      <c:valAx>
        <c:axId val="71924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240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71094F-C64D-81B9-4AAA-13000485E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7">
        <v>54162.621999999974</v>
      </c>
      <c r="D7" s="30" t="s">
        <v>46</v>
      </c>
    </row>
    <row r="8" spans="1:7" ht="12.95" customHeight="1" x14ac:dyDescent="0.2">
      <c r="A8" t="s">
        <v>3</v>
      </c>
      <c r="C8" s="37">
        <v>1.4440059999999999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-3.2342866750964744E-4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1.4725027237494866E-6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60365.760122453699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55980.62708445223</v>
      </c>
      <c r="D15" s="14" t="s">
        <v>38</v>
      </c>
      <c r="E15" s="15">
        <f ca="1">ROUND(2*(E14-$C$7)/$C$8,0)/2+E13</f>
        <v>4297</v>
      </c>
    </row>
    <row r="16" spans="1:7" ht="12.95" customHeight="1" x14ac:dyDescent="0.2">
      <c r="A16" s="16" t="s">
        <v>4</v>
      </c>
      <c r="B16" s="10"/>
      <c r="C16" s="17">
        <f ca="1">+C8+C12</f>
        <v>1.4440074725027237</v>
      </c>
      <c r="D16" s="14" t="s">
        <v>39</v>
      </c>
      <c r="E16" s="24">
        <f ca="1">ROUND(2*(E14-$C$15)/$C$16,0)/2+E13</f>
        <v>3038</v>
      </c>
    </row>
    <row r="17" spans="1:19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45349.417619248838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55980.62708445223</v>
      </c>
      <c r="D18" s="20">
        <f ca="1">+C16</f>
        <v>1.4440074725027237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4.6987367027623268E-4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54162.621999999974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-3.2342866750964744E-4</v>
      </c>
      <c r="Q21" s="2">
        <f>+C21-15018.5</f>
        <v>39144.121999999974</v>
      </c>
      <c r="S21">
        <f ca="1">+(O21-G21)^2</f>
        <v>1.0460610296706608E-7</v>
      </c>
    </row>
    <row r="22" spans="1:19" ht="12.95" customHeight="1" x14ac:dyDescent="0.2">
      <c r="A22" s="33" t="s">
        <v>47</v>
      </c>
      <c r="B22" s="34" t="s">
        <v>48</v>
      </c>
      <c r="C22" s="33">
        <v>54889.678899999999</v>
      </c>
      <c r="D22" s="33">
        <v>4.0000000000000002E-4</v>
      </c>
      <c r="E22">
        <f>+(C22-C$7)/C$8</f>
        <v>503.49991620535172</v>
      </c>
      <c r="F22">
        <f>ROUND(2*E22,0)/2</f>
        <v>503.5</v>
      </c>
      <c r="G22">
        <f>+C22-(C$7+F22*C$8)</f>
        <v>-1.2099997547920793E-4</v>
      </c>
      <c r="I22">
        <f>+G22</f>
        <v>-1.2099997547920793E-4</v>
      </c>
      <c r="O22">
        <f ca="1">+C$11+C$12*$F22</f>
        <v>4.1797645389821906E-4</v>
      </c>
      <c r="Q22" s="2">
        <f>+C22-15018.5</f>
        <v>39871.178899999999</v>
      </c>
      <c r="S22">
        <f ca="1">+(O22-G22)^2</f>
        <v>2.9049559142444054E-7</v>
      </c>
    </row>
    <row r="23" spans="1:19" ht="12.95" customHeight="1" x14ac:dyDescent="0.2">
      <c r="A23" s="35" t="s">
        <v>49</v>
      </c>
      <c r="B23" s="36" t="s">
        <v>50</v>
      </c>
      <c r="C23" s="35">
        <v>55980.6273</v>
      </c>
      <c r="D23" s="35">
        <v>4.0000000000000002E-4</v>
      </c>
      <c r="E23">
        <f>+(C23-C$7)/C$8</f>
        <v>1259.0012091362682</v>
      </c>
      <c r="F23">
        <f>ROUND(2*E23,0)/2</f>
        <v>1259</v>
      </c>
      <c r="G23">
        <f>+C23-(C$7+F23*C$8)</f>
        <v>1.7460000235587358E-3</v>
      </c>
      <c r="I23">
        <f>+G23</f>
        <v>1.7460000235587358E-3</v>
      </c>
      <c r="O23">
        <f ca="1">+C$11+C$12*$F23</f>
        <v>1.5304522616909561E-3</v>
      </c>
      <c r="Q23" s="2">
        <f>+C23-15018.5</f>
        <v>40962.1273</v>
      </c>
      <c r="S23">
        <f ca="1">+(O23-G23)^2</f>
        <v>4.6460837646209091E-8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2024-02-25T05:14:34Z</dcterms:modified>
</cp:coreProperties>
</file>