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684DD6-935F-4AA7-9177-AD7D13143A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<sst xmlns="http://schemas.openxmlformats.org/spreadsheetml/2006/main" count="56" uniqueCount="52">
  <si>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</si>
  <si>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</si>
  <si>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</si>
  <si>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</si>
  <si>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</si>
  <si>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</si>
  <si>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</si>
  <si>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</si>
  <si>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</si>
  <si>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</si>
  <si>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</si>
  <si>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</si>
  <si>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</si>
  <si>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</si>
  <si>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</si>
  <si>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</si>
  <si>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</si>
  <si>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</si>
  <si>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</si>
  <si>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</si>
  <si>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</si>
  <si>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</si>
  <si>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</si>
  <si>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</si>
  <si>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</si>
  <si>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</si>
  <si>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</si>
  <si>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</si>
  <si>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</si>
  <si>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</si>
  <si>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</si>
  <si>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</si>
  <si>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</si>
  <si>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</si>
  <si>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</si>
  <si>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</si>
  <si>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</si>
  <si>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</si>
  <si>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</si>
  <si>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</si>
  <si>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</si>
  <si>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</si>
  <si>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G5364-0356</t>
  </si>
  <si>
    <t>G5364-0356_Mon.xls</t>
  </si>
  <si>
    <t>ECESD</t>
  </si>
  <si>
    <t>Mon</t>
  </si>
  <si>
    <t>VSX</t>
  </si>
  <si>
    <t>IBVS 5992</t>
  </si>
  <si>
    <t>I</t>
  </si>
  <si>
    <t>IBVS 6011</t>
  </si>
  <si>
    <t>V0999 Mon / GSC 5364-0356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</si>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</sst>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V0999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48-4218-BC08-D3F7854CE5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6.9221999867295381E-2</c:v>
                </c:pt>
                <c:pt idx="2">
                  <c:v>7.304199987265747E-2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48-4218-BC08-D3F7854CE5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48-4218-BC08-D3F7854CE5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48-4218-BC08-D3F7854CE5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48-4218-BC08-D3F7854CE5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48-4218-BC08-D3F7854CE5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48-4218-BC08-D3F7854CE5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7.1022260766995249E-5</c:v>
                </c:pt>
                <c:pt idx="1">
                  <c:v>6.828832398485371E-2</c:v>
                </c:pt>
                <c:pt idx="2">
                  <c:v>7.3904653494332131E-2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48-4218-BC08-D3F7854CE5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10506.5</c:v>
                </c:pt>
                <c:pt idx="2">
                  <c:v>11371.5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48-4218-BC08-D3F7854C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090664"/>
        <c:axId val="1"/>
      </c:scatterChart>
      <c:valAx>
        <c:axId val="59509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09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B05F88-D3C3-D2D0-0312-18217EEF1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51869.14000000013</v>
      </c>
      <c r="D7" s="30" t="s">
        <v>46</v>
      </c>
    </row>
    <row r="8" spans="1:7" ht="12.95" customHeight="1" x14ac:dyDescent="0.2">
      <c r="A8" t="s">
        <v>3</v>
      </c>
      <c r="C8" s="35">
        <v>0.35401199999999999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7.1022260766995249E-5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6.4928664849461495E-6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60365.767724884259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55894.684353407189</v>
      </c>
      <c r="D15" s="14" t="s">
        <v>38</v>
      </c>
      <c r="E15" s="15">
        <f ca="1">ROUND(2*(E14-$C$7)/$C$8,0)/2+E13</f>
        <v>24002</v>
      </c>
    </row>
    <row r="16" spans="1:7" ht="12.95" customHeight="1" x14ac:dyDescent="0.2">
      <c r="A16" s="16" t="s">
        <v>4</v>
      </c>
      <c r="B16" s="10"/>
      <c r="C16" s="17">
        <f ca="1">+C8+C12</f>
        <v>0.35401849286648496</v>
      </c>
      <c r="D16" s="14" t="s">
        <v>39</v>
      </c>
      <c r="E16" s="24">
        <f ca="1">ROUND(2*(E14-$C$15)/$C$16,0)/2+E13</f>
        <v>12630.5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45348.010760890662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55894.684353407189</v>
      </c>
      <c r="D18" s="20">
        <f ca="1">+C16</f>
        <v>0.35401849286648496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9.0026831721606642E-4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51869.14000000013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7.1022260766995249E-5</v>
      </c>
      <c r="Q21" s="2">
        <f>+C21-15018.5</f>
        <v>36850.64000000013</v>
      </c>
      <c r="S21">
        <f ca="1">+(O21-G21)^2</f>
        <v>5.0441615244550726E-9</v>
      </c>
    </row>
    <row r="22" spans="1:19" ht="12.95" customHeight="1" x14ac:dyDescent="0.2">
      <c r="A22" s="33" t="s">
        <v>47</v>
      </c>
      <c r="B22" s="34" t="s">
        <v>48</v>
      </c>
      <c r="C22" s="33">
        <v>55588.636299999998</v>
      </c>
      <c r="D22" s="33">
        <v>2.0000000000000001E-4</v>
      </c>
      <c r="E22">
        <f>+(C22-C$7)/C$8</f>
        <v>10506.695535744178</v>
      </c>
      <c r="F22">
        <f>ROUND(2*E22,0)/2</f>
        <v>10506.5</v>
      </c>
      <c r="G22">
        <f>+C22-(C$7+F22*C$8)</f>
        <v>6.9221999867295381E-2</v>
      </c>
      <c r="I22">
        <f>+G22</f>
        <v>6.9221999867295381E-2</v>
      </c>
      <c r="O22">
        <f ca="1">+C$11+C$12*$F22</f>
        <v>6.828832398485371E-2</v>
      </c>
      <c r="Q22" s="2">
        <f>+C22-15018.5</f>
        <v>40570.136299999998</v>
      </c>
      <c r="S22">
        <f ca="1">+(O22-G22)^2</f>
        <v>8.7175065345323155E-7</v>
      </c>
    </row>
    <row r="23" spans="1:19" ht="12.95" customHeight="1" x14ac:dyDescent="0.2">
      <c r="A23" s="33" t="s">
        <v>49</v>
      </c>
      <c r="B23" s="34" t="s">
        <v>48</v>
      </c>
      <c r="C23" s="33">
        <v>55894.860500000003</v>
      </c>
      <c r="D23" s="33">
        <v>2.0000000000000001E-4</v>
      </c>
      <c r="E23">
        <f>+(C23-C$7)/C$8</f>
        <v>11371.706326338859</v>
      </c>
      <c r="F23">
        <f>ROUND(2*E23,0)/2</f>
        <v>11371.5</v>
      </c>
      <c r="G23">
        <f>+C23-(C$7+F23*C$8)</f>
        <v>7.304199987265747E-2</v>
      </c>
      <c r="I23">
        <f>+G23</f>
        <v>7.304199987265747E-2</v>
      </c>
      <c r="O23">
        <f ca="1">+C$11+C$12*$F23</f>
        <v>7.3904653494332131E-2</v>
      </c>
      <c r="Q23" s="2">
        <f>+C23-15018.5</f>
        <v>40876.360500000003</v>
      </c>
      <c r="S23">
        <f ca="1">+(O23-G23)^2</f>
        <v>7.4417127098840928E-7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2024-02-25T05:25:31Z</dcterms:modified>
</cp:coreProperties>
</file>