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3B3240C-B1ED-476B-BE89-BA31F11B72A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O22" i="1" l="1"/>
  <c r="S22" i="1" s="1"/>
  <c r="O23" i="1"/>
  <c r="S23" i="1" s="1"/>
  <c r="O21" i="1"/>
  <c r="S21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<sst xmlns="http://schemas.openxmlformats.org/spreadsheetml/2006/main" count="55" uniqueCount="51">
  <si>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</si>
  <si>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</si>
  <si>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</si>
  <si>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</si>
  <si>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</si>
  <si>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</si>
  <si>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</si>
  <si>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</si>
  <si>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</si>
  <si>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</si>
  <si>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</si>
  <si>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</si>
  <si>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</si>
  <si>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</si>
  <si>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</si>
  <si>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</si>
  <si>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</si>
  <si>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</si>
  <si>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</si>
  <si>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</si>
  <si>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</si>
  <si>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</si>
  <si>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</si>
  <si>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</si>
  <si>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</si>
  <si>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</si>
  <si>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</si>
  <si>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</si>
  <si>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</si>
  <si>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</si>
  <si>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</si>
  <si>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</si>
  <si>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</si>
  <si>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</si>
  <si>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</si>
  <si>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</si>
  <si>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</si>
  <si>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</si>
  <si>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</si>
  <si>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</si>
  <si>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</si>
  <si>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</si>
  <si>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G0174-0675</t>
  </si>
  <si>
    <t>IBVS 5992</t>
  </si>
  <si>
    <t>II</t>
  </si>
  <si>
    <t>IBVS 6042</t>
  </si>
  <si>
    <t>G0174-0675_0.xls</t>
  </si>
  <si>
    <t>EC</t>
  </si>
  <si>
    <t>VSX</t>
  </si>
  <si>
    <t>CCD</t>
  </si>
  <si>
    <t>V1009 Mon / GSC 0174-0675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</si>
</sst>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V01009 Mon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6810.5</c:v>
                </c:pt>
                <c:pt idx="2">
                  <c:v>9379.5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E1-4F07-A454-DB0942CB65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6810.5</c:v>
                </c:pt>
                <c:pt idx="2">
                  <c:v>9379.5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1.905500001157634E-3</c:v>
                </c:pt>
                <c:pt idx="2">
                  <c:v>3.8844999944558367E-3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E1-4F07-A454-DB0942CB65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6810.5</c:v>
                </c:pt>
                <c:pt idx="2">
                  <c:v>9379.5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E1-4F07-A454-DB0942CB65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6810.5</c:v>
                </c:pt>
                <c:pt idx="2">
                  <c:v>9379.5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E1-4F07-A454-DB0942CB65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6810.5</c:v>
                </c:pt>
                <c:pt idx="2">
                  <c:v>9379.5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E1-4F07-A454-DB0942CB65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6810.5</c:v>
                </c:pt>
                <c:pt idx="2">
                  <c:v>9379.5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E1-4F07-A454-DB0942CB65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6810.5</c:v>
                </c:pt>
                <c:pt idx="2">
                  <c:v>9379.5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E1-4F07-A454-DB0942CB65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6810.5</c:v>
                </c:pt>
                <c:pt idx="2">
                  <c:v>9379.5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-1.5642342315959432E-4</c:v>
                </c:pt>
                <c:pt idx="1">
                  <c:v>2.476606851109139E-3</c:v>
                </c:pt>
                <c:pt idx="2">
                  <c:v>3.4698165676639255E-3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E1-4F07-A454-DB0942CB652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6810.5</c:v>
                </c:pt>
                <c:pt idx="2">
                  <c:v>9379.5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E1-4F07-A454-DB0942CB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997152"/>
        <c:axId val="1"/>
      </c:scatterChart>
      <c:valAx>
        <c:axId val="766997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997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76122D-8ED2-56B5-D607-B2D1979B0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6: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46</v>
      </c>
    </row>
    <row r="2" spans="1:7" ht="12.95" customHeight="1" x14ac:dyDescent="0.2">
      <c r="A2" t="s">
        <v>24</v>
      </c>
      <c r="B2" t="s">
        <v>47</v>
      </c>
      <c r="C2" s="31" t="s">
        <v>41</v>
      </c>
      <c r="D2" s="3">
        <v>0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8">
        <v>53818.582999999999</v>
      </c>
      <c r="D7" s="30" t="s">
        <v>48</v>
      </c>
    </row>
    <row r="8" spans="1:7" ht="12.95" customHeight="1" x14ac:dyDescent="0.2">
      <c r="A8" t="s">
        <v>3</v>
      </c>
      <c r="C8" s="38">
        <v>0.262409</v>
      </c>
      <c r="D8" s="30" t="s">
        <v>48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-1.5642342315959432E-4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3.8661335794269631E-7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60365.768785995366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56279.720480623255</v>
      </c>
      <c r="D15" s="14" t="s">
        <v>38</v>
      </c>
      <c r="E15" s="15">
        <f ca="1">ROUND(2*(E14-$C$7)/$C$8,0)/2+E13</f>
        <v>24951.5</v>
      </c>
    </row>
    <row r="16" spans="1:7" ht="12.95" customHeight="1" x14ac:dyDescent="0.2">
      <c r="A16" s="16" t="s">
        <v>4</v>
      </c>
      <c r="B16" s="10"/>
      <c r="C16" s="17">
        <f ca="1">+C8+C12</f>
        <v>0.26240938661335794</v>
      </c>
      <c r="D16" s="14" t="s">
        <v>39</v>
      </c>
      <c r="E16" s="24">
        <f ca="1">ROUND(2*(E14-$C$15)/$C$16,0)/2+E13</f>
        <v>15572.5</v>
      </c>
    </row>
    <row r="17" spans="1:19" ht="12.95" customHeight="1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45347.986486993104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56279.720480623255</v>
      </c>
      <c r="D18" s="20">
        <f ca="1">+C16</f>
        <v>0.26240938661335794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5.1117201890869314E-4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53818.582999999999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-1.5642342315959432E-4</v>
      </c>
      <c r="Q21" s="2">
        <f>+C21-15018.5</f>
        <v>38800.082999999999</v>
      </c>
      <c r="S21">
        <f ca="1">+(O21-G21)^2</f>
        <v>2.4468287312965509E-8</v>
      </c>
    </row>
    <row r="22" spans="1:19" ht="12.95" customHeight="1" x14ac:dyDescent="0.2">
      <c r="A22" s="33" t="s">
        <v>43</v>
      </c>
      <c r="B22" s="34" t="s">
        <v>44</v>
      </c>
      <c r="C22" s="33">
        <v>55605.721400000002</v>
      </c>
      <c r="D22" s="33">
        <v>2.9999999999999997E-4</v>
      </c>
      <c r="E22">
        <f>+(C22-C$7)/C$8</f>
        <v>6810.5072615649742</v>
      </c>
      <c r="F22">
        <f>ROUND(2*E22,0)/2</f>
        <v>6810.5</v>
      </c>
      <c r="G22">
        <f>+C22-(C$7+F22*C$8)</f>
        <v>1.905500001157634E-3</v>
      </c>
      <c r="I22">
        <f>+G22</f>
        <v>1.905500001157634E-3</v>
      </c>
      <c r="O22">
        <f ca="1">+C$11+C$12*$F22</f>
        <v>2.476606851109139E-3</v>
      </c>
      <c r="Q22" s="2">
        <f>+C22-15018.5</f>
        <v>40587.221400000002</v>
      </c>
      <c r="S22">
        <f ca="1">+(O22-G22)^2</f>
        <v>3.2616303406153091E-7</v>
      </c>
    </row>
    <row r="23" spans="1:19" ht="12.95" customHeight="1" x14ac:dyDescent="0.2">
      <c r="A23" s="35" t="s">
        <v>45</v>
      </c>
      <c r="B23" s="36" t="s">
        <v>44</v>
      </c>
      <c r="C23" s="37">
        <v>56279.852099999996</v>
      </c>
      <c r="D23" s="37">
        <v>5.0000000000000001E-4</v>
      </c>
      <c r="E23">
        <f>+(C23-C$7)/C$8</f>
        <v>9379.5148032270154</v>
      </c>
      <c r="F23">
        <f>ROUND(2*E23,0)/2</f>
        <v>9379.5</v>
      </c>
      <c r="G23">
        <f>+C23-(C$7+F23*C$8)</f>
        <v>3.8844999944558367E-3</v>
      </c>
      <c r="I23">
        <f>+G23</f>
        <v>3.8844999944558367E-3</v>
      </c>
      <c r="O23">
        <f ca="1">+C$11+C$12*$F23</f>
        <v>3.4698165676639255E-3</v>
      </c>
      <c r="Q23" s="2">
        <f>+C23-15018.5</f>
        <v>41261.352099999996</v>
      </c>
      <c r="S23">
        <f ca="1">+(O23-G23)^2</f>
        <v>1.7196234445588234E-7</v>
      </c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2024-02-25T05:27:03Z</dcterms:modified>
</cp:coreProperties>
</file>