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B87159-FB24-4FDB-819C-44E82BE602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F22" i="1"/>
  <c r="G22" i="1"/>
  <c r="I22" i="1"/>
  <c r="E22" i="1"/>
  <c r="E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2" i="1"/>
  <c r="S22" i="1" s="1"/>
  <c r="C15" i="1"/>
  <c r="O21" i="1"/>
  <c r="S21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<sst xmlns="http://schemas.openxmlformats.org/spreadsheetml/2006/main" count="56" uniqueCount="52">
  <si>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</si>
  <si>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</si>
  <si>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</si>
  <si>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</si>
  <si>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</si>
  <si>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</si>
  <si>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</si>
  <si>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</si>
  <si>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</si>
  <si>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</si>
  <si>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</si>
  <si>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</si>
  <si>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</si>
  <si>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</si>
  <si>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</si>
  <si>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</si>
  <si>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</si>
  <si>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</si>
  <si>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</si>
  <si>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</si>
  <si>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</si>
  <si>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</si>
  <si>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</si>
  <si>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</si>
  <si>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</si>
  <si>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</si>
  <si>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</si>
  <si>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</si>
  <si>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</si>
  <si>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</si>
  <si>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</si>
  <si>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</si>
  <si>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</si>
  <si>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</si>
  <si>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</si>
  <si>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</si>
  <si>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</si>
  <si>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</si>
  <si>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</si>
  <si>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</si>
  <si>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</si>
  <si>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</si>
  <si>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G5398-2032</t>
  </si>
  <si>
    <t>G5398-2032_Mon.xls</t>
  </si>
  <si>
    <t>EC</t>
  </si>
  <si>
    <t>Mon</t>
  </si>
  <si>
    <t>VSX</t>
  </si>
  <si>
    <t>IBVS 5992</t>
  </si>
  <si>
    <t>II</t>
  </si>
  <si>
    <t>IBVS 6029</t>
  </si>
  <si>
    <t>V1013 Mon / GSC 5398-2032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</si>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</sst>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3" borderId="0" xfId="0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V1013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CE-4855-B514-B31846DB04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-0.11300499988283264</c:v>
                </c:pt>
                <c:pt idx="2">
                  <c:v>-0.12227499988512136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CE-4855-B514-B31846DB04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CE-4855-B514-B31846DB04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CE-4855-B514-B31846DB04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CE-4855-B514-B31846DB04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CE-4855-B514-B31846DB04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CE-4855-B514-B31846DB04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-9.4831772611561616E-5</c:v>
                </c:pt>
                <c:pt idx="1">
                  <c:v>-0.11196720456862225</c:v>
                </c:pt>
                <c:pt idx="2">
                  <c:v>-0.12321796342672021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CE-4855-B514-B31846DB04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9774.5</c:v>
                </c:pt>
                <c:pt idx="2">
                  <c:v>10757.5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CE-4855-B514-B31846DB0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380416"/>
        <c:axId val="1"/>
      </c:scatterChart>
      <c:valAx>
        <c:axId val="81838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380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3CEF15-DEFE-3BE0-D74A-8C7FABB1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51869.129999999888</v>
      </c>
      <c r="D7" s="30" t="s">
        <v>46</v>
      </c>
    </row>
    <row r="8" spans="1:7" ht="12.95" customHeight="1" x14ac:dyDescent="0.2">
      <c r="A8" t="s">
        <v>3</v>
      </c>
      <c r="C8" s="38">
        <v>0.38249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-9.4831772611561616E-5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-1.1445329458899247E-5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60365.770262615741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55983.451717759126</v>
      </c>
      <c r="D15" s="14" t="s">
        <v>38</v>
      </c>
      <c r="E15" s="15">
        <f ca="1">ROUND(2*(E14-$C$7)/$C$8,0)/2+E13</f>
        <v>22215</v>
      </c>
    </row>
    <row r="16" spans="1:7" ht="12.95" customHeight="1" x14ac:dyDescent="0.2">
      <c r="A16" s="16" t="s">
        <v>4</v>
      </c>
      <c r="B16" s="10"/>
      <c r="C16" s="17">
        <f ca="1">+C8+C12</f>
        <v>0.38247855467054109</v>
      </c>
      <c r="D16" s="14" t="s">
        <v>39</v>
      </c>
      <c r="E16" s="24">
        <f ca="1">ROUND(2*(E14-$C$15)/$C$16,0)/2+E13</f>
        <v>11458.5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45347.978069784855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55983.451717759126</v>
      </c>
      <c r="D18" s="20">
        <f ca="1">+C16</f>
        <v>0.38247855467054109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9.937787530628591E-4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51869.129999999888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-9.4831772611561616E-5</v>
      </c>
      <c r="Q21" s="2">
        <f>+C21-15018.5</f>
        <v>36850.629999999888</v>
      </c>
      <c r="S21">
        <f ca="1">+(O21-G21)^2</f>
        <v>8.9930650966509284E-9</v>
      </c>
    </row>
    <row r="22" spans="1:19" ht="12.95" customHeight="1" x14ac:dyDescent="0.2">
      <c r="A22" s="33" t="s">
        <v>47</v>
      </c>
      <c r="B22" s="34" t="s">
        <v>48</v>
      </c>
      <c r="C22" s="33">
        <v>55607.665500000003</v>
      </c>
      <c r="D22" s="33">
        <v>5.9999999999999995E-4</v>
      </c>
      <c r="E22">
        <f>+(C22-C$7)/C$8</f>
        <v>9774.2045543677341</v>
      </c>
      <c r="F22" s="37">
        <f>ROUND(2*E22,0)/2+0.5</f>
        <v>9774.5</v>
      </c>
      <c r="G22">
        <f>+C22-(C$7+F22*C$8)</f>
        <v>-0.11300499988283264</v>
      </c>
      <c r="I22">
        <f>+G22</f>
        <v>-0.11300499988283264</v>
      </c>
      <c r="O22">
        <f ca="1">+C$11+C$12*$F22</f>
        <v>-0.11196720456862225</v>
      </c>
      <c r="Q22" s="2">
        <f>+C22-15018.5</f>
        <v>40589.165500000003</v>
      </c>
      <c r="S22">
        <f ca="1">+(O22-G22)^2</f>
        <v>1.0770191141970378E-6</v>
      </c>
    </row>
    <row r="23" spans="1:19" ht="12.95" customHeight="1" x14ac:dyDescent="0.2">
      <c r="A23" s="35" t="s">
        <v>49</v>
      </c>
      <c r="B23" s="36" t="s">
        <v>48</v>
      </c>
      <c r="C23" s="35">
        <v>55983.643900000003</v>
      </c>
      <c r="D23" s="35">
        <v>5.9999999999999995E-4</v>
      </c>
      <c r="E23">
        <f>+(C23-C$7)/C$8</f>
        <v>10757.180318439998</v>
      </c>
      <c r="F23" s="37">
        <f>ROUND(2*E23,0)/2+0.5</f>
        <v>10757.5</v>
      </c>
      <c r="G23">
        <f>+C23-(C$7+F23*C$8)</f>
        <v>-0.12227499988512136</v>
      </c>
      <c r="I23">
        <f>+G23</f>
        <v>-0.12227499988512136</v>
      </c>
      <c r="O23">
        <f ca="1">+C$11+C$12*$F23</f>
        <v>-0.12321796342672021</v>
      </c>
      <c r="Q23" s="2">
        <f>+C23-15018.5</f>
        <v>40965.143900000003</v>
      </c>
      <c r="S23">
        <f ca="1">+(O23-G23)^2</f>
        <v>8.8918024078465384E-7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2024-02-25T05:29:10Z</dcterms:modified>
</cp:coreProperties>
</file>