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5E9D381-9F70-4895-8944-10F503807D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21" i="1"/>
  <c r="R22" i="1" s="1"/>
  <c r="A21" i="1"/>
  <c r="G11" i="1"/>
  <c r="F11" i="1"/>
  <c r="C7" i="1"/>
  <c r="C8" i="1"/>
  <c r="E21" i="1" l="1"/>
  <c r="F21" i="1" s="1"/>
  <c r="G21" i="1" s="1"/>
  <c r="Q21" i="1"/>
  <c r="C17" i="1"/>
  <c r="C11" i="1"/>
  <c r="C12" i="1"/>
  <c r="C16" i="1" l="1"/>
  <c r="D18" i="1" s="1"/>
  <c r="H21" i="1"/>
  <c r="O21" i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<sst xmlns="http://schemas.openxmlformats.org/spreadsheetml/2006/main" count="53" uniqueCount="48">
  <si>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</si>
  <si>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</si>
  <si>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</si>
  <si>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</si>
  <si>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</si>
  <si>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</si>
  <si>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</si>
  <si>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</si>
  <si>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</si>
  <si>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</si>
  <si>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</si>
  <si>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</si>
  <si>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</si>
  <si>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</si>
  <si>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</si>
  <si>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</si>
  <si>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</si>
  <si>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</si>
  <si>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</si>
  <si>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</si>
  <si>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</si>
  <si>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</si>
  <si>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</si>
  <si>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</si>
  <si>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</si>
  <si>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</si>
  <si>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</si>
  <si>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</si>
  <si>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</si>
  <si>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</si>
  <si>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</si>
  <si>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</si>
  <si>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</si>
  <si>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</si>
  <si>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LQ Mus  / GSC 9241-1491</t>
  </si>
  <si>
    <t>Mus_LQ.xls</t>
  </si>
  <si>
    <t>EA</t>
  </si>
  <si>
    <t>IBVS 5557 Eph.</t>
  </si>
  <si>
    <t>IBVS 5557</t>
  </si>
  <si>
    <t>Mus</t>
  </si>
  <si>
    <t>CCD</t>
  </si>
  <si>
    <t>VSX</t>
  </si>
  <si>
    <t>Add cycle</t>
  </si>
  <si>
    <t>Old Cycle</t>
  </si>
  <si>
    <t>Next ToM-P</t>
  </si>
  <si>
    <t>Next ToM-S</t>
  </si>
  <si>
    <t xml:space="preserve">Mag </t>
  </si>
  <si>
    <t>9.04-9.66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</si>
</sst>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5" fillId="0" borderId="0" xfId="0" applyFont="1" applyAlignment="1"/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top"/>
    </xf>
    <xf numFmtId="0" fontId="15" fillId="0" borderId="8" xfId="0" applyFont="1" applyBorder="1" applyAlignment="1"/>
    <xf numFmtId="0" fontId="14" fillId="0" borderId="8" xfId="0" applyFont="1" applyBorder="1" applyAlignment="1">
      <alignment horizontal="right"/>
    </xf>
    <xf numFmtId="22" fontId="16" fillId="0" borderId="7" xfId="0" applyNumberFormat="1" applyFont="1" applyBorder="1" applyAlignment="1">
      <alignment horizontal="right" vertical="top"/>
    </xf>
    <xf numFmtId="0" fontId="14" fillId="0" borderId="9" xfId="0" applyFont="1" applyBorder="1" applyAlignment="1">
      <alignment horizontal="right"/>
    </xf>
    <xf numFmtId="0" fontId="16" fillId="0" borderId="10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LQ Mus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B8-4EEB-85BC-0A2AAF9CF6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B8-4EEB-85BC-0A2AAF9CF6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B8-4EEB-85BC-0A2AAF9CF6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B8-4EEB-85BC-0A2AAF9CF6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B8-4EEB-85BC-0A2AAF9CF6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B8-4EEB-85BC-0A2AAF9CF6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B8-4EEB-85BC-0A2AAF9CF6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B8-4EEB-85BC-0A2AAF9CF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058648"/>
        <c:axId val="1"/>
      </c:scatterChart>
      <c:valAx>
        <c:axId val="486058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058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1</xdr:rowOff>
    </xdr:from>
    <xdr:to>
      <xdr:col>17</xdr:col>
      <xdr:colOff>285750</xdr:colOff>
      <xdr:row>18</xdr:row>
      <xdr:rowOff>104776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6667E5-9DB8-EC7A-14A7-6238413A3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34</v>
      </c>
      <c r="E1" s="27"/>
      <c r="F1" s="27" t="s">
        <v>35</v>
      </c>
      <c r="G1" s="28" t="s">
        <v>36</v>
      </c>
      <c r="H1" s="29" t="s">
        <v>37</v>
      </c>
      <c r="I1" s="28">
        <v>52712.718999999997</v>
      </c>
      <c r="J1" s="28">
        <v>7.5064000000000002</v>
      </c>
      <c r="K1" s="28" t="s">
        <v>38</v>
      </c>
      <c r="L1" s="28" t="s">
        <v>39</v>
      </c>
    </row>
    <row r="2" spans="1:12" x14ac:dyDescent="0.2">
      <c r="A2" t="s">
        <v>23</v>
      </c>
      <c r="B2" t="s">
        <v>36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52712.718999999997</v>
      </c>
      <c r="D4" s="8">
        <v>7.5064000000000002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52712.718999999997</v>
      </c>
      <c r="D7" s="30" t="s">
        <v>41</v>
      </c>
    </row>
    <row r="8" spans="1:12" x14ac:dyDescent="0.2">
      <c r="A8" t="s">
        <v>2</v>
      </c>
      <c r="C8">
        <f>+D4</f>
        <v>7.5064000000000002</v>
      </c>
      <c r="D8" s="30" t="s">
        <v>41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46</v>
      </c>
      <c r="F12" s="32" t="s">
        <v>47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42</v>
      </c>
      <c r="F13" s="34">
        <v>1</v>
      </c>
    </row>
    <row r="14" spans="1:12" x14ac:dyDescent="0.2">
      <c r="A14" s="11"/>
      <c r="B14" s="11"/>
      <c r="C14" s="11"/>
      <c r="D14" s="11"/>
      <c r="E14" s="33" t="s">
        <v>31</v>
      </c>
      <c r="F14" s="35">
        <f ca="1">NOW()+15018.5+$C$5/24</f>
        <v>60519.170447453704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43</v>
      </c>
      <c r="F15" s="35">
        <f ca="1">ROUND(2*(F14-$C$7)/$C$8,0)/2+F13</f>
        <v>1041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3" t="s">
        <v>32</v>
      </c>
      <c r="F16" s="35" t="e">
        <f ca="1">ROUND(2*(F14-$C$15)/$C$16,0)/2+F13</f>
        <v>#DIV/0!</v>
      </c>
    </row>
    <row r="17" spans="1:18" ht="13.5" thickBot="1" x14ac:dyDescent="0.25">
      <c r="A17" s="16" t="s">
        <v>28</v>
      </c>
      <c r="B17" s="11"/>
      <c r="C17" s="11">
        <f>COUNT(C21:C2191)</f>
        <v>1</v>
      </c>
      <c r="D17" s="16"/>
      <c r="E17" s="36" t="s">
        <v>44</v>
      </c>
      <c r="F17" s="35" t="e">
        <f ca="1">+$C$15+$C$16*$F$16-15018.5-$C$5/24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8" t="s">
        <v>45</v>
      </c>
      <c r="F18" s="37" t="e">
        <f ca="1">+($C$15+$C$16*$F$16)-($C$16/2)-15018.5-$C$5/24</f>
        <v>#DIV/0!</v>
      </c>
    </row>
    <row r="19" spans="1:18" ht="13.5" thickTop="1" x14ac:dyDescent="0.2">
      <c r="A19" s="24" t="s">
        <v>33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41</v>
      </c>
      <c r="I20" s="6" t="s">
        <v>40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$D$7</f>
        <v>VSX</v>
      </c>
      <c r="C21" s="9">
        <f>$C$7</f>
        <v>52712.718999999997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37694.218999999997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2024-07-27T06:35:26Z</dcterms:modified>
</cp:coreProperties>
</file>