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46D2825-05C7-4CB3-81AE-F29EEBA349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L31" i="1" s="1"/>
  <c r="Q31" i="1"/>
  <c r="E32" i="1"/>
  <c r="F32" i="1" s="1"/>
  <c r="G32" i="1" s="1"/>
  <c r="L32" i="1" s="1"/>
  <c r="Q32" i="1"/>
  <c r="E33" i="1"/>
  <c r="F33" i="1"/>
  <c r="G33" i="1" s="1"/>
  <c r="L33" i="1" s="1"/>
  <c r="Q33" i="1"/>
  <c r="E34" i="1"/>
  <c r="F34" i="1" s="1"/>
  <c r="G34" i="1" s="1"/>
  <c r="L34" i="1" s="1"/>
  <c r="Q34" i="1"/>
  <c r="E35" i="1"/>
  <c r="F35" i="1" s="1"/>
  <c r="G35" i="1" s="1"/>
  <c r="L35" i="1" s="1"/>
  <c r="Q35" i="1"/>
  <c r="E36" i="1"/>
  <c r="F36" i="1" s="1"/>
  <c r="G36" i="1" s="1"/>
  <c r="L36" i="1" s="1"/>
  <c r="Q36" i="1"/>
  <c r="E39" i="1"/>
  <c r="F39" i="1" s="1"/>
  <c r="G39" i="1" s="1"/>
  <c r="K39" i="1" s="1"/>
  <c r="Q39" i="1"/>
  <c r="E37" i="1"/>
  <c r="F37" i="1" s="1"/>
  <c r="G37" i="1" s="1"/>
  <c r="K37" i="1" s="1"/>
  <c r="Q37" i="1"/>
  <c r="E38" i="1"/>
  <c r="F38" i="1" s="1"/>
  <c r="G38" i="1" s="1"/>
  <c r="K38" i="1" s="1"/>
  <c r="Q38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F30" i="1" s="1"/>
  <c r="G30" i="1" s="1"/>
  <c r="K30" i="1" s="1"/>
  <c r="Q30" i="1"/>
  <c r="D9" i="1"/>
  <c r="C9" i="1"/>
  <c r="E23" i="1"/>
  <c r="F23" i="1" s="1"/>
  <c r="G23" i="1" s="1"/>
  <c r="K23" i="1" s="1"/>
  <c r="E24" i="1"/>
  <c r="F24" i="1" s="1"/>
  <c r="G24" i="1" s="1"/>
  <c r="K24" i="1" s="1"/>
  <c r="E25" i="1"/>
  <c r="F25" i="1" s="1"/>
  <c r="G25" i="1" s="1"/>
  <c r="K25" i="1" s="1"/>
  <c r="E26" i="1"/>
  <c r="F26" i="1" s="1"/>
  <c r="G26" i="1" s="1"/>
  <c r="K26" i="1" s="1"/>
  <c r="E27" i="1"/>
  <c r="F27" i="1" s="1"/>
  <c r="G27" i="1" s="1"/>
  <c r="K27" i="1" s="1"/>
  <c r="E21" i="1"/>
  <c r="F21" i="1" s="1"/>
  <c r="G21" i="1" s="1"/>
  <c r="H21" i="1" s="1"/>
  <c r="C17" i="1"/>
  <c r="Q24" i="1"/>
  <c r="Q25" i="1"/>
  <c r="Q26" i="1"/>
  <c r="Q27" i="1"/>
  <c r="Q23" i="1"/>
  <c r="Q21" i="1"/>
  <c r="F15" i="1"/>
  <c r="E22" i="1" l="1"/>
  <c r="F22" i="1" s="1"/>
  <c r="G22" i="1" s="1"/>
  <c r="Q22" i="1"/>
  <c r="F16" i="1"/>
  <c r="C12" i="1"/>
  <c r="C11" i="1"/>
  <c r="O33" i="1" l="1"/>
  <c r="O37" i="1"/>
  <c r="O27" i="1"/>
  <c r="O21" i="1"/>
  <c r="O39" i="1"/>
  <c r="O23" i="1"/>
  <c r="O34" i="1"/>
  <c r="O32" i="1"/>
  <c r="O25" i="1"/>
  <c r="O29" i="1"/>
  <c r="O28" i="1"/>
  <c r="O24" i="1"/>
  <c r="O30" i="1"/>
  <c r="O38" i="1"/>
  <c r="O36" i="1"/>
  <c r="C15" i="1"/>
  <c r="C18" i="1" s="1"/>
  <c r="O35" i="1"/>
  <c r="O26" i="1"/>
  <c r="O31" i="1"/>
  <c r="C16" i="1"/>
  <c r="D18" i="1" s="1"/>
  <c r="I22" i="1"/>
  <c r="O22" i="1"/>
  <c r="F17" i="1" l="1"/>
  <c r="F18" i="1" s="1"/>
  <c r="F19" i="1" l="1"/>
</calcChain>
</file>

<file path=xl/sharedStrings.xml><?xml version="1.0" encoding="utf-8"?>
<sst xmlns="http://schemas.openxmlformats.org/spreadsheetml/2006/main" count="99" uniqueCount="62">
  <si>
    <t>OEJV 0189</t>
  </si>
  <si>
    <t>OEJV 0198</t>
  </si>
  <si>
    <t>I</t>
  </si>
  <si>
    <t>JAVSO..44…26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</si>
  <si>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</si>
  <si>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</si>
  <si>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</si>
  <si>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</si>
  <si>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</si>
  <si>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</si>
  <si>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</si>
  <si>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</si>
  <si>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</si>
  <si>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</si>
  <si>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</si>
  <si>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</si>
  <si>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</si>
  <si>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</si>
  <si>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</si>
  <si>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</si>
  <si>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</si>
  <si>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</si>
  <si>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</si>
  <si>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</si>
  <si>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</si>
  <si>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</si>
  <si>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</si>
  <si>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</si>
  <si>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</si>
  <si>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</si>
  <si>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</si>
  <si>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</si>
  <si>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</si>
  <si>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</si>
  <si>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</si>
  <si>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</si>
  <si>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</si>
  <si>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</si>
  <si>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</si>
  <si>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</si>
  <si>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</si>
  <si>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</si>
  <si>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</si>
  <si>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TW Mus</t>
  </si>
  <si>
    <t>G8984-1064</t>
  </si>
  <si>
    <t>EW/KW</t>
  </si>
  <si>
    <t>TW Mus / GSC 8984-1064</t>
  </si>
  <si>
    <t>Kreiner</t>
  </si>
  <si>
    <t>GCVS 4</t>
  </si>
  <si>
    <t>II</t>
  </si>
  <si>
    <t>JAVSO, 48, 250</t>
  </si>
  <si>
    <t>JAVSO, 49, 251</t>
  </si>
  <si>
    <t>RIX</t>
  </si>
  <si>
    <t>BMGA</t>
  </si>
  <si>
    <t>VSS SEB Gp</t>
  </si>
  <si>
    <t>TESS/BAJ/RAA</t>
  </si>
  <si>
    <t>TESS</t>
  </si>
  <si>
    <t>Next ToM-P</t>
  </si>
  <si>
    <t>Next Tom-S</t>
  </si>
  <si>
    <t xml:space="preserve">12.0-12.4 </t>
  </si>
  <si>
    <t xml:space="preserve">Mag p 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</si>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</sst>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24" borderId="5" xfId="0" applyFont="1" applyFill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7" fillId="24" borderId="5" xfId="0" applyFont="1" applyFill="1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5" borderId="5" xfId="0" applyFont="1" applyFill="1" applyBorder="1" applyAlignment="1">
      <alignment horizontal="left" vertic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5" fillId="0" borderId="0" xfId="41" applyFont="1" applyAlignment="1">
      <alignment horizontal="lef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5" fillId="0" borderId="0" xfId="0" applyFont="1" applyAlignment="1"/>
    <xf numFmtId="0" fontId="35" fillId="0" borderId="0" xfId="0" applyFont="1" applyAlignment="1">
      <alignment horizontal="center"/>
    </xf>
    <xf numFmtId="165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/>
    </xf>
    <xf numFmtId="165" fontId="35" fillId="0" borderId="0" xfId="0" applyNumberFormat="1" applyFont="1" applyAlignment="1">
      <alignment horizontal="left"/>
    </xf>
    <xf numFmtId="0" fontId="8" fillId="0" borderId="0" xfId="0" applyFont="1" applyAlignment="1"/>
    <xf numFmtId="0" fontId="6" fillId="0" borderId="0" xfId="0" applyFont="1" applyAlignment="1"/>
    <xf numFmtId="0" fontId="0" fillId="0" borderId="0" xfId="0" applyAlignment="1">
      <alignment horizontal="right"/>
    </xf>
    <xf numFmtId="0" fontId="6" fillId="0" borderId="0" xfId="0" applyFont="1" applyAlignment="1">
      <alignment horizontal="left"/>
    </xf>
    <xf numFmtId="166" fontId="35" fillId="0" borderId="0" xfId="0" applyNumberFormat="1" applyFont="1" applyAlignment="1">
      <alignment horizontal="left"/>
    </xf>
    <xf numFmtId="0" fontId="6" fillId="26" borderId="11" xfId="0" applyFont="1" applyFill="1" applyBorder="1" applyAlignment="1">
      <alignment horizontal="right" vertical="center"/>
    </xf>
    <xf numFmtId="0" fontId="6" fillId="26" borderId="12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right" vertical="top"/>
    </xf>
    <xf numFmtId="0" fontId="13" fillId="0" borderId="14" xfId="0" applyFont="1" applyBorder="1">
      <alignment vertical="top"/>
    </xf>
    <xf numFmtId="0" fontId="10" fillId="0" borderId="14" xfId="0" applyFont="1" applyBorder="1">
      <alignment vertical="top"/>
    </xf>
    <xf numFmtId="0" fontId="9" fillId="0" borderId="14" xfId="0" applyFont="1" applyBorder="1" applyAlignment="1"/>
    <xf numFmtId="22" fontId="9" fillId="0" borderId="14" xfId="0" applyNumberFormat="1" applyFont="1" applyBorder="1">
      <alignment vertical="top"/>
    </xf>
    <xf numFmtId="0" fontId="11" fillId="0" borderId="15" xfId="0" applyFont="1" applyBorder="1" applyAlignment="1">
      <alignment horizontal="right" vertical="top"/>
    </xf>
    <xf numFmtId="22" fontId="35" fillId="0" borderId="16" xfId="0" applyNumberFormat="1" applyFont="1" applyBorder="1" applyAlignment="1"/>
    <xf numFmtId="0" fontId="11" fillId="0" borderId="0" xfId="0" applyFont="1" applyBorder="1" applyAlignment="1">
      <alignment horizontal="right" vertical="top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Mus - O-C Diagr.</a:t>
            </a:r>
          </a:p>
        </c:rich>
      </c:tx>
      <c:layout>
        <c:manualLayout>
          <c:xMode val="edge"/>
          <c:yMode val="edge"/>
          <c:x val="0.381954887218045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Active!$D$21:$D$235</c:f>
                <c:numCache>
                  <c:formatCode>General</c:formatCode>
                  <c:ptCount val="21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  <c:pt idx="10">
                    <c:v>9.3400000000000004E-4</c:v>
                  </c:pt>
                  <c:pt idx="11">
                    <c:v>4.1100000000000002E-4</c:v>
                  </c:pt>
                  <c:pt idx="12">
                    <c:v>8.9099999999999997E-4</c:v>
                  </c:pt>
                  <c:pt idx="13">
                    <c:v>1.065E-3</c:v>
                  </c:pt>
                  <c:pt idx="14">
                    <c:v>9.8499999999999998E-4</c:v>
                  </c:pt>
                  <c:pt idx="15">
                    <c:v>1.2E-4</c:v>
                  </c:pt>
                  <c:pt idx="16">
                    <c:v>3.0400000000000002E-4</c:v>
                  </c:pt>
                  <c:pt idx="17">
                    <c:v>3.9300000000000001E-4</c:v>
                  </c:pt>
                  <c:pt idx="18">
                    <c:v>1.281E-3</c:v>
                  </c:pt>
                </c:numCache>
              </c:numRef>
            </c:plus>
            <c:minus>
              <c:numRef>
                <c:f>Active!$D$21:$D$235</c:f>
                <c:numCache>
                  <c:formatCode>General</c:formatCode>
                  <c:ptCount val="21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  <c:pt idx="10">
                    <c:v>9.3400000000000004E-4</c:v>
                  </c:pt>
                  <c:pt idx="11">
                    <c:v>4.1100000000000002E-4</c:v>
                  </c:pt>
                  <c:pt idx="12">
                    <c:v>8.9099999999999997E-4</c:v>
                  </c:pt>
                  <c:pt idx="13">
                    <c:v>1.065E-3</c:v>
                  </c:pt>
                  <c:pt idx="14">
                    <c:v>9.8499999999999998E-4</c:v>
                  </c:pt>
                  <c:pt idx="15">
                    <c:v>1.2E-4</c:v>
                  </c:pt>
                  <c:pt idx="16">
                    <c:v>3.0400000000000002E-4</c:v>
                  </c:pt>
                  <c:pt idx="17">
                    <c:v>3.9300000000000001E-4</c:v>
                  </c:pt>
                  <c:pt idx="18">
                    <c:v>1.281E-3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67567.5</c:v>
                </c:pt>
                <c:pt idx="2">
                  <c:v>78607</c:v>
                </c:pt>
                <c:pt idx="3">
                  <c:v>80346.5</c:v>
                </c:pt>
                <c:pt idx="4">
                  <c:v>81296.5</c:v>
                </c:pt>
                <c:pt idx="5">
                  <c:v>81298.5</c:v>
                </c:pt>
                <c:pt idx="6">
                  <c:v>81299</c:v>
                </c:pt>
                <c:pt idx="7">
                  <c:v>82014.5</c:v>
                </c:pt>
                <c:pt idx="8">
                  <c:v>82928</c:v>
                </c:pt>
                <c:pt idx="9">
                  <c:v>82928.5</c:v>
                </c:pt>
                <c:pt idx="10">
                  <c:v>83918.5</c:v>
                </c:pt>
                <c:pt idx="11">
                  <c:v>83919</c:v>
                </c:pt>
                <c:pt idx="12">
                  <c:v>83947</c:v>
                </c:pt>
                <c:pt idx="13">
                  <c:v>83947.5</c:v>
                </c:pt>
                <c:pt idx="14">
                  <c:v>83981</c:v>
                </c:pt>
                <c:pt idx="15">
                  <c:v>83981.5</c:v>
                </c:pt>
                <c:pt idx="16">
                  <c:v>84782</c:v>
                </c:pt>
                <c:pt idx="17">
                  <c:v>84804</c:v>
                </c:pt>
                <c:pt idx="18">
                  <c:v>85787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3C-4994-AC75-9A8EA2209FD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  <c:pt idx="10">
                    <c:v>9.3400000000000004E-4</c:v>
                  </c:pt>
                  <c:pt idx="11">
                    <c:v>4.1100000000000002E-4</c:v>
                  </c:pt>
                  <c:pt idx="12">
                    <c:v>8.9099999999999997E-4</c:v>
                  </c:pt>
                  <c:pt idx="13">
                    <c:v>1.065E-3</c:v>
                  </c:pt>
                  <c:pt idx="14">
                    <c:v>9.8499999999999998E-4</c:v>
                  </c:pt>
                  <c:pt idx="15">
                    <c:v>1.2E-4</c:v>
                  </c:pt>
                  <c:pt idx="16">
                    <c:v>3.0400000000000002E-4</c:v>
                  </c:pt>
                  <c:pt idx="17">
                    <c:v>3.9300000000000001E-4</c:v>
                  </c:pt>
                  <c:pt idx="18">
                    <c:v>1.281E-3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  <c:pt idx="10">
                    <c:v>9.3400000000000004E-4</c:v>
                  </c:pt>
                  <c:pt idx="11">
                    <c:v>4.1100000000000002E-4</c:v>
                  </c:pt>
                  <c:pt idx="12">
                    <c:v>8.9099999999999997E-4</c:v>
                  </c:pt>
                  <c:pt idx="13">
                    <c:v>1.065E-3</c:v>
                  </c:pt>
                  <c:pt idx="14">
                    <c:v>9.8499999999999998E-4</c:v>
                  </c:pt>
                  <c:pt idx="15">
                    <c:v>1.2E-4</c:v>
                  </c:pt>
                  <c:pt idx="16">
                    <c:v>3.0400000000000002E-4</c:v>
                  </c:pt>
                  <c:pt idx="17">
                    <c:v>3.9300000000000001E-4</c:v>
                  </c:pt>
                  <c:pt idx="18">
                    <c:v>1.281E-3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67567.5</c:v>
                </c:pt>
                <c:pt idx="2">
                  <c:v>78607</c:v>
                </c:pt>
                <c:pt idx="3">
                  <c:v>80346.5</c:v>
                </c:pt>
                <c:pt idx="4">
                  <c:v>81296.5</c:v>
                </c:pt>
                <c:pt idx="5">
                  <c:v>81298.5</c:v>
                </c:pt>
                <c:pt idx="6">
                  <c:v>81299</c:v>
                </c:pt>
                <c:pt idx="7">
                  <c:v>82014.5</c:v>
                </c:pt>
                <c:pt idx="8">
                  <c:v>82928</c:v>
                </c:pt>
                <c:pt idx="9">
                  <c:v>82928.5</c:v>
                </c:pt>
                <c:pt idx="10">
                  <c:v>83918.5</c:v>
                </c:pt>
                <c:pt idx="11">
                  <c:v>83919</c:v>
                </c:pt>
                <c:pt idx="12">
                  <c:v>83947</c:v>
                </c:pt>
                <c:pt idx="13">
                  <c:v>83947.5</c:v>
                </c:pt>
                <c:pt idx="14">
                  <c:v>83981</c:v>
                </c:pt>
                <c:pt idx="15">
                  <c:v>83981.5</c:v>
                </c:pt>
                <c:pt idx="16">
                  <c:v>84782</c:v>
                </c:pt>
                <c:pt idx="17">
                  <c:v>84804</c:v>
                </c:pt>
                <c:pt idx="18">
                  <c:v>85787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1">
                  <c:v>-5.1700000040000305E-4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3C-4994-AC75-9A8EA2209FD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  <c:pt idx="10">
                    <c:v>9.3400000000000004E-4</c:v>
                  </c:pt>
                  <c:pt idx="11">
                    <c:v>4.1100000000000002E-4</c:v>
                  </c:pt>
                  <c:pt idx="12">
                    <c:v>8.9099999999999997E-4</c:v>
                  </c:pt>
                  <c:pt idx="13">
                    <c:v>1.065E-3</c:v>
                  </c:pt>
                  <c:pt idx="14">
                    <c:v>9.8499999999999998E-4</c:v>
                  </c:pt>
                  <c:pt idx="15">
                    <c:v>1.2E-4</c:v>
                  </c:pt>
                  <c:pt idx="16">
                    <c:v>3.0400000000000002E-4</c:v>
                  </c:pt>
                  <c:pt idx="17">
                    <c:v>3.9300000000000001E-4</c:v>
                  </c:pt>
                  <c:pt idx="18">
                    <c:v>1.281E-3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  <c:pt idx="10">
                    <c:v>9.3400000000000004E-4</c:v>
                  </c:pt>
                  <c:pt idx="11">
                    <c:v>4.1100000000000002E-4</c:v>
                  </c:pt>
                  <c:pt idx="12">
                    <c:v>8.9099999999999997E-4</c:v>
                  </c:pt>
                  <c:pt idx="13">
                    <c:v>1.065E-3</c:v>
                  </c:pt>
                  <c:pt idx="14">
                    <c:v>9.8499999999999998E-4</c:v>
                  </c:pt>
                  <c:pt idx="15">
                    <c:v>1.2E-4</c:v>
                  </c:pt>
                  <c:pt idx="16">
                    <c:v>3.0400000000000002E-4</c:v>
                  </c:pt>
                  <c:pt idx="17">
                    <c:v>3.9300000000000001E-4</c:v>
                  </c:pt>
                  <c:pt idx="18">
                    <c:v>1.281E-3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67567.5</c:v>
                </c:pt>
                <c:pt idx="2">
                  <c:v>78607</c:v>
                </c:pt>
                <c:pt idx="3">
                  <c:v>80346.5</c:v>
                </c:pt>
                <c:pt idx="4">
                  <c:v>81296.5</c:v>
                </c:pt>
                <c:pt idx="5">
                  <c:v>81298.5</c:v>
                </c:pt>
                <c:pt idx="6">
                  <c:v>81299</c:v>
                </c:pt>
                <c:pt idx="7">
                  <c:v>82014.5</c:v>
                </c:pt>
                <c:pt idx="8">
                  <c:v>82928</c:v>
                </c:pt>
                <c:pt idx="9">
                  <c:v>82928.5</c:v>
                </c:pt>
                <c:pt idx="10">
                  <c:v>83918.5</c:v>
                </c:pt>
                <c:pt idx="11">
                  <c:v>83919</c:v>
                </c:pt>
                <c:pt idx="12">
                  <c:v>83947</c:v>
                </c:pt>
                <c:pt idx="13">
                  <c:v>83947.5</c:v>
                </c:pt>
                <c:pt idx="14">
                  <c:v>83981</c:v>
                </c:pt>
                <c:pt idx="15">
                  <c:v>83981.5</c:v>
                </c:pt>
                <c:pt idx="16">
                  <c:v>84782</c:v>
                </c:pt>
                <c:pt idx="17">
                  <c:v>84804</c:v>
                </c:pt>
                <c:pt idx="18">
                  <c:v>85787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3C-4994-AC75-9A8EA2209FD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  <c:pt idx="10">
                    <c:v>9.3400000000000004E-4</c:v>
                  </c:pt>
                  <c:pt idx="11">
                    <c:v>4.1100000000000002E-4</c:v>
                  </c:pt>
                  <c:pt idx="12">
                    <c:v>8.9099999999999997E-4</c:v>
                  </c:pt>
                  <c:pt idx="13">
                    <c:v>1.065E-3</c:v>
                  </c:pt>
                  <c:pt idx="14">
                    <c:v>9.8499999999999998E-4</c:v>
                  </c:pt>
                  <c:pt idx="15">
                    <c:v>1.2E-4</c:v>
                  </c:pt>
                  <c:pt idx="16">
                    <c:v>3.0400000000000002E-4</c:v>
                  </c:pt>
                  <c:pt idx="17">
                    <c:v>3.9300000000000001E-4</c:v>
                  </c:pt>
                  <c:pt idx="18">
                    <c:v>1.281E-3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  <c:pt idx="10">
                    <c:v>9.3400000000000004E-4</c:v>
                  </c:pt>
                  <c:pt idx="11">
                    <c:v>4.1100000000000002E-4</c:v>
                  </c:pt>
                  <c:pt idx="12">
                    <c:v>8.9099999999999997E-4</c:v>
                  </c:pt>
                  <c:pt idx="13">
                    <c:v>1.065E-3</c:v>
                  </c:pt>
                  <c:pt idx="14">
                    <c:v>9.8499999999999998E-4</c:v>
                  </c:pt>
                  <c:pt idx="15">
                    <c:v>1.2E-4</c:v>
                  </c:pt>
                  <c:pt idx="16">
                    <c:v>3.0400000000000002E-4</c:v>
                  </c:pt>
                  <c:pt idx="17">
                    <c:v>3.9300000000000001E-4</c:v>
                  </c:pt>
                  <c:pt idx="18">
                    <c:v>1.281E-3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67567.5</c:v>
                </c:pt>
                <c:pt idx="2">
                  <c:v>78607</c:v>
                </c:pt>
                <c:pt idx="3">
                  <c:v>80346.5</c:v>
                </c:pt>
                <c:pt idx="4">
                  <c:v>81296.5</c:v>
                </c:pt>
                <c:pt idx="5">
                  <c:v>81298.5</c:v>
                </c:pt>
                <c:pt idx="6">
                  <c:v>81299</c:v>
                </c:pt>
                <c:pt idx="7">
                  <c:v>82014.5</c:v>
                </c:pt>
                <c:pt idx="8">
                  <c:v>82928</c:v>
                </c:pt>
                <c:pt idx="9">
                  <c:v>82928.5</c:v>
                </c:pt>
                <c:pt idx="10">
                  <c:v>83918.5</c:v>
                </c:pt>
                <c:pt idx="11">
                  <c:v>83919</c:v>
                </c:pt>
                <c:pt idx="12">
                  <c:v>83947</c:v>
                </c:pt>
                <c:pt idx="13">
                  <c:v>83947.5</c:v>
                </c:pt>
                <c:pt idx="14">
                  <c:v>83981</c:v>
                </c:pt>
                <c:pt idx="15">
                  <c:v>83981.5</c:v>
                </c:pt>
                <c:pt idx="16">
                  <c:v>84782</c:v>
                </c:pt>
                <c:pt idx="17">
                  <c:v>84804</c:v>
                </c:pt>
                <c:pt idx="18">
                  <c:v>85787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2">
                  <c:v>5.9821199996804353E-2</c:v>
                </c:pt>
                <c:pt idx="3">
                  <c:v>6.6279400038183667E-2</c:v>
                </c:pt>
                <c:pt idx="4">
                  <c:v>7.0799399996758439E-2</c:v>
                </c:pt>
                <c:pt idx="5">
                  <c:v>7.0702600001823157E-2</c:v>
                </c:pt>
                <c:pt idx="6">
                  <c:v>6.906840000738157E-2</c:v>
                </c:pt>
                <c:pt idx="7">
                  <c:v>7.1708200150169432E-2</c:v>
                </c:pt>
                <c:pt idx="8">
                  <c:v>7.7094800159102306E-2</c:v>
                </c:pt>
                <c:pt idx="9">
                  <c:v>7.7680600035819225E-2</c:v>
                </c:pt>
                <c:pt idx="16">
                  <c:v>8.3751199999824166E-2</c:v>
                </c:pt>
                <c:pt idx="17">
                  <c:v>8.3055399794830009E-2</c:v>
                </c:pt>
                <c:pt idx="18">
                  <c:v>9.4624200006364845E-2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3C-4994-AC75-9A8EA2209FD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  <c:pt idx="10">
                    <c:v>9.3400000000000004E-4</c:v>
                  </c:pt>
                  <c:pt idx="11">
                    <c:v>4.1100000000000002E-4</c:v>
                  </c:pt>
                  <c:pt idx="12">
                    <c:v>8.9099999999999997E-4</c:v>
                  </c:pt>
                  <c:pt idx="13">
                    <c:v>1.065E-3</c:v>
                  </c:pt>
                  <c:pt idx="14">
                    <c:v>9.8499999999999998E-4</c:v>
                  </c:pt>
                  <c:pt idx="15">
                    <c:v>1.2E-4</c:v>
                  </c:pt>
                  <c:pt idx="16">
                    <c:v>3.0400000000000002E-4</c:v>
                  </c:pt>
                  <c:pt idx="17">
                    <c:v>3.9300000000000001E-4</c:v>
                  </c:pt>
                  <c:pt idx="18">
                    <c:v>1.281E-3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  <c:pt idx="10">
                    <c:v>9.3400000000000004E-4</c:v>
                  </c:pt>
                  <c:pt idx="11">
                    <c:v>4.1100000000000002E-4</c:v>
                  </c:pt>
                  <c:pt idx="12">
                    <c:v>8.9099999999999997E-4</c:v>
                  </c:pt>
                  <c:pt idx="13">
                    <c:v>1.065E-3</c:v>
                  </c:pt>
                  <c:pt idx="14">
                    <c:v>9.8499999999999998E-4</c:v>
                  </c:pt>
                  <c:pt idx="15">
                    <c:v>1.2E-4</c:v>
                  </c:pt>
                  <c:pt idx="16">
                    <c:v>3.0400000000000002E-4</c:v>
                  </c:pt>
                  <c:pt idx="17">
                    <c:v>3.9300000000000001E-4</c:v>
                  </c:pt>
                  <c:pt idx="18">
                    <c:v>1.281E-3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67567.5</c:v>
                </c:pt>
                <c:pt idx="2">
                  <c:v>78607</c:v>
                </c:pt>
                <c:pt idx="3">
                  <c:v>80346.5</c:v>
                </c:pt>
                <c:pt idx="4">
                  <c:v>81296.5</c:v>
                </c:pt>
                <c:pt idx="5">
                  <c:v>81298.5</c:v>
                </c:pt>
                <c:pt idx="6">
                  <c:v>81299</c:v>
                </c:pt>
                <c:pt idx="7">
                  <c:v>82014.5</c:v>
                </c:pt>
                <c:pt idx="8">
                  <c:v>82928</c:v>
                </c:pt>
                <c:pt idx="9">
                  <c:v>82928.5</c:v>
                </c:pt>
                <c:pt idx="10">
                  <c:v>83918.5</c:v>
                </c:pt>
                <c:pt idx="11">
                  <c:v>83919</c:v>
                </c:pt>
                <c:pt idx="12">
                  <c:v>83947</c:v>
                </c:pt>
                <c:pt idx="13">
                  <c:v>83947.5</c:v>
                </c:pt>
                <c:pt idx="14">
                  <c:v>83981</c:v>
                </c:pt>
                <c:pt idx="15">
                  <c:v>83981.5</c:v>
                </c:pt>
                <c:pt idx="16">
                  <c:v>84782</c:v>
                </c:pt>
                <c:pt idx="17">
                  <c:v>84804</c:v>
                </c:pt>
                <c:pt idx="18">
                  <c:v>85787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  <c:pt idx="10">
                  <c:v>8.222734865557868E-2</c:v>
                </c:pt>
                <c:pt idx="11">
                  <c:v>8.0743138823891059E-2</c:v>
                </c:pt>
                <c:pt idx="12">
                  <c:v>8.1107386620715261E-2</c:v>
                </c:pt>
                <c:pt idx="13">
                  <c:v>8.0753183050546795E-2</c:v>
                </c:pt>
                <c:pt idx="14">
                  <c:v>8.1141513510374352E-2</c:v>
                </c:pt>
                <c:pt idx="15">
                  <c:v>8.236730846692808E-2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3C-4994-AC75-9A8EA2209FD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  <c:pt idx="10">
                    <c:v>9.3400000000000004E-4</c:v>
                  </c:pt>
                  <c:pt idx="11">
                    <c:v>4.1100000000000002E-4</c:v>
                  </c:pt>
                  <c:pt idx="12">
                    <c:v>8.9099999999999997E-4</c:v>
                  </c:pt>
                  <c:pt idx="13">
                    <c:v>1.065E-3</c:v>
                  </c:pt>
                  <c:pt idx="14">
                    <c:v>9.8499999999999998E-4</c:v>
                  </c:pt>
                  <c:pt idx="15">
                    <c:v>1.2E-4</c:v>
                  </c:pt>
                  <c:pt idx="16">
                    <c:v>3.0400000000000002E-4</c:v>
                  </c:pt>
                  <c:pt idx="17">
                    <c:v>3.9300000000000001E-4</c:v>
                  </c:pt>
                  <c:pt idx="18">
                    <c:v>1.281E-3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  <c:pt idx="10">
                    <c:v>9.3400000000000004E-4</c:v>
                  </c:pt>
                  <c:pt idx="11">
                    <c:v>4.1100000000000002E-4</c:v>
                  </c:pt>
                  <c:pt idx="12">
                    <c:v>8.9099999999999997E-4</c:v>
                  </c:pt>
                  <c:pt idx="13">
                    <c:v>1.065E-3</c:v>
                  </c:pt>
                  <c:pt idx="14">
                    <c:v>9.8499999999999998E-4</c:v>
                  </c:pt>
                  <c:pt idx="15">
                    <c:v>1.2E-4</c:v>
                  </c:pt>
                  <c:pt idx="16">
                    <c:v>3.0400000000000002E-4</c:v>
                  </c:pt>
                  <c:pt idx="17">
                    <c:v>3.9300000000000001E-4</c:v>
                  </c:pt>
                  <c:pt idx="18">
                    <c:v>1.281E-3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67567.5</c:v>
                </c:pt>
                <c:pt idx="2">
                  <c:v>78607</c:v>
                </c:pt>
                <c:pt idx="3">
                  <c:v>80346.5</c:v>
                </c:pt>
                <c:pt idx="4">
                  <c:v>81296.5</c:v>
                </c:pt>
                <c:pt idx="5">
                  <c:v>81298.5</c:v>
                </c:pt>
                <c:pt idx="6">
                  <c:v>81299</c:v>
                </c:pt>
                <c:pt idx="7">
                  <c:v>82014.5</c:v>
                </c:pt>
                <c:pt idx="8">
                  <c:v>82928</c:v>
                </c:pt>
                <c:pt idx="9">
                  <c:v>82928.5</c:v>
                </c:pt>
                <c:pt idx="10">
                  <c:v>83918.5</c:v>
                </c:pt>
                <c:pt idx="11">
                  <c:v>83919</c:v>
                </c:pt>
                <c:pt idx="12">
                  <c:v>83947</c:v>
                </c:pt>
                <c:pt idx="13">
                  <c:v>83947.5</c:v>
                </c:pt>
                <c:pt idx="14">
                  <c:v>83981</c:v>
                </c:pt>
                <c:pt idx="15">
                  <c:v>83981.5</c:v>
                </c:pt>
                <c:pt idx="16">
                  <c:v>84782</c:v>
                </c:pt>
                <c:pt idx="17">
                  <c:v>84804</c:v>
                </c:pt>
                <c:pt idx="18">
                  <c:v>85787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3C-4994-AC75-9A8EA2209FD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  <c:pt idx="10">
                    <c:v>9.3400000000000004E-4</c:v>
                  </c:pt>
                  <c:pt idx="11">
                    <c:v>4.1100000000000002E-4</c:v>
                  </c:pt>
                  <c:pt idx="12">
                    <c:v>8.9099999999999997E-4</c:v>
                  </c:pt>
                  <c:pt idx="13">
                    <c:v>1.065E-3</c:v>
                  </c:pt>
                  <c:pt idx="14">
                    <c:v>9.8499999999999998E-4</c:v>
                  </c:pt>
                  <c:pt idx="15">
                    <c:v>1.2E-4</c:v>
                  </c:pt>
                  <c:pt idx="16">
                    <c:v>3.0400000000000002E-4</c:v>
                  </c:pt>
                  <c:pt idx="17">
                    <c:v>3.9300000000000001E-4</c:v>
                  </c:pt>
                  <c:pt idx="18">
                    <c:v>1.281E-3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  <c:pt idx="10">
                    <c:v>9.3400000000000004E-4</c:v>
                  </c:pt>
                  <c:pt idx="11">
                    <c:v>4.1100000000000002E-4</c:v>
                  </c:pt>
                  <c:pt idx="12">
                    <c:v>8.9099999999999997E-4</c:v>
                  </c:pt>
                  <c:pt idx="13">
                    <c:v>1.065E-3</c:v>
                  </c:pt>
                  <c:pt idx="14">
                    <c:v>9.8499999999999998E-4</c:v>
                  </c:pt>
                  <c:pt idx="15">
                    <c:v>1.2E-4</c:v>
                  </c:pt>
                  <c:pt idx="16">
                    <c:v>3.0400000000000002E-4</c:v>
                  </c:pt>
                  <c:pt idx="17">
                    <c:v>3.9300000000000001E-4</c:v>
                  </c:pt>
                  <c:pt idx="18">
                    <c:v>1.281E-3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67567.5</c:v>
                </c:pt>
                <c:pt idx="2">
                  <c:v>78607</c:v>
                </c:pt>
                <c:pt idx="3">
                  <c:v>80346.5</c:v>
                </c:pt>
                <c:pt idx="4">
                  <c:v>81296.5</c:v>
                </c:pt>
                <c:pt idx="5">
                  <c:v>81298.5</c:v>
                </c:pt>
                <c:pt idx="6">
                  <c:v>81299</c:v>
                </c:pt>
                <c:pt idx="7">
                  <c:v>82014.5</c:v>
                </c:pt>
                <c:pt idx="8">
                  <c:v>82928</c:v>
                </c:pt>
                <c:pt idx="9">
                  <c:v>82928.5</c:v>
                </c:pt>
                <c:pt idx="10">
                  <c:v>83918.5</c:v>
                </c:pt>
                <c:pt idx="11">
                  <c:v>83919</c:v>
                </c:pt>
                <c:pt idx="12">
                  <c:v>83947</c:v>
                </c:pt>
                <c:pt idx="13">
                  <c:v>83947.5</c:v>
                </c:pt>
                <c:pt idx="14">
                  <c:v>83981</c:v>
                </c:pt>
                <c:pt idx="15">
                  <c:v>83981.5</c:v>
                </c:pt>
                <c:pt idx="16">
                  <c:v>84782</c:v>
                </c:pt>
                <c:pt idx="17">
                  <c:v>84804</c:v>
                </c:pt>
                <c:pt idx="18">
                  <c:v>85787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3C-4994-AC75-9A8EA2209FD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67567.5</c:v>
                </c:pt>
                <c:pt idx="2">
                  <c:v>78607</c:v>
                </c:pt>
                <c:pt idx="3">
                  <c:v>80346.5</c:v>
                </c:pt>
                <c:pt idx="4">
                  <c:v>81296.5</c:v>
                </c:pt>
                <c:pt idx="5">
                  <c:v>81298.5</c:v>
                </c:pt>
                <c:pt idx="6">
                  <c:v>81299</c:v>
                </c:pt>
                <c:pt idx="7">
                  <c:v>82014.5</c:v>
                </c:pt>
                <c:pt idx="8">
                  <c:v>82928</c:v>
                </c:pt>
                <c:pt idx="9">
                  <c:v>82928.5</c:v>
                </c:pt>
                <c:pt idx="10">
                  <c:v>83918.5</c:v>
                </c:pt>
                <c:pt idx="11">
                  <c:v>83919</c:v>
                </c:pt>
                <c:pt idx="12">
                  <c:v>83947</c:v>
                </c:pt>
                <c:pt idx="13">
                  <c:v>83947.5</c:v>
                </c:pt>
                <c:pt idx="14">
                  <c:v>83981</c:v>
                </c:pt>
                <c:pt idx="15">
                  <c:v>83981.5</c:v>
                </c:pt>
                <c:pt idx="16">
                  <c:v>84782</c:v>
                </c:pt>
                <c:pt idx="17">
                  <c:v>84804</c:v>
                </c:pt>
                <c:pt idx="18">
                  <c:v>85787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-1.3097282933280538E-2</c:v>
                </c:pt>
                <c:pt idx="1">
                  <c:v>5.8307569757622427E-2</c:v>
                </c:pt>
                <c:pt idx="2">
                  <c:v>6.9974034719049491E-2</c:v>
                </c:pt>
                <c:pt idx="3">
                  <c:v>7.1812325927926912E-2</c:v>
                </c:pt>
                <c:pt idx="4">
                  <c:v>7.2816279160714245E-2</c:v>
                </c:pt>
                <c:pt idx="5">
                  <c:v>7.2818392746467481E-2</c:v>
                </c:pt>
                <c:pt idx="6">
                  <c:v>7.2818921142905793E-2</c:v>
                </c:pt>
                <c:pt idx="7">
                  <c:v>7.3575056446126136E-2</c:v>
                </c:pt>
                <c:pt idx="8">
                  <c:v>7.4540436738916901E-2</c:v>
                </c:pt>
                <c:pt idx="9">
                  <c:v>7.4540965135355214E-2</c:v>
                </c:pt>
                <c:pt idx="10">
                  <c:v>7.5587190083207273E-2</c:v>
                </c:pt>
                <c:pt idx="11">
                  <c:v>7.5587718479645585E-2</c:v>
                </c:pt>
                <c:pt idx="12">
                  <c:v>7.5617308680190898E-2</c:v>
                </c:pt>
                <c:pt idx="13">
                  <c:v>7.5617837076629196E-2</c:v>
                </c:pt>
                <c:pt idx="14">
                  <c:v>7.5653239637995917E-2</c:v>
                </c:pt>
                <c:pt idx="15">
                  <c:v>7.5653768034434216E-2</c:v>
                </c:pt>
                <c:pt idx="16">
                  <c:v>7.649973073216712E-2</c:v>
                </c:pt>
                <c:pt idx="17">
                  <c:v>7.6522980175452726E-2</c:v>
                </c:pt>
                <c:pt idx="18">
                  <c:v>7.7561807573168454E-2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D3C-4994-AC75-9A8EA2209FD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67567.5</c:v>
                </c:pt>
                <c:pt idx="2">
                  <c:v>78607</c:v>
                </c:pt>
                <c:pt idx="3">
                  <c:v>80346.5</c:v>
                </c:pt>
                <c:pt idx="4">
                  <c:v>81296.5</c:v>
                </c:pt>
                <c:pt idx="5">
                  <c:v>81298.5</c:v>
                </c:pt>
                <c:pt idx="6">
                  <c:v>81299</c:v>
                </c:pt>
                <c:pt idx="7">
                  <c:v>82014.5</c:v>
                </c:pt>
                <c:pt idx="8">
                  <c:v>82928</c:v>
                </c:pt>
                <c:pt idx="9">
                  <c:v>82928.5</c:v>
                </c:pt>
                <c:pt idx="10">
                  <c:v>83918.5</c:v>
                </c:pt>
                <c:pt idx="11">
                  <c:v>83919</c:v>
                </c:pt>
                <c:pt idx="12">
                  <c:v>83947</c:v>
                </c:pt>
                <c:pt idx="13">
                  <c:v>83947.5</c:v>
                </c:pt>
                <c:pt idx="14">
                  <c:v>83981</c:v>
                </c:pt>
                <c:pt idx="15">
                  <c:v>83981.5</c:v>
                </c:pt>
                <c:pt idx="16">
                  <c:v>84782</c:v>
                </c:pt>
                <c:pt idx="17">
                  <c:v>84804</c:v>
                </c:pt>
                <c:pt idx="18">
                  <c:v>85787</c:v>
                </c:pt>
              </c:numCache>
            </c:numRef>
          </c:xVal>
          <c:yVal>
            <c:numRef>
              <c:f>Active!$R$21:$R$995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D3C-4994-AC75-9A8EA2209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333400"/>
        <c:axId val="1"/>
      </c:scatterChart>
      <c:valAx>
        <c:axId val="777333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333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Mus - O-C Diagr.</a:t>
            </a:r>
          </a:p>
        </c:rich>
      </c:tx>
      <c:layout>
        <c:manualLayout>
          <c:xMode val="edge"/>
          <c:yMode val="edge"/>
          <c:x val="0.381954887218045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Active!$D$21:$D$235</c:f>
                <c:numCache>
                  <c:formatCode>General</c:formatCode>
                  <c:ptCount val="21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  <c:pt idx="10">
                    <c:v>9.3400000000000004E-4</c:v>
                  </c:pt>
                  <c:pt idx="11">
                    <c:v>4.1100000000000002E-4</c:v>
                  </c:pt>
                  <c:pt idx="12">
                    <c:v>8.9099999999999997E-4</c:v>
                  </c:pt>
                  <c:pt idx="13">
                    <c:v>1.065E-3</c:v>
                  </c:pt>
                  <c:pt idx="14">
                    <c:v>9.8499999999999998E-4</c:v>
                  </c:pt>
                  <c:pt idx="15">
                    <c:v>1.2E-4</c:v>
                  </c:pt>
                  <c:pt idx="16">
                    <c:v>3.0400000000000002E-4</c:v>
                  </c:pt>
                  <c:pt idx="17">
                    <c:v>3.9300000000000001E-4</c:v>
                  </c:pt>
                  <c:pt idx="18">
                    <c:v>1.281E-3</c:v>
                  </c:pt>
                </c:numCache>
              </c:numRef>
            </c:plus>
            <c:minus>
              <c:numRef>
                <c:f>Active!$D$21:$D$235</c:f>
                <c:numCache>
                  <c:formatCode>General</c:formatCode>
                  <c:ptCount val="21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  <c:pt idx="10">
                    <c:v>9.3400000000000004E-4</c:v>
                  </c:pt>
                  <c:pt idx="11">
                    <c:v>4.1100000000000002E-4</c:v>
                  </c:pt>
                  <c:pt idx="12">
                    <c:v>8.9099999999999997E-4</c:v>
                  </c:pt>
                  <c:pt idx="13">
                    <c:v>1.065E-3</c:v>
                  </c:pt>
                  <c:pt idx="14">
                    <c:v>9.8499999999999998E-4</c:v>
                  </c:pt>
                  <c:pt idx="15">
                    <c:v>1.2E-4</c:v>
                  </c:pt>
                  <c:pt idx="16">
                    <c:v>3.0400000000000002E-4</c:v>
                  </c:pt>
                  <c:pt idx="17">
                    <c:v>3.9300000000000001E-4</c:v>
                  </c:pt>
                  <c:pt idx="18">
                    <c:v>1.281E-3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67567.5</c:v>
                </c:pt>
                <c:pt idx="2">
                  <c:v>78607</c:v>
                </c:pt>
                <c:pt idx="3">
                  <c:v>80346.5</c:v>
                </c:pt>
                <c:pt idx="4">
                  <c:v>81296.5</c:v>
                </c:pt>
                <c:pt idx="5">
                  <c:v>81298.5</c:v>
                </c:pt>
                <c:pt idx="6">
                  <c:v>81299</c:v>
                </c:pt>
                <c:pt idx="7">
                  <c:v>82014.5</c:v>
                </c:pt>
                <c:pt idx="8">
                  <c:v>82928</c:v>
                </c:pt>
                <c:pt idx="9">
                  <c:v>82928.5</c:v>
                </c:pt>
                <c:pt idx="10">
                  <c:v>83918.5</c:v>
                </c:pt>
                <c:pt idx="11">
                  <c:v>83919</c:v>
                </c:pt>
                <c:pt idx="12">
                  <c:v>83947</c:v>
                </c:pt>
                <c:pt idx="13">
                  <c:v>83947.5</c:v>
                </c:pt>
                <c:pt idx="14">
                  <c:v>83981</c:v>
                </c:pt>
                <c:pt idx="15">
                  <c:v>83981.5</c:v>
                </c:pt>
                <c:pt idx="16">
                  <c:v>84782</c:v>
                </c:pt>
                <c:pt idx="17">
                  <c:v>84804</c:v>
                </c:pt>
                <c:pt idx="18">
                  <c:v>85787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C0-4EA2-8C89-562F31D38397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  <c:pt idx="10">
                    <c:v>9.3400000000000004E-4</c:v>
                  </c:pt>
                  <c:pt idx="11">
                    <c:v>4.1100000000000002E-4</c:v>
                  </c:pt>
                  <c:pt idx="12">
                    <c:v>8.9099999999999997E-4</c:v>
                  </c:pt>
                  <c:pt idx="13">
                    <c:v>1.065E-3</c:v>
                  </c:pt>
                  <c:pt idx="14">
                    <c:v>9.8499999999999998E-4</c:v>
                  </c:pt>
                  <c:pt idx="15">
                    <c:v>1.2E-4</c:v>
                  </c:pt>
                  <c:pt idx="16">
                    <c:v>3.0400000000000002E-4</c:v>
                  </c:pt>
                  <c:pt idx="17">
                    <c:v>3.9300000000000001E-4</c:v>
                  </c:pt>
                  <c:pt idx="18">
                    <c:v>1.281E-3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  <c:pt idx="10">
                    <c:v>9.3400000000000004E-4</c:v>
                  </c:pt>
                  <c:pt idx="11">
                    <c:v>4.1100000000000002E-4</c:v>
                  </c:pt>
                  <c:pt idx="12">
                    <c:v>8.9099999999999997E-4</c:v>
                  </c:pt>
                  <c:pt idx="13">
                    <c:v>1.065E-3</c:v>
                  </c:pt>
                  <c:pt idx="14">
                    <c:v>9.8499999999999998E-4</c:v>
                  </c:pt>
                  <c:pt idx="15">
                    <c:v>1.2E-4</c:v>
                  </c:pt>
                  <c:pt idx="16">
                    <c:v>3.0400000000000002E-4</c:v>
                  </c:pt>
                  <c:pt idx="17">
                    <c:v>3.9300000000000001E-4</c:v>
                  </c:pt>
                  <c:pt idx="18">
                    <c:v>1.281E-3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67567.5</c:v>
                </c:pt>
                <c:pt idx="2">
                  <c:v>78607</c:v>
                </c:pt>
                <c:pt idx="3">
                  <c:v>80346.5</c:v>
                </c:pt>
                <c:pt idx="4">
                  <c:v>81296.5</c:v>
                </c:pt>
                <c:pt idx="5">
                  <c:v>81298.5</c:v>
                </c:pt>
                <c:pt idx="6">
                  <c:v>81299</c:v>
                </c:pt>
                <c:pt idx="7">
                  <c:v>82014.5</c:v>
                </c:pt>
                <c:pt idx="8">
                  <c:v>82928</c:v>
                </c:pt>
                <c:pt idx="9">
                  <c:v>82928.5</c:v>
                </c:pt>
                <c:pt idx="10">
                  <c:v>83918.5</c:v>
                </c:pt>
                <c:pt idx="11">
                  <c:v>83919</c:v>
                </c:pt>
                <c:pt idx="12">
                  <c:v>83947</c:v>
                </c:pt>
                <c:pt idx="13">
                  <c:v>83947.5</c:v>
                </c:pt>
                <c:pt idx="14">
                  <c:v>83981</c:v>
                </c:pt>
                <c:pt idx="15">
                  <c:v>83981.5</c:v>
                </c:pt>
                <c:pt idx="16">
                  <c:v>84782</c:v>
                </c:pt>
                <c:pt idx="17">
                  <c:v>84804</c:v>
                </c:pt>
                <c:pt idx="18">
                  <c:v>85787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1">
                  <c:v>-5.1700000040000305E-4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C0-4EA2-8C89-562F31D3839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  <c:pt idx="10">
                    <c:v>9.3400000000000004E-4</c:v>
                  </c:pt>
                  <c:pt idx="11">
                    <c:v>4.1100000000000002E-4</c:v>
                  </c:pt>
                  <c:pt idx="12">
                    <c:v>8.9099999999999997E-4</c:v>
                  </c:pt>
                  <c:pt idx="13">
                    <c:v>1.065E-3</c:v>
                  </c:pt>
                  <c:pt idx="14">
                    <c:v>9.8499999999999998E-4</c:v>
                  </c:pt>
                  <c:pt idx="15">
                    <c:v>1.2E-4</c:v>
                  </c:pt>
                  <c:pt idx="16">
                    <c:v>3.0400000000000002E-4</c:v>
                  </c:pt>
                  <c:pt idx="17">
                    <c:v>3.9300000000000001E-4</c:v>
                  </c:pt>
                  <c:pt idx="18">
                    <c:v>1.281E-3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  <c:pt idx="10">
                    <c:v>9.3400000000000004E-4</c:v>
                  </c:pt>
                  <c:pt idx="11">
                    <c:v>4.1100000000000002E-4</c:v>
                  </c:pt>
                  <c:pt idx="12">
                    <c:v>8.9099999999999997E-4</c:v>
                  </c:pt>
                  <c:pt idx="13">
                    <c:v>1.065E-3</c:v>
                  </c:pt>
                  <c:pt idx="14">
                    <c:v>9.8499999999999998E-4</c:v>
                  </c:pt>
                  <c:pt idx="15">
                    <c:v>1.2E-4</c:v>
                  </c:pt>
                  <c:pt idx="16">
                    <c:v>3.0400000000000002E-4</c:v>
                  </c:pt>
                  <c:pt idx="17">
                    <c:v>3.9300000000000001E-4</c:v>
                  </c:pt>
                  <c:pt idx="18">
                    <c:v>1.281E-3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67567.5</c:v>
                </c:pt>
                <c:pt idx="2">
                  <c:v>78607</c:v>
                </c:pt>
                <c:pt idx="3">
                  <c:v>80346.5</c:v>
                </c:pt>
                <c:pt idx="4">
                  <c:v>81296.5</c:v>
                </c:pt>
                <c:pt idx="5">
                  <c:v>81298.5</c:v>
                </c:pt>
                <c:pt idx="6">
                  <c:v>81299</c:v>
                </c:pt>
                <c:pt idx="7">
                  <c:v>82014.5</c:v>
                </c:pt>
                <c:pt idx="8">
                  <c:v>82928</c:v>
                </c:pt>
                <c:pt idx="9">
                  <c:v>82928.5</c:v>
                </c:pt>
                <c:pt idx="10">
                  <c:v>83918.5</c:v>
                </c:pt>
                <c:pt idx="11">
                  <c:v>83919</c:v>
                </c:pt>
                <c:pt idx="12">
                  <c:v>83947</c:v>
                </c:pt>
                <c:pt idx="13">
                  <c:v>83947.5</c:v>
                </c:pt>
                <c:pt idx="14">
                  <c:v>83981</c:v>
                </c:pt>
                <c:pt idx="15">
                  <c:v>83981.5</c:v>
                </c:pt>
                <c:pt idx="16">
                  <c:v>84782</c:v>
                </c:pt>
                <c:pt idx="17">
                  <c:v>84804</c:v>
                </c:pt>
                <c:pt idx="18">
                  <c:v>85787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C0-4EA2-8C89-562F31D3839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  <c:pt idx="10">
                    <c:v>9.3400000000000004E-4</c:v>
                  </c:pt>
                  <c:pt idx="11">
                    <c:v>4.1100000000000002E-4</c:v>
                  </c:pt>
                  <c:pt idx="12">
                    <c:v>8.9099999999999997E-4</c:v>
                  </c:pt>
                  <c:pt idx="13">
                    <c:v>1.065E-3</c:v>
                  </c:pt>
                  <c:pt idx="14">
                    <c:v>9.8499999999999998E-4</c:v>
                  </c:pt>
                  <c:pt idx="15">
                    <c:v>1.2E-4</c:v>
                  </c:pt>
                  <c:pt idx="16">
                    <c:v>3.0400000000000002E-4</c:v>
                  </c:pt>
                  <c:pt idx="17">
                    <c:v>3.9300000000000001E-4</c:v>
                  </c:pt>
                  <c:pt idx="18">
                    <c:v>1.281E-3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  <c:pt idx="10">
                    <c:v>9.3400000000000004E-4</c:v>
                  </c:pt>
                  <c:pt idx="11">
                    <c:v>4.1100000000000002E-4</c:v>
                  </c:pt>
                  <c:pt idx="12">
                    <c:v>8.9099999999999997E-4</c:v>
                  </c:pt>
                  <c:pt idx="13">
                    <c:v>1.065E-3</c:v>
                  </c:pt>
                  <c:pt idx="14">
                    <c:v>9.8499999999999998E-4</c:v>
                  </c:pt>
                  <c:pt idx="15">
                    <c:v>1.2E-4</c:v>
                  </c:pt>
                  <c:pt idx="16">
                    <c:v>3.0400000000000002E-4</c:v>
                  </c:pt>
                  <c:pt idx="17">
                    <c:v>3.9300000000000001E-4</c:v>
                  </c:pt>
                  <c:pt idx="18">
                    <c:v>1.281E-3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67567.5</c:v>
                </c:pt>
                <c:pt idx="2">
                  <c:v>78607</c:v>
                </c:pt>
                <c:pt idx="3">
                  <c:v>80346.5</c:v>
                </c:pt>
                <c:pt idx="4">
                  <c:v>81296.5</c:v>
                </c:pt>
                <c:pt idx="5">
                  <c:v>81298.5</c:v>
                </c:pt>
                <c:pt idx="6">
                  <c:v>81299</c:v>
                </c:pt>
                <c:pt idx="7">
                  <c:v>82014.5</c:v>
                </c:pt>
                <c:pt idx="8">
                  <c:v>82928</c:v>
                </c:pt>
                <c:pt idx="9">
                  <c:v>82928.5</c:v>
                </c:pt>
                <c:pt idx="10">
                  <c:v>83918.5</c:v>
                </c:pt>
                <c:pt idx="11">
                  <c:v>83919</c:v>
                </c:pt>
                <c:pt idx="12">
                  <c:v>83947</c:v>
                </c:pt>
                <c:pt idx="13">
                  <c:v>83947.5</c:v>
                </c:pt>
                <c:pt idx="14">
                  <c:v>83981</c:v>
                </c:pt>
                <c:pt idx="15">
                  <c:v>83981.5</c:v>
                </c:pt>
                <c:pt idx="16">
                  <c:v>84782</c:v>
                </c:pt>
                <c:pt idx="17">
                  <c:v>84804</c:v>
                </c:pt>
                <c:pt idx="18">
                  <c:v>85787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2">
                  <c:v>5.9821199996804353E-2</c:v>
                </c:pt>
                <c:pt idx="3">
                  <c:v>6.6279400038183667E-2</c:v>
                </c:pt>
                <c:pt idx="4">
                  <c:v>7.0799399996758439E-2</c:v>
                </c:pt>
                <c:pt idx="5">
                  <c:v>7.0702600001823157E-2</c:v>
                </c:pt>
                <c:pt idx="6">
                  <c:v>6.906840000738157E-2</c:v>
                </c:pt>
                <c:pt idx="7">
                  <c:v>7.1708200150169432E-2</c:v>
                </c:pt>
                <c:pt idx="8">
                  <c:v>7.7094800159102306E-2</c:v>
                </c:pt>
                <c:pt idx="9">
                  <c:v>7.7680600035819225E-2</c:v>
                </c:pt>
                <c:pt idx="16">
                  <c:v>8.3751199999824166E-2</c:v>
                </c:pt>
                <c:pt idx="17">
                  <c:v>8.3055399794830009E-2</c:v>
                </c:pt>
                <c:pt idx="18">
                  <c:v>9.4624200006364845E-2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C0-4EA2-8C89-562F31D3839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  <c:pt idx="10">
                    <c:v>9.3400000000000004E-4</c:v>
                  </c:pt>
                  <c:pt idx="11">
                    <c:v>4.1100000000000002E-4</c:v>
                  </c:pt>
                  <c:pt idx="12">
                    <c:v>8.9099999999999997E-4</c:v>
                  </c:pt>
                  <c:pt idx="13">
                    <c:v>1.065E-3</c:v>
                  </c:pt>
                  <c:pt idx="14">
                    <c:v>9.8499999999999998E-4</c:v>
                  </c:pt>
                  <c:pt idx="15">
                    <c:v>1.2E-4</c:v>
                  </c:pt>
                  <c:pt idx="16">
                    <c:v>3.0400000000000002E-4</c:v>
                  </c:pt>
                  <c:pt idx="17">
                    <c:v>3.9300000000000001E-4</c:v>
                  </c:pt>
                  <c:pt idx="18">
                    <c:v>1.281E-3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  <c:pt idx="10">
                    <c:v>9.3400000000000004E-4</c:v>
                  </c:pt>
                  <c:pt idx="11">
                    <c:v>4.1100000000000002E-4</c:v>
                  </c:pt>
                  <c:pt idx="12">
                    <c:v>8.9099999999999997E-4</c:v>
                  </c:pt>
                  <c:pt idx="13">
                    <c:v>1.065E-3</c:v>
                  </c:pt>
                  <c:pt idx="14">
                    <c:v>9.8499999999999998E-4</c:v>
                  </c:pt>
                  <c:pt idx="15">
                    <c:v>1.2E-4</c:v>
                  </c:pt>
                  <c:pt idx="16">
                    <c:v>3.0400000000000002E-4</c:v>
                  </c:pt>
                  <c:pt idx="17">
                    <c:v>3.9300000000000001E-4</c:v>
                  </c:pt>
                  <c:pt idx="18">
                    <c:v>1.281E-3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67567.5</c:v>
                </c:pt>
                <c:pt idx="2">
                  <c:v>78607</c:v>
                </c:pt>
                <c:pt idx="3">
                  <c:v>80346.5</c:v>
                </c:pt>
                <c:pt idx="4">
                  <c:v>81296.5</c:v>
                </c:pt>
                <c:pt idx="5">
                  <c:v>81298.5</c:v>
                </c:pt>
                <c:pt idx="6">
                  <c:v>81299</c:v>
                </c:pt>
                <c:pt idx="7">
                  <c:v>82014.5</c:v>
                </c:pt>
                <c:pt idx="8">
                  <c:v>82928</c:v>
                </c:pt>
                <c:pt idx="9">
                  <c:v>82928.5</c:v>
                </c:pt>
                <c:pt idx="10">
                  <c:v>83918.5</c:v>
                </c:pt>
                <c:pt idx="11">
                  <c:v>83919</c:v>
                </c:pt>
                <c:pt idx="12">
                  <c:v>83947</c:v>
                </c:pt>
                <c:pt idx="13">
                  <c:v>83947.5</c:v>
                </c:pt>
                <c:pt idx="14">
                  <c:v>83981</c:v>
                </c:pt>
                <c:pt idx="15">
                  <c:v>83981.5</c:v>
                </c:pt>
                <c:pt idx="16">
                  <c:v>84782</c:v>
                </c:pt>
                <c:pt idx="17">
                  <c:v>84804</c:v>
                </c:pt>
                <c:pt idx="18">
                  <c:v>85787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  <c:pt idx="10">
                  <c:v>8.222734865557868E-2</c:v>
                </c:pt>
                <c:pt idx="11">
                  <c:v>8.0743138823891059E-2</c:v>
                </c:pt>
                <c:pt idx="12">
                  <c:v>8.1107386620715261E-2</c:v>
                </c:pt>
                <c:pt idx="13">
                  <c:v>8.0753183050546795E-2</c:v>
                </c:pt>
                <c:pt idx="14">
                  <c:v>8.1141513510374352E-2</c:v>
                </c:pt>
                <c:pt idx="15">
                  <c:v>8.236730846692808E-2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C0-4EA2-8C89-562F31D3839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  <c:pt idx="10">
                    <c:v>9.3400000000000004E-4</c:v>
                  </c:pt>
                  <c:pt idx="11">
                    <c:v>4.1100000000000002E-4</c:v>
                  </c:pt>
                  <c:pt idx="12">
                    <c:v>8.9099999999999997E-4</c:v>
                  </c:pt>
                  <c:pt idx="13">
                    <c:v>1.065E-3</c:v>
                  </c:pt>
                  <c:pt idx="14">
                    <c:v>9.8499999999999998E-4</c:v>
                  </c:pt>
                  <c:pt idx="15">
                    <c:v>1.2E-4</c:v>
                  </c:pt>
                  <c:pt idx="16">
                    <c:v>3.0400000000000002E-4</c:v>
                  </c:pt>
                  <c:pt idx="17">
                    <c:v>3.9300000000000001E-4</c:v>
                  </c:pt>
                  <c:pt idx="18">
                    <c:v>1.281E-3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  <c:pt idx="10">
                    <c:v>9.3400000000000004E-4</c:v>
                  </c:pt>
                  <c:pt idx="11">
                    <c:v>4.1100000000000002E-4</c:v>
                  </c:pt>
                  <c:pt idx="12">
                    <c:v>8.9099999999999997E-4</c:v>
                  </c:pt>
                  <c:pt idx="13">
                    <c:v>1.065E-3</c:v>
                  </c:pt>
                  <c:pt idx="14">
                    <c:v>9.8499999999999998E-4</c:v>
                  </c:pt>
                  <c:pt idx="15">
                    <c:v>1.2E-4</c:v>
                  </c:pt>
                  <c:pt idx="16">
                    <c:v>3.0400000000000002E-4</c:v>
                  </c:pt>
                  <c:pt idx="17">
                    <c:v>3.9300000000000001E-4</c:v>
                  </c:pt>
                  <c:pt idx="18">
                    <c:v>1.281E-3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67567.5</c:v>
                </c:pt>
                <c:pt idx="2">
                  <c:v>78607</c:v>
                </c:pt>
                <c:pt idx="3">
                  <c:v>80346.5</c:v>
                </c:pt>
                <c:pt idx="4">
                  <c:v>81296.5</c:v>
                </c:pt>
                <c:pt idx="5">
                  <c:v>81298.5</c:v>
                </c:pt>
                <c:pt idx="6">
                  <c:v>81299</c:v>
                </c:pt>
                <c:pt idx="7">
                  <c:v>82014.5</c:v>
                </c:pt>
                <c:pt idx="8">
                  <c:v>82928</c:v>
                </c:pt>
                <c:pt idx="9">
                  <c:v>82928.5</c:v>
                </c:pt>
                <c:pt idx="10">
                  <c:v>83918.5</c:v>
                </c:pt>
                <c:pt idx="11">
                  <c:v>83919</c:v>
                </c:pt>
                <c:pt idx="12">
                  <c:v>83947</c:v>
                </c:pt>
                <c:pt idx="13">
                  <c:v>83947.5</c:v>
                </c:pt>
                <c:pt idx="14">
                  <c:v>83981</c:v>
                </c:pt>
                <c:pt idx="15">
                  <c:v>83981.5</c:v>
                </c:pt>
                <c:pt idx="16">
                  <c:v>84782</c:v>
                </c:pt>
                <c:pt idx="17">
                  <c:v>84804</c:v>
                </c:pt>
                <c:pt idx="18">
                  <c:v>85787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C0-4EA2-8C89-562F31D3839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  <c:pt idx="10">
                    <c:v>9.3400000000000004E-4</c:v>
                  </c:pt>
                  <c:pt idx="11">
                    <c:v>4.1100000000000002E-4</c:v>
                  </c:pt>
                  <c:pt idx="12">
                    <c:v>8.9099999999999997E-4</c:v>
                  </c:pt>
                  <c:pt idx="13">
                    <c:v>1.065E-3</c:v>
                  </c:pt>
                  <c:pt idx="14">
                    <c:v>9.8499999999999998E-4</c:v>
                  </c:pt>
                  <c:pt idx="15">
                    <c:v>1.2E-4</c:v>
                  </c:pt>
                  <c:pt idx="16">
                    <c:v>3.0400000000000002E-4</c:v>
                  </c:pt>
                  <c:pt idx="17">
                    <c:v>3.9300000000000001E-4</c:v>
                  </c:pt>
                  <c:pt idx="18">
                    <c:v>1.281E-3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  <c:pt idx="10">
                    <c:v>9.3400000000000004E-4</c:v>
                  </c:pt>
                  <c:pt idx="11">
                    <c:v>4.1100000000000002E-4</c:v>
                  </c:pt>
                  <c:pt idx="12">
                    <c:v>8.9099999999999997E-4</c:v>
                  </c:pt>
                  <c:pt idx="13">
                    <c:v>1.065E-3</c:v>
                  </c:pt>
                  <c:pt idx="14">
                    <c:v>9.8499999999999998E-4</c:v>
                  </c:pt>
                  <c:pt idx="15">
                    <c:v>1.2E-4</c:v>
                  </c:pt>
                  <c:pt idx="16">
                    <c:v>3.0400000000000002E-4</c:v>
                  </c:pt>
                  <c:pt idx="17">
                    <c:v>3.9300000000000001E-4</c:v>
                  </c:pt>
                  <c:pt idx="18">
                    <c:v>1.281E-3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67567.5</c:v>
                </c:pt>
                <c:pt idx="2">
                  <c:v>78607</c:v>
                </c:pt>
                <c:pt idx="3">
                  <c:v>80346.5</c:v>
                </c:pt>
                <c:pt idx="4">
                  <c:v>81296.5</c:v>
                </c:pt>
                <c:pt idx="5">
                  <c:v>81298.5</c:v>
                </c:pt>
                <c:pt idx="6">
                  <c:v>81299</c:v>
                </c:pt>
                <c:pt idx="7">
                  <c:v>82014.5</c:v>
                </c:pt>
                <c:pt idx="8">
                  <c:v>82928</c:v>
                </c:pt>
                <c:pt idx="9">
                  <c:v>82928.5</c:v>
                </c:pt>
                <c:pt idx="10">
                  <c:v>83918.5</c:v>
                </c:pt>
                <c:pt idx="11">
                  <c:v>83919</c:v>
                </c:pt>
                <c:pt idx="12">
                  <c:v>83947</c:v>
                </c:pt>
                <c:pt idx="13">
                  <c:v>83947.5</c:v>
                </c:pt>
                <c:pt idx="14">
                  <c:v>83981</c:v>
                </c:pt>
                <c:pt idx="15">
                  <c:v>83981.5</c:v>
                </c:pt>
                <c:pt idx="16">
                  <c:v>84782</c:v>
                </c:pt>
                <c:pt idx="17">
                  <c:v>84804</c:v>
                </c:pt>
                <c:pt idx="18">
                  <c:v>85787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C0-4EA2-8C89-562F31D3839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67567.5</c:v>
                </c:pt>
                <c:pt idx="2">
                  <c:v>78607</c:v>
                </c:pt>
                <c:pt idx="3">
                  <c:v>80346.5</c:v>
                </c:pt>
                <c:pt idx="4">
                  <c:v>81296.5</c:v>
                </c:pt>
                <c:pt idx="5">
                  <c:v>81298.5</c:v>
                </c:pt>
                <c:pt idx="6">
                  <c:v>81299</c:v>
                </c:pt>
                <c:pt idx="7">
                  <c:v>82014.5</c:v>
                </c:pt>
                <c:pt idx="8">
                  <c:v>82928</c:v>
                </c:pt>
                <c:pt idx="9">
                  <c:v>82928.5</c:v>
                </c:pt>
                <c:pt idx="10">
                  <c:v>83918.5</c:v>
                </c:pt>
                <c:pt idx="11">
                  <c:v>83919</c:v>
                </c:pt>
                <c:pt idx="12">
                  <c:v>83947</c:v>
                </c:pt>
                <c:pt idx="13">
                  <c:v>83947.5</c:v>
                </c:pt>
                <c:pt idx="14">
                  <c:v>83981</c:v>
                </c:pt>
                <c:pt idx="15">
                  <c:v>83981.5</c:v>
                </c:pt>
                <c:pt idx="16">
                  <c:v>84782</c:v>
                </c:pt>
                <c:pt idx="17">
                  <c:v>84804</c:v>
                </c:pt>
                <c:pt idx="18">
                  <c:v>85787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-1.3097282933280538E-2</c:v>
                </c:pt>
                <c:pt idx="1">
                  <c:v>5.8307569757622427E-2</c:v>
                </c:pt>
                <c:pt idx="2">
                  <c:v>6.9974034719049491E-2</c:v>
                </c:pt>
                <c:pt idx="3">
                  <c:v>7.1812325927926912E-2</c:v>
                </c:pt>
                <c:pt idx="4">
                  <c:v>7.2816279160714245E-2</c:v>
                </c:pt>
                <c:pt idx="5">
                  <c:v>7.2818392746467481E-2</c:v>
                </c:pt>
                <c:pt idx="6">
                  <c:v>7.2818921142905793E-2</c:v>
                </c:pt>
                <c:pt idx="7">
                  <c:v>7.3575056446126136E-2</c:v>
                </c:pt>
                <c:pt idx="8">
                  <c:v>7.4540436738916901E-2</c:v>
                </c:pt>
                <c:pt idx="9">
                  <c:v>7.4540965135355214E-2</c:v>
                </c:pt>
                <c:pt idx="10">
                  <c:v>7.5587190083207273E-2</c:v>
                </c:pt>
                <c:pt idx="11">
                  <c:v>7.5587718479645585E-2</c:v>
                </c:pt>
                <c:pt idx="12">
                  <c:v>7.5617308680190898E-2</c:v>
                </c:pt>
                <c:pt idx="13">
                  <c:v>7.5617837076629196E-2</c:v>
                </c:pt>
                <c:pt idx="14">
                  <c:v>7.5653239637995917E-2</c:v>
                </c:pt>
                <c:pt idx="15">
                  <c:v>7.5653768034434216E-2</c:v>
                </c:pt>
                <c:pt idx="16">
                  <c:v>7.649973073216712E-2</c:v>
                </c:pt>
                <c:pt idx="17">
                  <c:v>7.6522980175452726E-2</c:v>
                </c:pt>
                <c:pt idx="18">
                  <c:v>7.7561807573168454E-2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C0-4EA2-8C89-562F31D3839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67567.5</c:v>
                </c:pt>
                <c:pt idx="2">
                  <c:v>78607</c:v>
                </c:pt>
                <c:pt idx="3">
                  <c:v>80346.5</c:v>
                </c:pt>
                <c:pt idx="4">
                  <c:v>81296.5</c:v>
                </c:pt>
                <c:pt idx="5">
                  <c:v>81298.5</c:v>
                </c:pt>
                <c:pt idx="6">
                  <c:v>81299</c:v>
                </c:pt>
                <c:pt idx="7">
                  <c:v>82014.5</c:v>
                </c:pt>
                <c:pt idx="8">
                  <c:v>82928</c:v>
                </c:pt>
                <c:pt idx="9">
                  <c:v>82928.5</c:v>
                </c:pt>
                <c:pt idx="10">
                  <c:v>83918.5</c:v>
                </c:pt>
                <c:pt idx="11">
                  <c:v>83919</c:v>
                </c:pt>
                <c:pt idx="12">
                  <c:v>83947</c:v>
                </c:pt>
                <c:pt idx="13">
                  <c:v>83947.5</c:v>
                </c:pt>
                <c:pt idx="14">
                  <c:v>83981</c:v>
                </c:pt>
                <c:pt idx="15">
                  <c:v>83981.5</c:v>
                </c:pt>
                <c:pt idx="16">
                  <c:v>84782</c:v>
                </c:pt>
                <c:pt idx="17">
                  <c:v>84804</c:v>
                </c:pt>
                <c:pt idx="18">
                  <c:v>85787</c:v>
                </c:pt>
              </c:numCache>
            </c:numRef>
          </c:xVal>
          <c:yVal>
            <c:numRef>
              <c:f>Active!$R$21:$R$995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4C0-4EA2-8C89-562F31D38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333400"/>
        <c:axId val="1"/>
      </c:scatterChart>
      <c:valAx>
        <c:axId val="77733340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333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190500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D9A56050-C1ED-2778-96A3-17CAB6122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257175</xdr:colOff>
      <xdr:row>0</xdr:row>
      <xdr:rowOff>0</xdr:rowOff>
    </xdr:from>
    <xdr:to>
      <xdr:col>26</xdr:col>
      <xdr:colOff>200025</xdr:colOff>
      <xdr:row>19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17D4BFA2-D613-4094-B20D-595FF8756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36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1.42578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3.5703125" customWidth="1"/>
  </cols>
  <sheetData>
    <row r="1" spans="1:20" ht="20.25" x14ac:dyDescent="0.3">
      <c r="A1" s="1" t="s">
        <v>46</v>
      </c>
      <c r="F1" s="29" t="s">
        <v>43</v>
      </c>
      <c r="G1" s="30">
        <v>0</v>
      </c>
      <c r="H1" s="31"/>
      <c r="I1" s="32" t="s">
        <v>44</v>
      </c>
      <c r="J1" s="33" t="s">
        <v>43</v>
      </c>
      <c r="K1" s="34">
        <v>11.42414</v>
      </c>
      <c r="L1" s="35">
        <v>-66.281400000000005</v>
      </c>
      <c r="M1" s="36">
        <v>52500.072</v>
      </c>
      <c r="N1" s="36">
        <v>0.41795470000000001</v>
      </c>
      <c r="O1" s="32" t="s">
        <v>45</v>
      </c>
      <c r="T1" s="51"/>
    </row>
    <row r="2" spans="1:20" ht="12.95" customHeight="1" x14ac:dyDescent="0.2">
      <c r="A2" t="s">
        <v>27</v>
      </c>
      <c r="B2" t="s">
        <v>45</v>
      </c>
      <c r="C2" s="28"/>
      <c r="T2" s="51"/>
    </row>
    <row r="3" spans="1:20" ht="12.95" customHeight="1" thickBot="1" x14ac:dyDescent="0.25">
      <c r="T3" s="51"/>
    </row>
    <row r="4" spans="1:20" ht="12.95" customHeight="1" thickTop="1" thickBot="1" x14ac:dyDescent="0.25">
      <c r="A4" s="5" t="s">
        <v>4</v>
      </c>
      <c r="C4" s="25">
        <v>24260.344000000001</v>
      </c>
      <c r="D4" s="26">
        <v>0.4179484</v>
      </c>
    </row>
    <row r="5" spans="1:20" ht="12.95" customHeight="1" thickTop="1" x14ac:dyDescent="0.2">
      <c r="A5" s="9" t="s">
        <v>31</v>
      </c>
      <c r="B5" s="10"/>
      <c r="C5" s="11">
        <v>-9.5</v>
      </c>
      <c r="D5" s="10" t="s">
        <v>32</v>
      </c>
      <c r="E5" s="10"/>
    </row>
    <row r="6" spans="1:20" ht="12.95" customHeight="1" x14ac:dyDescent="0.2">
      <c r="A6" s="5" t="s">
        <v>5</v>
      </c>
      <c r="E6" s="66" t="s">
        <v>47</v>
      </c>
    </row>
    <row r="7" spans="1:20" ht="12.95" customHeight="1" x14ac:dyDescent="0.2">
      <c r="A7" t="s">
        <v>6</v>
      </c>
      <c r="C7" s="52">
        <v>24260.344000000001</v>
      </c>
      <c r="D7" s="65" t="s">
        <v>61</v>
      </c>
      <c r="E7" s="67">
        <v>52500.072</v>
      </c>
    </row>
    <row r="8" spans="1:20" ht="12.95" customHeight="1" x14ac:dyDescent="0.2">
      <c r="A8" t="s">
        <v>7</v>
      </c>
      <c r="C8" s="52">
        <v>0.4179484</v>
      </c>
      <c r="D8" s="27" t="s">
        <v>61</v>
      </c>
      <c r="E8" s="68">
        <v>0.41795470000000001</v>
      </c>
    </row>
    <row r="9" spans="1:20" ht="12.95" customHeight="1" x14ac:dyDescent="0.2">
      <c r="A9" s="22" t="s">
        <v>34</v>
      </c>
      <c r="B9" s="23">
        <v>21</v>
      </c>
      <c r="C9" s="20" t="str">
        <f>"F"&amp;B9</f>
        <v>F21</v>
      </c>
      <c r="D9" s="21" t="str">
        <f>"G"&amp;B9</f>
        <v>G21</v>
      </c>
    </row>
    <row r="10" spans="1:20" ht="12.95" customHeight="1" thickBot="1" x14ac:dyDescent="0.25">
      <c r="A10" s="10"/>
      <c r="B10" s="10"/>
      <c r="C10" s="4" t="s">
        <v>23</v>
      </c>
      <c r="D10" s="4" t="s">
        <v>24</v>
      </c>
      <c r="E10" s="10"/>
    </row>
    <row r="11" spans="1:20" ht="12.95" customHeight="1" x14ac:dyDescent="0.2">
      <c r="A11" s="10" t="s">
        <v>19</v>
      </c>
      <c r="B11" s="10"/>
      <c r="C11" s="19">
        <f ca="1">INTERCEPT(INDIRECT($D$9):G988,INDIRECT($C$9):F988)</f>
        <v>-1.3097282933280538E-2</v>
      </c>
      <c r="D11" s="3"/>
      <c r="E11" s="10"/>
    </row>
    <row r="12" spans="1:20" ht="12.95" customHeight="1" x14ac:dyDescent="0.2">
      <c r="A12" s="10" t="s">
        <v>20</v>
      </c>
      <c r="B12" s="10"/>
      <c r="C12" s="19">
        <f ca="1">SLOPE(INDIRECT($D$9):G988,INDIRECT($C$9):F988)</f>
        <v>1.0567928766182404E-6</v>
      </c>
      <c r="D12" s="3"/>
      <c r="E12" s="10"/>
    </row>
    <row r="13" spans="1:20" ht="12.95" customHeight="1" x14ac:dyDescent="0.2">
      <c r="A13" s="10" t="s">
        <v>22</v>
      </c>
      <c r="B13" s="10"/>
      <c r="C13" s="3" t="s">
        <v>17</v>
      </c>
      <c r="E13" s="55" t="s">
        <v>60</v>
      </c>
      <c r="F13" s="56" t="s">
        <v>59</v>
      </c>
    </row>
    <row r="14" spans="1:20" ht="12.95" customHeight="1" x14ac:dyDescent="0.2">
      <c r="A14" s="10"/>
      <c r="B14" s="10"/>
      <c r="C14" s="10"/>
      <c r="E14" s="57" t="s">
        <v>36</v>
      </c>
      <c r="F14" s="58">
        <v>1</v>
      </c>
    </row>
    <row r="15" spans="1:20" ht="12.95" customHeight="1" x14ac:dyDescent="0.2">
      <c r="A15" s="12" t="s">
        <v>21</v>
      </c>
      <c r="B15" s="10"/>
      <c r="C15" s="13">
        <f ca="1">(C7+C11)+(C8+C12)*INT(MAX(F21:F3529))</f>
        <v>60114.960952607573</v>
      </c>
      <c r="E15" s="57" t="s">
        <v>33</v>
      </c>
      <c r="F15" s="59">
        <f ca="1">NOW()+15018.5+$C$5/24</f>
        <v>60518.77690798611</v>
      </c>
    </row>
    <row r="16" spans="1:20" ht="12.95" customHeight="1" x14ac:dyDescent="0.2">
      <c r="A16" s="15" t="s">
        <v>8</v>
      </c>
      <c r="B16" s="10"/>
      <c r="C16" s="16">
        <f ca="1">+C8+C12</f>
        <v>0.41794945679287659</v>
      </c>
      <c r="E16" s="57" t="s">
        <v>37</v>
      </c>
      <c r="F16" s="59">
        <f ca="1">ROUND(2*(F15-$C$7)/$C$8,0)/2+F14</f>
        <v>86754.5</v>
      </c>
    </row>
    <row r="17" spans="1:20" ht="12.95" customHeight="1" thickBot="1" x14ac:dyDescent="0.25">
      <c r="A17" s="14" t="s">
        <v>30</v>
      </c>
      <c r="B17" s="10"/>
      <c r="C17" s="10">
        <f>COUNT(C21:C2187)</f>
        <v>19</v>
      </c>
      <c r="E17" s="57" t="s">
        <v>38</v>
      </c>
      <c r="F17" s="60">
        <f ca="1">ROUND(2*(F15-$C$15)/$C$16,0)/2+F14</f>
        <v>967</v>
      </c>
    </row>
    <row r="18" spans="1:20" ht="12.95" customHeight="1" thickTop="1" thickBot="1" x14ac:dyDescent="0.25">
      <c r="A18" s="15" t="s">
        <v>9</v>
      </c>
      <c r="B18" s="10"/>
      <c r="C18" s="17">
        <f ca="1">+C15</f>
        <v>60114.960952607573</v>
      </c>
      <c r="D18" s="18">
        <f ca="1">+C16</f>
        <v>0.41794945679287659</v>
      </c>
      <c r="E18" s="64" t="s">
        <v>57</v>
      </c>
      <c r="F18" s="61">
        <f ca="1">+$C$15+$C$16*$F$17-15018.5-$C$5/24</f>
        <v>45501.013910659618</v>
      </c>
    </row>
    <row r="19" spans="1:20" ht="12.95" customHeight="1" thickTop="1" x14ac:dyDescent="0.2">
      <c r="E19" s="62" t="s">
        <v>58</v>
      </c>
      <c r="F19" s="63">
        <f ca="1">+($C$15+$C$16*$F$17)-($C$16/2)-15018.5-$C$5/24</f>
        <v>45500.804935931221</v>
      </c>
    </row>
    <row r="20" spans="1:20" ht="12.95" customHeight="1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56</v>
      </c>
      <c r="M20" s="7" t="s">
        <v>28</v>
      </c>
      <c r="N20" s="7" t="s">
        <v>29</v>
      </c>
      <c r="O20" s="7" t="s">
        <v>26</v>
      </c>
      <c r="P20" s="6" t="s">
        <v>25</v>
      </c>
      <c r="Q20" s="4" t="s">
        <v>18</v>
      </c>
      <c r="R20" s="24" t="s">
        <v>35</v>
      </c>
    </row>
    <row r="21" spans="1:20" ht="12.95" customHeight="1" x14ac:dyDescent="0.2">
      <c r="A21" t="s">
        <v>48</v>
      </c>
      <c r="C21" s="8">
        <v>24260.344000000001</v>
      </c>
      <c r="D21" s="8"/>
      <c r="E21">
        <f t="shared" ref="E21:E39" si="0">+(C21-C$7)/C$8</f>
        <v>0</v>
      </c>
      <c r="F21">
        <f t="shared" ref="F21:F39" si="1">ROUND(2*E21,0)/2</f>
        <v>0</v>
      </c>
      <c r="G21">
        <f t="shared" ref="G21:G39" si="2">+C21-(C$7+F21*C$8)</f>
        <v>0</v>
      </c>
      <c r="H21">
        <f>+G21</f>
        <v>0</v>
      </c>
      <c r="O21">
        <f t="shared" ref="O21:O39" ca="1" si="3">+C$11+C$12*$F21</f>
        <v>-1.3097282933280538E-2</v>
      </c>
      <c r="Q21" s="2">
        <f t="shared" ref="Q21:Q39" si="4">+C21-15018.5</f>
        <v>9241.844000000001</v>
      </c>
    </row>
    <row r="22" spans="1:20" ht="12.95" customHeight="1" x14ac:dyDescent="0.2">
      <c r="A22" t="s">
        <v>47</v>
      </c>
      <c r="C22" s="8">
        <v>52500.072</v>
      </c>
      <c r="D22" s="8" t="s">
        <v>17</v>
      </c>
      <c r="E22">
        <f t="shared" si="0"/>
        <v>67567.498763005191</v>
      </c>
      <c r="F22">
        <f t="shared" si="1"/>
        <v>67567.5</v>
      </c>
      <c r="G22">
        <f t="shared" si="2"/>
        <v>-5.1700000040000305E-4</v>
      </c>
      <c r="I22">
        <f>+G22</f>
        <v>-5.1700000040000305E-4</v>
      </c>
      <c r="O22">
        <f t="shared" ca="1" si="3"/>
        <v>5.8307569757622427E-2</v>
      </c>
      <c r="Q22" s="2">
        <f t="shared" si="4"/>
        <v>37481.572</v>
      </c>
    </row>
    <row r="23" spans="1:20" ht="12.95" customHeight="1" x14ac:dyDescent="0.2">
      <c r="A23" s="39" t="s">
        <v>3</v>
      </c>
      <c r="B23" s="40" t="s">
        <v>49</v>
      </c>
      <c r="C23" s="41">
        <v>57114.073700000001</v>
      </c>
      <c r="D23" s="41">
        <v>4.0000000000000002E-4</v>
      </c>
      <c r="E23">
        <f t="shared" si="0"/>
        <v>78607.143130587399</v>
      </c>
      <c r="F23">
        <f t="shared" si="1"/>
        <v>78607</v>
      </c>
      <c r="G23">
        <f t="shared" si="2"/>
        <v>5.9821199996804353E-2</v>
      </c>
      <c r="K23">
        <f t="shared" ref="K23:K30" si="5">+G23</f>
        <v>5.9821199996804353E-2</v>
      </c>
      <c r="O23">
        <f t="shared" ca="1" si="3"/>
        <v>6.9974034719049491E-2</v>
      </c>
      <c r="Q23" s="2">
        <f t="shared" si="4"/>
        <v>42095.573700000001</v>
      </c>
    </row>
    <row r="24" spans="1:20" ht="12.95" customHeight="1" x14ac:dyDescent="0.2">
      <c r="A24" s="37" t="s">
        <v>0</v>
      </c>
      <c r="B24" s="38" t="s">
        <v>49</v>
      </c>
      <c r="C24" s="37">
        <v>57841.101400000043</v>
      </c>
      <c r="D24" s="37">
        <v>2.0000000000000001E-4</v>
      </c>
      <c r="E24">
        <f t="shared" si="0"/>
        <v>80346.65858273425</v>
      </c>
      <c r="F24">
        <f t="shared" si="1"/>
        <v>80346.5</v>
      </c>
      <c r="G24">
        <f t="shared" si="2"/>
        <v>6.6279400038183667E-2</v>
      </c>
      <c r="K24">
        <f t="shared" si="5"/>
        <v>6.6279400038183667E-2</v>
      </c>
      <c r="O24">
        <f t="shared" ca="1" si="3"/>
        <v>7.1812325927926912E-2</v>
      </c>
      <c r="Q24" s="2">
        <f t="shared" si="4"/>
        <v>42822.601400000043</v>
      </c>
    </row>
    <row r="25" spans="1:20" ht="12.95" customHeight="1" x14ac:dyDescent="0.2">
      <c r="A25" s="37" t="s">
        <v>1</v>
      </c>
      <c r="B25" s="38" t="s">
        <v>49</v>
      </c>
      <c r="C25" s="37">
        <v>58238.156900000002</v>
      </c>
      <c r="D25" s="37">
        <v>2.0000000000000001E-4</v>
      </c>
      <c r="E25">
        <f t="shared" si="0"/>
        <v>81296.669397466307</v>
      </c>
      <c r="F25">
        <f t="shared" si="1"/>
        <v>81296.5</v>
      </c>
      <c r="G25">
        <f t="shared" si="2"/>
        <v>7.0799399996758439E-2</v>
      </c>
      <c r="K25">
        <f t="shared" si="5"/>
        <v>7.0799399996758439E-2</v>
      </c>
      <c r="O25">
        <f t="shared" ca="1" si="3"/>
        <v>7.2816279160714245E-2</v>
      </c>
      <c r="Q25" s="2">
        <f t="shared" si="4"/>
        <v>43219.656900000002</v>
      </c>
    </row>
    <row r="26" spans="1:20" ht="12.95" customHeight="1" x14ac:dyDescent="0.2">
      <c r="A26" s="37" t="s">
        <v>1</v>
      </c>
      <c r="B26" s="38" t="s">
        <v>49</v>
      </c>
      <c r="C26" s="37">
        <v>58238.992700000003</v>
      </c>
      <c r="D26" s="37">
        <v>4.0000000000000002E-4</v>
      </c>
      <c r="E26">
        <f t="shared" si="0"/>
        <v>81298.669165858766</v>
      </c>
      <c r="F26">
        <f t="shared" si="1"/>
        <v>81298.5</v>
      </c>
      <c r="G26">
        <f t="shared" si="2"/>
        <v>7.0702600001823157E-2</v>
      </c>
      <c r="K26">
        <f t="shared" si="5"/>
        <v>7.0702600001823157E-2</v>
      </c>
      <c r="O26">
        <f t="shared" ca="1" si="3"/>
        <v>7.2818392746467481E-2</v>
      </c>
      <c r="Q26" s="2">
        <f t="shared" si="4"/>
        <v>43220.492700000003</v>
      </c>
    </row>
    <row r="27" spans="1:20" ht="12.95" customHeight="1" x14ac:dyDescent="0.2">
      <c r="A27" s="37" t="s">
        <v>1</v>
      </c>
      <c r="B27" s="38" t="s">
        <v>2</v>
      </c>
      <c r="C27" s="37">
        <v>58239.200040000003</v>
      </c>
      <c r="D27" s="37">
        <v>1.3999999999999999E-4</v>
      </c>
      <c r="E27">
        <f t="shared" si="0"/>
        <v>81299.1652558067</v>
      </c>
      <c r="F27">
        <f t="shared" si="1"/>
        <v>81299</v>
      </c>
      <c r="G27">
        <f t="shared" si="2"/>
        <v>6.906840000738157E-2</v>
      </c>
      <c r="K27">
        <f t="shared" si="5"/>
        <v>6.906840000738157E-2</v>
      </c>
      <c r="O27">
        <f t="shared" ca="1" si="3"/>
        <v>7.2818921142905793E-2</v>
      </c>
      <c r="Q27" s="2">
        <f t="shared" si="4"/>
        <v>43220.700040000003</v>
      </c>
    </row>
    <row r="28" spans="1:20" ht="12.95" customHeight="1" x14ac:dyDescent="0.2">
      <c r="A28" s="42" t="s">
        <v>50</v>
      </c>
      <c r="B28" s="43" t="s">
        <v>49</v>
      </c>
      <c r="C28" s="46">
        <v>58538.244760000147</v>
      </c>
      <c r="D28" s="47">
        <v>1.2099999999999999E-3</v>
      </c>
      <c r="E28">
        <f t="shared" si="0"/>
        <v>82014.67157189775</v>
      </c>
      <c r="F28">
        <f t="shared" si="1"/>
        <v>82014.5</v>
      </c>
      <c r="G28">
        <f t="shared" si="2"/>
        <v>7.1708200150169432E-2</v>
      </c>
      <c r="K28">
        <f t="shared" si="5"/>
        <v>7.1708200150169432E-2</v>
      </c>
      <c r="O28">
        <f t="shared" ca="1" si="3"/>
        <v>7.3575056446126136E-2</v>
      </c>
      <c r="Q28" s="2">
        <f t="shared" si="4"/>
        <v>43519.744760000147</v>
      </c>
    </row>
    <row r="29" spans="1:20" ht="12.95" customHeight="1" x14ac:dyDescent="0.2">
      <c r="A29" s="42" t="s">
        <v>51</v>
      </c>
      <c r="B29" s="43" t="s">
        <v>2</v>
      </c>
      <c r="C29" s="46">
        <v>58920.046010000166</v>
      </c>
      <c r="D29" s="47">
        <v>1.5499999999999999E-3</v>
      </c>
      <c r="E29">
        <f t="shared" si="0"/>
        <v>82928.184460091652</v>
      </c>
      <c r="F29">
        <f t="shared" si="1"/>
        <v>82928</v>
      </c>
      <c r="G29">
        <f t="shared" si="2"/>
        <v>7.7094800159102306E-2</v>
      </c>
      <c r="K29">
        <f t="shared" si="5"/>
        <v>7.7094800159102306E-2</v>
      </c>
      <c r="O29">
        <f t="shared" ca="1" si="3"/>
        <v>7.4540436738916901E-2</v>
      </c>
      <c r="Q29" s="2">
        <f t="shared" si="4"/>
        <v>43901.546010000166</v>
      </c>
    </row>
    <row r="30" spans="1:20" ht="12.95" customHeight="1" x14ac:dyDescent="0.2">
      <c r="A30" s="42" t="s">
        <v>51</v>
      </c>
      <c r="B30" s="43" t="s">
        <v>49</v>
      </c>
      <c r="C30" s="46">
        <v>58920.255570000038</v>
      </c>
      <c r="D30" s="47">
        <v>1.32E-3</v>
      </c>
      <c r="E30">
        <f t="shared" si="0"/>
        <v>82928.685861699778</v>
      </c>
      <c r="F30">
        <f t="shared" si="1"/>
        <v>82928.5</v>
      </c>
      <c r="G30">
        <f t="shared" si="2"/>
        <v>7.7680600035819225E-2</v>
      </c>
      <c r="K30">
        <f t="shared" si="5"/>
        <v>7.7680600035819225E-2</v>
      </c>
      <c r="O30">
        <f t="shared" ca="1" si="3"/>
        <v>7.4540965135355214E-2</v>
      </c>
      <c r="Q30" s="2">
        <f t="shared" si="4"/>
        <v>43901.755570000038</v>
      </c>
    </row>
    <row r="31" spans="1:20" ht="12.95" customHeight="1" x14ac:dyDescent="0.2">
      <c r="A31" s="44" t="s">
        <v>55</v>
      </c>
      <c r="B31" s="45" t="s">
        <v>49</v>
      </c>
      <c r="C31" s="48">
        <v>59334.029032748658</v>
      </c>
      <c r="D31" s="49">
        <v>9.3400000000000004E-4</v>
      </c>
      <c r="E31">
        <f t="shared" si="0"/>
        <v>83918.69674043174</v>
      </c>
      <c r="F31">
        <f t="shared" si="1"/>
        <v>83918.5</v>
      </c>
      <c r="G31">
        <f t="shared" si="2"/>
        <v>8.222734865557868E-2</v>
      </c>
      <c r="L31">
        <f t="shared" ref="L31:L36" si="6">+G31</f>
        <v>8.222734865557868E-2</v>
      </c>
      <c r="O31">
        <f t="shared" ca="1" si="3"/>
        <v>7.5587190083207273E-2</v>
      </c>
      <c r="Q31" s="2">
        <f t="shared" si="4"/>
        <v>44315.529032748658</v>
      </c>
      <c r="T31" s="50" t="s">
        <v>54</v>
      </c>
    </row>
    <row r="32" spans="1:20" ht="12.95" customHeight="1" x14ac:dyDescent="0.2">
      <c r="A32" s="44" t="s">
        <v>55</v>
      </c>
      <c r="B32" s="45" t="s">
        <v>2</v>
      </c>
      <c r="C32" s="48">
        <v>59334.236522738822</v>
      </c>
      <c r="D32" s="49">
        <v>4.1100000000000002E-4</v>
      </c>
      <c r="E32">
        <f t="shared" si="0"/>
        <v>83919.193189252124</v>
      </c>
      <c r="F32">
        <f t="shared" si="1"/>
        <v>83919</v>
      </c>
      <c r="G32">
        <f t="shared" si="2"/>
        <v>8.0743138823891059E-2</v>
      </c>
      <c r="L32">
        <f t="shared" si="6"/>
        <v>8.0743138823891059E-2</v>
      </c>
      <c r="O32">
        <f t="shared" ca="1" si="3"/>
        <v>7.5587718479645585E-2</v>
      </c>
      <c r="Q32" s="2">
        <f t="shared" si="4"/>
        <v>44315.736522738822</v>
      </c>
      <c r="T32" s="50" t="s">
        <v>54</v>
      </c>
    </row>
    <row r="33" spans="1:20" ht="12.95" customHeight="1" x14ac:dyDescent="0.2">
      <c r="A33" s="44" t="s">
        <v>55</v>
      </c>
      <c r="B33" s="45" t="s">
        <v>2</v>
      </c>
      <c r="C33" s="48">
        <v>59345.939442186616</v>
      </c>
      <c r="D33" s="49">
        <v>8.9099999999999997E-4</v>
      </c>
      <c r="E33">
        <f t="shared" si="0"/>
        <v>83947.19406076592</v>
      </c>
      <c r="F33">
        <f t="shared" si="1"/>
        <v>83947</v>
      </c>
      <c r="G33">
        <f t="shared" si="2"/>
        <v>8.1107386620715261E-2</v>
      </c>
      <c r="L33">
        <f t="shared" si="6"/>
        <v>8.1107386620715261E-2</v>
      </c>
      <c r="O33">
        <f t="shared" ca="1" si="3"/>
        <v>7.5617308680190898E-2</v>
      </c>
      <c r="Q33" s="2">
        <f t="shared" si="4"/>
        <v>44327.439442186616</v>
      </c>
      <c r="T33" s="50" t="s">
        <v>54</v>
      </c>
    </row>
    <row r="34" spans="1:20" ht="12.95" customHeight="1" x14ac:dyDescent="0.2">
      <c r="A34" s="44" t="s">
        <v>55</v>
      </c>
      <c r="B34" s="45" t="s">
        <v>49</v>
      </c>
      <c r="C34" s="48">
        <v>59346.148062183056</v>
      </c>
      <c r="D34" s="49">
        <v>1.065E-3</v>
      </c>
      <c r="E34">
        <f t="shared" si="0"/>
        <v>83947.693213284365</v>
      </c>
      <c r="F34">
        <f t="shared" si="1"/>
        <v>83947.5</v>
      </c>
      <c r="G34">
        <f t="shared" si="2"/>
        <v>8.0753183050546795E-2</v>
      </c>
      <c r="L34">
        <f t="shared" si="6"/>
        <v>8.0753183050546795E-2</v>
      </c>
      <c r="O34">
        <f t="shared" ca="1" si="3"/>
        <v>7.5617837076629196E-2</v>
      </c>
      <c r="Q34" s="2">
        <f t="shared" si="4"/>
        <v>44327.648062183056</v>
      </c>
      <c r="T34" s="50" t="s">
        <v>54</v>
      </c>
    </row>
    <row r="35" spans="1:20" ht="12.95" customHeight="1" x14ac:dyDescent="0.2">
      <c r="A35" s="44" t="s">
        <v>55</v>
      </c>
      <c r="B35" s="45" t="s">
        <v>2</v>
      </c>
      <c r="C35" s="48">
        <v>59360.149721913505</v>
      </c>
      <c r="D35" s="49">
        <v>9.8499999999999998E-4</v>
      </c>
      <c r="E35">
        <f t="shared" si="0"/>
        <v>83981.194142419277</v>
      </c>
      <c r="F35">
        <f t="shared" si="1"/>
        <v>83981</v>
      </c>
      <c r="G35">
        <f t="shared" si="2"/>
        <v>8.1141513510374352E-2</v>
      </c>
      <c r="L35">
        <f t="shared" si="6"/>
        <v>8.1141513510374352E-2</v>
      </c>
      <c r="O35">
        <f t="shared" ca="1" si="3"/>
        <v>7.5653239637995917E-2</v>
      </c>
      <c r="Q35" s="2">
        <f t="shared" si="4"/>
        <v>44341.649721913505</v>
      </c>
      <c r="T35" s="50" t="s">
        <v>54</v>
      </c>
    </row>
    <row r="36" spans="1:20" ht="12.95" customHeight="1" x14ac:dyDescent="0.2">
      <c r="A36" s="44" t="s">
        <v>55</v>
      </c>
      <c r="B36" s="45" t="s">
        <v>49</v>
      </c>
      <c r="C36" s="48">
        <v>59360.359921908472</v>
      </c>
      <c r="D36" s="49">
        <v>1.2E-4</v>
      </c>
      <c r="E36">
        <f t="shared" si="0"/>
        <v>83981.697075305172</v>
      </c>
      <c r="F36">
        <f t="shared" si="1"/>
        <v>83981.5</v>
      </c>
      <c r="G36">
        <f t="shared" si="2"/>
        <v>8.236730846692808E-2</v>
      </c>
      <c r="L36">
        <f t="shared" si="6"/>
        <v>8.236730846692808E-2</v>
      </c>
      <c r="O36">
        <f t="shared" ca="1" si="3"/>
        <v>7.5653768034434216E-2</v>
      </c>
      <c r="Q36" s="2">
        <f t="shared" si="4"/>
        <v>44341.859921908472</v>
      </c>
      <c r="T36" s="50" t="s">
        <v>54</v>
      </c>
    </row>
    <row r="37" spans="1:20" ht="12.95" customHeight="1" x14ac:dyDescent="0.2">
      <c r="A37" s="44" t="s">
        <v>52</v>
      </c>
      <c r="B37" s="45" t="s">
        <v>2</v>
      </c>
      <c r="C37" s="54">
        <v>59694.929000000004</v>
      </c>
      <c r="D37" s="49">
        <v>3.0400000000000002E-4</v>
      </c>
      <c r="E37">
        <f t="shared" si="0"/>
        <v>84782.200386459212</v>
      </c>
      <c r="F37">
        <f t="shared" si="1"/>
        <v>84782</v>
      </c>
      <c r="G37">
        <f t="shared" si="2"/>
        <v>8.3751199999824166E-2</v>
      </c>
      <c r="K37">
        <f>+G37</f>
        <v>8.3751199999824166E-2</v>
      </c>
      <c r="O37">
        <f t="shared" ca="1" si="3"/>
        <v>7.649973073216712E-2</v>
      </c>
      <c r="Q37" s="2">
        <f t="shared" si="4"/>
        <v>44676.429000000004</v>
      </c>
      <c r="T37" s="50" t="s">
        <v>54</v>
      </c>
    </row>
    <row r="38" spans="1:20" ht="12.95" customHeight="1" x14ac:dyDescent="0.2">
      <c r="A38" s="44" t="s">
        <v>52</v>
      </c>
      <c r="B38" s="45" t="s">
        <v>2</v>
      </c>
      <c r="C38" s="54">
        <v>59704.123168999795</v>
      </c>
      <c r="D38" s="49">
        <v>3.9300000000000001E-4</v>
      </c>
      <c r="E38">
        <f t="shared" si="0"/>
        <v>84804.198721659894</v>
      </c>
      <c r="F38">
        <f t="shared" si="1"/>
        <v>84804</v>
      </c>
      <c r="G38">
        <f t="shared" si="2"/>
        <v>8.3055399794830009E-2</v>
      </c>
      <c r="K38">
        <f>+G38</f>
        <v>8.3055399794830009E-2</v>
      </c>
      <c r="O38">
        <f t="shared" ca="1" si="3"/>
        <v>7.6522980175452726E-2</v>
      </c>
      <c r="Q38" s="2">
        <f t="shared" si="4"/>
        <v>44685.623168999795</v>
      </c>
      <c r="T38" s="50" t="s">
        <v>54</v>
      </c>
    </row>
    <row r="39" spans="1:20" ht="12.95" customHeight="1" x14ac:dyDescent="0.2">
      <c r="A39" s="44" t="s">
        <v>53</v>
      </c>
      <c r="B39" s="45" t="s">
        <v>2</v>
      </c>
      <c r="C39" s="48">
        <v>60114.978015000001</v>
      </c>
      <c r="D39" s="48">
        <v>1.281E-3</v>
      </c>
      <c r="E39">
        <f t="shared" si="0"/>
        <v>85787.226401632361</v>
      </c>
      <c r="F39">
        <f t="shared" si="1"/>
        <v>85787</v>
      </c>
      <c r="G39">
        <f t="shared" si="2"/>
        <v>9.4624200006364845E-2</v>
      </c>
      <c r="K39">
        <f>+G39</f>
        <v>9.4624200006364845E-2</v>
      </c>
      <c r="O39">
        <f t="shared" ca="1" si="3"/>
        <v>7.7561807573168454E-2</v>
      </c>
      <c r="Q39" s="2">
        <f t="shared" si="4"/>
        <v>45096.478015000001</v>
      </c>
      <c r="T39" s="50" t="s">
        <v>54</v>
      </c>
    </row>
    <row r="40" spans="1:20" ht="12.95" customHeight="1" x14ac:dyDescent="0.2">
      <c r="A40" s="51"/>
      <c r="B40" s="51"/>
      <c r="C40" s="53"/>
      <c r="D40" s="53"/>
    </row>
    <row r="41" spans="1:20" ht="12.95" customHeight="1" x14ac:dyDescent="0.2">
      <c r="A41" s="51"/>
      <c r="B41" s="51"/>
      <c r="C41" s="53"/>
      <c r="D41" s="53"/>
    </row>
    <row r="42" spans="1:20" ht="12.95" customHeight="1" x14ac:dyDescent="0.2">
      <c r="C42" s="8"/>
      <c r="D42" s="8"/>
    </row>
    <row r="43" spans="1:20" ht="12.95" customHeight="1" x14ac:dyDescent="0.2">
      <c r="C43" s="8"/>
      <c r="D43" s="8"/>
    </row>
    <row r="44" spans="1:20" ht="12.95" customHeight="1" x14ac:dyDescent="0.2">
      <c r="C44" s="8"/>
      <c r="D44" s="8"/>
    </row>
    <row r="45" spans="1:20" ht="12.95" customHeight="1" x14ac:dyDescent="0.2">
      <c r="C45" s="8"/>
      <c r="D45" s="8"/>
    </row>
    <row r="46" spans="1:20" ht="12.95" customHeight="1" x14ac:dyDescent="0.2">
      <c r="C46" s="8"/>
      <c r="D46" s="8"/>
    </row>
    <row r="47" spans="1:20" ht="12.95" customHeight="1" x14ac:dyDescent="0.2">
      <c r="C47" s="8"/>
      <c r="D47" s="8"/>
    </row>
    <row r="48" spans="1:20" ht="12.95" customHeight="1" x14ac:dyDescent="0.2">
      <c r="C48" s="8"/>
      <c r="D48" s="8"/>
    </row>
    <row r="49" spans="3:4" ht="12.95" customHeight="1" x14ac:dyDescent="0.2">
      <c r="C49" s="8"/>
      <c r="D49" s="8"/>
    </row>
    <row r="50" spans="3:4" ht="12.95" customHeight="1" x14ac:dyDescent="0.2">
      <c r="C50" s="8"/>
      <c r="D50" s="8"/>
    </row>
    <row r="51" spans="3:4" ht="12.95" customHeight="1" x14ac:dyDescent="0.2">
      <c r="C51" s="8"/>
      <c r="D51" s="8"/>
    </row>
    <row r="52" spans="3:4" ht="12.95" customHeight="1" x14ac:dyDescent="0.2">
      <c r="C52" s="8"/>
      <c r="D52" s="8"/>
    </row>
    <row r="53" spans="3:4" ht="12.95" customHeight="1" x14ac:dyDescent="0.2">
      <c r="C53" s="8"/>
      <c r="D53" s="8"/>
    </row>
    <row r="54" spans="3:4" ht="12.95" customHeight="1" x14ac:dyDescent="0.2">
      <c r="C54" s="8"/>
      <c r="D54" s="8"/>
    </row>
    <row r="55" spans="3:4" ht="12.95" customHeight="1" x14ac:dyDescent="0.2">
      <c r="C55" s="8"/>
      <c r="D55" s="8"/>
    </row>
    <row r="56" spans="3:4" ht="12.95" customHeight="1" x14ac:dyDescent="0.2">
      <c r="C56" s="8"/>
      <c r="D56" s="8"/>
    </row>
    <row r="57" spans="3:4" ht="12.95" customHeight="1" x14ac:dyDescent="0.2">
      <c r="C57" s="8"/>
      <c r="D57" s="8"/>
    </row>
    <row r="58" spans="3:4" ht="12.95" customHeight="1" x14ac:dyDescent="0.2">
      <c r="C58" s="8"/>
      <c r="D58" s="8"/>
    </row>
    <row r="59" spans="3:4" ht="12.95" customHeight="1" x14ac:dyDescent="0.2">
      <c r="C59" s="8"/>
      <c r="D59" s="8"/>
    </row>
    <row r="60" spans="3:4" ht="12.95" customHeight="1" x14ac:dyDescent="0.2">
      <c r="C60" s="8"/>
      <c r="D60" s="8"/>
    </row>
    <row r="61" spans="3:4" ht="12.95" customHeight="1" x14ac:dyDescent="0.2">
      <c r="C61" s="8"/>
      <c r="D61" s="8"/>
    </row>
    <row r="62" spans="3:4" ht="12.95" customHeight="1" x14ac:dyDescent="0.2">
      <c r="C62" s="8"/>
      <c r="D62" s="8"/>
    </row>
    <row r="63" spans="3:4" ht="12.95" customHeight="1" x14ac:dyDescent="0.2">
      <c r="C63" s="8"/>
      <c r="D63" s="8"/>
    </row>
    <row r="64" spans="3:4" ht="12.95" customHeight="1" x14ac:dyDescent="0.2">
      <c r="C64" s="8"/>
      <c r="D64" s="8"/>
    </row>
    <row r="65" spans="3:4" ht="12.95" customHeight="1" x14ac:dyDescent="0.2">
      <c r="C65" s="8"/>
      <c r="D65" s="8"/>
    </row>
    <row r="66" spans="3:4" ht="12.95" customHeight="1" x14ac:dyDescent="0.2">
      <c r="C66" s="8"/>
      <c r="D66" s="8"/>
    </row>
    <row r="67" spans="3:4" ht="12.95" customHeight="1" x14ac:dyDescent="0.2">
      <c r="C67" s="8"/>
      <c r="D67" s="8"/>
    </row>
    <row r="68" spans="3:4" ht="12.95" customHeight="1" x14ac:dyDescent="0.2">
      <c r="C68" s="8"/>
      <c r="D68" s="8"/>
    </row>
    <row r="69" spans="3:4" ht="12.95" customHeight="1" x14ac:dyDescent="0.2">
      <c r="C69" s="8"/>
      <c r="D69" s="8"/>
    </row>
    <row r="70" spans="3:4" ht="12.95" customHeight="1" x14ac:dyDescent="0.2">
      <c r="C70" s="8"/>
      <c r="D70" s="8"/>
    </row>
    <row r="71" spans="3:4" ht="12.95" customHeight="1" x14ac:dyDescent="0.2">
      <c r="C71" s="8"/>
      <c r="D71" s="8"/>
    </row>
    <row r="72" spans="3:4" ht="12.95" customHeight="1" x14ac:dyDescent="0.2">
      <c r="C72" s="8"/>
      <c r="D72" s="8"/>
    </row>
    <row r="73" spans="3:4" ht="12.95" customHeight="1" x14ac:dyDescent="0.2">
      <c r="C73" s="8"/>
      <c r="D73" s="8"/>
    </row>
    <row r="74" spans="3:4" ht="12.95" customHeight="1" x14ac:dyDescent="0.2">
      <c r="C74" s="8"/>
      <c r="D74" s="8"/>
    </row>
    <row r="75" spans="3:4" ht="12.95" customHeight="1" x14ac:dyDescent="0.2">
      <c r="C75" s="8"/>
      <c r="D75" s="8"/>
    </row>
    <row r="76" spans="3:4" ht="12.95" customHeight="1" x14ac:dyDescent="0.2">
      <c r="C76" s="8"/>
      <c r="D76" s="8"/>
    </row>
    <row r="77" spans="3:4" ht="12.95" customHeight="1" x14ac:dyDescent="0.2">
      <c r="C77" s="8"/>
      <c r="D77" s="8"/>
    </row>
    <row r="78" spans="3:4" ht="12.95" customHeight="1" x14ac:dyDescent="0.2">
      <c r="C78" s="8"/>
      <c r="D78" s="8"/>
    </row>
    <row r="79" spans="3:4" ht="12.95" customHeight="1" x14ac:dyDescent="0.2">
      <c r="C79" s="8"/>
      <c r="D79" s="8"/>
    </row>
    <row r="80" spans="3:4" ht="12.95" customHeight="1" x14ac:dyDescent="0.2">
      <c r="C80" s="8"/>
      <c r="D80" s="8"/>
    </row>
    <row r="81" spans="3:4" ht="12.95" customHeight="1" x14ac:dyDescent="0.2">
      <c r="C81" s="8"/>
      <c r="D81" s="8"/>
    </row>
    <row r="82" spans="3:4" ht="12.95" customHeight="1" x14ac:dyDescent="0.2">
      <c r="C82" s="8"/>
      <c r="D82" s="8"/>
    </row>
    <row r="83" spans="3:4" ht="12.95" customHeight="1" x14ac:dyDescent="0.2">
      <c r="C83" s="8"/>
      <c r="D83" s="8"/>
    </row>
    <row r="84" spans="3:4" ht="12.95" customHeight="1" x14ac:dyDescent="0.2">
      <c r="C84" s="8"/>
      <c r="D84" s="8"/>
    </row>
    <row r="85" spans="3:4" ht="12.95" customHeight="1" x14ac:dyDescent="0.2">
      <c r="C85" s="8"/>
      <c r="D85" s="8"/>
    </row>
    <row r="86" spans="3:4" ht="12.95" customHeight="1" x14ac:dyDescent="0.2">
      <c r="C86" s="8"/>
      <c r="D86" s="8"/>
    </row>
    <row r="87" spans="3:4" ht="12.95" customHeight="1" x14ac:dyDescent="0.2">
      <c r="C87" s="8"/>
      <c r="D87" s="8"/>
    </row>
    <row r="88" spans="3:4" ht="12.95" customHeight="1" x14ac:dyDescent="0.2">
      <c r="C88" s="8"/>
      <c r="D88" s="8"/>
    </row>
    <row r="89" spans="3:4" ht="12.95" customHeight="1" x14ac:dyDescent="0.2">
      <c r="C89" s="8"/>
      <c r="D89" s="8"/>
    </row>
    <row r="90" spans="3:4" ht="12.95" customHeight="1" x14ac:dyDescent="0.2">
      <c r="C90" s="8"/>
      <c r="D90" s="8"/>
    </row>
    <row r="91" spans="3:4" ht="12.95" customHeight="1" x14ac:dyDescent="0.2">
      <c r="C91" s="8"/>
      <c r="D91" s="8"/>
    </row>
    <row r="92" spans="3:4" ht="12.95" customHeight="1" x14ac:dyDescent="0.2">
      <c r="C92" s="8"/>
      <c r="D92" s="8"/>
    </row>
    <row r="93" spans="3:4" ht="12.95" customHeight="1" x14ac:dyDescent="0.2">
      <c r="C93" s="8"/>
      <c r="D93" s="8"/>
    </row>
    <row r="94" spans="3:4" ht="12.95" customHeight="1" x14ac:dyDescent="0.2">
      <c r="C94" s="8"/>
      <c r="D94" s="8"/>
    </row>
    <row r="95" spans="3:4" ht="12.95" customHeight="1" x14ac:dyDescent="0.2">
      <c r="C95" s="8"/>
      <c r="D95" s="8"/>
    </row>
    <row r="96" spans="3:4" ht="12.95" customHeight="1" x14ac:dyDescent="0.2">
      <c r="C96" s="8"/>
      <c r="D96" s="8"/>
    </row>
    <row r="97" spans="3:4" ht="12.95" customHeight="1" x14ac:dyDescent="0.2">
      <c r="C97" s="8"/>
      <c r="D97" s="8"/>
    </row>
    <row r="98" spans="3:4" ht="12.95" customHeight="1" x14ac:dyDescent="0.2">
      <c r="C98" s="8"/>
      <c r="D98" s="8"/>
    </row>
    <row r="99" spans="3:4" ht="12.95" customHeight="1" x14ac:dyDescent="0.2">
      <c r="C99" s="8"/>
      <c r="D99" s="8"/>
    </row>
    <row r="100" spans="3:4" ht="12.95" customHeight="1" x14ac:dyDescent="0.2">
      <c r="C100" s="8"/>
      <c r="D100" s="8"/>
    </row>
    <row r="101" spans="3:4" ht="12.95" customHeight="1" x14ac:dyDescent="0.2">
      <c r="C101" s="8"/>
      <c r="D101" s="8"/>
    </row>
    <row r="102" spans="3:4" ht="12.95" customHeight="1" x14ac:dyDescent="0.2">
      <c r="C102" s="8"/>
      <c r="D102" s="8"/>
    </row>
    <row r="103" spans="3:4" ht="12.95" customHeight="1" x14ac:dyDescent="0.2">
      <c r="C103" s="8"/>
      <c r="D103" s="8"/>
    </row>
    <row r="104" spans="3:4" ht="12.95" customHeight="1" x14ac:dyDescent="0.2">
      <c r="C104" s="8"/>
      <c r="D104" s="8"/>
    </row>
    <row r="105" spans="3:4" ht="12.95" customHeight="1" x14ac:dyDescent="0.2">
      <c r="C105" s="8"/>
      <c r="D105" s="8"/>
    </row>
    <row r="106" spans="3:4" ht="12.95" customHeight="1" x14ac:dyDescent="0.2">
      <c r="C106" s="8"/>
      <c r="D106" s="8"/>
    </row>
    <row r="107" spans="3:4" ht="12.95" customHeight="1" x14ac:dyDescent="0.2">
      <c r="C107" s="8"/>
      <c r="D107" s="8"/>
    </row>
    <row r="108" spans="3:4" ht="12.95" customHeight="1" x14ac:dyDescent="0.2">
      <c r="C108" s="8"/>
      <c r="D108" s="8"/>
    </row>
    <row r="109" spans="3:4" ht="12.95" customHeight="1" x14ac:dyDescent="0.2">
      <c r="C109" s="8"/>
      <c r="D109" s="8"/>
    </row>
    <row r="110" spans="3:4" ht="12.95" customHeight="1" x14ac:dyDescent="0.2">
      <c r="C110" s="8"/>
      <c r="D110" s="8"/>
    </row>
    <row r="111" spans="3:4" ht="12.95" customHeight="1" x14ac:dyDescent="0.2">
      <c r="C111" s="8"/>
      <c r="D111" s="8"/>
    </row>
    <row r="112" spans="3:4" ht="12.95" customHeight="1" x14ac:dyDescent="0.2">
      <c r="C112" s="8"/>
      <c r="D112" s="8"/>
    </row>
    <row r="113" spans="3:4" ht="12.95" customHeight="1" x14ac:dyDescent="0.2">
      <c r="C113" s="8"/>
      <c r="D113" s="8"/>
    </row>
    <row r="114" spans="3:4" ht="12.95" customHeight="1" x14ac:dyDescent="0.2">
      <c r="C114" s="8"/>
      <c r="D114" s="8"/>
    </row>
    <row r="115" spans="3:4" ht="12.95" customHeight="1" x14ac:dyDescent="0.2">
      <c r="C115" s="8"/>
      <c r="D115" s="8"/>
    </row>
    <row r="116" spans="3:4" ht="12.95" customHeight="1" x14ac:dyDescent="0.2">
      <c r="C116" s="8"/>
      <c r="D116" s="8"/>
    </row>
    <row r="117" spans="3:4" ht="12.95" customHeight="1" x14ac:dyDescent="0.2">
      <c r="C117" s="8"/>
      <c r="D117" s="8"/>
    </row>
    <row r="118" spans="3:4" ht="12.95" customHeight="1" x14ac:dyDescent="0.2">
      <c r="C118" s="8"/>
      <c r="D118" s="8"/>
    </row>
    <row r="119" spans="3:4" ht="12.95" customHeight="1" x14ac:dyDescent="0.2">
      <c r="C119" s="8"/>
      <c r="D119" s="8"/>
    </row>
    <row r="120" spans="3:4" ht="12.95" customHeight="1" x14ac:dyDescent="0.2">
      <c r="C120" s="8"/>
      <c r="D120" s="8"/>
    </row>
    <row r="121" spans="3:4" ht="12.95" customHeight="1" x14ac:dyDescent="0.2">
      <c r="C121" s="8"/>
      <c r="D121" s="8"/>
    </row>
    <row r="122" spans="3:4" ht="12.95" customHeight="1" x14ac:dyDescent="0.2">
      <c r="C122" s="8"/>
      <c r="D122" s="8"/>
    </row>
    <row r="123" spans="3:4" ht="12.95" customHeight="1" x14ac:dyDescent="0.2">
      <c r="C123" s="8"/>
      <c r="D123" s="8"/>
    </row>
    <row r="124" spans="3:4" ht="12.95" customHeight="1" x14ac:dyDescent="0.2">
      <c r="C124" s="8"/>
      <c r="D124" s="8"/>
    </row>
    <row r="125" spans="3:4" ht="12.95" customHeight="1" x14ac:dyDescent="0.2">
      <c r="C125" s="8"/>
      <c r="D125" s="8"/>
    </row>
    <row r="126" spans="3:4" ht="12.95" customHeight="1" x14ac:dyDescent="0.2">
      <c r="C126" s="8"/>
      <c r="D126" s="8"/>
    </row>
    <row r="127" spans="3:4" ht="12.95" customHeight="1" x14ac:dyDescent="0.2">
      <c r="C127" s="8"/>
      <c r="D127" s="8"/>
    </row>
    <row r="128" spans="3:4" ht="12.95" customHeight="1" x14ac:dyDescent="0.2">
      <c r="C128" s="8"/>
      <c r="D128" s="8"/>
    </row>
    <row r="129" spans="3:4" ht="12.95" customHeight="1" x14ac:dyDescent="0.2">
      <c r="C129" s="8"/>
      <c r="D129" s="8"/>
    </row>
    <row r="130" spans="3:4" ht="12.95" customHeight="1" x14ac:dyDescent="0.2">
      <c r="C130" s="8"/>
      <c r="D130" s="8"/>
    </row>
    <row r="131" spans="3:4" ht="12.95" customHeight="1" x14ac:dyDescent="0.2">
      <c r="C131" s="8"/>
      <c r="D131" s="8"/>
    </row>
    <row r="132" spans="3:4" ht="12.95" customHeight="1" x14ac:dyDescent="0.2">
      <c r="C132" s="8"/>
      <c r="D132" s="8"/>
    </row>
    <row r="133" spans="3:4" ht="12.95" customHeight="1" x14ac:dyDescent="0.2">
      <c r="C133" s="8"/>
      <c r="D133" s="8"/>
    </row>
    <row r="134" spans="3:4" ht="12.95" customHeight="1" x14ac:dyDescent="0.2">
      <c r="C134" s="8"/>
      <c r="D134" s="8"/>
    </row>
    <row r="135" spans="3:4" ht="12.95" customHeight="1" x14ac:dyDescent="0.2">
      <c r="C135" s="8"/>
      <c r="D135" s="8"/>
    </row>
    <row r="136" spans="3:4" ht="12.95" customHeight="1" x14ac:dyDescent="0.2">
      <c r="C136" s="8"/>
      <c r="D136" s="8"/>
    </row>
    <row r="137" spans="3:4" ht="12.95" customHeight="1" x14ac:dyDescent="0.2">
      <c r="C137" s="8"/>
      <c r="D137" s="8"/>
    </row>
    <row r="138" spans="3:4" ht="12.95" customHeight="1" x14ac:dyDescent="0.2">
      <c r="C138" s="8"/>
      <c r="D138" s="8"/>
    </row>
    <row r="139" spans="3:4" ht="12.95" customHeight="1" x14ac:dyDescent="0.2">
      <c r="C139" s="8"/>
      <c r="D139" s="8"/>
    </row>
    <row r="140" spans="3:4" ht="12.95" customHeight="1" x14ac:dyDescent="0.2">
      <c r="C140" s="8"/>
      <c r="D140" s="8"/>
    </row>
    <row r="141" spans="3:4" ht="12.95" customHeight="1" x14ac:dyDescent="0.2">
      <c r="C141" s="8"/>
      <c r="D141" s="8"/>
    </row>
    <row r="142" spans="3:4" ht="12.95" customHeight="1" x14ac:dyDescent="0.2">
      <c r="C142" s="8"/>
      <c r="D142" s="8"/>
    </row>
    <row r="143" spans="3:4" ht="12.95" customHeight="1" x14ac:dyDescent="0.2">
      <c r="C143" s="8"/>
      <c r="D143" s="8"/>
    </row>
    <row r="144" spans="3:4" ht="12.95" customHeight="1" x14ac:dyDescent="0.2">
      <c r="C144" s="8"/>
      <c r="D144" s="8"/>
    </row>
    <row r="145" spans="3:4" ht="12.95" customHeight="1" x14ac:dyDescent="0.2">
      <c r="C145" s="8"/>
      <c r="D145" s="8"/>
    </row>
    <row r="146" spans="3:4" ht="12.95" customHeight="1" x14ac:dyDescent="0.2">
      <c r="C146" s="8"/>
      <c r="D146" s="8"/>
    </row>
    <row r="147" spans="3:4" ht="12.95" customHeight="1" x14ac:dyDescent="0.2">
      <c r="C147" s="8"/>
      <c r="D147" s="8"/>
    </row>
    <row r="148" spans="3:4" ht="12.95" customHeight="1" x14ac:dyDescent="0.2">
      <c r="C148" s="8"/>
      <c r="D148" s="8"/>
    </row>
    <row r="149" spans="3:4" ht="12.95" customHeight="1" x14ac:dyDescent="0.2">
      <c r="C149" s="8"/>
      <c r="D149" s="8"/>
    </row>
    <row r="150" spans="3:4" ht="12.95" customHeight="1" x14ac:dyDescent="0.2">
      <c r="C150" s="8"/>
      <c r="D150" s="8"/>
    </row>
    <row r="151" spans="3:4" ht="12.95" customHeight="1" x14ac:dyDescent="0.2">
      <c r="C151" s="8"/>
      <c r="D151" s="8"/>
    </row>
    <row r="152" spans="3:4" ht="12.95" customHeight="1" x14ac:dyDescent="0.2">
      <c r="C152" s="8"/>
      <c r="D152" s="8"/>
    </row>
    <row r="153" spans="3:4" ht="12.95" customHeight="1" x14ac:dyDescent="0.2">
      <c r="C153" s="8"/>
      <c r="D153" s="8"/>
    </row>
    <row r="154" spans="3:4" ht="12.95" customHeight="1" x14ac:dyDescent="0.2">
      <c r="C154" s="8"/>
      <c r="D154" s="8"/>
    </row>
    <row r="155" spans="3:4" ht="12.95" customHeight="1" x14ac:dyDescent="0.2">
      <c r="C155" s="8"/>
      <c r="D155" s="8"/>
    </row>
    <row r="156" spans="3:4" ht="12.95" customHeight="1" x14ac:dyDescent="0.2">
      <c r="C156" s="8"/>
      <c r="D156" s="8"/>
    </row>
    <row r="157" spans="3:4" ht="12.95" customHeight="1" x14ac:dyDescent="0.2">
      <c r="C157" s="8"/>
      <c r="D157" s="8"/>
    </row>
    <row r="158" spans="3:4" ht="12.95" customHeight="1" x14ac:dyDescent="0.2">
      <c r="C158" s="8"/>
      <c r="D158" s="8"/>
    </row>
    <row r="159" spans="3:4" ht="12.95" customHeight="1" x14ac:dyDescent="0.2">
      <c r="C159" s="8"/>
      <c r="D159" s="8"/>
    </row>
    <row r="160" spans="3:4" ht="12.95" customHeight="1" x14ac:dyDescent="0.2">
      <c r="C160" s="8"/>
      <c r="D160" s="8"/>
    </row>
    <row r="161" spans="3:4" ht="12.95" customHeight="1" x14ac:dyDescent="0.2">
      <c r="C161" s="8"/>
      <c r="D161" s="8"/>
    </row>
    <row r="162" spans="3:4" ht="12.95" customHeight="1" x14ac:dyDescent="0.2">
      <c r="C162" s="8"/>
      <c r="D162" s="8"/>
    </row>
    <row r="163" spans="3:4" ht="12.95" customHeight="1" x14ac:dyDescent="0.2">
      <c r="C163" s="8"/>
      <c r="D163" s="8"/>
    </row>
    <row r="164" spans="3:4" ht="12.95" customHeight="1" x14ac:dyDescent="0.2">
      <c r="C164" s="8"/>
      <c r="D164" s="8"/>
    </row>
    <row r="165" spans="3:4" ht="12.95" customHeight="1" x14ac:dyDescent="0.2">
      <c r="C165" s="8"/>
      <c r="D165" s="8"/>
    </row>
    <row r="166" spans="3:4" ht="12.95" customHeight="1" x14ac:dyDescent="0.2">
      <c r="C166" s="8"/>
      <c r="D166" s="8"/>
    </row>
    <row r="167" spans="3:4" ht="12.95" customHeight="1" x14ac:dyDescent="0.2">
      <c r="C167" s="8"/>
      <c r="D167" s="8"/>
    </row>
    <row r="168" spans="3:4" ht="12.95" customHeight="1" x14ac:dyDescent="0.2">
      <c r="C168" s="8"/>
      <c r="D168" s="8"/>
    </row>
    <row r="169" spans="3:4" ht="12.95" customHeight="1" x14ac:dyDescent="0.2">
      <c r="C169" s="8"/>
      <c r="D169" s="8"/>
    </row>
    <row r="170" spans="3:4" ht="12.95" customHeight="1" x14ac:dyDescent="0.2">
      <c r="C170" s="8"/>
      <c r="D170" s="8"/>
    </row>
    <row r="171" spans="3:4" ht="12.95" customHeight="1" x14ac:dyDescent="0.2">
      <c r="C171" s="8"/>
      <c r="D171" s="8"/>
    </row>
    <row r="172" spans="3:4" ht="12.95" customHeight="1" x14ac:dyDescent="0.2">
      <c r="C172" s="8"/>
      <c r="D172" s="8"/>
    </row>
    <row r="173" spans="3:4" ht="12.95" customHeight="1" x14ac:dyDescent="0.2">
      <c r="C173" s="8"/>
      <c r="D173" s="8"/>
    </row>
    <row r="174" spans="3:4" ht="12.95" customHeight="1" x14ac:dyDescent="0.2">
      <c r="C174" s="8"/>
      <c r="D174" s="8"/>
    </row>
    <row r="175" spans="3:4" ht="12.95" customHeight="1" x14ac:dyDescent="0.2">
      <c r="C175" s="8"/>
      <c r="D175" s="8"/>
    </row>
    <row r="176" spans="3:4" ht="12.95" customHeight="1" x14ac:dyDescent="0.2">
      <c r="C176" s="8"/>
      <c r="D176" s="8"/>
    </row>
    <row r="177" spans="3:4" ht="12.95" customHeight="1" x14ac:dyDescent="0.2">
      <c r="C177" s="8"/>
      <c r="D177" s="8"/>
    </row>
    <row r="178" spans="3:4" ht="12.95" customHeight="1" x14ac:dyDescent="0.2">
      <c r="C178" s="8"/>
      <c r="D178" s="8"/>
    </row>
    <row r="179" spans="3:4" ht="12.95" customHeight="1" x14ac:dyDescent="0.2">
      <c r="C179" s="8"/>
      <c r="D179" s="8"/>
    </row>
    <row r="180" spans="3:4" ht="12.95" customHeight="1" x14ac:dyDescent="0.2">
      <c r="C180" s="8"/>
      <c r="D180" s="8"/>
    </row>
    <row r="181" spans="3:4" ht="12.95" customHeight="1" x14ac:dyDescent="0.2">
      <c r="C181" s="8"/>
      <c r="D181" s="8"/>
    </row>
    <row r="182" spans="3:4" ht="12.95" customHeight="1" x14ac:dyDescent="0.2">
      <c r="C182" s="8"/>
      <c r="D182" s="8"/>
    </row>
    <row r="183" spans="3:4" ht="12.95" customHeight="1" x14ac:dyDescent="0.2">
      <c r="C183" s="8"/>
      <c r="D183" s="8"/>
    </row>
    <row r="184" spans="3:4" ht="12.95" customHeight="1" x14ac:dyDescent="0.2">
      <c r="C184" s="8"/>
      <c r="D184" s="8"/>
    </row>
    <row r="185" spans="3:4" ht="12.95" customHeight="1" x14ac:dyDescent="0.2">
      <c r="C185" s="8"/>
      <c r="D185" s="8"/>
    </row>
    <row r="186" spans="3:4" ht="12.95" customHeight="1" x14ac:dyDescent="0.2">
      <c r="C186" s="8"/>
      <c r="D186" s="8"/>
    </row>
    <row r="187" spans="3:4" ht="12.95" customHeight="1" x14ac:dyDescent="0.2">
      <c r="C187" s="8"/>
      <c r="D187" s="8"/>
    </row>
    <row r="188" spans="3:4" ht="12.95" customHeight="1" x14ac:dyDescent="0.2">
      <c r="C188" s="8"/>
      <c r="D188" s="8"/>
    </row>
    <row r="189" spans="3:4" ht="12.95" customHeight="1" x14ac:dyDescent="0.2">
      <c r="C189" s="8"/>
      <c r="D189" s="8"/>
    </row>
    <row r="190" spans="3:4" ht="12.95" customHeight="1" x14ac:dyDescent="0.2">
      <c r="C190" s="8"/>
      <c r="D190" s="8"/>
    </row>
    <row r="191" spans="3:4" ht="12.95" customHeight="1" x14ac:dyDescent="0.2">
      <c r="C191" s="8"/>
      <c r="D191" s="8"/>
    </row>
    <row r="192" spans="3:4" ht="12.95" customHeight="1" x14ac:dyDescent="0.2">
      <c r="C192" s="8"/>
      <c r="D192" s="8"/>
    </row>
    <row r="193" spans="3:4" ht="12.95" customHeight="1" x14ac:dyDescent="0.2">
      <c r="C193" s="8"/>
      <c r="D193" s="8"/>
    </row>
    <row r="194" spans="3:4" ht="12.95" customHeight="1" x14ac:dyDescent="0.2">
      <c r="C194" s="8"/>
      <c r="D194" s="8"/>
    </row>
    <row r="195" spans="3:4" ht="12.95" customHeight="1" x14ac:dyDescent="0.2">
      <c r="C195" s="8"/>
      <c r="D195" s="8"/>
    </row>
    <row r="196" spans="3:4" ht="12.95" customHeight="1" x14ac:dyDescent="0.2">
      <c r="C196" s="8"/>
      <c r="D196" s="8"/>
    </row>
    <row r="197" spans="3:4" ht="12.95" customHeight="1" x14ac:dyDescent="0.2">
      <c r="C197" s="8"/>
      <c r="D197" s="8"/>
    </row>
    <row r="198" spans="3:4" ht="12.95" customHeight="1" x14ac:dyDescent="0.2">
      <c r="C198" s="8"/>
      <c r="D198" s="8"/>
    </row>
    <row r="199" spans="3:4" ht="12.95" customHeight="1" x14ac:dyDescent="0.2">
      <c r="C199" s="8"/>
      <c r="D199" s="8"/>
    </row>
    <row r="200" spans="3:4" ht="12.95" customHeight="1" x14ac:dyDescent="0.2">
      <c r="C200" s="8"/>
      <c r="D200" s="8"/>
    </row>
    <row r="201" spans="3:4" ht="12.95" customHeight="1" x14ac:dyDescent="0.2">
      <c r="C201" s="8"/>
      <c r="D201" s="8"/>
    </row>
    <row r="202" spans="3:4" ht="12.95" customHeight="1" x14ac:dyDescent="0.2">
      <c r="C202" s="8"/>
      <c r="D202" s="8"/>
    </row>
    <row r="203" spans="3:4" ht="12.95" customHeight="1" x14ac:dyDescent="0.2">
      <c r="C203" s="8"/>
      <c r="D203" s="8"/>
    </row>
    <row r="204" spans="3:4" ht="12.95" customHeight="1" x14ac:dyDescent="0.2">
      <c r="C204" s="8"/>
      <c r="D204" s="8"/>
    </row>
    <row r="205" spans="3:4" ht="12.95" customHeight="1" x14ac:dyDescent="0.2">
      <c r="C205" s="8"/>
      <c r="D205" s="8"/>
    </row>
    <row r="206" spans="3:4" ht="12.95" customHeight="1" x14ac:dyDescent="0.2">
      <c r="C206" s="8"/>
      <c r="D206" s="8"/>
    </row>
    <row r="207" spans="3:4" ht="12.95" customHeight="1" x14ac:dyDescent="0.2">
      <c r="C207" s="8"/>
      <c r="D207" s="8"/>
    </row>
    <row r="208" spans="3:4" ht="12.95" customHeight="1" x14ac:dyDescent="0.2">
      <c r="C208" s="8"/>
      <c r="D208" s="8"/>
    </row>
    <row r="209" spans="3:4" ht="12.95" customHeight="1" x14ac:dyDescent="0.2">
      <c r="C209" s="8"/>
      <c r="D209" s="8"/>
    </row>
    <row r="210" spans="3:4" ht="12.95" customHeight="1" x14ac:dyDescent="0.2">
      <c r="C210" s="8"/>
      <c r="D210" s="8"/>
    </row>
    <row r="211" spans="3:4" ht="12.95" customHeight="1" x14ac:dyDescent="0.2">
      <c r="C211" s="8"/>
      <c r="D211" s="8"/>
    </row>
    <row r="212" spans="3:4" ht="12.95" customHeight="1" x14ac:dyDescent="0.2">
      <c r="C212" s="8"/>
      <c r="D212" s="8"/>
    </row>
    <row r="213" spans="3:4" ht="12.95" customHeight="1" x14ac:dyDescent="0.2">
      <c r="C213" s="8"/>
      <c r="D213" s="8"/>
    </row>
    <row r="214" spans="3:4" ht="12.95" customHeight="1" x14ac:dyDescent="0.2">
      <c r="C214" s="8"/>
      <c r="D214" s="8"/>
    </row>
    <row r="215" spans="3:4" ht="12.95" customHeight="1" x14ac:dyDescent="0.2">
      <c r="C215" s="8"/>
      <c r="D215" s="8"/>
    </row>
    <row r="216" spans="3:4" ht="12.95" customHeight="1" x14ac:dyDescent="0.2">
      <c r="C216" s="8"/>
      <c r="D216" s="8"/>
    </row>
    <row r="217" spans="3:4" ht="12.95" customHeight="1" x14ac:dyDescent="0.2">
      <c r="C217" s="8"/>
      <c r="D217" s="8"/>
    </row>
    <row r="218" spans="3:4" ht="12.95" customHeight="1" x14ac:dyDescent="0.2">
      <c r="C218" s="8"/>
      <c r="D218" s="8"/>
    </row>
    <row r="219" spans="3:4" ht="12.95" customHeight="1" x14ac:dyDescent="0.2">
      <c r="C219" s="8"/>
      <c r="D219" s="8"/>
    </row>
    <row r="220" spans="3:4" ht="12.95" customHeight="1" x14ac:dyDescent="0.2">
      <c r="C220" s="8"/>
      <c r="D220" s="8"/>
    </row>
    <row r="221" spans="3:4" ht="12.95" customHeight="1" x14ac:dyDescent="0.2">
      <c r="C221" s="8"/>
      <c r="D221" s="8"/>
    </row>
    <row r="222" spans="3:4" ht="12.95" customHeight="1" x14ac:dyDescent="0.2">
      <c r="C222" s="8"/>
      <c r="D222" s="8"/>
    </row>
    <row r="223" spans="3:4" ht="12.95" customHeight="1" x14ac:dyDescent="0.2">
      <c r="C223" s="8"/>
      <c r="D223" s="8"/>
    </row>
    <row r="224" spans="3:4" ht="12.95" customHeight="1" x14ac:dyDescent="0.2">
      <c r="C224" s="8"/>
      <c r="D224" s="8"/>
    </row>
    <row r="225" spans="3:4" ht="12.95" customHeight="1" x14ac:dyDescent="0.2">
      <c r="C225" s="8"/>
      <c r="D225" s="8"/>
    </row>
    <row r="226" spans="3:4" ht="12.95" customHeight="1" x14ac:dyDescent="0.2">
      <c r="C226" s="8"/>
      <c r="D226" s="8"/>
    </row>
    <row r="227" spans="3:4" ht="12.95" customHeight="1" x14ac:dyDescent="0.2">
      <c r="C227" s="8"/>
      <c r="D227" s="8"/>
    </row>
    <row r="228" spans="3:4" ht="12.95" customHeight="1" x14ac:dyDescent="0.2">
      <c r="C228" s="8"/>
      <c r="D228" s="8"/>
    </row>
    <row r="229" spans="3:4" ht="12.95" customHeight="1" x14ac:dyDescent="0.2">
      <c r="C229" s="8"/>
      <c r="D229" s="8"/>
    </row>
    <row r="230" spans="3:4" ht="12.95" customHeight="1" x14ac:dyDescent="0.2">
      <c r="C230" s="8"/>
      <c r="D230" s="8"/>
    </row>
    <row r="231" spans="3:4" ht="12.95" customHeight="1" x14ac:dyDescent="0.2">
      <c r="C231" s="8"/>
      <c r="D231" s="8"/>
    </row>
    <row r="232" spans="3:4" ht="12.95" customHeight="1" x14ac:dyDescent="0.2">
      <c r="C232" s="8"/>
      <c r="D232" s="8"/>
    </row>
    <row r="233" spans="3:4" ht="12.95" customHeight="1" x14ac:dyDescent="0.2">
      <c r="C233" s="8"/>
      <c r="D233" s="8"/>
    </row>
    <row r="234" spans="3:4" ht="12.95" customHeight="1" x14ac:dyDescent="0.2">
      <c r="C234" s="8"/>
      <c r="D234" s="8"/>
    </row>
    <row r="235" spans="3:4" ht="12.95" customHeight="1" x14ac:dyDescent="0.2">
      <c r="C235" s="8"/>
      <c r="D235" s="8"/>
    </row>
    <row r="236" spans="3:4" ht="12.95" customHeight="1" x14ac:dyDescent="0.2">
      <c r="C236" s="8"/>
      <c r="D236" s="8"/>
    </row>
    <row r="237" spans="3:4" ht="12.95" customHeight="1" x14ac:dyDescent="0.2">
      <c r="C237" s="8"/>
      <c r="D237" s="8"/>
    </row>
    <row r="238" spans="3:4" ht="12.95" customHeight="1" x14ac:dyDescent="0.2">
      <c r="C238" s="8"/>
      <c r="D238" s="8"/>
    </row>
    <row r="239" spans="3:4" ht="12.95" customHeight="1" x14ac:dyDescent="0.2">
      <c r="C239" s="8"/>
      <c r="D239" s="8"/>
    </row>
    <row r="240" spans="3:4" ht="12.95" customHeight="1" x14ac:dyDescent="0.2">
      <c r="C240" s="8"/>
      <c r="D240" s="8"/>
    </row>
    <row r="241" spans="3:4" ht="12.95" customHeight="1" x14ac:dyDescent="0.2">
      <c r="C241" s="8"/>
      <c r="D241" s="8"/>
    </row>
    <row r="242" spans="3:4" ht="12.95" customHeight="1" x14ac:dyDescent="0.2">
      <c r="C242" s="8"/>
      <c r="D242" s="8"/>
    </row>
    <row r="243" spans="3:4" ht="12.95" customHeight="1" x14ac:dyDescent="0.2">
      <c r="C243" s="8"/>
      <c r="D243" s="8"/>
    </row>
    <row r="244" spans="3:4" ht="12.95" customHeight="1" x14ac:dyDescent="0.2">
      <c r="C244" s="8"/>
      <c r="D244" s="8"/>
    </row>
    <row r="245" spans="3:4" ht="12.95" customHeight="1" x14ac:dyDescent="0.2">
      <c r="C245" s="8"/>
      <c r="D245" s="8"/>
    </row>
    <row r="246" spans="3:4" ht="12.95" customHeight="1" x14ac:dyDescent="0.2">
      <c r="C246" s="8"/>
      <c r="D246" s="8"/>
    </row>
    <row r="247" spans="3:4" ht="12.95" customHeight="1" x14ac:dyDescent="0.2">
      <c r="C247" s="8"/>
      <c r="D247" s="8"/>
    </row>
    <row r="248" spans="3:4" ht="12.95" customHeight="1" x14ac:dyDescent="0.2">
      <c r="C248" s="8"/>
      <c r="D248" s="8"/>
    </row>
    <row r="249" spans="3:4" ht="12.95" customHeight="1" x14ac:dyDescent="0.2">
      <c r="C249" s="8"/>
      <c r="D249" s="8"/>
    </row>
    <row r="250" spans="3:4" ht="12.95" customHeight="1" x14ac:dyDescent="0.2">
      <c r="C250" s="8"/>
      <c r="D250" s="8"/>
    </row>
    <row r="251" spans="3:4" ht="12.95" customHeight="1" x14ac:dyDescent="0.2">
      <c r="C251" s="8"/>
      <c r="D251" s="8"/>
    </row>
    <row r="252" spans="3:4" ht="12.95" customHeight="1" x14ac:dyDescent="0.2">
      <c r="C252" s="8"/>
      <c r="D252" s="8"/>
    </row>
    <row r="253" spans="3:4" ht="12.95" customHeight="1" x14ac:dyDescent="0.2">
      <c r="C253" s="8"/>
      <c r="D253" s="8"/>
    </row>
    <row r="254" spans="3:4" ht="12.95" customHeight="1" x14ac:dyDescent="0.2">
      <c r="C254" s="8"/>
      <c r="D254" s="8"/>
    </row>
    <row r="255" spans="3:4" ht="12.95" customHeight="1" x14ac:dyDescent="0.2">
      <c r="C255" s="8"/>
      <c r="D255" s="8"/>
    </row>
    <row r="256" spans="3:4" ht="12.95" customHeight="1" x14ac:dyDescent="0.2">
      <c r="C256" s="8"/>
      <c r="D256" s="8"/>
    </row>
    <row r="257" spans="3:4" ht="12.95" customHeight="1" x14ac:dyDescent="0.2">
      <c r="C257" s="8"/>
      <c r="D257" s="8"/>
    </row>
    <row r="258" spans="3:4" ht="12.95" customHeight="1" x14ac:dyDescent="0.2">
      <c r="C258" s="8"/>
      <c r="D258" s="8"/>
    </row>
    <row r="259" spans="3:4" ht="12.95" customHeight="1" x14ac:dyDescent="0.2">
      <c r="C259" s="8"/>
      <c r="D259" s="8"/>
    </row>
    <row r="260" spans="3:4" ht="12.95" customHeight="1" x14ac:dyDescent="0.2">
      <c r="C260" s="8"/>
      <c r="D260" s="8"/>
    </row>
    <row r="261" spans="3:4" ht="12.95" customHeight="1" x14ac:dyDescent="0.2">
      <c r="C261" s="8"/>
      <c r="D261" s="8"/>
    </row>
    <row r="262" spans="3:4" ht="12.95" customHeight="1" x14ac:dyDescent="0.2">
      <c r="C262" s="8"/>
      <c r="D262" s="8"/>
    </row>
    <row r="263" spans="3:4" ht="12.95" customHeight="1" x14ac:dyDescent="0.2">
      <c r="C263" s="8"/>
      <c r="D263" s="8"/>
    </row>
    <row r="264" spans="3:4" ht="12.95" customHeight="1" x14ac:dyDescent="0.2">
      <c r="C264" s="8"/>
      <c r="D264" s="8"/>
    </row>
    <row r="265" spans="3:4" ht="12.95" customHeight="1" x14ac:dyDescent="0.2">
      <c r="C265" s="8"/>
      <c r="D265" s="8"/>
    </row>
    <row r="266" spans="3:4" ht="12.95" customHeight="1" x14ac:dyDescent="0.2">
      <c r="C266" s="8"/>
      <c r="D266" s="8"/>
    </row>
    <row r="267" spans="3:4" ht="12.95" customHeight="1" x14ac:dyDescent="0.2">
      <c r="C267" s="8"/>
      <c r="D267" s="8"/>
    </row>
    <row r="268" spans="3:4" ht="12.95" customHeight="1" x14ac:dyDescent="0.2">
      <c r="C268" s="8"/>
      <c r="D268" s="8"/>
    </row>
    <row r="269" spans="3:4" ht="12.95" customHeight="1" x14ac:dyDescent="0.2">
      <c r="C269" s="8"/>
      <c r="D269" s="8"/>
    </row>
    <row r="270" spans="3:4" ht="12.95" customHeight="1" x14ac:dyDescent="0.2">
      <c r="C270" s="8"/>
      <c r="D270" s="8"/>
    </row>
    <row r="271" spans="3:4" ht="12.95" customHeight="1" x14ac:dyDescent="0.2">
      <c r="C271" s="8"/>
      <c r="D271" s="8"/>
    </row>
    <row r="272" spans="3:4" ht="12.95" customHeight="1" x14ac:dyDescent="0.2">
      <c r="C272" s="8"/>
      <c r="D272" s="8"/>
    </row>
    <row r="273" spans="3:4" ht="12.95" customHeight="1" x14ac:dyDescent="0.2">
      <c r="C273" s="8"/>
      <c r="D273" s="8"/>
    </row>
    <row r="274" spans="3:4" ht="12.95" customHeight="1" x14ac:dyDescent="0.2">
      <c r="C274" s="8"/>
      <c r="D274" s="8"/>
    </row>
    <row r="275" spans="3:4" ht="12.95" customHeight="1" x14ac:dyDescent="0.2">
      <c r="C275" s="8"/>
      <c r="D275" s="8"/>
    </row>
    <row r="276" spans="3:4" ht="12.95" customHeight="1" x14ac:dyDescent="0.2">
      <c r="C276" s="8"/>
      <c r="D276" s="8"/>
    </row>
    <row r="277" spans="3:4" ht="12.95" customHeight="1" x14ac:dyDescent="0.2">
      <c r="C277" s="8"/>
      <c r="D277" s="8"/>
    </row>
    <row r="278" spans="3:4" ht="12.95" customHeight="1" x14ac:dyDescent="0.2">
      <c r="C278" s="8"/>
      <c r="D278" s="8"/>
    </row>
    <row r="279" spans="3:4" ht="12.95" customHeight="1" x14ac:dyDescent="0.2">
      <c r="C279" s="8"/>
      <c r="D279" s="8"/>
    </row>
    <row r="280" spans="3:4" ht="12.95" customHeight="1" x14ac:dyDescent="0.2">
      <c r="C280" s="8"/>
      <c r="D280" s="8"/>
    </row>
    <row r="281" spans="3:4" ht="12.95" customHeight="1" x14ac:dyDescent="0.2">
      <c r="C281" s="8"/>
      <c r="D281" s="8"/>
    </row>
    <row r="282" spans="3:4" ht="12.95" customHeight="1" x14ac:dyDescent="0.2">
      <c r="C282" s="8"/>
      <c r="D282" s="8"/>
    </row>
    <row r="283" spans="3:4" ht="12.95" customHeight="1" x14ac:dyDescent="0.2">
      <c r="C283" s="8"/>
      <c r="D283" s="8"/>
    </row>
    <row r="284" spans="3:4" ht="12.95" customHeight="1" x14ac:dyDescent="0.2">
      <c r="C284" s="8"/>
      <c r="D284" s="8"/>
    </row>
    <row r="285" spans="3:4" ht="12.95" customHeight="1" x14ac:dyDescent="0.2">
      <c r="C285" s="8"/>
      <c r="D285" s="8"/>
    </row>
    <row r="286" spans="3:4" ht="12.95" customHeight="1" x14ac:dyDescent="0.2">
      <c r="C286" s="8"/>
      <c r="D286" s="8"/>
    </row>
    <row r="287" spans="3:4" ht="12.95" customHeight="1" x14ac:dyDescent="0.2">
      <c r="C287" s="8"/>
      <c r="D287" s="8"/>
    </row>
    <row r="288" spans="3:4" ht="12.95" customHeight="1" x14ac:dyDescent="0.2">
      <c r="C288" s="8"/>
      <c r="D288" s="8"/>
    </row>
    <row r="289" spans="3:4" ht="12.95" customHeight="1" x14ac:dyDescent="0.2">
      <c r="C289" s="8"/>
      <c r="D289" s="8"/>
    </row>
    <row r="290" spans="3:4" ht="12.95" customHeight="1" x14ac:dyDescent="0.2">
      <c r="C290" s="8"/>
      <c r="D290" s="8"/>
    </row>
    <row r="291" spans="3:4" ht="12.95" customHeight="1" x14ac:dyDescent="0.2">
      <c r="C291" s="8"/>
      <c r="D291" s="8"/>
    </row>
    <row r="292" spans="3:4" ht="12.95" customHeight="1" x14ac:dyDescent="0.2">
      <c r="C292" s="8"/>
      <c r="D292" s="8"/>
    </row>
    <row r="293" spans="3:4" ht="12.95" customHeight="1" x14ac:dyDescent="0.2">
      <c r="C293" s="8"/>
      <c r="D293" s="8"/>
    </row>
    <row r="294" spans="3:4" ht="12.95" customHeight="1" x14ac:dyDescent="0.2">
      <c r="C294" s="8"/>
      <c r="D294" s="8"/>
    </row>
    <row r="295" spans="3:4" ht="12.95" customHeight="1" x14ac:dyDescent="0.2">
      <c r="C295" s="8"/>
      <c r="D295" s="8"/>
    </row>
    <row r="296" spans="3:4" ht="12.95" customHeight="1" x14ac:dyDescent="0.2">
      <c r="C296" s="8"/>
      <c r="D296" s="8"/>
    </row>
    <row r="297" spans="3:4" ht="12.95" customHeight="1" x14ac:dyDescent="0.2">
      <c r="C297" s="8"/>
      <c r="D297" s="8"/>
    </row>
    <row r="298" spans="3:4" ht="12.95" customHeight="1" x14ac:dyDescent="0.2">
      <c r="C298" s="8"/>
      <c r="D298" s="8"/>
    </row>
    <row r="299" spans="3:4" ht="12.95" customHeight="1" x14ac:dyDescent="0.2">
      <c r="C299" s="8"/>
      <c r="D299" s="8"/>
    </row>
    <row r="300" spans="3:4" ht="12.95" customHeight="1" x14ac:dyDescent="0.2">
      <c r="C300" s="8"/>
      <c r="D300" s="8"/>
    </row>
    <row r="301" spans="3:4" ht="12.95" customHeight="1" x14ac:dyDescent="0.2">
      <c r="C301" s="8"/>
      <c r="D301" s="8"/>
    </row>
    <row r="302" spans="3:4" ht="12.95" customHeight="1" x14ac:dyDescent="0.2">
      <c r="C302" s="8"/>
      <c r="D302" s="8"/>
    </row>
    <row r="303" spans="3:4" ht="12.95" customHeight="1" x14ac:dyDescent="0.2">
      <c r="C303" s="8"/>
      <c r="D303" s="8"/>
    </row>
    <row r="304" spans="3:4" ht="12.95" customHeight="1" x14ac:dyDescent="0.2">
      <c r="C304" s="8"/>
      <c r="D304" s="8"/>
    </row>
    <row r="305" spans="3:4" ht="12.95" customHeight="1" x14ac:dyDescent="0.2">
      <c r="C305" s="8"/>
      <c r="D305" s="8"/>
    </row>
    <row r="306" spans="3:4" ht="12.95" customHeight="1" x14ac:dyDescent="0.2">
      <c r="C306" s="8"/>
      <c r="D306" s="8"/>
    </row>
    <row r="307" spans="3:4" ht="12.95" customHeight="1" x14ac:dyDescent="0.2">
      <c r="C307" s="8"/>
      <c r="D307" s="8"/>
    </row>
    <row r="308" spans="3:4" ht="12.95" customHeight="1" x14ac:dyDescent="0.2">
      <c r="C308" s="8"/>
      <c r="D308" s="8"/>
    </row>
    <row r="309" spans="3:4" ht="12.95" customHeight="1" x14ac:dyDescent="0.2">
      <c r="C309" s="8"/>
      <c r="D309" s="8"/>
    </row>
    <row r="310" spans="3:4" ht="12.95" customHeight="1" x14ac:dyDescent="0.2">
      <c r="C310" s="8"/>
      <c r="D310" s="8"/>
    </row>
    <row r="311" spans="3:4" ht="12.95" customHeight="1" x14ac:dyDescent="0.2">
      <c r="C311" s="8"/>
      <c r="D311" s="8"/>
    </row>
    <row r="312" spans="3:4" ht="12.95" customHeight="1" x14ac:dyDescent="0.2">
      <c r="C312" s="8"/>
      <c r="D312" s="8"/>
    </row>
    <row r="313" spans="3:4" ht="12.95" customHeight="1" x14ac:dyDescent="0.2">
      <c r="C313" s="8"/>
      <c r="D313" s="8"/>
    </row>
    <row r="314" spans="3:4" ht="12.95" customHeight="1" x14ac:dyDescent="0.2">
      <c r="C314" s="8"/>
      <c r="D314" s="8"/>
    </row>
    <row r="315" spans="3:4" ht="12.95" customHeight="1" x14ac:dyDescent="0.2">
      <c r="C315" s="8"/>
      <c r="D315" s="8"/>
    </row>
    <row r="316" spans="3:4" ht="12.95" customHeight="1" x14ac:dyDescent="0.2">
      <c r="C316" s="8"/>
      <c r="D316" s="8"/>
    </row>
    <row r="317" spans="3:4" ht="12.95" customHeight="1" x14ac:dyDescent="0.2">
      <c r="C317" s="8"/>
      <c r="D317" s="8"/>
    </row>
    <row r="318" spans="3:4" ht="12.95" customHeight="1" x14ac:dyDescent="0.2">
      <c r="C318" s="8"/>
      <c r="D318" s="8"/>
    </row>
    <row r="319" spans="3:4" ht="12.95" customHeight="1" x14ac:dyDescent="0.2">
      <c r="C319" s="8"/>
      <c r="D319" s="8"/>
    </row>
    <row r="320" spans="3:4" ht="12.95" customHeight="1" x14ac:dyDescent="0.2">
      <c r="C320" s="8"/>
      <c r="D320" s="8"/>
    </row>
    <row r="321" spans="3:4" ht="12.95" customHeight="1" x14ac:dyDescent="0.2">
      <c r="C321" s="8"/>
      <c r="D321" s="8"/>
    </row>
    <row r="322" spans="3:4" ht="12.95" customHeight="1" x14ac:dyDescent="0.2">
      <c r="C322" s="8"/>
      <c r="D322" s="8"/>
    </row>
    <row r="323" spans="3:4" ht="12.95" customHeight="1" x14ac:dyDescent="0.2">
      <c r="C323" s="8"/>
      <c r="D323" s="8"/>
    </row>
    <row r="324" spans="3:4" ht="12.95" customHeight="1" x14ac:dyDescent="0.2">
      <c r="C324" s="8"/>
      <c r="D324" s="8"/>
    </row>
    <row r="325" spans="3:4" ht="12.95" customHeight="1" x14ac:dyDescent="0.2">
      <c r="C325" s="8"/>
      <c r="D325" s="8"/>
    </row>
    <row r="326" spans="3:4" ht="12.95" customHeight="1" x14ac:dyDescent="0.2">
      <c r="C326" s="8"/>
      <c r="D326" s="8"/>
    </row>
    <row r="327" spans="3:4" ht="12.95" customHeight="1" x14ac:dyDescent="0.2">
      <c r="C327" s="8"/>
      <c r="D327" s="8"/>
    </row>
    <row r="328" spans="3:4" ht="12.95" customHeight="1" x14ac:dyDescent="0.2">
      <c r="C328" s="8"/>
      <c r="D328" s="8"/>
    </row>
    <row r="329" spans="3:4" ht="12.95" customHeight="1" x14ac:dyDescent="0.2">
      <c r="C329" s="8"/>
      <c r="D329" s="8"/>
    </row>
    <row r="330" spans="3:4" ht="12.95" customHeight="1" x14ac:dyDescent="0.2">
      <c r="C330" s="8"/>
      <c r="D330" s="8"/>
    </row>
    <row r="331" spans="3:4" ht="12.95" customHeight="1" x14ac:dyDescent="0.2">
      <c r="C331" s="8"/>
      <c r="D331" s="8"/>
    </row>
    <row r="332" spans="3:4" ht="12.95" customHeight="1" x14ac:dyDescent="0.2">
      <c r="C332" s="8"/>
      <c r="D332" s="8"/>
    </row>
    <row r="333" spans="3:4" ht="12.95" customHeight="1" x14ac:dyDescent="0.2">
      <c r="C333" s="8"/>
      <c r="D333" s="8"/>
    </row>
    <row r="334" spans="3:4" ht="12.95" customHeight="1" x14ac:dyDescent="0.2">
      <c r="C334" s="8"/>
      <c r="D334" s="8"/>
    </row>
    <row r="335" spans="3:4" ht="12.95" customHeight="1" x14ac:dyDescent="0.2">
      <c r="C335" s="8"/>
      <c r="D335" s="8"/>
    </row>
    <row r="336" spans="3:4" ht="12.95" customHeight="1" x14ac:dyDescent="0.2">
      <c r="C336" s="8"/>
      <c r="D336" s="8"/>
    </row>
    <row r="337" spans="3:4" ht="12.95" customHeight="1" x14ac:dyDescent="0.2">
      <c r="C337" s="8"/>
      <c r="D337" s="8"/>
    </row>
    <row r="338" spans="3:4" ht="12.95" customHeight="1" x14ac:dyDescent="0.2">
      <c r="C338" s="8"/>
      <c r="D338" s="8"/>
    </row>
    <row r="339" spans="3:4" ht="12.95" customHeight="1" x14ac:dyDescent="0.2">
      <c r="C339" s="8"/>
      <c r="D339" s="8"/>
    </row>
    <row r="340" spans="3:4" ht="12.95" customHeight="1" x14ac:dyDescent="0.2">
      <c r="C340" s="8"/>
      <c r="D340" s="8"/>
    </row>
    <row r="341" spans="3:4" ht="12.95" customHeight="1" x14ac:dyDescent="0.2">
      <c r="C341" s="8"/>
      <c r="D341" s="8"/>
    </row>
    <row r="342" spans="3:4" ht="12.95" customHeight="1" x14ac:dyDescent="0.2">
      <c r="C342" s="8"/>
      <c r="D342" s="8"/>
    </row>
    <row r="343" spans="3:4" ht="12.95" customHeight="1" x14ac:dyDescent="0.2">
      <c r="C343" s="8"/>
      <c r="D343" s="8"/>
    </row>
    <row r="344" spans="3:4" ht="12.95" customHeight="1" x14ac:dyDescent="0.2">
      <c r="C344" s="8"/>
      <c r="D344" s="8"/>
    </row>
    <row r="345" spans="3:4" ht="12.95" customHeight="1" x14ac:dyDescent="0.2">
      <c r="C345" s="8"/>
      <c r="D345" s="8"/>
    </row>
    <row r="346" spans="3:4" ht="12.95" customHeight="1" x14ac:dyDescent="0.2">
      <c r="C346" s="8"/>
      <c r="D346" s="8"/>
    </row>
    <row r="347" spans="3:4" ht="12.95" customHeight="1" x14ac:dyDescent="0.2">
      <c r="C347" s="8"/>
      <c r="D347" s="8"/>
    </row>
    <row r="348" spans="3:4" ht="12.95" customHeight="1" x14ac:dyDescent="0.2">
      <c r="C348" s="8"/>
      <c r="D348" s="8"/>
    </row>
    <row r="349" spans="3:4" ht="12.95" customHeight="1" x14ac:dyDescent="0.2">
      <c r="C349" s="8"/>
      <c r="D349" s="8"/>
    </row>
    <row r="350" spans="3:4" ht="12.95" customHeight="1" x14ac:dyDescent="0.2">
      <c r="C350" s="8"/>
      <c r="D350" s="8"/>
    </row>
    <row r="351" spans="3:4" ht="12.95" customHeight="1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</sheetData>
  <sortState xmlns:xlrd2="http://schemas.microsoft.com/office/spreadsheetml/2017/richdata2" ref="A21:R60">
    <sortCondition ref="C21:C60"/>
  </sortState>
  <phoneticPr fontId="8" type="noConversion"/>
  <hyperlinks>
    <hyperlink ref="H62957" r:id="rId1" display="http://vsolj.cetus-net.org/bulletin.html" xr:uid="{00000000-0004-0000-0000-000000000000}"/>
    <hyperlink ref="H62950" r:id="rId2" display="http://vsolj.cetus-net.org/bulletin.html" xr:uid="{00000000-0004-0000-0000-000001000000}"/>
    <hyperlink ref="AP447" r:id="rId3" display="http://cdsbib.u-strasbg.fr/cgi-bin/cdsbib?1990RMxAA..21..381G" xr:uid="{00000000-0004-0000-0000-000002000000}"/>
    <hyperlink ref="AP450" r:id="rId4" display="http://cdsbib.u-strasbg.fr/cgi-bin/cdsbib?1990RMxAA..21..381G" xr:uid="{00000000-0004-0000-0000-000003000000}"/>
    <hyperlink ref="AP448" r:id="rId5" display="http://cdsbib.u-strasbg.fr/cgi-bin/cdsbib?1990RMxAA..21..381G" xr:uid="{00000000-0004-0000-0000-000004000000}"/>
    <hyperlink ref="AP426" r:id="rId6" display="http://cdsbib.u-strasbg.fr/cgi-bin/cdsbib?1990RMxAA..21..381G" xr:uid="{00000000-0004-0000-0000-000005000000}"/>
    <hyperlink ref="I62957" r:id="rId7" display="http://vsolj.cetus-net.org/bulletin.html" xr:uid="{00000000-0004-0000-0000-000006000000}"/>
    <hyperlink ref="AQ560" r:id="rId8" display="http://cdsbib.u-strasbg.fr/cgi-bin/cdsbib?1990RMxAA..21..381G" xr:uid="{00000000-0004-0000-0000-000007000000}"/>
    <hyperlink ref="AQ64365" r:id="rId9" display="http://cdsbib.u-strasbg.fr/cgi-bin/cdsbib?1990RMxAA..21..381G" xr:uid="{00000000-0004-0000-0000-000008000000}"/>
    <hyperlink ref="AQ561" r:id="rId10" display="http://cdsbib.u-strasbg.fr/cgi-bin/cdsbib?1990RMxAA..21..381G" xr:uid="{00000000-0004-0000-0000-000009000000}"/>
    <hyperlink ref="H62954" r:id="rId11" display="https://www.aavso.org/ejaavso" xr:uid="{00000000-0004-0000-0000-00000A000000}"/>
    <hyperlink ref="H63621" r:id="rId12" display="http://vsolj.cetus-net.org/bulletin.html" xr:uid="{00000000-0004-0000-0000-00000B000000}"/>
    <hyperlink ref="H63614" r:id="rId13" display="https://www.aavso.org/ejaavso" xr:uid="{00000000-0004-0000-0000-00000C000000}"/>
    <hyperlink ref="I63621" r:id="rId14" display="http://vsolj.cetus-net.org/bulletin.html" xr:uid="{00000000-0004-0000-0000-00000D000000}"/>
    <hyperlink ref="AQ57272" r:id="rId15" display="http://cdsbib.u-strasbg.fr/cgi-bin/cdsbib?1990RMxAA..21..381G" xr:uid="{00000000-0004-0000-0000-00000E000000}"/>
    <hyperlink ref="H63618" r:id="rId16" display="https://www.aavso.org/ejaavso" xr:uid="{00000000-0004-0000-0000-00000F000000}"/>
    <hyperlink ref="AP4636" r:id="rId17" display="http://cdsbib.u-strasbg.fr/cgi-bin/cdsbib?1990RMxAA..21..381G" xr:uid="{00000000-0004-0000-0000-000010000000}"/>
    <hyperlink ref="AP4639" r:id="rId18" display="http://cdsbib.u-strasbg.fr/cgi-bin/cdsbib?1990RMxAA..21..381G" xr:uid="{00000000-0004-0000-0000-000011000000}"/>
    <hyperlink ref="AP4637" r:id="rId19" display="http://cdsbib.u-strasbg.fr/cgi-bin/cdsbib?1990RMxAA..21..381G" xr:uid="{00000000-0004-0000-0000-000012000000}"/>
    <hyperlink ref="AP4621" r:id="rId20" display="http://cdsbib.u-strasbg.fr/cgi-bin/cdsbib?1990RMxAA..21..381G" xr:uid="{00000000-0004-0000-0000-000013000000}"/>
    <hyperlink ref="AQ4850" r:id="rId21" display="http://cdsbib.u-strasbg.fr/cgi-bin/cdsbib?1990RMxAA..21..381G" xr:uid="{00000000-0004-0000-0000-000014000000}"/>
    <hyperlink ref="AQ4854" r:id="rId22" display="http://cdsbib.u-strasbg.fr/cgi-bin/cdsbib?1990RMxAA..21..381G" xr:uid="{00000000-0004-0000-0000-000015000000}"/>
    <hyperlink ref="AQ64534" r:id="rId23" display="http://cdsbib.u-strasbg.fr/cgi-bin/cdsbib?1990RMxAA..21..381G" xr:uid="{00000000-0004-0000-0000-000016000000}"/>
    <hyperlink ref="I1742" r:id="rId24" display="http://vsolj.cetus-net.org/bulletin.html" xr:uid="{00000000-0004-0000-0000-000017000000}"/>
    <hyperlink ref="H1742" r:id="rId25" display="http://vsolj.cetus-net.org/bulletin.html" xr:uid="{00000000-0004-0000-0000-000018000000}"/>
    <hyperlink ref="AQ65195" r:id="rId26" display="http://cdsbib.u-strasbg.fr/cgi-bin/cdsbib?1990RMxAA..21..381G" xr:uid="{00000000-0004-0000-0000-000019000000}"/>
    <hyperlink ref="AQ65194" r:id="rId27" display="http://cdsbib.u-strasbg.fr/cgi-bin/cdsbib?1990RMxAA..21..381G" xr:uid="{00000000-0004-0000-0000-00001A000000}"/>
    <hyperlink ref="AP2912" r:id="rId28" display="http://cdsbib.u-strasbg.fr/cgi-bin/cdsbib?1990RMxAA..21..381G" xr:uid="{00000000-0004-0000-0000-00001B000000}"/>
    <hyperlink ref="AP2930" r:id="rId29" display="http://cdsbib.u-strasbg.fr/cgi-bin/cdsbib?1990RMxAA..21..381G" xr:uid="{00000000-0004-0000-0000-00001C000000}"/>
    <hyperlink ref="AP2931" r:id="rId30" display="http://cdsbib.u-strasbg.fr/cgi-bin/cdsbib?1990RMxAA..21..381G" xr:uid="{00000000-0004-0000-0000-00001D000000}"/>
    <hyperlink ref="AP2927" r:id="rId31" display="http://cdsbib.u-strasbg.fr/cgi-bin/cdsbib?1990RMxAA..21..381G" xr:uid="{00000000-0004-0000-0000-00001E000000}"/>
  </hyperlinks>
  <pageMargins left="0.75" right="0.75" top="1" bottom="1" header="0.5" footer="0.5"/>
  <headerFooter alignWithMargins="0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2024-07-27T06:38:44Z</dcterms:modified>
</cp:coreProperties>
</file>