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24D66FE-B4E8-46C6-880A-57358ABDEF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E21" i="1"/>
  <c r="F21" i="1"/>
  <c r="G11" i="1"/>
  <c r="F11" i="1"/>
  <c r="E14" i="1"/>
  <c r="Q21" i="1"/>
  <c r="C17" i="1"/>
  <c r="G21" i="1"/>
  <c r="H21" i="1"/>
  <c r="C11" i="1"/>
  <c r="E15" i="1" l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<sst xmlns="http://schemas.openxmlformats.org/spreadsheetml/2006/main" count="53" uniqueCount="48">
  <si>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</si>
  <si>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</si>
  <si>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</si>
  <si>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</si>
  <si>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</si>
  <si>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</si>
  <si>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</si>
  <si>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</si>
  <si>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</si>
  <si>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</si>
  <si>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</si>
  <si>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</si>
  <si>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</si>
  <si>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</si>
  <si>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</si>
  <si>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</si>
  <si>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</si>
  <si>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</si>
  <si>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</si>
  <si>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</si>
  <si>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</si>
  <si>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</si>
  <si>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</si>
  <si>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</si>
  <si>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</si>
  <si>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</si>
  <si>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</si>
  <si>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</si>
  <si>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</si>
  <si>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</si>
  <si>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</si>
  <si>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</si>
  <si>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</si>
  <si>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</si>
  <si>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</si>
  <si>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</si>
  <si>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</si>
  <si>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</si>
  <si>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</si>
  <si>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</si>
  <si>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</si>
  <si>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V0524 Oph</t>
  </si>
  <si>
    <t>V0524 Oph / GSC na</t>
  </si>
  <si>
    <t>BRNO</t>
  </si>
  <si>
    <t>OEJV 0155</t>
  </si>
  <si>
    <t>I</t>
  </si>
  <si>
    <t>0,0020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</si>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</sst>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V0524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88471.5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7B-467E-9154-FA9D094A2A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88471.5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2.039100000547478E-2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7B-467E-9154-FA9D094A2A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88471.5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7B-467E-9154-FA9D094A2A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88471.5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7B-467E-9154-FA9D094A2A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88471.5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7B-467E-9154-FA9D094A2A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88471.5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7B-467E-9154-FA9D094A2A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88471.5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7B-467E-9154-FA9D094A2A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88471.5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2.039100000547478E-2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7B-467E-9154-FA9D094A2A5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88471.5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7B-467E-9154-FA9D094A2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094392"/>
        <c:axId val="1"/>
      </c:scatterChart>
      <c:valAx>
        <c:axId val="536094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6094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16</xdr:col>
      <xdr:colOff>257175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BD1D13-CA8B-8CAB-E99F-87B701C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13</v>
      </c>
      <c r="C2" s="3"/>
      <c r="D2" s="3"/>
      <c r="E2" s="10" t="s">
        <v>41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28778.347000000002</v>
      </c>
      <c r="D7" s="30" t="s">
        <v>43</v>
      </c>
    </row>
    <row r="8" spans="1:7" x14ac:dyDescent="0.2">
      <c r="A8" t="s">
        <v>3</v>
      </c>
      <c r="C8" s="34">
        <v>0.30892599999999998</v>
      </c>
      <c r="D8" s="30" t="s">
        <v>43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2.30481002418573E-7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60368.694190624999</v>
      </c>
    </row>
    <row r="15" spans="1:7" x14ac:dyDescent="0.2">
      <c r="A15" s="12" t="s">
        <v>17</v>
      </c>
      <c r="B15" s="10"/>
      <c r="C15" s="13">
        <f ca="1">(C7+C11)+(C8+C12)*INT(MAX(F21:F3533))</f>
        <v>56109.35953688476</v>
      </c>
      <c r="D15" s="14" t="s">
        <v>38</v>
      </c>
      <c r="E15" s="15">
        <f ca="1">ROUND(2*(E14-$C$7)/$C$8,0)/2+E13</f>
        <v>102259.5</v>
      </c>
    </row>
    <row r="16" spans="1:7" x14ac:dyDescent="0.2">
      <c r="A16" s="16" t="s">
        <v>4</v>
      </c>
      <c r="B16" s="10"/>
      <c r="C16" s="17">
        <f ca="1">+C8+C12</f>
        <v>0.30892623048100237</v>
      </c>
      <c r="D16" s="14" t="s">
        <v>39</v>
      </c>
      <c r="E16" s="24">
        <f ca="1">ROUND(2*(E14-$C$15)/$C$16,0)/2+E13</f>
        <v>13788.5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45350.884699205395</v>
      </c>
    </row>
    <row r="18" spans="1:18" ht="14.25" thickTop="1" thickBot="1" x14ac:dyDescent="0.25">
      <c r="A18" s="16" t="s">
        <v>5</v>
      </c>
      <c r="B18" s="10"/>
      <c r="C18" s="19">
        <f ca="1">+C15</f>
        <v>56109.35953688476</v>
      </c>
      <c r="D18" s="20">
        <f ca="1">+C16</f>
        <v>0.30892623048100237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47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tr">
        <f>D7</f>
        <v>BRNO</v>
      </c>
      <c r="C21" s="8">
        <f>C$7</f>
        <v>28778.347000000002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13759.847000000002</v>
      </c>
    </row>
    <row r="22" spans="1:18" x14ac:dyDescent="0.2">
      <c r="A22" s="31" t="s">
        <v>44</v>
      </c>
      <c r="B22" s="32" t="s">
        <v>45</v>
      </c>
      <c r="C22" s="33">
        <v>56109.514000000003</v>
      </c>
      <c r="D22" s="31" t="s">
        <v>46</v>
      </c>
      <c r="E22">
        <f>+(C22-C$7)/C$8</f>
        <v>88471.566006098554</v>
      </c>
      <c r="F22">
        <f>ROUND(2*E22,0)/2</f>
        <v>88471.5</v>
      </c>
      <c r="G22">
        <f>+C22-(C$7+F22*C$8)</f>
        <v>2.039100000547478E-2</v>
      </c>
      <c r="I22">
        <f>+G22</f>
        <v>2.039100000547478E-2</v>
      </c>
      <c r="O22">
        <f ca="1">+C$11+C$12*$F22</f>
        <v>2.039100000547478E-2</v>
      </c>
      <c r="Q22" s="2">
        <f>+C22-15018.5</f>
        <v>41091.014000000003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2024-02-28T03:39:38Z</dcterms:modified>
</cp:coreProperties>
</file>