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17632D1-9F4E-41B2-8F8F-55700B38A2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BAV" sheetId="2" r:id="rId2"/>
    <sheet name="A (2)" sheetId="3" r:id="rId3"/>
  </sheets>
  <definedNames>
    <definedName name="solver_adj" localSheetId="0">'Active 1'!$E$11:$E$13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'Active 1'!$E$14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515" i="1" l="1"/>
  <c r="F515" i="1" s="1"/>
  <c r="G515" i="1" s="1"/>
  <c r="Q515" i="1"/>
  <c r="E516" i="1"/>
  <c r="F516" i="1" s="1"/>
  <c r="G516" i="1" s="1"/>
  <c r="Q516" i="1"/>
  <c r="E514" i="1"/>
  <c r="F514" i="1" s="1"/>
  <c r="G514" i="1" s="1"/>
  <c r="Q514" i="1"/>
  <c r="Q511" i="1"/>
  <c r="Q512" i="1"/>
  <c r="Q513" i="1"/>
  <c r="Q509" i="1"/>
  <c r="Q510" i="1"/>
  <c r="C7" i="1"/>
  <c r="E512" i="1" s="1"/>
  <c r="F512" i="1" s="1"/>
  <c r="G512" i="1" s="1"/>
  <c r="C8" i="1"/>
  <c r="E511" i="1" s="1"/>
  <c r="F511" i="1" s="1"/>
  <c r="G511" i="1" s="1"/>
  <c r="C9" i="1"/>
  <c r="D9" i="1"/>
  <c r="D11" i="1"/>
  <c r="W8" i="1" s="1"/>
  <c r="D12" i="1"/>
  <c r="D13" i="1"/>
  <c r="F16" i="1"/>
  <c r="F17" i="1" s="1"/>
  <c r="C17" i="1"/>
  <c r="E21" i="1"/>
  <c r="F21" i="1" s="1"/>
  <c r="G21" i="1" s="1"/>
  <c r="H21" i="1" s="1"/>
  <c r="Q21" i="1"/>
  <c r="S21" i="1"/>
  <c r="Q22" i="1"/>
  <c r="S22" i="1"/>
  <c r="Q23" i="1"/>
  <c r="S23" i="1"/>
  <c r="Q24" i="1"/>
  <c r="S24" i="1"/>
  <c r="Q25" i="1"/>
  <c r="S25" i="1"/>
  <c r="Q26" i="1"/>
  <c r="S26" i="1"/>
  <c r="Q27" i="1"/>
  <c r="S27" i="1"/>
  <c r="Q28" i="1"/>
  <c r="S28" i="1"/>
  <c r="Q29" i="1"/>
  <c r="S29" i="1"/>
  <c r="Q30" i="1"/>
  <c r="S30" i="1"/>
  <c r="Q31" i="1"/>
  <c r="S31" i="1"/>
  <c r="Q32" i="1"/>
  <c r="S32" i="1"/>
  <c r="Q33" i="1"/>
  <c r="S33" i="1"/>
  <c r="Q34" i="1"/>
  <c r="S34" i="1"/>
  <c r="Q35" i="1"/>
  <c r="S35" i="1"/>
  <c r="Q36" i="1"/>
  <c r="S36" i="1"/>
  <c r="Q37" i="1"/>
  <c r="S37" i="1"/>
  <c r="Q38" i="1"/>
  <c r="S38" i="1"/>
  <c r="Q39" i="1"/>
  <c r="S39" i="1"/>
  <c r="Q40" i="1"/>
  <c r="S40" i="1"/>
  <c r="Q41" i="1"/>
  <c r="S41" i="1"/>
  <c r="Q42" i="1"/>
  <c r="S42" i="1"/>
  <c r="Q43" i="1"/>
  <c r="S43" i="1"/>
  <c r="Q44" i="1"/>
  <c r="S44" i="1"/>
  <c r="Q45" i="1"/>
  <c r="S45" i="1"/>
  <c r="Q46" i="1"/>
  <c r="S46" i="1"/>
  <c r="Q47" i="1"/>
  <c r="S47" i="1"/>
  <c r="E48" i="1"/>
  <c r="F48" i="1" s="1"/>
  <c r="G48" i="1" s="1"/>
  <c r="H48" i="1" s="1"/>
  <c r="Q48" i="1"/>
  <c r="S48" i="1"/>
  <c r="Q49" i="1"/>
  <c r="S49" i="1"/>
  <c r="Q50" i="1"/>
  <c r="S50" i="1"/>
  <c r="Q51" i="1"/>
  <c r="S51" i="1"/>
  <c r="Q52" i="1"/>
  <c r="S52" i="1"/>
  <c r="Q53" i="1"/>
  <c r="S53" i="1"/>
  <c r="Q54" i="1"/>
  <c r="S54" i="1"/>
  <c r="E55" i="1"/>
  <c r="F55" i="1" s="1"/>
  <c r="G55" i="1" s="1"/>
  <c r="Q55" i="1"/>
  <c r="S55" i="1"/>
  <c r="Q56" i="1"/>
  <c r="S56" i="1"/>
  <c r="E57" i="1"/>
  <c r="F57" i="1" s="1"/>
  <c r="G57" i="1" s="1"/>
  <c r="Q57" i="1"/>
  <c r="S57" i="1"/>
  <c r="E58" i="1"/>
  <c r="F58" i="1" s="1"/>
  <c r="G58" i="1" s="1"/>
  <c r="Q58" i="1"/>
  <c r="S58" i="1"/>
  <c r="Q59" i="1"/>
  <c r="S59" i="1"/>
  <c r="Q60" i="1"/>
  <c r="S60" i="1"/>
  <c r="Q61" i="1"/>
  <c r="S61" i="1"/>
  <c r="Q62" i="1"/>
  <c r="S62" i="1"/>
  <c r="E63" i="1"/>
  <c r="F63" i="1" s="1"/>
  <c r="G63" i="1" s="1"/>
  <c r="Q63" i="1"/>
  <c r="S63" i="1"/>
  <c r="Q64" i="1"/>
  <c r="S64" i="1"/>
  <c r="Q65" i="1"/>
  <c r="S65" i="1"/>
  <c r="Q66" i="1"/>
  <c r="S66" i="1"/>
  <c r="Q67" i="1"/>
  <c r="S67" i="1"/>
  <c r="E68" i="1"/>
  <c r="F68" i="1" s="1"/>
  <c r="G68" i="1" s="1"/>
  <c r="H68" i="1" s="1"/>
  <c r="Q68" i="1"/>
  <c r="S68" i="1"/>
  <c r="E69" i="1"/>
  <c r="Q69" i="1"/>
  <c r="S69" i="1"/>
  <c r="Q70" i="1"/>
  <c r="S70" i="1"/>
  <c r="Q71" i="1"/>
  <c r="S71" i="1"/>
  <c r="E72" i="1"/>
  <c r="F72" i="1" s="1"/>
  <c r="G72" i="1" s="1"/>
  <c r="Q72" i="1"/>
  <c r="S72" i="1"/>
  <c r="Q73" i="1"/>
  <c r="S73" i="1"/>
  <c r="Q74" i="1"/>
  <c r="S74" i="1"/>
  <c r="E75" i="1"/>
  <c r="F75" i="1" s="1"/>
  <c r="G75" i="1" s="1"/>
  <c r="H75" i="1" s="1"/>
  <c r="Q75" i="1"/>
  <c r="S75" i="1"/>
  <c r="Q76" i="1"/>
  <c r="S76" i="1"/>
  <c r="E77" i="1"/>
  <c r="F77" i="1" s="1"/>
  <c r="G77" i="1" s="1"/>
  <c r="Q77" i="1"/>
  <c r="S77" i="1"/>
  <c r="Q78" i="1"/>
  <c r="S78" i="1"/>
  <c r="E79" i="1"/>
  <c r="F79" i="1" s="1"/>
  <c r="G79" i="1" s="1"/>
  <c r="Q79" i="1"/>
  <c r="S79" i="1"/>
  <c r="E80" i="1"/>
  <c r="F80" i="1" s="1"/>
  <c r="G80" i="1" s="1"/>
  <c r="Q80" i="1"/>
  <c r="S80" i="1"/>
  <c r="Q81" i="1"/>
  <c r="S81" i="1"/>
  <c r="E82" i="1"/>
  <c r="F82" i="1" s="1"/>
  <c r="G82" i="1" s="1"/>
  <c r="R82" i="1" s="1"/>
  <c r="T82" i="1" s="1"/>
  <c r="Q82" i="1"/>
  <c r="S82" i="1"/>
  <c r="Q83" i="1"/>
  <c r="S83" i="1"/>
  <c r="E84" i="1"/>
  <c r="F84" i="1" s="1"/>
  <c r="G84" i="1" s="1"/>
  <c r="Q84" i="1"/>
  <c r="S84" i="1"/>
  <c r="Q85" i="1"/>
  <c r="S85" i="1"/>
  <c r="E86" i="1"/>
  <c r="F86" i="1" s="1"/>
  <c r="G86" i="1" s="1"/>
  <c r="Q86" i="1"/>
  <c r="S86" i="1"/>
  <c r="E87" i="1"/>
  <c r="F87" i="1" s="1"/>
  <c r="G87" i="1" s="1"/>
  <c r="Q87" i="1"/>
  <c r="S87" i="1"/>
  <c r="Q88" i="1"/>
  <c r="S88" i="1"/>
  <c r="E89" i="1"/>
  <c r="F89" i="1" s="1"/>
  <c r="G89" i="1" s="1"/>
  <c r="Q89" i="1"/>
  <c r="S89" i="1"/>
  <c r="Q90" i="1"/>
  <c r="S90" i="1"/>
  <c r="E91" i="1"/>
  <c r="F91" i="1" s="1"/>
  <c r="G91" i="1" s="1"/>
  <c r="H91" i="1" s="1"/>
  <c r="Q91" i="1"/>
  <c r="S91" i="1"/>
  <c r="Q92" i="1"/>
  <c r="S92" i="1"/>
  <c r="E93" i="1"/>
  <c r="F93" i="1" s="1"/>
  <c r="G93" i="1" s="1"/>
  <c r="Q93" i="1"/>
  <c r="S93" i="1"/>
  <c r="E94" i="1"/>
  <c r="F94" i="1" s="1"/>
  <c r="G94" i="1" s="1"/>
  <c r="R94" i="1" s="1"/>
  <c r="T94" i="1" s="1"/>
  <c r="Q94" i="1"/>
  <c r="S94" i="1"/>
  <c r="Q95" i="1"/>
  <c r="S95" i="1"/>
  <c r="E96" i="1"/>
  <c r="F96" i="1" s="1"/>
  <c r="G96" i="1" s="1"/>
  <c r="H96" i="1" s="1"/>
  <c r="Q96" i="1"/>
  <c r="S96" i="1"/>
  <c r="Q97" i="1"/>
  <c r="S97" i="1"/>
  <c r="E98" i="1"/>
  <c r="F98" i="1" s="1"/>
  <c r="G98" i="1" s="1"/>
  <c r="R98" i="1" s="1"/>
  <c r="T98" i="1" s="1"/>
  <c r="Q98" i="1"/>
  <c r="S98" i="1"/>
  <c r="Q99" i="1"/>
  <c r="S99" i="1"/>
  <c r="E100" i="1"/>
  <c r="F100" i="1" s="1"/>
  <c r="G100" i="1" s="1"/>
  <c r="Q100" i="1"/>
  <c r="S100" i="1"/>
  <c r="E101" i="1"/>
  <c r="F101" i="1" s="1"/>
  <c r="G101" i="1" s="1"/>
  <c r="Q101" i="1"/>
  <c r="S101" i="1"/>
  <c r="E102" i="1"/>
  <c r="F102" i="1"/>
  <c r="G102" i="1" s="1"/>
  <c r="Q102" i="1"/>
  <c r="S102" i="1"/>
  <c r="E103" i="1"/>
  <c r="F103" i="1" s="1"/>
  <c r="G103" i="1" s="1"/>
  <c r="Q103" i="1"/>
  <c r="S103" i="1"/>
  <c r="E104" i="1"/>
  <c r="Q104" i="1"/>
  <c r="S104" i="1"/>
  <c r="E105" i="1"/>
  <c r="F105" i="1" s="1"/>
  <c r="G105" i="1" s="1"/>
  <c r="Q105" i="1"/>
  <c r="S105" i="1"/>
  <c r="Q106" i="1"/>
  <c r="S106" i="1"/>
  <c r="E107" i="1"/>
  <c r="F107" i="1" s="1"/>
  <c r="G107" i="1" s="1"/>
  <c r="Q107" i="1"/>
  <c r="S107" i="1"/>
  <c r="Q108" i="1"/>
  <c r="S108" i="1"/>
  <c r="E109" i="1"/>
  <c r="F109" i="1" s="1"/>
  <c r="G109" i="1" s="1"/>
  <c r="H109" i="1" s="1"/>
  <c r="Q109" i="1"/>
  <c r="S109" i="1"/>
  <c r="E110" i="1"/>
  <c r="F110" i="1" s="1"/>
  <c r="G110" i="1" s="1"/>
  <c r="Q110" i="1"/>
  <c r="S110" i="1"/>
  <c r="E111" i="1"/>
  <c r="F111" i="1" s="1"/>
  <c r="G111" i="1" s="1"/>
  <c r="Q111" i="1"/>
  <c r="S111" i="1"/>
  <c r="E112" i="1"/>
  <c r="F112" i="1" s="1"/>
  <c r="G112" i="1" s="1"/>
  <c r="Q112" i="1"/>
  <c r="S112" i="1"/>
  <c r="Q113" i="1"/>
  <c r="S113" i="1"/>
  <c r="E114" i="1"/>
  <c r="F114" i="1"/>
  <c r="G114" i="1" s="1"/>
  <c r="Q114" i="1"/>
  <c r="S114" i="1"/>
  <c r="Q115" i="1"/>
  <c r="S115" i="1"/>
  <c r="E116" i="1"/>
  <c r="F116" i="1" s="1"/>
  <c r="G116" i="1" s="1"/>
  <c r="H116" i="1" s="1"/>
  <c r="Q116" i="1"/>
  <c r="S116" i="1"/>
  <c r="Q117" i="1"/>
  <c r="S117" i="1"/>
  <c r="E118" i="1"/>
  <c r="F118" i="1" s="1"/>
  <c r="G118" i="1" s="1"/>
  <c r="Q118" i="1"/>
  <c r="S118" i="1"/>
  <c r="E119" i="1"/>
  <c r="F119" i="1" s="1"/>
  <c r="G119" i="1" s="1"/>
  <c r="R119" i="1" s="1"/>
  <c r="T119" i="1" s="1"/>
  <c r="Q119" i="1"/>
  <c r="S119" i="1"/>
  <c r="E120" i="1"/>
  <c r="Q120" i="1"/>
  <c r="S120" i="1"/>
  <c r="E121" i="1"/>
  <c r="F121" i="1" s="1"/>
  <c r="G121" i="1" s="1"/>
  <c r="H121" i="1" s="1"/>
  <c r="Q121" i="1"/>
  <c r="S121" i="1"/>
  <c r="Q122" i="1"/>
  <c r="S122" i="1"/>
  <c r="E123" i="1"/>
  <c r="F123" i="1" s="1"/>
  <c r="G123" i="1" s="1"/>
  <c r="Q123" i="1"/>
  <c r="S123" i="1"/>
  <c r="E124" i="1"/>
  <c r="F124" i="1" s="1"/>
  <c r="G124" i="1" s="1"/>
  <c r="Q124" i="1"/>
  <c r="S124" i="1"/>
  <c r="E125" i="1"/>
  <c r="Q125" i="1"/>
  <c r="S125" i="1"/>
  <c r="E126" i="1"/>
  <c r="F126" i="1" s="1"/>
  <c r="G126" i="1" s="1"/>
  <c r="Q126" i="1"/>
  <c r="S126" i="1"/>
  <c r="Q127" i="1"/>
  <c r="S127" i="1"/>
  <c r="E128" i="1"/>
  <c r="F128" i="1" s="1"/>
  <c r="G128" i="1" s="1"/>
  <c r="Q128" i="1"/>
  <c r="S128" i="1"/>
  <c r="E129" i="1"/>
  <c r="F129" i="1" s="1"/>
  <c r="G129" i="1" s="1"/>
  <c r="H129" i="1" s="1"/>
  <c r="Q129" i="1"/>
  <c r="S129" i="1"/>
  <c r="E130" i="1"/>
  <c r="F130" i="1" s="1"/>
  <c r="G130" i="1" s="1"/>
  <c r="Q130" i="1"/>
  <c r="S130" i="1"/>
  <c r="E131" i="1"/>
  <c r="F131" i="1" s="1"/>
  <c r="G131" i="1" s="1"/>
  <c r="Q131" i="1"/>
  <c r="S131" i="1"/>
  <c r="E132" i="1"/>
  <c r="Q132" i="1"/>
  <c r="S132" i="1"/>
  <c r="E133" i="1"/>
  <c r="F133" i="1" s="1"/>
  <c r="G133" i="1" s="1"/>
  <c r="J133" i="1" s="1"/>
  <c r="Q133" i="1"/>
  <c r="S133" i="1"/>
  <c r="Q134" i="1"/>
  <c r="S134" i="1"/>
  <c r="E135" i="1"/>
  <c r="F135" i="1"/>
  <c r="G135" i="1" s="1"/>
  <c r="Q135" i="1"/>
  <c r="S135" i="1"/>
  <c r="Q136" i="1"/>
  <c r="S136" i="1"/>
  <c r="E137" i="1"/>
  <c r="F137" i="1" s="1"/>
  <c r="G137" i="1" s="1"/>
  <c r="H137" i="1" s="1"/>
  <c r="Q137" i="1"/>
  <c r="S137" i="1"/>
  <c r="E138" i="1"/>
  <c r="F138" i="1" s="1"/>
  <c r="G138" i="1" s="1"/>
  <c r="Q138" i="1"/>
  <c r="S138" i="1"/>
  <c r="E139" i="1"/>
  <c r="F139" i="1" s="1"/>
  <c r="G139" i="1" s="1"/>
  <c r="Q139" i="1"/>
  <c r="S139" i="1"/>
  <c r="E140" i="1"/>
  <c r="F140" i="1" s="1"/>
  <c r="G140" i="1" s="1"/>
  <c r="Q140" i="1"/>
  <c r="S140" i="1"/>
  <c r="E141" i="1"/>
  <c r="F141" i="1" s="1"/>
  <c r="G141" i="1" s="1"/>
  <c r="H141" i="1" s="1"/>
  <c r="Q141" i="1"/>
  <c r="S141" i="1"/>
  <c r="E142" i="1"/>
  <c r="F142" i="1" s="1"/>
  <c r="G142" i="1" s="1"/>
  <c r="Q142" i="1"/>
  <c r="S142" i="1"/>
  <c r="Q143" i="1"/>
  <c r="S143" i="1"/>
  <c r="E144" i="1"/>
  <c r="F144" i="1" s="1"/>
  <c r="G144" i="1" s="1"/>
  <c r="H144" i="1" s="1"/>
  <c r="Q144" i="1"/>
  <c r="S144" i="1"/>
  <c r="E145" i="1"/>
  <c r="F145" i="1" s="1"/>
  <c r="G145" i="1" s="1"/>
  <c r="Q145" i="1"/>
  <c r="S145" i="1"/>
  <c r="E146" i="1"/>
  <c r="F146" i="1"/>
  <c r="G146" i="1" s="1"/>
  <c r="Q146" i="1"/>
  <c r="S146" i="1"/>
  <c r="E147" i="1"/>
  <c r="F147" i="1" s="1"/>
  <c r="G147" i="1" s="1"/>
  <c r="Q147" i="1"/>
  <c r="S147" i="1"/>
  <c r="E148" i="1"/>
  <c r="Q148" i="1"/>
  <c r="S148" i="1"/>
  <c r="E149" i="1"/>
  <c r="F149" i="1" s="1"/>
  <c r="G149" i="1" s="1"/>
  <c r="Q149" i="1"/>
  <c r="S149" i="1"/>
  <c r="Q150" i="1"/>
  <c r="S150" i="1"/>
  <c r="E151" i="1"/>
  <c r="F151" i="1" s="1"/>
  <c r="G151" i="1" s="1"/>
  <c r="Q151" i="1"/>
  <c r="S151" i="1"/>
  <c r="E152" i="1"/>
  <c r="F152" i="1" s="1"/>
  <c r="G152" i="1" s="1"/>
  <c r="Q152" i="1"/>
  <c r="S152" i="1"/>
  <c r="E153" i="1"/>
  <c r="F153" i="1" s="1"/>
  <c r="G153" i="1" s="1"/>
  <c r="Q153" i="1"/>
  <c r="S153" i="1"/>
  <c r="E154" i="1"/>
  <c r="F154" i="1" s="1"/>
  <c r="G154" i="1" s="1"/>
  <c r="H154" i="1" s="1"/>
  <c r="Q154" i="1"/>
  <c r="S154" i="1"/>
  <c r="Q155" i="1"/>
  <c r="S155" i="1"/>
  <c r="E156" i="1"/>
  <c r="F156" i="1" s="1"/>
  <c r="G156" i="1" s="1"/>
  <c r="Q156" i="1"/>
  <c r="S156" i="1"/>
  <c r="E157" i="1"/>
  <c r="F157" i="1" s="1"/>
  <c r="G157" i="1" s="1"/>
  <c r="Q157" i="1"/>
  <c r="S157" i="1"/>
  <c r="E158" i="1"/>
  <c r="F158" i="1" s="1"/>
  <c r="G158" i="1"/>
  <c r="H158" i="1" s="1"/>
  <c r="Q158" i="1"/>
  <c r="S158" i="1"/>
  <c r="E159" i="1"/>
  <c r="F159" i="1" s="1"/>
  <c r="G159" i="1" s="1"/>
  <c r="Q159" i="1"/>
  <c r="S159" i="1"/>
  <c r="E160" i="1"/>
  <c r="Q160" i="1"/>
  <c r="S160" i="1"/>
  <c r="E161" i="1"/>
  <c r="F161" i="1" s="1"/>
  <c r="G161" i="1" s="1"/>
  <c r="Q161" i="1"/>
  <c r="S161" i="1"/>
  <c r="E162" i="1"/>
  <c r="F162" i="1" s="1"/>
  <c r="G162" i="1" s="1"/>
  <c r="H162" i="1" s="1"/>
  <c r="Q162" i="1"/>
  <c r="S162" i="1"/>
  <c r="E163" i="1"/>
  <c r="F163" i="1"/>
  <c r="G163" i="1" s="1"/>
  <c r="Q163" i="1"/>
  <c r="S163" i="1"/>
  <c r="E164" i="1"/>
  <c r="F164" i="1" s="1"/>
  <c r="G164" i="1" s="1"/>
  <c r="R164" i="1" s="1"/>
  <c r="Q164" i="1"/>
  <c r="S164" i="1"/>
  <c r="T164" i="1" s="1"/>
  <c r="E165" i="1"/>
  <c r="F165" i="1"/>
  <c r="G165" i="1" s="1"/>
  <c r="H165" i="1" s="1"/>
  <c r="Q165" i="1"/>
  <c r="S165" i="1"/>
  <c r="E166" i="1"/>
  <c r="F166" i="1" s="1"/>
  <c r="G166" i="1" s="1"/>
  <c r="H166" i="1" s="1"/>
  <c r="Q166" i="1"/>
  <c r="S166" i="1"/>
  <c r="E167" i="1"/>
  <c r="F167" i="1" s="1"/>
  <c r="G167" i="1" s="1"/>
  <c r="Q167" i="1"/>
  <c r="S167" i="1"/>
  <c r="E168" i="1"/>
  <c r="F168" i="1" s="1"/>
  <c r="G168" i="1" s="1"/>
  <c r="R168" i="1" s="1"/>
  <c r="T168" i="1" s="1"/>
  <c r="Q168" i="1"/>
  <c r="S168" i="1"/>
  <c r="E169" i="1"/>
  <c r="F169" i="1"/>
  <c r="G169" i="1" s="1"/>
  <c r="R169" i="1" s="1"/>
  <c r="T169" i="1" s="1"/>
  <c r="Q169" i="1"/>
  <c r="S169" i="1"/>
  <c r="E170" i="1"/>
  <c r="F170" i="1" s="1"/>
  <c r="G170" i="1" s="1"/>
  <c r="H170" i="1" s="1"/>
  <c r="Q170" i="1"/>
  <c r="S170" i="1"/>
  <c r="E171" i="1"/>
  <c r="F171" i="1" s="1"/>
  <c r="G171" i="1" s="1"/>
  <c r="Q171" i="1"/>
  <c r="S171" i="1"/>
  <c r="E172" i="1"/>
  <c r="F172" i="1" s="1"/>
  <c r="G172" i="1" s="1"/>
  <c r="R172" i="1" s="1"/>
  <c r="Q172" i="1"/>
  <c r="S172" i="1"/>
  <c r="E173" i="1"/>
  <c r="F173" i="1"/>
  <c r="G173" i="1" s="1"/>
  <c r="Q173" i="1"/>
  <c r="S173" i="1"/>
  <c r="E174" i="1"/>
  <c r="F174" i="1" s="1"/>
  <c r="G174" i="1" s="1"/>
  <c r="J174" i="1" s="1"/>
  <c r="Q174" i="1"/>
  <c r="S174" i="1"/>
  <c r="E175" i="1"/>
  <c r="F175" i="1"/>
  <c r="G175" i="1" s="1"/>
  <c r="Q175" i="1"/>
  <c r="S175" i="1"/>
  <c r="E176" i="1"/>
  <c r="F176" i="1" s="1"/>
  <c r="G176" i="1" s="1"/>
  <c r="R176" i="1" s="1"/>
  <c r="Q176" i="1"/>
  <c r="S176" i="1"/>
  <c r="T176" i="1" s="1"/>
  <c r="E177" i="1"/>
  <c r="F177" i="1" s="1"/>
  <c r="G177" i="1" s="1"/>
  <c r="J177" i="1" s="1"/>
  <c r="Q177" i="1"/>
  <c r="R177" i="1"/>
  <c r="S177" i="1"/>
  <c r="E178" i="1"/>
  <c r="F178" i="1" s="1"/>
  <c r="G178" i="1" s="1"/>
  <c r="Q178" i="1"/>
  <c r="S178" i="1"/>
  <c r="E179" i="1"/>
  <c r="Q179" i="1"/>
  <c r="S179" i="1"/>
  <c r="E180" i="1"/>
  <c r="F180" i="1" s="1"/>
  <c r="G180" i="1" s="1"/>
  <c r="R180" i="1" s="1"/>
  <c r="T180" i="1" s="1"/>
  <c r="Q180" i="1"/>
  <c r="S180" i="1"/>
  <c r="E181" i="1"/>
  <c r="F181" i="1" s="1"/>
  <c r="G181" i="1" s="1"/>
  <c r="Q181" i="1"/>
  <c r="S181" i="1"/>
  <c r="E182" i="1"/>
  <c r="F182" i="1" s="1"/>
  <c r="G182" i="1" s="1"/>
  <c r="Q182" i="1"/>
  <c r="S182" i="1"/>
  <c r="E183" i="1"/>
  <c r="F183" i="1"/>
  <c r="G183" i="1" s="1"/>
  <c r="Q183" i="1"/>
  <c r="S183" i="1"/>
  <c r="E184" i="1"/>
  <c r="F184" i="1" s="1"/>
  <c r="G184" i="1"/>
  <c r="R184" i="1" s="1"/>
  <c r="T184" i="1" s="1"/>
  <c r="Q184" i="1"/>
  <c r="S184" i="1"/>
  <c r="E185" i="1"/>
  <c r="Q185" i="1"/>
  <c r="S185" i="1"/>
  <c r="E186" i="1"/>
  <c r="F186" i="1" s="1"/>
  <c r="G186" i="1" s="1"/>
  <c r="R186" i="1" s="1"/>
  <c r="T186" i="1" s="1"/>
  <c r="Q186" i="1"/>
  <c r="S186" i="1"/>
  <c r="E187" i="1"/>
  <c r="F187" i="1" s="1"/>
  <c r="G187" i="1" s="1"/>
  <c r="Q187" i="1"/>
  <c r="S187" i="1"/>
  <c r="E188" i="1"/>
  <c r="F188" i="1" s="1"/>
  <c r="G188" i="1" s="1"/>
  <c r="R188" i="1" s="1"/>
  <c r="Q188" i="1"/>
  <c r="S188" i="1"/>
  <c r="E189" i="1"/>
  <c r="F189" i="1"/>
  <c r="G189" i="1" s="1"/>
  <c r="I189" i="1" s="1"/>
  <c r="Q189" i="1"/>
  <c r="S189" i="1"/>
  <c r="E190" i="1"/>
  <c r="F190" i="1" s="1"/>
  <c r="G190" i="1" s="1"/>
  <c r="Q190" i="1"/>
  <c r="S190" i="1"/>
  <c r="E191" i="1"/>
  <c r="F191" i="1" s="1"/>
  <c r="G191" i="1" s="1"/>
  <c r="Q191" i="1"/>
  <c r="S191" i="1"/>
  <c r="E192" i="1"/>
  <c r="F192" i="1" s="1"/>
  <c r="G192" i="1" s="1"/>
  <c r="R192" i="1" s="1"/>
  <c r="Q192" i="1"/>
  <c r="S192" i="1"/>
  <c r="E193" i="1"/>
  <c r="F193" i="1" s="1"/>
  <c r="G193" i="1" s="1"/>
  <c r="H193" i="1" s="1"/>
  <c r="Q193" i="1"/>
  <c r="S193" i="1"/>
  <c r="E194" i="1"/>
  <c r="F194" i="1" s="1"/>
  <c r="G194" i="1" s="1"/>
  <c r="I194" i="1" s="1"/>
  <c r="Q194" i="1"/>
  <c r="S194" i="1"/>
  <c r="E195" i="1"/>
  <c r="F195" i="1" s="1"/>
  <c r="G195" i="1" s="1"/>
  <c r="Q195" i="1"/>
  <c r="S195" i="1"/>
  <c r="E196" i="1"/>
  <c r="F196" i="1" s="1"/>
  <c r="G196" i="1" s="1"/>
  <c r="Q196" i="1"/>
  <c r="S196" i="1"/>
  <c r="E197" i="1"/>
  <c r="F197" i="1" s="1"/>
  <c r="G197" i="1" s="1"/>
  <c r="R197" i="1" s="1"/>
  <c r="T197" i="1" s="1"/>
  <c r="Q197" i="1"/>
  <c r="S197" i="1"/>
  <c r="E198" i="1"/>
  <c r="F198" i="1" s="1"/>
  <c r="G198" i="1" s="1"/>
  <c r="Q198" i="1"/>
  <c r="S198" i="1"/>
  <c r="E199" i="1"/>
  <c r="F199" i="1" s="1"/>
  <c r="G199" i="1" s="1"/>
  <c r="Q199" i="1"/>
  <c r="S199" i="1"/>
  <c r="E200" i="1"/>
  <c r="F200" i="1" s="1"/>
  <c r="G200" i="1" s="1"/>
  <c r="Q200" i="1"/>
  <c r="S200" i="1"/>
  <c r="E201" i="1"/>
  <c r="F201" i="1" s="1"/>
  <c r="G201" i="1" s="1"/>
  <c r="R201" i="1" s="1"/>
  <c r="Q201" i="1"/>
  <c r="S201" i="1"/>
  <c r="E202" i="1"/>
  <c r="F202" i="1" s="1"/>
  <c r="G202" i="1" s="1"/>
  <c r="Q202" i="1"/>
  <c r="S202" i="1"/>
  <c r="E203" i="1"/>
  <c r="Q203" i="1"/>
  <c r="S203" i="1"/>
  <c r="E204" i="1"/>
  <c r="F204" i="1"/>
  <c r="G204" i="1" s="1"/>
  <c r="Q204" i="1"/>
  <c r="S204" i="1"/>
  <c r="E205" i="1"/>
  <c r="F205" i="1" s="1"/>
  <c r="G205" i="1" s="1"/>
  <c r="Q205" i="1"/>
  <c r="S205" i="1"/>
  <c r="E206" i="1"/>
  <c r="F206" i="1" s="1"/>
  <c r="G206" i="1" s="1"/>
  <c r="Q206" i="1"/>
  <c r="S206" i="1"/>
  <c r="E207" i="1"/>
  <c r="F207" i="1" s="1"/>
  <c r="G207" i="1" s="1"/>
  <c r="Q207" i="1"/>
  <c r="S207" i="1"/>
  <c r="E208" i="1"/>
  <c r="Q208" i="1"/>
  <c r="S208" i="1"/>
  <c r="E209" i="1"/>
  <c r="F209" i="1" s="1"/>
  <c r="G209" i="1" s="1"/>
  <c r="R209" i="1" s="1"/>
  <c r="T209" i="1" s="1"/>
  <c r="Q209" i="1"/>
  <c r="S209" i="1"/>
  <c r="E210" i="1"/>
  <c r="F210" i="1" s="1"/>
  <c r="G210" i="1" s="1"/>
  <c r="R210" i="1" s="1"/>
  <c r="T210" i="1" s="1"/>
  <c r="Q210" i="1"/>
  <c r="S210" i="1"/>
  <c r="E211" i="1"/>
  <c r="F211" i="1" s="1"/>
  <c r="G211" i="1" s="1"/>
  <c r="Q211" i="1"/>
  <c r="S211" i="1"/>
  <c r="E212" i="1"/>
  <c r="F212" i="1" s="1"/>
  <c r="G212" i="1" s="1"/>
  <c r="I212" i="1" s="1"/>
  <c r="Q212" i="1"/>
  <c r="S212" i="1"/>
  <c r="E213" i="1"/>
  <c r="F213" i="1" s="1"/>
  <c r="G213" i="1" s="1"/>
  <c r="Q213" i="1"/>
  <c r="S213" i="1"/>
  <c r="E214" i="1"/>
  <c r="Q214" i="1"/>
  <c r="S214" i="1"/>
  <c r="E215" i="1"/>
  <c r="F215" i="1" s="1"/>
  <c r="G215" i="1" s="1"/>
  <c r="Q215" i="1"/>
  <c r="S215" i="1"/>
  <c r="E216" i="1"/>
  <c r="F216" i="1" s="1"/>
  <c r="G216" i="1" s="1"/>
  <c r="Q216" i="1"/>
  <c r="S216" i="1"/>
  <c r="E217" i="1"/>
  <c r="F217" i="1" s="1"/>
  <c r="G217" i="1" s="1"/>
  <c r="R217" i="1" s="1"/>
  <c r="T217" i="1" s="1"/>
  <c r="Q217" i="1"/>
  <c r="S217" i="1"/>
  <c r="E218" i="1"/>
  <c r="F218" i="1" s="1"/>
  <c r="G218" i="1" s="1"/>
  <c r="Q218" i="1"/>
  <c r="S218" i="1"/>
  <c r="E219" i="1"/>
  <c r="F219" i="1" s="1"/>
  <c r="G219" i="1" s="1"/>
  <c r="Q219" i="1"/>
  <c r="S219" i="1"/>
  <c r="E220" i="1"/>
  <c r="F220" i="1" s="1"/>
  <c r="G220" i="1" s="1"/>
  <c r="Q220" i="1"/>
  <c r="S220" i="1"/>
  <c r="E221" i="1"/>
  <c r="F221" i="1" s="1"/>
  <c r="G221" i="1" s="1"/>
  <c r="Q221" i="1"/>
  <c r="S221" i="1"/>
  <c r="E222" i="1"/>
  <c r="F222" i="1" s="1"/>
  <c r="G222" i="1" s="1"/>
  <c r="Q222" i="1"/>
  <c r="S222" i="1"/>
  <c r="E223" i="1"/>
  <c r="F223" i="1" s="1"/>
  <c r="G223" i="1" s="1"/>
  <c r="Q223" i="1"/>
  <c r="S223" i="1"/>
  <c r="E224" i="1"/>
  <c r="F224" i="1" s="1"/>
  <c r="G224" i="1" s="1"/>
  <c r="Q224" i="1"/>
  <c r="S224" i="1"/>
  <c r="E225" i="1"/>
  <c r="F225" i="1" s="1"/>
  <c r="G225" i="1" s="1"/>
  <c r="I225" i="1" s="1"/>
  <c r="Q225" i="1"/>
  <c r="S225" i="1"/>
  <c r="E226" i="1"/>
  <c r="F226" i="1" s="1"/>
  <c r="G226" i="1" s="1"/>
  <c r="Q226" i="1"/>
  <c r="S226" i="1"/>
  <c r="E227" i="1"/>
  <c r="Q227" i="1"/>
  <c r="S227" i="1"/>
  <c r="E228" i="1"/>
  <c r="F228" i="1" s="1"/>
  <c r="G228" i="1" s="1"/>
  <c r="R228" i="1" s="1"/>
  <c r="T228" i="1" s="1"/>
  <c r="Q228" i="1"/>
  <c r="S228" i="1"/>
  <c r="E229" i="1"/>
  <c r="Q229" i="1"/>
  <c r="S229" i="1"/>
  <c r="E230" i="1"/>
  <c r="F230" i="1" s="1"/>
  <c r="G230" i="1" s="1"/>
  <c r="Q230" i="1"/>
  <c r="S230" i="1"/>
  <c r="E231" i="1"/>
  <c r="Q231" i="1"/>
  <c r="S231" i="1"/>
  <c r="E232" i="1"/>
  <c r="F232" i="1" s="1"/>
  <c r="G232" i="1" s="1"/>
  <c r="Q232" i="1"/>
  <c r="S232" i="1"/>
  <c r="E233" i="1"/>
  <c r="F233" i="1" s="1"/>
  <c r="G233" i="1" s="1"/>
  <c r="R233" i="1" s="1"/>
  <c r="T233" i="1" s="1"/>
  <c r="Q233" i="1"/>
  <c r="S233" i="1"/>
  <c r="E234" i="1"/>
  <c r="F234" i="1" s="1"/>
  <c r="G234" i="1" s="1"/>
  <c r="R234" i="1" s="1"/>
  <c r="T234" i="1" s="1"/>
  <c r="Q234" i="1"/>
  <c r="S234" i="1"/>
  <c r="E235" i="1"/>
  <c r="F235" i="1" s="1"/>
  <c r="G235" i="1" s="1"/>
  <c r="Q235" i="1"/>
  <c r="S235" i="1"/>
  <c r="E236" i="1"/>
  <c r="F236" i="1" s="1"/>
  <c r="G236" i="1" s="1"/>
  <c r="Q236" i="1"/>
  <c r="S236" i="1"/>
  <c r="E237" i="1"/>
  <c r="F237" i="1" s="1"/>
  <c r="G237" i="1" s="1"/>
  <c r="R237" i="1" s="1"/>
  <c r="T237" i="1" s="1"/>
  <c r="Q237" i="1"/>
  <c r="S237" i="1"/>
  <c r="E238" i="1"/>
  <c r="F238" i="1"/>
  <c r="G238" i="1" s="1"/>
  <c r="R238" i="1" s="1"/>
  <c r="T238" i="1" s="1"/>
  <c r="Q238" i="1"/>
  <c r="S238" i="1"/>
  <c r="E239" i="1"/>
  <c r="F239" i="1" s="1"/>
  <c r="G239" i="1" s="1"/>
  <c r="Q239" i="1"/>
  <c r="S239" i="1"/>
  <c r="E240" i="1"/>
  <c r="Q240" i="1"/>
  <c r="S240" i="1"/>
  <c r="E241" i="1"/>
  <c r="F241" i="1" s="1"/>
  <c r="G241" i="1"/>
  <c r="R241" i="1" s="1"/>
  <c r="T241" i="1" s="1"/>
  <c r="Q241" i="1"/>
  <c r="S241" i="1"/>
  <c r="E242" i="1"/>
  <c r="F242" i="1"/>
  <c r="G242" i="1" s="1"/>
  <c r="R242" i="1" s="1"/>
  <c r="T242" i="1" s="1"/>
  <c r="Q242" i="1"/>
  <c r="S242" i="1"/>
  <c r="E243" i="1"/>
  <c r="F243" i="1" s="1"/>
  <c r="G243" i="1"/>
  <c r="Q243" i="1"/>
  <c r="S243" i="1"/>
  <c r="E244" i="1"/>
  <c r="F244" i="1" s="1"/>
  <c r="G244" i="1" s="1"/>
  <c r="Q244" i="1"/>
  <c r="S244" i="1"/>
  <c r="E245" i="1"/>
  <c r="F245" i="1" s="1"/>
  <c r="G245" i="1" s="1"/>
  <c r="R245" i="1" s="1"/>
  <c r="T245" i="1" s="1"/>
  <c r="Q245" i="1"/>
  <c r="S245" i="1"/>
  <c r="E246" i="1"/>
  <c r="F246" i="1"/>
  <c r="G246" i="1" s="1"/>
  <c r="R246" i="1" s="1"/>
  <c r="T246" i="1" s="1"/>
  <c r="Q246" i="1"/>
  <c r="S246" i="1"/>
  <c r="E247" i="1"/>
  <c r="F247" i="1" s="1"/>
  <c r="G247" i="1" s="1"/>
  <c r="Q247" i="1"/>
  <c r="S247" i="1"/>
  <c r="E248" i="1"/>
  <c r="F248" i="1" s="1"/>
  <c r="G248" i="1" s="1"/>
  <c r="Q248" i="1"/>
  <c r="S248" i="1"/>
  <c r="E249" i="1"/>
  <c r="F249" i="1" s="1"/>
  <c r="G249" i="1"/>
  <c r="Q249" i="1"/>
  <c r="S249" i="1"/>
  <c r="E250" i="1"/>
  <c r="F250" i="1" s="1"/>
  <c r="G250" i="1" s="1"/>
  <c r="R250" i="1" s="1"/>
  <c r="Q250" i="1"/>
  <c r="S250" i="1"/>
  <c r="E251" i="1"/>
  <c r="F251" i="1" s="1"/>
  <c r="G251" i="1" s="1"/>
  <c r="Q251" i="1"/>
  <c r="S251" i="1"/>
  <c r="E252" i="1"/>
  <c r="F252" i="1" s="1"/>
  <c r="G252" i="1"/>
  <c r="I252" i="1" s="1"/>
  <c r="Q252" i="1"/>
  <c r="S252" i="1"/>
  <c r="E253" i="1"/>
  <c r="F253" i="1" s="1"/>
  <c r="G253" i="1" s="1"/>
  <c r="Q253" i="1"/>
  <c r="S253" i="1"/>
  <c r="E254" i="1"/>
  <c r="Q254" i="1"/>
  <c r="S254" i="1"/>
  <c r="E255" i="1"/>
  <c r="F255" i="1"/>
  <c r="G255" i="1" s="1"/>
  <c r="Q255" i="1"/>
  <c r="S255" i="1"/>
  <c r="E256" i="1"/>
  <c r="Q256" i="1"/>
  <c r="S256" i="1"/>
  <c r="E257" i="1"/>
  <c r="Q257" i="1"/>
  <c r="S257" i="1"/>
  <c r="E258" i="1"/>
  <c r="F258" i="1" s="1"/>
  <c r="G258" i="1" s="1"/>
  <c r="R258" i="1" s="1"/>
  <c r="Q258" i="1"/>
  <c r="S258" i="1"/>
  <c r="T258" i="1"/>
  <c r="E259" i="1"/>
  <c r="F259" i="1" s="1"/>
  <c r="G259" i="1"/>
  <c r="Q259" i="1"/>
  <c r="S259" i="1"/>
  <c r="E260" i="1"/>
  <c r="F260" i="1" s="1"/>
  <c r="G260" i="1" s="1"/>
  <c r="I260" i="1" s="1"/>
  <c r="Q260" i="1"/>
  <c r="S260" i="1"/>
  <c r="E261" i="1"/>
  <c r="F261" i="1"/>
  <c r="G261" i="1" s="1"/>
  <c r="Q261" i="1"/>
  <c r="S261" i="1"/>
  <c r="E262" i="1"/>
  <c r="F262" i="1" s="1"/>
  <c r="G262" i="1" s="1"/>
  <c r="Q262" i="1"/>
  <c r="S262" i="1"/>
  <c r="E263" i="1"/>
  <c r="F263" i="1" s="1"/>
  <c r="G263" i="1" s="1"/>
  <c r="Q263" i="1"/>
  <c r="S263" i="1"/>
  <c r="E264" i="1"/>
  <c r="F264" i="1" s="1"/>
  <c r="G264" i="1" s="1"/>
  <c r="I264" i="1" s="1"/>
  <c r="Q264" i="1"/>
  <c r="S264" i="1"/>
  <c r="E265" i="1"/>
  <c r="F265" i="1"/>
  <c r="G265" i="1" s="1"/>
  <c r="Q265" i="1"/>
  <c r="S265" i="1"/>
  <c r="E266" i="1"/>
  <c r="F266" i="1" s="1"/>
  <c r="G266" i="1" s="1"/>
  <c r="R266" i="1" s="1"/>
  <c r="Q266" i="1"/>
  <c r="S266" i="1"/>
  <c r="E267" i="1"/>
  <c r="F267" i="1"/>
  <c r="G267" i="1" s="1"/>
  <c r="Q267" i="1"/>
  <c r="S267" i="1"/>
  <c r="E268" i="1"/>
  <c r="F268" i="1" s="1"/>
  <c r="G268" i="1" s="1"/>
  <c r="Q268" i="1"/>
  <c r="S268" i="1"/>
  <c r="E269" i="1"/>
  <c r="F269" i="1" s="1"/>
  <c r="G269" i="1"/>
  <c r="R269" i="1" s="1"/>
  <c r="T269" i="1" s="1"/>
  <c r="Q269" i="1"/>
  <c r="S269" i="1"/>
  <c r="E270" i="1"/>
  <c r="F270" i="1" s="1"/>
  <c r="G270" i="1" s="1"/>
  <c r="Q270" i="1"/>
  <c r="S270" i="1"/>
  <c r="E271" i="1"/>
  <c r="F271" i="1" s="1"/>
  <c r="G271" i="1" s="1"/>
  <c r="Q271" i="1"/>
  <c r="S271" i="1"/>
  <c r="E272" i="1"/>
  <c r="F272" i="1"/>
  <c r="G272" i="1" s="1"/>
  <c r="Q272" i="1"/>
  <c r="S272" i="1"/>
  <c r="E273" i="1"/>
  <c r="F273" i="1"/>
  <c r="G273" i="1" s="1"/>
  <c r="Q273" i="1"/>
  <c r="S273" i="1"/>
  <c r="E274" i="1"/>
  <c r="F274" i="1"/>
  <c r="G274" i="1" s="1"/>
  <c r="R274" i="1" s="1"/>
  <c r="Q274" i="1"/>
  <c r="S274" i="1"/>
  <c r="E275" i="1"/>
  <c r="F275" i="1"/>
  <c r="G275" i="1" s="1"/>
  <c r="I275" i="1" s="1"/>
  <c r="Q275" i="1"/>
  <c r="S275" i="1"/>
  <c r="E276" i="1"/>
  <c r="F276" i="1" s="1"/>
  <c r="G276" i="1" s="1"/>
  <c r="Q276" i="1"/>
  <c r="S276" i="1"/>
  <c r="E277" i="1"/>
  <c r="F277" i="1" s="1"/>
  <c r="G277" i="1" s="1"/>
  <c r="Q277" i="1"/>
  <c r="S277" i="1"/>
  <c r="E278" i="1"/>
  <c r="F278" i="1"/>
  <c r="G278" i="1" s="1"/>
  <c r="Q278" i="1"/>
  <c r="S278" i="1"/>
  <c r="E279" i="1"/>
  <c r="F279" i="1" s="1"/>
  <c r="G279" i="1" s="1"/>
  <c r="Q279" i="1"/>
  <c r="S279" i="1"/>
  <c r="E280" i="1"/>
  <c r="F280" i="1" s="1"/>
  <c r="G280" i="1"/>
  <c r="Q280" i="1"/>
  <c r="S280" i="1"/>
  <c r="E281" i="1"/>
  <c r="F281" i="1" s="1"/>
  <c r="G281" i="1" s="1"/>
  <c r="Q281" i="1"/>
  <c r="S281" i="1"/>
  <c r="E282" i="1"/>
  <c r="F282" i="1" s="1"/>
  <c r="G282" i="1" s="1"/>
  <c r="Q282" i="1"/>
  <c r="S282" i="1"/>
  <c r="E283" i="1"/>
  <c r="F283" i="1" s="1"/>
  <c r="G283" i="1" s="1"/>
  <c r="Q283" i="1"/>
  <c r="S283" i="1"/>
  <c r="E284" i="1"/>
  <c r="Q284" i="1"/>
  <c r="S284" i="1"/>
  <c r="E285" i="1"/>
  <c r="F285" i="1"/>
  <c r="G285" i="1" s="1"/>
  <c r="Q285" i="1"/>
  <c r="S285" i="1"/>
  <c r="E286" i="1"/>
  <c r="Q286" i="1"/>
  <c r="S286" i="1"/>
  <c r="E287" i="1"/>
  <c r="F287" i="1" s="1"/>
  <c r="G287" i="1" s="1"/>
  <c r="Q287" i="1"/>
  <c r="S287" i="1"/>
  <c r="E288" i="1"/>
  <c r="Q288" i="1"/>
  <c r="S288" i="1"/>
  <c r="E289" i="1"/>
  <c r="F289" i="1"/>
  <c r="G289" i="1" s="1"/>
  <c r="Q289" i="1"/>
  <c r="S289" i="1"/>
  <c r="E290" i="1"/>
  <c r="F290" i="1" s="1"/>
  <c r="G290" i="1" s="1"/>
  <c r="Q290" i="1"/>
  <c r="S290" i="1"/>
  <c r="E291" i="1"/>
  <c r="F291" i="1" s="1"/>
  <c r="G291" i="1" s="1"/>
  <c r="Q291" i="1"/>
  <c r="S291" i="1"/>
  <c r="E292" i="1"/>
  <c r="F292" i="1" s="1"/>
  <c r="G292" i="1" s="1"/>
  <c r="Q292" i="1"/>
  <c r="S292" i="1"/>
  <c r="E293" i="1"/>
  <c r="F293" i="1" s="1"/>
  <c r="G293" i="1" s="1"/>
  <c r="Q293" i="1"/>
  <c r="S293" i="1"/>
  <c r="E294" i="1"/>
  <c r="F294" i="1"/>
  <c r="G294" i="1" s="1"/>
  <c r="Q294" i="1"/>
  <c r="S294" i="1"/>
  <c r="E295" i="1"/>
  <c r="F295" i="1" s="1"/>
  <c r="G295" i="1" s="1"/>
  <c r="Q295" i="1"/>
  <c r="S295" i="1"/>
  <c r="E296" i="1"/>
  <c r="Q296" i="1"/>
  <c r="S296" i="1"/>
  <c r="E297" i="1"/>
  <c r="F297" i="1" s="1"/>
  <c r="G297" i="1" s="1"/>
  <c r="R297" i="1" s="1"/>
  <c r="Q297" i="1"/>
  <c r="S297" i="1"/>
  <c r="E298" i="1"/>
  <c r="Q298" i="1"/>
  <c r="S298" i="1"/>
  <c r="E299" i="1"/>
  <c r="F299" i="1" s="1"/>
  <c r="G299" i="1" s="1"/>
  <c r="Q299" i="1"/>
  <c r="S299" i="1"/>
  <c r="E300" i="1"/>
  <c r="F300" i="1" s="1"/>
  <c r="G300" i="1" s="1"/>
  <c r="I300" i="1" s="1"/>
  <c r="Q300" i="1"/>
  <c r="S300" i="1"/>
  <c r="E301" i="1"/>
  <c r="F301" i="1" s="1"/>
  <c r="G301" i="1" s="1"/>
  <c r="Q301" i="1"/>
  <c r="S301" i="1"/>
  <c r="E302" i="1"/>
  <c r="Q302" i="1"/>
  <c r="S302" i="1"/>
  <c r="E303" i="1"/>
  <c r="F303" i="1" s="1"/>
  <c r="G303" i="1" s="1"/>
  <c r="Q303" i="1"/>
  <c r="S303" i="1"/>
  <c r="E304" i="1"/>
  <c r="F304" i="1" s="1"/>
  <c r="G304" i="1" s="1"/>
  <c r="R304" i="1" s="1"/>
  <c r="T304" i="1"/>
  <c r="Q304" i="1"/>
  <c r="S304" i="1"/>
  <c r="E305" i="1"/>
  <c r="F305" i="1" s="1"/>
  <c r="G305" i="1" s="1"/>
  <c r="Q305" i="1"/>
  <c r="S305" i="1"/>
  <c r="E306" i="1"/>
  <c r="F306" i="1" s="1"/>
  <c r="G306" i="1" s="1"/>
  <c r="R306" i="1" s="1"/>
  <c r="T306" i="1" s="1"/>
  <c r="Q306" i="1"/>
  <c r="S306" i="1"/>
  <c r="E307" i="1"/>
  <c r="Q307" i="1"/>
  <c r="S307" i="1"/>
  <c r="E308" i="1"/>
  <c r="F308" i="1"/>
  <c r="G308" i="1" s="1"/>
  <c r="Q308" i="1"/>
  <c r="S308" i="1"/>
  <c r="E309" i="1"/>
  <c r="F309" i="1"/>
  <c r="G309" i="1" s="1"/>
  <c r="Q309" i="1"/>
  <c r="S309" i="1"/>
  <c r="E310" i="1"/>
  <c r="F310" i="1"/>
  <c r="G310" i="1" s="1"/>
  <c r="I310" i="1" s="1"/>
  <c r="Q310" i="1"/>
  <c r="S310" i="1"/>
  <c r="E311" i="1"/>
  <c r="F311" i="1" s="1"/>
  <c r="G311" i="1" s="1"/>
  <c r="Q311" i="1"/>
  <c r="S311" i="1"/>
  <c r="E312" i="1"/>
  <c r="Q312" i="1"/>
  <c r="S312" i="1"/>
  <c r="E313" i="1"/>
  <c r="F313" i="1" s="1"/>
  <c r="G313" i="1" s="1"/>
  <c r="Q313" i="1"/>
  <c r="S313" i="1"/>
  <c r="E314" i="1"/>
  <c r="F314" i="1"/>
  <c r="G314" i="1" s="1"/>
  <c r="Q314" i="1"/>
  <c r="S314" i="1"/>
  <c r="E315" i="1"/>
  <c r="F315" i="1"/>
  <c r="G315" i="1" s="1"/>
  <c r="I315" i="1" s="1"/>
  <c r="Q315" i="1"/>
  <c r="S315" i="1"/>
  <c r="E316" i="1"/>
  <c r="Q316" i="1"/>
  <c r="S316" i="1"/>
  <c r="E317" i="1"/>
  <c r="F317" i="1"/>
  <c r="G317" i="1" s="1"/>
  <c r="Q317" i="1"/>
  <c r="S317" i="1"/>
  <c r="E318" i="1"/>
  <c r="F318" i="1"/>
  <c r="G318" i="1" s="1"/>
  <c r="Q318" i="1"/>
  <c r="S318" i="1"/>
  <c r="E319" i="1"/>
  <c r="F319" i="1" s="1"/>
  <c r="G319" i="1" s="1"/>
  <c r="I319" i="1" s="1"/>
  <c r="Q319" i="1"/>
  <c r="S319" i="1"/>
  <c r="E320" i="1"/>
  <c r="F320" i="1" s="1"/>
  <c r="G320" i="1" s="1"/>
  <c r="Q320" i="1"/>
  <c r="S320" i="1"/>
  <c r="E321" i="1"/>
  <c r="F321" i="1" s="1"/>
  <c r="G321" i="1" s="1"/>
  <c r="Q321" i="1"/>
  <c r="S321" i="1"/>
  <c r="E322" i="1"/>
  <c r="F322" i="1" s="1"/>
  <c r="G322" i="1" s="1"/>
  <c r="Q322" i="1"/>
  <c r="S322" i="1"/>
  <c r="E323" i="1"/>
  <c r="F323" i="1" s="1"/>
  <c r="G323" i="1" s="1"/>
  <c r="I323" i="1" s="1"/>
  <c r="Q323" i="1"/>
  <c r="S323" i="1"/>
  <c r="E324" i="1"/>
  <c r="F324" i="1"/>
  <c r="G324" i="1" s="1"/>
  <c r="I324" i="1" s="1"/>
  <c r="Q324" i="1"/>
  <c r="S324" i="1"/>
  <c r="E325" i="1"/>
  <c r="F325" i="1"/>
  <c r="G325" i="1" s="1"/>
  <c r="Q325" i="1"/>
  <c r="S325" i="1"/>
  <c r="E326" i="1"/>
  <c r="F326" i="1" s="1"/>
  <c r="G326" i="1" s="1"/>
  <c r="Q326" i="1"/>
  <c r="S326" i="1"/>
  <c r="E327" i="1"/>
  <c r="F327" i="1" s="1"/>
  <c r="G327" i="1" s="1"/>
  <c r="R327" i="1" s="1"/>
  <c r="T327" i="1" s="1"/>
  <c r="Q327" i="1"/>
  <c r="S327" i="1"/>
  <c r="E328" i="1"/>
  <c r="F328" i="1" s="1"/>
  <c r="G328" i="1" s="1"/>
  <c r="Q328" i="1"/>
  <c r="S328" i="1"/>
  <c r="E329" i="1"/>
  <c r="Q329" i="1"/>
  <c r="S329" i="1"/>
  <c r="E330" i="1"/>
  <c r="Q330" i="1"/>
  <c r="S330" i="1"/>
  <c r="E331" i="1"/>
  <c r="Q331" i="1"/>
  <c r="S331" i="1"/>
  <c r="E332" i="1"/>
  <c r="F332" i="1" s="1"/>
  <c r="G332" i="1" s="1"/>
  <c r="I332" i="1" s="1"/>
  <c r="Q332" i="1"/>
  <c r="S332" i="1"/>
  <c r="E333" i="1"/>
  <c r="F333" i="1" s="1"/>
  <c r="G333" i="1" s="1"/>
  <c r="I333" i="1" s="1"/>
  <c r="Q333" i="1"/>
  <c r="S333" i="1"/>
  <c r="E334" i="1"/>
  <c r="Q334" i="1"/>
  <c r="S334" i="1"/>
  <c r="E335" i="1"/>
  <c r="F335" i="1" s="1"/>
  <c r="G335" i="1" s="1"/>
  <c r="I335" i="1" s="1"/>
  <c r="Q335" i="1"/>
  <c r="S335" i="1"/>
  <c r="E336" i="1"/>
  <c r="F336" i="1" s="1"/>
  <c r="G336" i="1" s="1"/>
  <c r="R336" i="1" s="1"/>
  <c r="T336" i="1" s="1"/>
  <c r="Q336" i="1"/>
  <c r="S336" i="1"/>
  <c r="E337" i="1"/>
  <c r="F337" i="1" s="1"/>
  <c r="G337" i="1" s="1"/>
  <c r="R337" i="1" s="1"/>
  <c r="Q337" i="1"/>
  <c r="S337" i="1"/>
  <c r="E338" i="1"/>
  <c r="F338" i="1" s="1"/>
  <c r="G338" i="1" s="1"/>
  <c r="I338" i="1" s="1"/>
  <c r="Q338" i="1"/>
  <c r="S338" i="1"/>
  <c r="E339" i="1"/>
  <c r="F339" i="1" s="1"/>
  <c r="G339" i="1" s="1"/>
  <c r="Q339" i="1"/>
  <c r="S339" i="1"/>
  <c r="E340" i="1"/>
  <c r="F340" i="1" s="1"/>
  <c r="G340" i="1" s="1"/>
  <c r="Q340" i="1"/>
  <c r="S340" i="1"/>
  <c r="E341" i="1"/>
  <c r="Q341" i="1"/>
  <c r="S341" i="1"/>
  <c r="E342" i="1"/>
  <c r="F342" i="1" s="1"/>
  <c r="G342" i="1" s="1"/>
  <c r="Q342" i="1"/>
  <c r="S342" i="1"/>
  <c r="E343" i="1"/>
  <c r="F343" i="1"/>
  <c r="G343" i="1" s="1"/>
  <c r="R343" i="1" s="1"/>
  <c r="T343" i="1" s="1"/>
  <c r="Q343" i="1"/>
  <c r="S343" i="1"/>
  <c r="E344" i="1"/>
  <c r="F344" i="1" s="1"/>
  <c r="G344" i="1" s="1"/>
  <c r="R344" i="1" s="1"/>
  <c r="T344" i="1" s="1"/>
  <c r="Q344" i="1"/>
  <c r="S344" i="1"/>
  <c r="E345" i="1"/>
  <c r="F345" i="1"/>
  <c r="G345" i="1" s="1"/>
  <c r="I345" i="1" s="1"/>
  <c r="Q345" i="1"/>
  <c r="S345" i="1"/>
  <c r="E346" i="1"/>
  <c r="Q346" i="1"/>
  <c r="S346" i="1"/>
  <c r="E347" i="1"/>
  <c r="Q347" i="1"/>
  <c r="S347" i="1"/>
  <c r="E348" i="1"/>
  <c r="F348" i="1" s="1"/>
  <c r="G348" i="1"/>
  <c r="I348" i="1" s="1"/>
  <c r="Q348" i="1"/>
  <c r="S348" i="1"/>
  <c r="E349" i="1"/>
  <c r="F349" i="1"/>
  <c r="G349" i="1" s="1"/>
  <c r="R349" i="1" s="1"/>
  <c r="Q349" i="1"/>
  <c r="S349" i="1"/>
  <c r="E350" i="1"/>
  <c r="F350" i="1"/>
  <c r="G350" i="1" s="1"/>
  <c r="Q350" i="1"/>
  <c r="S350" i="1"/>
  <c r="E351" i="1"/>
  <c r="F351" i="1" s="1"/>
  <c r="G351" i="1" s="1"/>
  <c r="R351" i="1" s="1"/>
  <c r="Q351" i="1"/>
  <c r="S351" i="1"/>
  <c r="E352" i="1"/>
  <c r="F352" i="1"/>
  <c r="G352" i="1" s="1"/>
  <c r="Q352" i="1"/>
  <c r="S352" i="1"/>
  <c r="E353" i="1"/>
  <c r="F353" i="1" s="1"/>
  <c r="G353" i="1" s="1"/>
  <c r="I353" i="1" s="1"/>
  <c r="Q353" i="1"/>
  <c r="S353" i="1"/>
  <c r="E354" i="1"/>
  <c r="F354" i="1"/>
  <c r="G354" i="1" s="1"/>
  <c r="R354" i="1" s="1"/>
  <c r="Q354" i="1"/>
  <c r="S354" i="1"/>
  <c r="E355" i="1"/>
  <c r="F355" i="1" s="1"/>
  <c r="G355" i="1" s="1"/>
  <c r="Q355" i="1"/>
  <c r="S355" i="1"/>
  <c r="E356" i="1"/>
  <c r="F356" i="1"/>
  <c r="G356" i="1" s="1"/>
  <c r="I356" i="1" s="1"/>
  <c r="Q356" i="1"/>
  <c r="S356" i="1"/>
  <c r="E357" i="1"/>
  <c r="F357" i="1" s="1"/>
  <c r="G357" i="1" s="1"/>
  <c r="Q357" i="1"/>
  <c r="S357" i="1"/>
  <c r="E358" i="1"/>
  <c r="F358" i="1" s="1"/>
  <c r="G358" i="1" s="1"/>
  <c r="Q358" i="1"/>
  <c r="S358" i="1"/>
  <c r="E359" i="1"/>
  <c r="Q359" i="1"/>
  <c r="S359" i="1"/>
  <c r="E360" i="1"/>
  <c r="F360" i="1" s="1"/>
  <c r="G360" i="1" s="1"/>
  <c r="I360" i="1" s="1"/>
  <c r="Q360" i="1"/>
  <c r="S360" i="1"/>
  <c r="E361" i="1"/>
  <c r="F361" i="1" s="1"/>
  <c r="G361" i="1" s="1"/>
  <c r="Q361" i="1"/>
  <c r="S361" i="1"/>
  <c r="E362" i="1"/>
  <c r="F362" i="1" s="1"/>
  <c r="G362" i="1"/>
  <c r="Q362" i="1"/>
  <c r="S362" i="1"/>
  <c r="E363" i="1"/>
  <c r="F363" i="1"/>
  <c r="G363" i="1" s="1"/>
  <c r="Q363" i="1"/>
  <c r="S363" i="1"/>
  <c r="E364" i="1"/>
  <c r="F364" i="1" s="1"/>
  <c r="G364" i="1"/>
  <c r="R364" i="1" s="1"/>
  <c r="T364" i="1" s="1"/>
  <c r="Q364" i="1"/>
  <c r="S364" i="1"/>
  <c r="E365" i="1"/>
  <c r="F365" i="1" s="1"/>
  <c r="G365" i="1"/>
  <c r="Q365" i="1"/>
  <c r="S365" i="1"/>
  <c r="E366" i="1"/>
  <c r="F366" i="1"/>
  <c r="G366" i="1" s="1"/>
  <c r="I366" i="1" s="1"/>
  <c r="Q366" i="1"/>
  <c r="S366" i="1"/>
  <c r="E367" i="1"/>
  <c r="F367" i="1"/>
  <c r="G367" i="1" s="1"/>
  <c r="R367" i="1" s="1"/>
  <c r="Q367" i="1"/>
  <c r="S367" i="1"/>
  <c r="E368" i="1"/>
  <c r="F368" i="1"/>
  <c r="G368" i="1" s="1"/>
  <c r="I368" i="1" s="1"/>
  <c r="Q368" i="1"/>
  <c r="S368" i="1"/>
  <c r="E369" i="1"/>
  <c r="F369" i="1" s="1"/>
  <c r="G369" i="1" s="1"/>
  <c r="Q369" i="1"/>
  <c r="S369" i="1"/>
  <c r="E370" i="1"/>
  <c r="F370" i="1" s="1"/>
  <c r="G370" i="1" s="1"/>
  <c r="I370" i="1" s="1"/>
  <c r="Q370" i="1"/>
  <c r="S370" i="1"/>
  <c r="E371" i="1"/>
  <c r="F371" i="1"/>
  <c r="G371" i="1" s="1"/>
  <c r="Q371" i="1"/>
  <c r="S371" i="1"/>
  <c r="E372" i="1"/>
  <c r="F372" i="1" s="1"/>
  <c r="G372" i="1" s="1"/>
  <c r="I372" i="1" s="1"/>
  <c r="Q372" i="1"/>
  <c r="S372" i="1"/>
  <c r="E373" i="1"/>
  <c r="F373" i="1"/>
  <c r="G373" i="1" s="1"/>
  <c r="R373" i="1" s="1"/>
  <c r="T373" i="1" s="1"/>
  <c r="I373" i="1"/>
  <c r="Q373" i="1"/>
  <c r="S373" i="1"/>
  <c r="E374" i="1"/>
  <c r="F374" i="1"/>
  <c r="G374" i="1" s="1"/>
  <c r="R374" i="1" s="1"/>
  <c r="T374" i="1" s="1"/>
  <c r="Q374" i="1"/>
  <c r="S374" i="1"/>
  <c r="E375" i="1"/>
  <c r="F375" i="1"/>
  <c r="G375" i="1" s="1"/>
  <c r="Q375" i="1"/>
  <c r="S375" i="1"/>
  <c r="E376" i="1"/>
  <c r="F376" i="1" s="1"/>
  <c r="G376" i="1" s="1"/>
  <c r="I376" i="1" s="1"/>
  <c r="Q376" i="1"/>
  <c r="S376" i="1"/>
  <c r="E377" i="1"/>
  <c r="F377" i="1" s="1"/>
  <c r="G377" i="1" s="1"/>
  <c r="Q377" i="1"/>
  <c r="S377" i="1"/>
  <c r="E378" i="1"/>
  <c r="F378" i="1" s="1"/>
  <c r="G378" i="1" s="1"/>
  <c r="Q378" i="1"/>
  <c r="S378" i="1"/>
  <c r="E379" i="1"/>
  <c r="F379" i="1" s="1"/>
  <c r="G379" i="1"/>
  <c r="I379" i="1" s="1"/>
  <c r="Q379" i="1"/>
  <c r="S379" i="1"/>
  <c r="E380" i="1"/>
  <c r="F380" i="1" s="1"/>
  <c r="G380" i="1" s="1"/>
  <c r="I380" i="1" s="1"/>
  <c r="Q380" i="1"/>
  <c r="S380" i="1"/>
  <c r="E381" i="1"/>
  <c r="F381" i="1" s="1"/>
  <c r="G381" i="1" s="1"/>
  <c r="R381" i="1" s="1"/>
  <c r="T381" i="1" s="1"/>
  <c r="Q381" i="1"/>
  <c r="S381" i="1"/>
  <c r="E382" i="1"/>
  <c r="F382" i="1" s="1"/>
  <c r="G382" i="1" s="1"/>
  <c r="I382" i="1" s="1"/>
  <c r="Q382" i="1"/>
  <c r="S382" i="1"/>
  <c r="E383" i="1"/>
  <c r="F383" i="1" s="1"/>
  <c r="G383" i="1" s="1"/>
  <c r="Q383" i="1"/>
  <c r="S383" i="1"/>
  <c r="E384" i="1"/>
  <c r="F384" i="1" s="1"/>
  <c r="G384" i="1" s="1"/>
  <c r="J384" i="1" s="1"/>
  <c r="Q384" i="1"/>
  <c r="S384" i="1"/>
  <c r="E385" i="1"/>
  <c r="F385" i="1"/>
  <c r="G385" i="1" s="1"/>
  <c r="Q385" i="1"/>
  <c r="S385" i="1"/>
  <c r="E386" i="1"/>
  <c r="F386" i="1" s="1"/>
  <c r="G386" i="1" s="1"/>
  <c r="Q386" i="1"/>
  <c r="S386" i="1"/>
  <c r="E387" i="1"/>
  <c r="F387" i="1"/>
  <c r="G387" i="1" s="1"/>
  <c r="I387" i="1" s="1"/>
  <c r="Q387" i="1"/>
  <c r="S387" i="1"/>
  <c r="E388" i="1"/>
  <c r="F388" i="1" s="1"/>
  <c r="G388" i="1" s="1"/>
  <c r="Q388" i="1"/>
  <c r="S388" i="1"/>
  <c r="E389" i="1"/>
  <c r="F389" i="1" s="1"/>
  <c r="G389" i="1" s="1"/>
  <c r="R389" i="1" s="1"/>
  <c r="Q389" i="1"/>
  <c r="S389" i="1"/>
  <c r="E390" i="1"/>
  <c r="F390" i="1"/>
  <c r="G390" i="1" s="1"/>
  <c r="J390" i="1" s="1"/>
  <c r="Q390" i="1"/>
  <c r="S390" i="1"/>
  <c r="E391" i="1"/>
  <c r="F391" i="1"/>
  <c r="G391" i="1" s="1"/>
  <c r="Q391" i="1"/>
  <c r="S391" i="1"/>
  <c r="E392" i="1"/>
  <c r="F392" i="1" s="1"/>
  <c r="G392" i="1" s="1"/>
  <c r="Q392" i="1"/>
  <c r="S392" i="1"/>
  <c r="E393" i="1"/>
  <c r="F393" i="1"/>
  <c r="G393" i="1" s="1"/>
  <c r="R393" i="1" s="1"/>
  <c r="T393" i="1" s="1"/>
  <c r="Q393" i="1"/>
  <c r="S393" i="1"/>
  <c r="E394" i="1"/>
  <c r="F394" i="1" s="1"/>
  <c r="G394" i="1" s="1"/>
  <c r="Q394" i="1"/>
  <c r="S394" i="1"/>
  <c r="E395" i="1"/>
  <c r="F395" i="1" s="1"/>
  <c r="G395" i="1"/>
  <c r="R395" i="1" s="1"/>
  <c r="Q395" i="1"/>
  <c r="S395" i="1"/>
  <c r="E396" i="1"/>
  <c r="F396" i="1"/>
  <c r="G396" i="1" s="1"/>
  <c r="Q396" i="1"/>
  <c r="S396" i="1"/>
  <c r="E397" i="1"/>
  <c r="F397" i="1" s="1"/>
  <c r="G397" i="1" s="1"/>
  <c r="Q397" i="1"/>
  <c r="S397" i="1"/>
  <c r="E398" i="1"/>
  <c r="Q398" i="1"/>
  <c r="S398" i="1"/>
  <c r="E399" i="1"/>
  <c r="F399" i="1"/>
  <c r="G399" i="1" s="1"/>
  <c r="R399" i="1" s="1"/>
  <c r="Q399" i="1"/>
  <c r="S399" i="1"/>
  <c r="E400" i="1"/>
  <c r="F400" i="1" s="1"/>
  <c r="G400" i="1" s="1"/>
  <c r="Q400" i="1"/>
  <c r="S400" i="1"/>
  <c r="E401" i="1"/>
  <c r="F401" i="1" s="1"/>
  <c r="G401" i="1" s="1"/>
  <c r="J401" i="1" s="1"/>
  <c r="Q401" i="1"/>
  <c r="S401" i="1"/>
  <c r="E402" i="1"/>
  <c r="F402" i="1" s="1"/>
  <c r="G402" i="1" s="1"/>
  <c r="J402" i="1" s="1"/>
  <c r="Q402" i="1"/>
  <c r="S402" i="1"/>
  <c r="E403" i="1"/>
  <c r="F403" i="1" s="1"/>
  <c r="G403" i="1" s="1"/>
  <c r="Q403" i="1"/>
  <c r="S403" i="1"/>
  <c r="E404" i="1"/>
  <c r="F404" i="1"/>
  <c r="G404" i="1" s="1"/>
  <c r="Q404" i="1"/>
  <c r="S404" i="1"/>
  <c r="E405" i="1"/>
  <c r="F405" i="1"/>
  <c r="G405" i="1" s="1"/>
  <c r="J405" i="1" s="1"/>
  <c r="Q405" i="1"/>
  <c r="S405" i="1"/>
  <c r="E406" i="1"/>
  <c r="F406" i="1" s="1"/>
  <c r="G406" i="1" s="1"/>
  <c r="J406" i="1" s="1"/>
  <c r="Q406" i="1"/>
  <c r="S406" i="1"/>
  <c r="E407" i="1"/>
  <c r="F407" i="1" s="1"/>
  <c r="G407" i="1" s="1"/>
  <c r="J407" i="1" s="1"/>
  <c r="Q407" i="1"/>
  <c r="S407" i="1"/>
  <c r="E408" i="1"/>
  <c r="F408" i="1" s="1"/>
  <c r="G408" i="1" s="1"/>
  <c r="Q408" i="1"/>
  <c r="S408" i="1"/>
  <c r="E409" i="1"/>
  <c r="F409" i="1" s="1"/>
  <c r="G409" i="1" s="1"/>
  <c r="Q409" i="1"/>
  <c r="S409" i="1"/>
  <c r="E410" i="1"/>
  <c r="F410" i="1" s="1"/>
  <c r="G410" i="1" s="1"/>
  <c r="Q410" i="1"/>
  <c r="S410" i="1"/>
  <c r="E411" i="1"/>
  <c r="F411" i="1" s="1"/>
  <c r="G411" i="1" s="1"/>
  <c r="Q411" i="1"/>
  <c r="S411" i="1"/>
  <c r="E412" i="1"/>
  <c r="F412" i="1" s="1"/>
  <c r="J412" i="1" s="1"/>
  <c r="Q412" i="1"/>
  <c r="R412" i="1"/>
  <c r="S412" i="1"/>
  <c r="T412" i="1"/>
  <c r="E413" i="1"/>
  <c r="F413" i="1"/>
  <c r="G413" i="1" s="1"/>
  <c r="Q413" i="1"/>
  <c r="S413" i="1"/>
  <c r="E414" i="1"/>
  <c r="F414" i="1" s="1"/>
  <c r="G414" i="1" s="1"/>
  <c r="R414" i="1" s="1"/>
  <c r="T414" i="1" s="1"/>
  <c r="Q414" i="1"/>
  <c r="S414" i="1"/>
  <c r="E415" i="1"/>
  <c r="F415" i="1" s="1"/>
  <c r="G415" i="1" s="1"/>
  <c r="I415" i="1" s="1"/>
  <c r="Q415" i="1"/>
  <c r="S415" i="1"/>
  <c r="E416" i="1"/>
  <c r="F416" i="1" s="1"/>
  <c r="J416" i="1" s="1"/>
  <c r="Q416" i="1"/>
  <c r="R416" i="1"/>
  <c r="S416" i="1"/>
  <c r="T416" i="1" s="1"/>
  <c r="E417" i="1"/>
  <c r="F417" i="1" s="1"/>
  <c r="G417" i="1" s="1"/>
  <c r="Q417" i="1"/>
  <c r="S417" i="1"/>
  <c r="E418" i="1"/>
  <c r="Q418" i="1"/>
  <c r="S418" i="1"/>
  <c r="E419" i="1"/>
  <c r="F419" i="1" s="1"/>
  <c r="G419" i="1" s="1"/>
  <c r="Q419" i="1"/>
  <c r="S419" i="1"/>
  <c r="E420" i="1"/>
  <c r="F420" i="1" s="1"/>
  <c r="G420" i="1" s="1"/>
  <c r="Q420" i="1"/>
  <c r="S420" i="1"/>
  <c r="E421" i="1"/>
  <c r="F421" i="1"/>
  <c r="G421" i="1" s="1"/>
  <c r="I421" i="1" s="1"/>
  <c r="Q421" i="1"/>
  <c r="S421" i="1"/>
  <c r="E422" i="1"/>
  <c r="F422" i="1" s="1"/>
  <c r="G422" i="1" s="1"/>
  <c r="Q422" i="1"/>
  <c r="S422" i="1"/>
  <c r="E423" i="1"/>
  <c r="F423" i="1" s="1"/>
  <c r="G423" i="1" s="1"/>
  <c r="R423" i="1" s="1"/>
  <c r="T423" i="1" s="1"/>
  <c r="Q423" i="1"/>
  <c r="S423" i="1"/>
  <c r="E424" i="1"/>
  <c r="F424" i="1"/>
  <c r="G424" i="1" s="1"/>
  <c r="Q424" i="1"/>
  <c r="S424" i="1"/>
  <c r="E425" i="1"/>
  <c r="F425" i="1" s="1"/>
  <c r="G425" i="1" s="1"/>
  <c r="Q425" i="1"/>
  <c r="S425" i="1"/>
  <c r="E426" i="1"/>
  <c r="F426" i="1" s="1"/>
  <c r="G426" i="1" s="1"/>
  <c r="Q426" i="1"/>
  <c r="S426" i="1"/>
  <c r="E427" i="1"/>
  <c r="F427" i="1" s="1"/>
  <c r="G427" i="1" s="1"/>
  <c r="Q427" i="1"/>
  <c r="S427" i="1"/>
  <c r="E428" i="1"/>
  <c r="F428" i="1" s="1"/>
  <c r="G428" i="1" s="1"/>
  <c r="R428" i="1" s="1"/>
  <c r="T428" i="1" s="1"/>
  <c r="Q428" i="1"/>
  <c r="S428" i="1"/>
  <c r="E429" i="1"/>
  <c r="F429" i="1" s="1"/>
  <c r="G429" i="1" s="1"/>
  <c r="R429" i="1" s="1"/>
  <c r="Q429" i="1"/>
  <c r="S429" i="1"/>
  <c r="E430" i="1"/>
  <c r="F430" i="1" s="1"/>
  <c r="G430" i="1" s="1"/>
  <c r="R430" i="1" s="1"/>
  <c r="T430" i="1" s="1"/>
  <c r="Q430" i="1"/>
  <c r="S430" i="1"/>
  <c r="E431" i="1"/>
  <c r="F431" i="1" s="1"/>
  <c r="G431" i="1" s="1"/>
  <c r="Q431" i="1"/>
  <c r="S431" i="1"/>
  <c r="E432" i="1"/>
  <c r="F432" i="1" s="1"/>
  <c r="G432" i="1" s="1"/>
  <c r="Q432" i="1"/>
  <c r="S432" i="1"/>
  <c r="E433" i="1"/>
  <c r="F433" i="1" s="1"/>
  <c r="G433" i="1" s="1"/>
  <c r="Q433" i="1"/>
  <c r="S433" i="1"/>
  <c r="E434" i="1"/>
  <c r="F434" i="1" s="1"/>
  <c r="G434" i="1" s="1"/>
  <c r="I434" i="1" s="1"/>
  <c r="Q434" i="1"/>
  <c r="S434" i="1"/>
  <c r="E435" i="1"/>
  <c r="F435" i="1" s="1"/>
  <c r="G435" i="1" s="1"/>
  <c r="Q435" i="1"/>
  <c r="S435" i="1"/>
  <c r="E436" i="1"/>
  <c r="F436" i="1" s="1"/>
  <c r="G436" i="1" s="1"/>
  <c r="R436" i="1" s="1"/>
  <c r="T436" i="1" s="1"/>
  <c r="Q436" i="1"/>
  <c r="S436" i="1"/>
  <c r="E437" i="1"/>
  <c r="F437" i="1" s="1"/>
  <c r="G437" i="1" s="1"/>
  <c r="I437" i="1" s="1"/>
  <c r="Q437" i="1"/>
  <c r="S437" i="1"/>
  <c r="E438" i="1"/>
  <c r="Q438" i="1"/>
  <c r="S438" i="1"/>
  <c r="E439" i="1"/>
  <c r="F439" i="1" s="1"/>
  <c r="G439" i="1" s="1"/>
  <c r="R439" i="1" s="1"/>
  <c r="T439" i="1" s="1"/>
  <c r="Q439" i="1"/>
  <c r="S439" i="1"/>
  <c r="E440" i="1"/>
  <c r="Q440" i="1"/>
  <c r="S440" i="1"/>
  <c r="E441" i="1"/>
  <c r="F441" i="1" s="1"/>
  <c r="G441" i="1" s="1"/>
  <c r="I441" i="1" s="1"/>
  <c r="Q441" i="1"/>
  <c r="S441" i="1"/>
  <c r="E442" i="1"/>
  <c r="Q442" i="1"/>
  <c r="S442" i="1"/>
  <c r="E443" i="1"/>
  <c r="F443" i="1" s="1"/>
  <c r="G443" i="1" s="1"/>
  <c r="I443" i="1" s="1"/>
  <c r="Q443" i="1"/>
  <c r="S443" i="1"/>
  <c r="E444" i="1"/>
  <c r="F444" i="1" s="1"/>
  <c r="G444" i="1" s="1"/>
  <c r="Q444" i="1"/>
  <c r="S444" i="1"/>
  <c r="E445" i="1"/>
  <c r="F445" i="1" s="1"/>
  <c r="G445" i="1" s="1"/>
  <c r="I445" i="1" s="1"/>
  <c r="Q445" i="1"/>
  <c r="S445" i="1"/>
  <c r="E446" i="1"/>
  <c r="F446" i="1"/>
  <c r="G446" i="1" s="1"/>
  <c r="R446" i="1" s="1"/>
  <c r="Q446" i="1"/>
  <c r="S446" i="1"/>
  <c r="E447" i="1"/>
  <c r="F447" i="1" s="1"/>
  <c r="G447" i="1" s="1"/>
  <c r="Q447" i="1"/>
  <c r="S447" i="1"/>
  <c r="E448" i="1"/>
  <c r="Q448" i="1"/>
  <c r="S448" i="1"/>
  <c r="E449" i="1"/>
  <c r="F449" i="1" s="1"/>
  <c r="G449" i="1" s="1"/>
  <c r="R449" i="1" s="1"/>
  <c r="Q449" i="1"/>
  <c r="S449" i="1"/>
  <c r="E450" i="1"/>
  <c r="F450" i="1" s="1"/>
  <c r="G450" i="1" s="1"/>
  <c r="Q450" i="1"/>
  <c r="S450" i="1"/>
  <c r="E451" i="1"/>
  <c r="F451" i="1" s="1"/>
  <c r="G451" i="1" s="1"/>
  <c r="K451" i="1" s="1"/>
  <c r="Q451" i="1"/>
  <c r="S451" i="1"/>
  <c r="E452" i="1"/>
  <c r="F452" i="1" s="1"/>
  <c r="G452" i="1" s="1"/>
  <c r="Q452" i="1"/>
  <c r="S452" i="1"/>
  <c r="E453" i="1"/>
  <c r="F453" i="1"/>
  <c r="G453" i="1" s="1"/>
  <c r="Q453" i="1"/>
  <c r="S453" i="1"/>
  <c r="E454" i="1"/>
  <c r="F454" i="1" s="1"/>
  <c r="G454" i="1" s="1"/>
  <c r="R454" i="1" s="1"/>
  <c r="T454" i="1" s="1"/>
  <c r="Q454" i="1"/>
  <c r="S454" i="1"/>
  <c r="E455" i="1"/>
  <c r="F455" i="1" s="1"/>
  <c r="G455" i="1" s="1"/>
  <c r="Q455" i="1"/>
  <c r="S455" i="1"/>
  <c r="E456" i="1"/>
  <c r="F456" i="1" s="1"/>
  <c r="G456" i="1" s="1"/>
  <c r="I456" i="1" s="1"/>
  <c r="Q456" i="1"/>
  <c r="S456" i="1"/>
  <c r="E457" i="1"/>
  <c r="Q457" i="1"/>
  <c r="S457" i="1"/>
  <c r="E458" i="1"/>
  <c r="F458" i="1" s="1"/>
  <c r="G458" i="1" s="1"/>
  <c r="Q458" i="1"/>
  <c r="S458" i="1"/>
  <c r="E459" i="1"/>
  <c r="F459" i="1"/>
  <c r="G459" i="1" s="1"/>
  <c r="Q459" i="1"/>
  <c r="S459" i="1"/>
  <c r="E460" i="1"/>
  <c r="F460" i="1"/>
  <c r="G460" i="1" s="1"/>
  <c r="Q460" i="1"/>
  <c r="S460" i="1"/>
  <c r="E461" i="1"/>
  <c r="Q461" i="1"/>
  <c r="S461" i="1"/>
  <c r="E462" i="1"/>
  <c r="F462" i="1" s="1"/>
  <c r="G462" i="1" s="1"/>
  <c r="R462" i="1" s="1"/>
  <c r="T462" i="1" s="1"/>
  <c r="Q462" i="1"/>
  <c r="S462" i="1"/>
  <c r="E463" i="1"/>
  <c r="F463" i="1" s="1"/>
  <c r="G463" i="1" s="1"/>
  <c r="R463" i="1" s="1"/>
  <c r="T463" i="1" s="1"/>
  <c r="K463" i="1"/>
  <c r="Q463" i="1"/>
  <c r="S463" i="1"/>
  <c r="E464" i="1"/>
  <c r="F464" i="1"/>
  <c r="G464" i="1" s="1"/>
  <c r="Q464" i="1"/>
  <c r="S464" i="1"/>
  <c r="E465" i="1"/>
  <c r="F465" i="1" s="1"/>
  <c r="G465" i="1" s="1"/>
  <c r="Q465" i="1"/>
  <c r="S465" i="1"/>
  <c r="E466" i="1"/>
  <c r="F466" i="1" s="1"/>
  <c r="G466" i="1" s="1"/>
  <c r="Q466" i="1"/>
  <c r="S466" i="1"/>
  <c r="E467" i="1"/>
  <c r="F467" i="1" s="1"/>
  <c r="G467" i="1" s="1"/>
  <c r="R467" i="1" s="1"/>
  <c r="Q467" i="1"/>
  <c r="S467" i="1"/>
  <c r="E468" i="1"/>
  <c r="F468" i="1" s="1"/>
  <c r="G468" i="1" s="1"/>
  <c r="Q468" i="1"/>
  <c r="S468" i="1"/>
  <c r="E469" i="1"/>
  <c r="F469" i="1" s="1"/>
  <c r="G469" i="1" s="1"/>
  <c r="Q469" i="1"/>
  <c r="S469" i="1"/>
  <c r="E470" i="1"/>
  <c r="F470" i="1" s="1"/>
  <c r="G470" i="1" s="1"/>
  <c r="Q470" i="1"/>
  <c r="S470" i="1"/>
  <c r="E471" i="1"/>
  <c r="F471" i="1" s="1"/>
  <c r="G471" i="1" s="1"/>
  <c r="Q471" i="1"/>
  <c r="S471" i="1"/>
  <c r="E472" i="1"/>
  <c r="F472" i="1" s="1"/>
  <c r="G472" i="1" s="1"/>
  <c r="Q472" i="1"/>
  <c r="S472" i="1"/>
  <c r="E473" i="1"/>
  <c r="F473" i="1" s="1"/>
  <c r="G473" i="1" s="1"/>
  <c r="Q473" i="1"/>
  <c r="S473" i="1"/>
  <c r="E474" i="1"/>
  <c r="F474" i="1" s="1"/>
  <c r="G474" i="1" s="1"/>
  <c r="Q474" i="1"/>
  <c r="S474" i="1"/>
  <c r="E475" i="1"/>
  <c r="F475" i="1" s="1"/>
  <c r="G475" i="1" s="1"/>
  <c r="Q475" i="1"/>
  <c r="S475" i="1"/>
  <c r="E476" i="1"/>
  <c r="F476" i="1" s="1"/>
  <c r="G476" i="1" s="1"/>
  <c r="R476" i="1" s="1"/>
  <c r="T476" i="1" s="1"/>
  <c r="Q476" i="1"/>
  <c r="S476" i="1"/>
  <c r="E477" i="1"/>
  <c r="F477" i="1" s="1"/>
  <c r="G477" i="1"/>
  <c r="I477" i="1" s="1"/>
  <c r="Q477" i="1"/>
  <c r="S477" i="1"/>
  <c r="E478" i="1"/>
  <c r="F478" i="1" s="1"/>
  <c r="G478" i="1" s="1"/>
  <c r="K478" i="1" s="1"/>
  <c r="Q478" i="1"/>
  <c r="S478" i="1"/>
  <c r="E479" i="1"/>
  <c r="F479" i="1"/>
  <c r="G479" i="1" s="1"/>
  <c r="K479" i="1" s="1"/>
  <c r="Q479" i="1"/>
  <c r="S479" i="1"/>
  <c r="E480" i="1"/>
  <c r="F480" i="1" s="1"/>
  <c r="G480" i="1" s="1"/>
  <c r="Q480" i="1"/>
  <c r="S480" i="1"/>
  <c r="E481" i="1"/>
  <c r="F481" i="1" s="1"/>
  <c r="G481" i="1" s="1"/>
  <c r="Q481" i="1"/>
  <c r="S481" i="1"/>
  <c r="E482" i="1"/>
  <c r="F482" i="1" s="1"/>
  <c r="G482" i="1" s="1"/>
  <c r="Q482" i="1"/>
  <c r="S482" i="1"/>
  <c r="E483" i="1"/>
  <c r="Q483" i="1"/>
  <c r="S483" i="1"/>
  <c r="E484" i="1"/>
  <c r="F484" i="1" s="1"/>
  <c r="G484" i="1" s="1"/>
  <c r="K484" i="1" s="1"/>
  <c r="Q484" i="1"/>
  <c r="S484" i="1"/>
  <c r="E485" i="1"/>
  <c r="F485" i="1"/>
  <c r="G485" i="1" s="1"/>
  <c r="K485" i="1" s="1"/>
  <c r="Q485" i="1"/>
  <c r="S485" i="1"/>
  <c r="E486" i="1"/>
  <c r="F486" i="1" s="1"/>
  <c r="G486" i="1"/>
  <c r="Q486" i="1"/>
  <c r="E487" i="1"/>
  <c r="F487" i="1" s="1"/>
  <c r="G487" i="1" s="1"/>
  <c r="R487" i="1" s="1"/>
  <c r="T487" i="1" s="1"/>
  <c r="Q487" i="1"/>
  <c r="S487" i="1"/>
  <c r="E488" i="1"/>
  <c r="F488" i="1"/>
  <c r="U488" i="1" s="1"/>
  <c r="R488" i="1" s="1"/>
  <c r="T488" i="1" s="1"/>
  <c r="Q488" i="1"/>
  <c r="E489" i="1"/>
  <c r="F489" i="1"/>
  <c r="G489" i="1" s="1"/>
  <c r="K489" i="1" s="1"/>
  <c r="Q489" i="1"/>
  <c r="S489" i="1"/>
  <c r="E490" i="1"/>
  <c r="F490" i="1"/>
  <c r="G490" i="1" s="1"/>
  <c r="K490" i="1" s="1"/>
  <c r="Q490" i="1"/>
  <c r="S490" i="1"/>
  <c r="E491" i="1"/>
  <c r="F491" i="1"/>
  <c r="G491" i="1" s="1"/>
  <c r="K491" i="1" s="1"/>
  <c r="Q491" i="1"/>
  <c r="S491" i="1"/>
  <c r="E492" i="1"/>
  <c r="F492" i="1" s="1"/>
  <c r="G492" i="1" s="1"/>
  <c r="Q492" i="1"/>
  <c r="E493" i="1"/>
  <c r="F493" i="1" s="1"/>
  <c r="G493" i="1" s="1"/>
  <c r="Q493" i="1"/>
  <c r="E494" i="1"/>
  <c r="F494" i="1" s="1"/>
  <c r="G494" i="1" s="1"/>
  <c r="Q494" i="1"/>
  <c r="E495" i="1"/>
  <c r="F495" i="1" s="1"/>
  <c r="G495" i="1" s="1"/>
  <c r="K495" i="1" s="1"/>
  <c r="Q495" i="1"/>
  <c r="E496" i="1"/>
  <c r="F496" i="1" s="1"/>
  <c r="G496" i="1" s="1"/>
  <c r="Q496" i="1"/>
  <c r="E497" i="1"/>
  <c r="F497" i="1"/>
  <c r="G497" i="1" s="1"/>
  <c r="R497" i="1" s="1"/>
  <c r="T497" i="1" s="1"/>
  <c r="Q497" i="1"/>
  <c r="E498" i="1"/>
  <c r="F498" i="1" s="1"/>
  <c r="G498" i="1" s="1"/>
  <c r="Q498" i="1"/>
  <c r="E499" i="1"/>
  <c r="F499" i="1" s="1"/>
  <c r="G499" i="1" s="1"/>
  <c r="Q499" i="1"/>
  <c r="E501" i="1"/>
  <c r="F501" i="1" s="1"/>
  <c r="G501" i="1" s="1"/>
  <c r="Q501" i="1"/>
  <c r="E502" i="1"/>
  <c r="F502" i="1"/>
  <c r="G502" i="1" s="1"/>
  <c r="Q502" i="1"/>
  <c r="E503" i="1"/>
  <c r="F503" i="1" s="1"/>
  <c r="G503" i="1" s="1"/>
  <c r="Q503" i="1"/>
  <c r="E504" i="1"/>
  <c r="F504" i="1" s="1"/>
  <c r="G504" i="1" s="1"/>
  <c r="K504" i="1" s="1"/>
  <c r="Q504" i="1"/>
  <c r="E500" i="1"/>
  <c r="F500" i="1" s="1"/>
  <c r="G500" i="1" s="1"/>
  <c r="Q500" i="1"/>
  <c r="E505" i="1"/>
  <c r="F505" i="1"/>
  <c r="G505" i="1" s="1"/>
  <c r="R505" i="1" s="1"/>
  <c r="T505" i="1" s="1"/>
  <c r="Q505" i="1"/>
  <c r="E506" i="1"/>
  <c r="F506" i="1" s="1"/>
  <c r="G506" i="1" s="1"/>
  <c r="Q506" i="1"/>
  <c r="E507" i="1"/>
  <c r="F507" i="1" s="1"/>
  <c r="G507" i="1" s="1"/>
  <c r="Q507" i="1"/>
  <c r="E508" i="1"/>
  <c r="F508" i="1" s="1"/>
  <c r="G508" i="1" s="1"/>
  <c r="Q508" i="1"/>
  <c r="F11" i="3"/>
  <c r="G11" i="3"/>
  <c r="E14" i="3"/>
  <c r="E15" i="3" s="1"/>
  <c r="C17" i="3"/>
  <c r="E21" i="3"/>
  <c r="F21" i="3"/>
  <c r="G21" i="3"/>
  <c r="H21" i="3"/>
  <c r="Q21" i="3"/>
  <c r="E22" i="3"/>
  <c r="F22" i="3"/>
  <c r="G22" i="3"/>
  <c r="N22" i="3"/>
  <c r="Q22" i="3"/>
  <c r="E23" i="3"/>
  <c r="F23" i="3"/>
  <c r="G23" i="3"/>
  <c r="N23" i="3"/>
  <c r="Q23" i="3"/>
  <c r="E24" i="3"/>
  <c r="F24" i="3"/>
  <c r="G24" i="3"/>
  <c r="N24" i="3"/>
  <c r="Q24" i="3"/>
  <c r="E25" i="3"/>
  <c r="F25" i="3"/>
  <c r="G25" i="3"/>
  <c r="J25" i="3"/>
  <c r="Q25" i="3"/>
  <c r="E26" i="3"/>
  <c r="F26" i="3"/>
  <c r="G26" i="3"/>
  <c r="J26" i="3"/>
  <c r="Q26" i="3"/>
  <c r="E27" i="3"/>
  <c r="F27" i="3"/>
  <c r="G27" i="3"/>
  <c r="J27" i="3"/>
  <c r="Q27" i="3"/>
  <c r="E28" i="3"/>
  <c r="F28" i="3"/>
  <c r="G28" i="3"/>
  <c r="J28" i="3"/>
  <c r="Q28" i="3"/>
  <c r="E29" i="3"/>
  <c r="F29" i="3"/>
  <c r="G29" i="3"/>
  <c r="J29" i="3"/>
  <c r="Q29" i="3"/>
  <c r="E30" i="3"/>
  <c r="F30" i="3"/>
  <c r="G30" i="3"/>
  <c r="J30" i="3"/>
  <c r="Q30" i="3"/>
  <c r="E31" i="3"/>
  <c r="F31" i="3"/>
  <c r="G31" i="3"/>
  <c r="J31" i="3"/>
  <c r="Q31" i="3"/>
  <c r="E32" i="3"/>
  <c r="F32" i="3"/>
  <c r="G32" i="3"/>
  <c r="J32" i="3"/>
  <c r="Q32" i="3"/>
  <c r="E33" i="3"/>
  <c r="F33" i="3"/>
  <c r="G33" i="3"/>
  <c r="J33" i="3"/>
  <c r="Q33" i="3"/>
  <c r="E34" i="3"/>
  <c r="F34" i="3"/>
  <c r="G34" i="3"/>
  <c r="J34" i="3"/>
  <c r="Q34" i="3"/>
  <c r="E35" i="3"/>
  <c r="F35" i="3"/>
  <c r="G35" i="3"/>
  <c r="J35" i="3"/>
  <c r="Q35" i="3"/>
  <c r="E36" i="3"/>
  <c r="F36" i="3"/>
  <c r="G36" i="3"/>
  <c r="J36" i="3"/>
  <c r="Q36" i="3"/>
  <c r="E37" i="3"/>
  <c r="F37" i="3"/>
  <c r="G37" i="3"/>
  <c r="N37" i="3"/>
  <c r="Q37" i="3"/>
  <c r="E38" i="3"/>
  <c r="F38" i="3"/>
  <c r="G38" i="3"/>
  <c r="J38" i="3"/>
  <c r="Q38" i="3"/>
  <c r="E39" i="3"/>
  <c r="F39" i="3"/>
  <c r="G39" i="3"/>
  <c r="N39" i="3"/>
  <c r="Q39" i="3"/>
  <c r="E40" i="3"/>
  <c r="F40" i="3"/>
  <c r="G40" i="3"/>
  <c r="J40" i="3"/>
  <c r="Q40" i="3"/>
  <c r="E41" i="3"/>
  <c r="F41" i="3"/>
  <c r="G41" i="3"/>
  <c r="N41" i="3"/>
  <c r="Q41" i="3"/>
  <c r="E42" i="3"/>
  <c r="F42" i="3"/>
  <c r="G42" i="3"/>
  <c r="J42" i="3"/>
  <c r="Q42" i="3"/>
  <c r="E43" i="3"/>
  <c r="F43" i="3"/>
  <c r="G43" i="3"/>
  <c r="N43" i="3"/>
  <c r="Q43" i="3"/>
  <c r="E44" i="3"/>
  <c r="F44" i="3"/>
  <c r="G44" i="3"/>
  <c r="J44" i="3"/>
  <c r="Q44" i="3"/>
  <c r="E45" i="3"/>
  <c r="F45" i="3"/>
  <c r="G45" i="3"/>
  <c r="J45" i="3"/>
  <c r="Q45" i="3"/>
  <c r="E46" i="3"/>
  <c r="F46" i="3"/>
  <c r="G46" i="3"/>
  <c r="N46" i="3"/>
  <c r="Q46" i="3"/>
  <c r="E47" i="3"/>
  <c r="F47" i="3"/>
  <c r="G47" i="3"/>
  <c r="J47" i="3"/>
  <c r="Q47" i="3"/>
  <c r="E48" i="3"/>
  <c r="F48" i="3"/>
  <c r="G48" i="3"/>
  <c r="N48" i="3"/>
  <c r="Q48" i="3"/>
  <c r="E49" i="3"/>
  <c r="F49" i="3"/>
  <c r="G49" i="3"/>
  <c r="J49" i="3"/>
  <c r="Q49" i="3"/>
  <c r="E50" i="3"/>
  <c r="F50" i="3"/>
  <c r="G50" i="3"/>
  <c r="N50" i="3"/>
  <c r="Q50" i="3"/>
  <c r="E51" i="3"/>
  <c r="F51" i="3"/>
  <c r="G51" i="3"/>
  <c r="J51" i="3"/>
  <c r="Q51" i="3"/>
  <c r="E52" i="3"/>
  <c r="F52" i="3"/>
  <c r="G52" i="3"/>
  <c r="J52" i="3"/>
  <c r="Q52" i="3"/>
  <c r="E53" i="3"/>
  <c r="F53" i="3"/>
  <c r="G53" i="3"/>
  <c r="J53" i="3"/>
  <c r="Q53" i="3"/>
  <c r="E54" i="3"/>
  <c r="F54" i="3"/>
  <c r="G54" i="3"/>
  <c r="J54" i="3"/>
  <c r="Q54" i="3"/>
  <c r="E55" i="3"/>
  <c r="F55" i="3"/>
  <c r="G55" i="3"/>
  <c r="J55" i="3"/>
  <c r="Q55" i="3"/>
  <c r="E56" i="3"/>
  <c r="F56" i="3"/>
  <c r="G56" i="3"/>
  <c r="J56" i="3"/>
  <c r="Q56" i="3"/>
  <c r="E57" i="3"/>
  <c r="F57" i="3"/>
  <c r="G57" i="3"/>
  <c r="J57" i="3"/>
  <c r="Q57" i="3"/>
  <c r="E58" i="3"/>
  <c r="F58" i="3"/>
  <c r="G58" i="3"/>
  <c r="J58" i="3"/>
  <c r="Q58" i="3"/>
  <c r="E59" i="3"/>
  <c r="F59" i="3"/>
  <c r="G59" i="3"/>
  <c r="J59" i="3"/>
  <c r="Q59" i="3"/>
  <c r="E60" i="3"/>
  <c r="F60" i="3"/>
  <c r="G60" i="3"/>
  <c r="J60" i="3"/>
  <c r="Q60" i="3"/>
  <c r="E61" i="3"/>
  <c r="F61" i="3"/>
  <c r="G61" i="3"/>
  <c r="J61" i="3"/>
  <c r="Q61" i="3"/>
  <c r="E62" i="3"/>
  <c r="F62" i="3"/>
  <c r="G62" i="3"/>
  <c r="J62" i="3"/>
  <c r="Q62" i="3"/>
  <c r="E63" i="3"/>
  <c r="F63" i="3"/>
  <c r="G63" i="3"/>
  <c r="J63" i="3"/>
  <c r="Q63" i="3"/>
  <c r="E64" i="3"/>
  <c r="F64" i="3"/>
  <c r="G64" i="3"/>
  <c r="J64" i="3"/>
  <c r="Q64" i="3"/>
  <c r="E65" i="3"/>
  <c r="F65" i="3"/>
  <c r="G65" i="3"/>
  <c r="J65" i="3"/>
  <c r="Q65" i="3"/>
  <c r="E66" i="3"/>
  <c r="F66" i="3"/>
  <c r="G66" i="3"/>
  <c r="J66" i="3"/>
  <c r="Q66" i="3"/>
  <c r="E67" i="3"/>
  <c r="F67" i="3"/>
  <c r="G67" i="3"/>
  <c r="J67" i="3"/>
  <c r="Q67" i="3"/>
  <c r="E68" i="3"/>
  <c r="F68" i="3"/>
  <c r="G68" i="3"/>
  <c r="J68" i="3"/>
  <c r="Q68" i="3"/>
  <c r="E69" i="3"/>
  <c r="F69" i="3"/>
  <c r="G69" i="3"/>
  <c r="J69" i="3"/>
  <c r="Q69" i="3"/>
  <c r="E70" i="3"/>
  <c r="F70" i="3"/>
  <c r="G70" i="3"/>
  <c r="J70" i="3"/>
  <c r="Q70" i="3"/>
  <c r="E71" i="3"/>
  <c r="F71" i="3"/>
  <c r="G71" i="3"/>
  <c r="J71" i="3"/>
  <c r="Q71" i="3"/>
  <c r="E72" i="3"/>
  <c r="F72" i="3"/>
  <c r="G72" i="3"/>
  <c r="J72" i="3"/>
  <c r="Q72" i="3"/>
  <c r="E73" i="3"/>
  <c r="F73" i="3"/>
  <c r="G73" i="3"/>
  <c r="J73" i="3"/>
  <c r="Q73" i="3"/>
  <c r="E74" i="3"/>
  <c r="F74" i="3"/>
  <c r="G74" i="3"/>
  <c r="J74" i="3"/>
  <c r="Q74" i="3"/>
  <c r="E75" i="3"/>
  <c r="F75" i="3"/>
  <c r="G75" i="3"/>
  <c r="J75" i="3"/>
  <c r="Q75" i="3"/>
  <c r="E76" i="3"/>
  <c r="F76" i="3"/>
  <c r="G76" i="3"/>
  <c r="J76" i="3"/>
  <c r="Q76" i="3"/>
  <c r="E77" i="3"/>
  <c r="F77" i="3"/>
  <c r="G77" i="3"/>
  <c r="J77" i="3"/>
  <c r="Q77" i="3"/>
  <c r="E78" i="3"/>
  <c r="F78" i="3"/>
  <c r="G78" i="3"/>
  <c r="J78" i="3"/>
  <c r="Q78" i="3"/>
  <c r="E79" i="3"/>
  <c r="F79" i="3"/>
  <c r="G79" i="3"/>
  <c r="J79" i="3"/>
  <c r="Q79" i="3"/>
  <c r="E80" i="3"/>
  <c r="F80" i="3"/>
  <c r="G80" i="3"/>
  <c r="J80" i="3"/>
  <c r="Q80" i="3"/>
  <c r="E81" i="3"/>
  <c r="F81" i="3"/>
  <c r="G81" i="3"/>
  <c r="J81" i="3"/>
  <c r="Q81" i="3"/>
  <c r="E82" i="3"/>
  <c r="F82" i="3"/>
  <c r="G82" i="3"/>
  <c r="J82" i="3"/>
  <c r="Q82" i="3"/>
  <c r="E83" i="3"/>
  <c r="F83" i="3"/>
  <c r="G83" i="3"/>
  <c r="J83" i="3"/>
  <c r="Q83" i="3"/>
  <c r="E84" i="3"/>
  <c r="F84" i="3"/>
  <c r="G84" i="3"/>
  <c r="J84" i="3"/>
  <c r="Q84" i="3"/>
  <c r="E85" i="3"/>
  <c r="F85" i="3"/>
  <c r="G85" i="3"/>
  <c r="J85" i="3"/>
  <c r="Q85" i="3"/>
  <c r="E86" i="3"/>
  <c r="F86" i="3"/>
  <c r="G86" i="3"/>
  <c r="J86" i="3"/>
  <c r="Q86" i="3"/>
  <c r="E87" i="3"/>
  <c r="F87" i="3"/>
  <c r="G87" i="3"/>
  <c r="J87" i="3"/>
  <c r="Q87" i="3"/>
  <c r="E88" i="3"/>
  <c r="F88" i="3"/>
  <c r="G88" i="3"/>
  <c r="J88" i="3"/>
  <c r="Q88" i="3"/>
  <c r="E89" i="3"/>
  <c r="F89" i="3"/>
  <c r="G89" i="3"/>
  <c r="J89" i="3"/>
  <c r="Q89" i="3"/>
  <c r="E90" i="3"/>
  <c r="F90" i="3"/>
  <c r="G90" i="3"/>
  <c r="J90" i="3"/>
  <c r="Q90" i="3"/>
  <c r="E91" i="3"/>
  <c r="F91" i="3"/>
  <c r="G91" i="3"/>
  <c r="J91" i="3"/>
  <c r="Q91" i="3"/>
  <c r="E92" i="3"/>
  <c r="F92" i="3"/>
  <c r="G92" i="3"/>
  <c r="J92" i="3"/>
  <c r="Q92" i="3"/>
  <c r="E93" i="3"/>
  <c r="F93" i="3"/>
  <c r="G93" i="3"/>
  <c r="J93" i="3"/>
  <c r="Q93" i="3"/>
  <c r="E94" i="3"/>
  <c r="F94" i="3"/>
  <c r="G94" i="3"/>
  <c r="J94" i="3"/>
  <c r="Q94" i="3"/>
  <c r="E95" i="3"/>
  <c r="F95" i="3"/>
  <c r="G95" i="3"/>
  <c r="J95" i="3"/>
  <c r="Q95" i="3"/>
  <c r="E96" i="3"/>
  <c r="F96" i="3"/>
  <c r="G96" i="3"/>
  <c r="J96" i="3"/>
  <c r="Q96" i="3"/>
  <c r="E97" i="3"/>
  <c r="F97" i="3"/>
  <c r="G97" i="3"/>
  <c r="J97" i="3"/>
  <c r="Q97" i="3"/>
  <c r="E98" i="3"/>
  <c r="F98" i="3"/>
  <c r="G98" i="3"/>
  <c r="J98" i="3"/>
  <c r="Q98" i="3"/>
  <c r="E99" i="3"/>
  <c r="F99" i="3"/>
  <c r="G99" i="3"/>
  <c r="J99" i="3"/>
  <c r="Q99" i="3"/>
  <c r="E100" i="3"/>
  <c r="F100" i="3"/>
  <c r="G100" i="3"/>
  <c r="J100" i="3"/>
  <c r="Q100" i="3"/>
  <c r="E101" i="3"/>
  <c r="F101" i="3"/>
  <c r="G101" i="3"/>
  <c r="J101" i="3"/>
  <c r="Q101" i="3"/>
  <c r="E102" i="3"/>
  <c r="F102" i="3"/>
  <c r="G102" i="3"/>
  <c r="J102" i="3"/>
  <c r="Q102" i="3"/>
  <c r="E103" i="3"/>
  <c r="F103" i="3"/>
  <c r="G103" i="3"/>
  <c r="J103" i="3"/>
  <c r="Q103" i="3"/>
  <c r="E104" i="3"/>
  <c r="F104" i="3"/>
  <c r="G104" i="3"/>
  <c r="J104" i="3"/>
  <c r="Q104" i="3"/>
  <c r="E105" i="3"/>
  <c r="F105" i="3"/>
  <c r="G105" i="3"/>
  <c r="J105" i="3"/>
  <c r="Q105" i="3"/>
  <c r="E106" i="3"/>
  <c r="F106" i="3"/>
  <c r="G106" i="3"/>
  <c r="J106" i="3"/>
  <c r="Q106" i="3"/>
  <c r="E107" i="3"/>
  <c r="F107" i="3"/>
  <c r="G107" i="3"/>
  <c r="J107" i="3"/>
  <c r="Q107" i="3"/>
  <c r="E108" i="3"/>
  <c r="F108" i="3"/>
  <c r="G108" i="3"/>
  <c r="J108" i="3"/>
  <c r="Q108" i="3"/>
  <c r="E109" i="3"/>
  <c r="F109" i="3"/>
  <c r="G109" i="3"/>
  <c r="J109" i="3"/>
  <c r="Q109" i="3"/>
  <c r="E110" i="3"/>
  <c r="F110" i="3"/>
  <c r="G110" i="3"/>
  <c r="J110" i="3"/>
  <c r="Q110" i="3"/>
  <c r="E111" i="3"/>
  <c r="F111" i="3"/>
  <c r="G111" i="3"/>
  <c r="J111" i="3"/>
  <c r="Q111" i="3"/>
  <c r="E112" i="3"/>
  <c r="F112" i="3"/>
  <c r="G112" i="3"/>
  <c r="J112" i="3"/>
  <c r="Q112" i="3"/>
  <c r="E113" i="3"/>
  <c r="F113" i="3"/>
  <c r="G113" i="3"/>
  <c r="J113" i="3"/>
  <c r="Q113" i="3"/>
  <c r="E114" i="3"/>
  <c r="F114" i="3"/>
  <c r="G114" i="3"/>
  <c r="J114" i="3"/>
  <c r="Q114" i="3"/>
  <c r="E115" i="3"/>
  <c r="F115" i="3"/>
  <c r="G115" i="3"/>
  <c r="J115" i="3"/>
  <c r="Q115" i="3"/>
  <c r="E116" i="3"/>
  <c r="F116" i="3"/>
  <c r="G116" i="3"/>
  <c r="J116" i="3"/>
  <c r="Q116" i="3"/>
  <c r="E117" i="3"/>
  <c r="F117" i="3"/>
  <c r="G117" i="3"/>
  <c r="J117" i="3"/>
  <c r="Q117" i="3"/>
  <c r="E118" i="3"/>
  <c r="F118" i="3"/>
  <c r="G118" i="3"/>
  <c r="J118" i="3"/>
  <c r="Q118" i="3"/>
  <c r="E119" i="3"/>
  <c r="F119" i="3"/>
  <c r="G119" i="3"/>
  <c r="J119" i="3"/>
  <c r="Q119" i="3"/>
  <c r="E120" i="3"/>
  <c r="F120" i="3"/>
  <c r="G120" i="3"/>
  <c r="J120" i="3"/>
  <c r="Q120" i="3"/>
  <c r="E121" i="3"/>
  <c r="F121" i="3"/>
  <c r="G121" i="3"/>
  <c r="J121" i="3"/>
  <c r="Q121" i="3"/>
  <c r="E122" i="3"/>
  <c r="F122" i="3"/>
  <c r="G122" i="3"/>
  <c r="J122" i="3"/>
  <c r="Q122" i="3"/>
  <c r="E123" i="3"/>
  <c r="F123" i="3"/>
  <c r="G123" i="3"/>
  <c r="J123" i="3"/>
  <c r="Q123" i="3"/>
  <c r="E124" i="3"/>
  <c r="F124" i="3"/>
  <c r="G124" i="3"/>
  <c r="J124" i="3"/>
  <c r="Q124" i="3"/>
  <c r="E125" i="3"/>
  <c r="F125" i="3"/>
  <c r="G125" i="3"/>
  <c r="J125" i="3"/>
  <c r="Q125" i="3"/>
  <c r="E126" i="3"/>
  <c r="F126" i="3"/>
  <c r="G126" i="3"/>
  <c r="J126" i="3"/>
  <c r="Q126" i="3"/>
  <c r="E127" i="3"/>
  <c r="F127" i="3"/>
  <c r="G127" i="3"/>
  <c r="J127" i="3"/>
  <c r="Q127" i="3"/>
  <c r="E128" i="3"/>
  <c r="F128" i="3"/>
  <c r="G128" i="3"/>
  <c r="J128" i="3"/>
  <c r="Q128" i="3"/>
  <c r="E129" i="3"/>
  <c r="F129" i="3"/>
  <c r="G129" i="3"/>
  <c r="J129" i="3"/>
  <c r="Q129" i="3"/>
  <c r="E130" i="3"/>
  <c r="F130" i="3"/>
  <c r="G130" i="3"/>
  <c r="J130" i="3"/>
  <c r="Q130" i="3"/>
  <c r="E131" i="3"/>
  <c r="F131" i="3"/>
  <c r="G131" i="3"/>
  <c r="J131" i="3"/>
  <c r="Q131" i="3"/>
  <c r="E132" i="3"/>
  <c r="F132" i="3"/>
  <c r="G132" i="3"/>
  <c r="J132" i="3"/>
  <c r="Q132" i="3"/>
  <c r="E133" i="3"/>
  <c r="F133" i="3"/>
  <c r="G133" i="3"/>
  <c r="J133" i="3"/>
  <c r="Q133" i="3"/>
  <c r="E134" i="3"/>
  <c r="F134" i="3"/>
  <c r="G134" i="3"/>
  <c r="J134" i="3"/>
  <c r="Q134" i="3"/>
  <c r="E135" i="3"/>
  <c r="F135" i="3"/>
  <c r="G135" i="3"/>
  <c r="J135" i="3"/>
  <c r="Q135" i="3"/>
  <c r="E136" i="3"/>
  <c r="F136" i="3"/>
  <c r="G136" i="3"/>
  <c r="J136" i="3"/>
  <c r="Q136" i="3"/>
  <c r="E137" i="3"/>
  <c r="F137" i="3"/>
  <c r="G137" i="3"/>
  <c r="J137" i="3"/>
  <c r="Q137" i="3"/>
  <c r="E138" i="3"/>
  <c r="F138" i="3"/>
  <c r="G138" i="3"/>
  <c r="J138" i="3"/>
  <c r="Q138" i="3"/>
  <c r="E139" i="3"/>
  <c r="F139" i="3"/>
  <c r="G139" i="3"/>
  <c r="J139" i="3"/>
  <c r="Q139" i="3"/>
  <c r="E140" i="3"/>
  <c r="F140" i="3"/>
  <c r="G140" i="3"/>
  <c r="J140" i="3"/>
  <c r="Q140" i="3"/>
  <c r="E141" i="3"/>
  <c r="F141" i="3"/>
  <c r="G141" i="3"/>
  <c r="J141" i="3"/>
  <c r="Q141" i="3"/>
  <c r="E142" i="3"/>
  <c r="F142" i="3"/>
  <c r="G142" i="3"/>
  <c r="J142" i="3"/>
  <c r="Q142" i="3"/>
  <c r="E143" i="3"/>
  <c r="F143" i="3"/>
  <c r="G143" i="3"/>
  <c r="J143" i="3"/>
  <c r="Q143" i="3"/>
  <c r="E144" i="3"/>
  <c r="F144" i="3"/>
  <c r="G144" i="3"/>
  <c r="J144" i="3"/>
  <c r="Q144" i="3"/>
  <c r="E145" i="3"/>
  <c r="F145" i="3"/>
  <c r="G145" i="3"/>
  <c r="J145" i="3"/>
  <c r="Q145" i="3"/>
  <c r="E146" i="3"/>
  <c r="F146" i="3"/>
  <c r="G146" i="3"/>
  <c r="J146" i="3"/>
  <c r="Q146" i="3"/>
  <c r="E147" i="3"/>
  <c r="F147" i="3"/>
  <c r="G147" i="3"/>
  <c r="J147" i="3"/>
  <c r="Q147" i="3"/>
  <c r="E148" i="3"/>
  <c r="F148" i="3"/>
  <c r="G148" i="3"/>
  <c r="J148" i="3"/>
  <c r="Q148" i="3"/>
  <c r="E149" i="3"/>
  <c r="F149" i="3"/>
  <c r="G149" i="3"/>
  <c r="J149" i="3"/>
  <c r="Q149" i="3"/>
  <c r="E150" i="3"/>
  <c r="F150" i="3"/>
  <c r="G150" i="3"/>
  <c r="J150" i="3"/>
  <c r="Q150" i="3"/>
  <c r="E151" i="3"/>
  <c r="F151" i="3"/>
  <c r="G151" i="3"/>
  <c r="J151" i="3"/>
  <c r="Q151" i="3"/>
  <c r="E152" i="3"/>
  <c r="F152" i="3"/>
  <c r="G152" i="3"/>
  <c r="J152" i="3"/>
  <c r="Q152" i="3"/>
  <c r="E153" i="3"/>
  <c r="F153" i="3"/>
  <c r="G153" i="3"/>
  <c r="J153" i="3"/>
  <c r="Q153" i="3"/>
  <c r="E154" i="3"/>
  <c r="F154" i="3"/>
  <c r="G154" i="3"/>
  <c r="J154" i="3"/>
  <c r="Q154" i="3"/>
  <c r="E155" i="3"/>
  <c r="F155" i="3"/>
  <c r="G155" i="3"/>
  <c r="J155" i="3"/>
  <c r="Q155" i="3"/>
  <c r="E156" i="3"/>
  <c r="F156" i="3"/>
  <c r="G156" i="3"/>
  <c r="J156" i="3"/>
  <c r="Q156" i="3"/>
  <c r="E157" i="3"/>
  <c r="F157" i="3"/>
  <c r="G157" i="3"/>
  <c r="J157" i="3"/>
  <c r="Q157" i="3"/>
  <c r="E158" i="3"/>
  <c r="F158" i="3"/>
  <c r="G158" i="3"/>
  <c r="J158" i="3"/>
  <c r="Q158" i="3"/>
  <c r="E159" i="3"/>
  <c r="F159" i="3"/>
  <c r="G159" i="3"/>
  <c r="J159" i="3"/>
  <c r="Q159" i="3"/>
  <c r="E160" i="3"/>
  <c r="F160" i="3"/>
  <c r="G160" i="3"/>
  <c r="J160" i="3"/>
  <c r="Q160" i="3"/>
  <c r="E161" i="3"/>
  <c r="F161" i="3"/>
  <c r="G161" i="3"/>
  <c r="J161" i="3"/>
  <c r="Q161" i="3"/>
  <c r="E162" i="3"/>
  <c r="F162" i="3"/>
  <c r="G162" i="3"/>
  <c r="J162" i="3"/>
  <c r="Q162" i="3"/>
  <c r="E163" i="3"/>
  <c r="F163" i="3"/>
  <c r="G163" i="3"/>
  <c r="J163" i="3"/>
  <c r="Q163" i="3"/>
  <c r="E164" i="3"/>
  <c r="F164" i="3"/>
  <c r="G164" i="3"/>
  <c r="J164" i="3"/>
  <c r="Q164" i="3"/>
  <c r="E165" i="3"/>
  <c r="F165" i="3"/>
  <c r="G165" i="3"/>
  <c r="J165" i="3"/>
  <c r="Q165" i="3"/>
  <c r="E166" i="3"/>
  <c r="F166" i="3"/>
  <c r="G166" i="3"/>
  <c r="J166" i="3"/>
  <c r="Q166" i="3"/>
  <c r="E167" i="3"/>
  <c r="F167" i="3"/>
  <c r="G167" i="3"/>
  <c r="J167" i="3"/>
  <c r="Q167" i="3"/>
  <c r="E168" i="3"/>
  <c r="F168" i="3"/>
  <c r="G168" i="3"/>
  <c r="J168" i="3"/>
  <c r="Q168" i="3"/>
  <c r="E169" i="3"/>
  <c r="F169" i="3"/>
  <c r="G169" i="3"/>
  <c r="J169" i="3"/>
  <c r="Q169" i="3"/>
  <c r="E170" i="3"/>
  <c r="F170" i="3"/>
  <c r="G170" i="3"/>
  <c r="J170" i="3"/>
  <c r="Q170" i="3"/>
  <c r="E171" i="3"/>
  <c r="F171" i="3"/>
  <c r="G171" i="3"/>
  <c r="J171" i="3"/>
  <c r="Q171" i="3"/>
  <c r="E172" i="3"/>
  <c r="F172" i="3"/>
  <c r="G172" i="3"/>
  <c r="J172" i="3"/>
  <c r="Q172" i="3"/>
  <c r="E173" i="3"/>
  <c r="F173" i="3"/>
  <c r="G173" i="3"/>
  <c r="J173" i="3"/>
  <c r="Q173" i="3"/>
  <c r="E174" i="3"/>
  <c r="F174" i="3"/>
  <c r="G174" i="3"/>
  <c r="J174" i="3"/>
  <c r="Q174" i="3"/>
  <c r="E175" i="3"/>
  <c r="F175" i="3"/>
  <c r="G175" i="3"/>
  <c r="J175" i="3"/>
  <c r="Q175" i="3"/>
  <c r="E176" i="3"/>
  <c r="F176" i="3"/>
  <c r="G176" i="3"/>
  <c r="J176" i="3"/>
  <c r="Q176" i="3"/>
  <c r="E177" i="3"/>
  <c r="F177" i="3"/>
  <c r="G177" i="3"/>
  <c r="J177" i="3"/>
  <c r="Q177" i="3"/>
  <c r="E178" i="3"/>
  <c r="F178" i="3"/>
  <c r="G178" i="3"/>
  <c r="J178" i="3"/>
  <c r="Q178" i="3"/>
  <c r="E179" i="3"/>
  <c r="F179" i="3"/>
  <c r="G179" i="3"/>
  <c r="J179" i="3"/>
  <c r="Q179" i="3"/>
  <c r="E180" i="3"/>
  <c r="F180" i="3"/>
  <c r="G180" i="3"/>
  <c r="J180" i="3"/>
  <c r="Q180" i="3"/>
  <c r="E181" i="3"/>
  <c r="F181" i="3"/>
  <c r="G181" i="3"/>
  <c r="J181" i="3"/>
  <c r="Q181" i="3"/>
  <c r="E182" i="3"/>
  <c r="F182" i="3"/>
  <c r="G182" i="3"/>
  <c r="J182" i="3"/>
  <c r="Q182" i="3"/>
  <c r="E183" i="3"/>
  <c r="F183" i="3"/>
  <c r="G183" i="3"/>
  <c r="J183" i="3"/>
  <c r="Q183" i="3"/>
  <c r="E184" i="3"/>
  <c r="F184" i="3"/>
  <c r="G184" i="3"/>
  <c r="J184" i="3"/>
  <c r="Q184" i="3"/>
  <c r="E185" i="3"/>
  <c r="F185" i="3"/>
  <c r="G185" i="3"/>
  <c r="J185" i="3"/>
  <c r="Q185" i="3"/>
  <c r="E186" i="3"/>
  <c r="F186" i="3"/>
  <c r="G186" i="3"/>
  <c r="J186" i="3"/>
  <c r="Q186" i="3"/>
  <c r="E187" i="3"/>
  <c r="F187" i="3"/>
  <c r="G187" i="3"/>
  <c r="J187" i="3"/>
  <c r="Q187" i="3"/>
  <c r="E188" i="3"/>
  <c r="F188" i="3"/>
  <c r="G188" i="3"/>
  <c r="J188" i="3"/>
  <c r="Q188" i="3"/>
  <c r="E189" i="3"/>
  <c r="F189" i="3"/>
  <c r="G189" i="3"/>
  <c r="K189" i="3"/>
  <c r="Q189" i="3"/>
  <c r="E190" i="3"/>
  <c r="F190" i="3"/>
  <c r="G190" i="3"/>
  <c r="K190" i="3"/>
  <c r="Q190" i="3"/>
  <c r="E191" i="3"/>
  <c r="F191" i="3"/>
  <c r="G191" i="3"/>
  <c r="K191" i="3"/>
  <c r="Q191" i="3"/>
  <c r="E192" i="3"/>
  <c r="F192" i="3"/>
  <c r="G192" i="3"/>
  <c r="K192" i="3"/>
  <c r="Q192" i="3"/>
  <c r="E193" i="3"/>
  <c r="F193" i="3"/>
  <c r="G193" i="3"/>
  <c r="K193" i="3"/>
  <c r="Q193" i="3"/>
  <c r="E194" i="3"/>
  <c r="F194" i="3"/>
  <c r="G194" i="3"/>
  <c r="K194" i="3"/>
  <c r="Q194" i="3"/>
  <c r="E195" i="3"/>
  <c r="F195" i="3"/>
  <c r="G195" i="3"/>
  <c r="K195" i="3"/>
  <c r="Q195" i="3"/>
  <c r="E196" i="3"/>
  <c r="F196" i="3"/>
  <c r="G196" i="3"/>
  <c r="K196" i="3"/>
  <c r="Q196" i="3"/>
  <c r="E197" i="3"/>
  <c r="F197" i="3"/>
  <c r="G197" i="3"/>
  <c r="K197" i="3"/>
  <c r="Q197" i="3"/>
  <c r="E198" i="3"/>
  <c r="F198" i="3"/>
  <c r="G198" i="3"/>
  <c r="K198" i="3"/>
  <c r="Q198" i="3"/>
  <c r="E199" i="3"/>
  <c r="F199" i="3"/>
  <c r="G199" i="3"/>
  <c r="K199" i="3"/>
  <c r="Q199" i="3"/>
  <c r="E200" i="3"/>
  <c r="F200" i="3"/>
  <c r="G200" i="3"/>
  <c r="N200" i="3"/>
  <c r="Q200" i="3"/>
  <c r="E201" i="3"/>
  <c r="F201" i="3"/>
  <c r="G201" i="3"/>
  <c r="N201" i="3"/>
  <c r="Q201" i="3"/>
  <c r="E202" i="3"/>
  <c r="F202" i="3"/>
  <c r="N202" i="3"/>
  <c r="Q202" i="3"/>
  <c r="E203" i="3"/>
  <c r="F203" i="3"/>
  <c r="G203" i="3"/>
  <c r="N203" i="3"/>
  <c r="Q203" i="3"/>
  <c r="E204" i="3"/>
  <c r="F204" i="3"/>
  <c r="G204" i="3"/>
  <c r="N204" i="3"/>
  <c r="Q204" i="3"/>
  <c r="E205" i="3"/>
  <c r="F205" i="3"/>
  <c r="N205" i="3"/>
  <c r="Q205" i="3"/>
  <c r="E206" i="3"/>
  <c r="F206" i="3"/>
  <c r="G206" i="3"/>
  <c r="N206" i="3"/>
  <c r="Q206" i="3"/>
  <c r="E207" i="3"/>
  <c r="F207" i="3"/>
  <c r="G207" i="3"/>
  <c r="N207" i="3"/>
  <c r="Q207" i="3"/>
  <c r="E208" i="3"/>
  <c r="F208" i="3"/>
  <c r="G208" i="3"/>
  <c r="J208" i="3"/>
  <c r="Q208" i="3"/>
  <c r="E209" i="3"/>
  <c r="F209" i="3"/>
  <c r="G209" i="3"/>
  <c r="N209" i="3"/>
  <c r="Q209" i="3"/>
  <c r="E210" i="3"/>
  <c r="F210" i="3"/>
  <c r="G210" i="3"/>
  <c r="N210" i="3"/>
  <c r="Q210" i="3"/>
  <c r="E211" i="3"/>
  <c r="F211" i="3"/>
  <c r="G211" i="3"/>
  <c r="I211" i="3"/>
  <c r="Q211" i="3"/>
  <c r="E212" i="3"/>
  <c r="F212" i="3"/>
  <c r="G212" i="3"/>
  <c r="I212" i="3"/>
  <c r="Q212" i="3"/>
  <c r="E213" i="3"/>
  <c r="F213" i="3"/>
  <c r="G213" i="3"/>
  <c r="I213" i="3"/>
  <c r="Q213" i="3"/>
  <c r="E214" i="3"/>
  <c r="F214" i="3"/>
  <c r="G214" i="3"/>
  <c r="N214" i="3"/>
  <c r="Q214" i="3"/>
  <c r="E215" i="3"/>
  <c r="F215" i="3"/>
  <c r="G215" i="3"/>
  <c r="N215" i="3"/>
  <c r="Q215" i="3"/>
  <c r="E216" i="3"/>
  <c r="F216" i="3"/>
  <c r="G216" i="3"/>
  <c r="I216" i="3"/>
  <c r="Q216" i="3"/>
  <c r="E217" i="3"/>
  <c r="F217" i="3"/>
  <c r="G217" i="3"/>
  <c r="I217" i="3"/>
  <c r="Q217" i="3"/>
  <c r="E218" i="3"/>
  <c r="F218" i="3"/>
  <c r="G218" i="3"/>
  <c r="N218" i="3"/>
  <c r="Q218" i="3"/>
  <c r="E219" i="3"/>
  <c r="F219" i="3"/>
  <c r="G219" i="3"/>
  <c r="I219" i="3"/>
  <c r="Q219" i="3"/>
  <c r="E220" i="3"/>
  <c r="F220" i="3"/>
  <c r="G220" i="3"/>
  <c r="I220" i="3"/>
  <c r="Q220" i="3"/>
  <c r="E221" i="3"/>
  <c r="F221" i="3"/>
  <c r="G221" i="3"/>
  <c r="I221" i="3"/>
  <c r="Q221" i="3"/>
  <c r="E222" i="3"/>
  <c r="F222" i="3"/>
  <c r="G222" i="3"/>
  <c r="I222" i="3"/>
  <c r="Q222" i="3"/>
  <c r="E223" i="3"/>
  <c r="F223" i="3"/>
  <c r="G223" i="3"/>
  <c r="I223" i="3"/>
  <c r="Q223" i="3"/>
  <c r="E224" i="3"/>
  <c r="F224" i="3"/>
  <c r="G224" i="3"/>
  <c r="I224" i="3"/>
  <c r="Q224" i="3"/>
  <c r="E225" i="3"/>
  <c r="F225" i="3"/>
  <c r="G225" i="3"/>
  <c r="I225" i="3"/>
  <c r="Q225" i="3"/>
  <c r="E226" i="3"/>
  <c r="F226" i="3"/>
  <c r="G226" i="3"/>
  <c r="I226" i="3"/>
  <c r="Q226" i="3"/>
  <c r="E227" i="3"/>
  <c r="F227" i="3"/>
  <c r="G227" i="3"/>
  <c r="I227" i="3"/>
  <c r="Q227" i="3"/>
  <c r="E228" i="3"/>
  <c r="F228" i="3"/>
  <c r="G228" i="3"/>
  <c r="I228" i="3"/>
  <c r="Q228" i="3"/>
  <c r="E229" i="3"/>
  <c r="F229" i="3"/>
  <c r="G229" i="3"/>
  <c r="I229" i="3"/>
  <c r="Q229" i="3"/>
  <c r="E230" i="3"/>
  <c r="F230" i="3"/>
  <c r="G230" i="3"/>
  <c r="I230" i="3"/>
  <c r="Q230" i="3"/>
  <c r="E231" i="3"/>
  <c r="F231" i="3"/>
  <c r="G231" i="3"/>
  <c r="K231" i="3"/>
  <c r="Q231" i="3"/>
  <c r="E232" i="3"/>
  <c r="F232" i="3"/>
  <c r="G232" i="3"/>
  <c r="K232" i="3"/>
  <c r="Q232" i="3"/>
  <c r="E233" i="3"/>
  <c r="F233" i="3"/>
  <c r="G233" i="3"/>
  <c r="N233" i="3"/>
  <c r="Q233" i="3"/>
  <c r="E234" i="3"/>
  <c r="F234" i="3"/>
  <c r="G234" i="3"/>
  <c r="N234" i="3"/>
  <c r="Q234" i="3"/>
  <c r="E235" i="3"/>
  <c r="F235" i="3"/>
  <c r="G235" i="3"/>
  <c r="N235" i="3"/>
  <c r="Q235" i="3"/>
  <c r="E236" i="3"/>
  <c r="F236" i="3"/>
  <c r="G236" i="3"/>
  <c r="N236" i="3"/>
  <c r="Q236" i="3"/>
  <c r="E237" i="3"/>
  <c r="F237" i="3"/>
  <c r="G237" i="3"/>
  <c r="K237" i="3"/>
  <c r="Q237" i="3"/>
  <c r="E238" i="3"/>
  <c r="F238" i="3"/>
  <c r="G238" i="3"/>
  <c r="K238" i="3"/>
  <c r="Q238" i="3"/>
  <c r="E239" i="3"/>
  <c r="F239" i="3"/>
  <c r="G239" i="3"/>
  <c r="K239" i="3"/>
  <c r="Q239" i="3"/>
  <c r="A11" i="2"/>
  <c r="B11" i="2"/>
  <c r="D11" i="2"/>
  <c r="E11" i="2"/>
  <c r="G11" i="2"/>
  <c r="C11" i="2"/>
  <c r="H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C16" i="2"/>
  <c r="E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E18" i="2"/>
  <c r="D18" i="2"/>
  <c r="G18" i="2"/>
  <c r="H18" i="2"/>
  <c r="A19" i="2"/>
  <c r="B19" i="2"/>
  <c r="D19" i="2"/>
  <c r="E19" i="2"/>
  <c r="G19" i="2"/>
  <c r="C19" i="2"/>
  <c r="H19" i="2"/>
  <c r="A20" i="2"/>
  <c r="D20" i="2"/>
  <c r="G20" i="2"/>
  <c r="C20" i="2"/>
  <c r="E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H22" i="2"/>
  <c r="B22" i="2"/>
  <c r="A23" i="2"/>
  <c r="B23" i="2"/>
  <c r="D23" i="2"/>
  <c r="G23" i="2"/>
  <c r="C23" i="2"/>
  <c r="E23" i="2"/>
  <c r="H23" i="2"/>
  <c r="A24" i="2"/>
  <c r="B24" i="2"/>
  <c r="C24" i="2"/>
  <c r="E24" i="2"/>
  <c r="D24" i="2"/>
  <c r="G24" i="2"/>
  <c r="H24" i="2"/>
  <c r="A25" i="2"/>
  <c r="B25" i="2"/>
  <c r="C25" i="2"/>
  <c r="E25" i="2"/>
  <c r="D25" i="2"/>
  <c r="G25" i="2"/>
  <c r="H25" i="2"/>
  <c r="A26" i="2"/>
  <c r="B26" i="2"/>
  <c r="C26" i="2"/>
  <c r="D26" i="2"/>
  <c r="G26" i="2"/>
  <c r="H26" i="2"/>
  <c r="A27" i="2"/>
  <c r="B27" i="2"/>
  <c r="D27" i="2"/>
  <c r="E27" i="2"/>
  <c r="G27" i="2"/>
  <c r="C27" i="2"/>
  <c r="H27" i="2"/>
  <c r="A28" i="2"/>
  <c r="D28" i="2"/>
  <c r="G28" i="2"/>
  <c r="C28" i="2"/>
  <c r="E28" i="2"/>
  <c r="H28" i="2"/>
  <c r="B28" i="2"/>
  <c r="A29" i="2"/>
  <c r="D29" i="2"/>
  <c r="G29" i="2"/>
  <c r="C29" i="2"/>
  <c r="H29" i="2"/>
  <c r="B29" i="2"/>
  <c r="A30" i="2"/>
  <c r="D30" i="2"/>
  <c r="G30" i="2"/>
  <c r="C30" i="2"/>
  <c r="E30" i="2"/>
  <c r="H30" i="2"/>
  <c r="B30" i="2"/>
  <c r="A31" i="2"/>
  <c r="B31" i="2"/>
  <c r="D31" i="2"/>
  <c r="G31" i="2"/>
  <c r="C31" i="2"/>
  <c r="E31" i="2"/>
  <c r="H31" i="2"/>
  <c r="A32" i="2"/>
  <c r="B32" i="2"/>
  <c r="C32" i="2"/>
  <c r="E32" i="2"/>
  <c r="D32" i="2"/>
  <c r="G32" i="2"/>
  <c r="H32" i="2"/>
  <c r="A33" i="2"/>
  <c r="B33" i="2"/>
  <c r="C33" i="2"/>
  <c r="E33" i="2"/>
  <c r="D33" i="2"/>
  <c r="G33" i="2"/>
  <c r="H33" i="2"/>
  <c r="A34" i="2"/>
  <c r="B34" i="2"/>
  <c r="C34" i="2"/>
  <c r="E34" i="2"/>
  <c r="D34" i="2"/>
  <c r="G34" i="2"/>
  <c r="H34" i="2"/>
  <c r="A35" i="2"/>
  <c r="B35" i="2"/>
  <c r="D35" i="2"/>
  <c r="G35" i="2"/>
  <c r="C35" i="2"/>
  <c r="E35" i="2"/>
  <c r="H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D38" i="2"/>
  <c r="G38" i="2"/>
  <c r="C38" i="2"/>
  <c r="H38" i="2"/>
  <c r="B38" i="2"/>
  <c r="A39" i="2"/>
  <c r="B39" i="2"/>
  <c r="D39" i="2"/>
  <c r="G39" i="2"/>
  <c r="C39" i="2"/>
  <c r="E39" i="2"/>
  <c r="H39" i="2"/>
  <c r="A40" i="2"/>
  <c r="B40" i="2"/>
  <c r="C40" i="2"/>
  <c r="D40" i="2"/>
  <c r="G40" i="2"/>
  <c r="H40" i="2"/>
  <c r="A41" i="2"/>
  <c r="B41" i="2"/>
  <c r="C41" i="2"/>
  <c r="D41" i="2"/>
  <c r="G41" i="2"/>
  <c r="H41" i="2"/>
  <c r="A42" i="2"/>
  <c r="B42" i="2"/>
  <c r="C42" i="2"/>
  <c r="E42" i="2"/>
  <c r="D42" i="2"/>
  <c r="G42" i="2"/>
  <c r="H42" i="2"/>
  <c r="A43" i="2"/>
  <c r="B43" i="2"/>
  <c r="D43" i="2"/>
  <c r="E43" i="2"/>
  <c r="G43" i="2"/>
  <c r="C43" i="2"/>
  <c r="H43" i="2"/>
  <c r="A44" i="2"/>
  <c r="D44" i="2"/>
  <c r="G44" i="2"/>
  <c r="C44" i="2"/>
  <c r="E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E46" i="2"/>
  <c r="H46" i="2"/>
  <c r="B46" i="2"/>
  <c r="A47" i="2"/>
  <c r="B47" i="2"/>
  <c r="D47" i="2"/>
  <c r="G47" i="2"/>
  <c r="C47" i="2"/>
  <c r="E47" i="2"/>
  <c r="H47" i="2"/>
  <c r="A48" i="2"/>
  <c r="B48" i="2"/>
  <c r="C48" i="2"/>
  <c r="E48" i="2"/>
  <c r="D48" i="2"/>
  <c r="G48" i="2"/>
  <c r="H48" i="2"/>
  <c r="A49" i="2"/>
  <c r="B49" i="2"/>
  <c r="C49" i="2"/>
  <c r="D49" i="2"/>
  <c r="G49" i="2"/>
  <c r="H49" i="2"/>
  <c r="A50" i="2"/>
  <c r="B50" i="2"/>
  <c r="C50" i="2"/>
  <c r="E50" i="2"/>
  <c r="D50" i="2"/>
  <c r="G50" i="2"/>
  <c r="H50" i="2"/>
  <c r="A51" i="2"/>
  <c r="B51" i="2"/>
  <c r="D51" i="2"/>
  <c r="G51" i="2"/>
  <c r="C51" i="2"/>
  <c r="E51" i="2"/>
  <c r="H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E54" i="2"/>
  <c r="H54" i="2"/>
  <c r="B54" i="2"/>
  <c r="A55" i="2"/>
  <c r="B55" i="2"/>
  <c r="D55" i="2"/>
  <c r="G55" i="2"/>
  <c r="C55" i="2"/>
  <c r="E55" i="2"/>
  <c r="H55" i="2"/>
  <c r="A56" i="2"/>
  <c r="B56" i="2"/>
  <c r="C56" i="2"/>
  <c r="E56" i="2"/>
  <c r="D56" i="2"/>
  <c r="G56" i="2"/>
  <c r="H56" i="2"/>
  <c r="A57" i="2"/>
  <c r="B57" i="2"/>
  <c r="C57" i="2"/>
  <c r="E57" i="2"/>
  <c r="D57" i="2"/>
  <c r="G57" i="2"/>
  <c r="H57" i="2"/>
  <c r="A58" i="2"/>
  <c r="B58" i="2"/>
  <c r="C58" i="2"/>
  <c r="E58" i="2"/>
  <c r="D58" i="2"/>
  <c r="G58" i="2"/>
  <c r="H58" i="2"/>
  <c r="A59" i="2"/>
  <c r="B59" i="2"/>
  <c r="D59" i="2"/>
  <c r="E59" i="2"/>
  <c r="G59" i="2"/>
  <c r="C59" i="2"/>
  <c r="H59" i="2"/>
  <c r="A60" i="2"/>
  <c r="D60" i="2"/>
  <c r="G60" i="2"/>
  <c r="C60" i="2"/>
  <c r="E60" i="2"/>
  <c r="H60" i="2"/>
  <c r="B60" i="2"/>
  <c r="A61" i="2"/>
  <c r="D61" i="2"/>
  <c r="G61" i="2"/>
  <c r="C61" i="2"/>
  <c r="E61" i="2"/>
  <c r="H61" i="2"/>
  <c r="B61" i="2"/>
  <c r="A62" i="2"/>
  <c r="D62" i="2"/>
  <c r="G62" i="2"/>
  <c r="C62" i="2"/>
  <c r="E62" i="2"/>
  <c r="H62" i="2"/>
  <c r="B62" i="2"/>
  <c r="A63" i="2"/>
  <c r="B63" i="2"/>
  <c r="D63" i="2"/>
  <c r="G63" i="2"/>
  <c r="C63" i="2"/>
  <c r="H63" i="2"/>
  <c r="A64" i="2"/>
  <c r="B64" i="2"/>
  <c r="C64" i="2"/>
  <c r="E64" i="2"/>
  <c r="D64" i="2"/>
  <c r="G64" i="2"/>
  <c r="H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D69" i="2"/>
  <c r="G69" i="2"/>
  <c r="C69" i="2"/>
  <c r="E69" i="2"/>
  <c r="H69" i="2"/>
  <c r="B69" i="2"/>
  <c r="A70" i="2"/>
  <c r="D70" i="2"/>
  <c r="G70" i="2"/>
  <c r="C70" i="2"/>
  <c r="E70" i="2"/>
  <c r="H70" i="2"/>
  <c r="B70" i="2"/>
  <c r="A71" i="2"/>
  <c r="B71" i="2"/>
  <c r="D71" i="2"/>
  <c r="G71" i="2"/>
  <c r="C71" i="2"/>
  <c r="E71" i="2"/>
  <c r="H71" i="2"/>
  <c r="A72" i="2"/>
  <c r="B72" i="2"/>
  <c r="C72" i="2"/>
  <c r="E72" i="2"/>
  <c r="D72" i="2"/>
  <c r="G72" i="2"/>
  <c r="H72" i="2"/>
  <c r="A73" i="2"/>
  <c r="B73" i="2"/>
  <c r="C73" i="2"/>
  <c r="E73" i="2"/>
  <c r="D73" i="2"/>
  <c r="G73" i="2"/>
  <c r="H73" i="2"/>
  <c r="A74" i="2"/>
  <c r="B74" i="2"/>
  <c r="C74" i="2"/>
  <c r="E74" i="2"/>
  <c r="D74" i="2"/>
  <c r="G74" i="2"/>
  <c r="H74" i="2"/>
  <c r="A75" i="2"/>
  <c r="B75" i="2"/>
  <c r="D75" i="2"/>
  <c r="G75" i="2"/>
  <c r="C75" i="2"/>
  <c r="E75" i="2"/>
  <c r="H75" i="2"/>
  <c r="A76" i="2"/>
  <c r="D76" i="2"/>
  <c r="G76" i="2"/>
  <c r="C76" i="2"/>
  <c r="E76" i="2"/>
  <c r="H76" i="2"/>
  <c r="B76" i="2"/>
  <c r="A77" i="2"/>
  <c r="D77" i="2"/>
  <c r="G77" i="2"/>
  <c r="C77" i="2"/>
  <c r="E77" i="2"/>
  <c r="H77" i="2"/>
  <c r="B77" i="2"/>
  <c r="A78" i="2"/>
  <c r="D78" i="2"/>
  <c r="G78" i="2"/>
  <c r="C78" i="2"/>
  <c r="E78" i="2"/>
  <c r="H78" i="2"/>
  <c r="B78" i="2"/>
  <c r="A79" i="2"/>
  <c r="B79" i="2"/>
  <c r="D79" i="2"/>
  <c r="G79" i="2"/>
  <c r="C79" i="2"/>
  <c r="E79" i="2"/>
  <c r="H79" i="2"/>
  <c r="A80" i="2"/>
  <c r="B80" i="2"/>
  <c r="C80" i="2"/>
  <c r="E80" i="2"/>
  <c r="D80" i="2"/>
  <c r="G80" i="2"/>
  <c r="H80" i="2"/>
  <c r="A81" i="2"/>
  <c r="B81" i="2"/>
  <c r="C81" i="2"/>
  <c r="E81" i="2"/>
  <c r="D81" i="2"/>
  <c r="G81" i="2"/>
  <c r="H81" i="2"/>
  <c r="A82" i="2"/>
  <c r="B82" i="2"/>
  <c r="C82" i="2"/>
  <c r="E82" i="2"/>
  <c r="D82" i="2"/>
  <c r="G82" i="2"/>
  <c r="H82" i="2"/>
  <c r="A83" i="2"/>
  <c r="B83" i="2"/>
  <c r="D83" i="2"/>
  <c r="E83" i="2"/>
  <c r="G83" i="2"/>
  <c r="C83" i="2"/>
  <c r="H83" i="2"/>
  <c r="A84" i="2"/>
  <c r="D84" i="2"/>
  <c r="G84" i="2"/>
  <c r="C84" i="2"/>
  <c r="E84" i="2"/>
  <c r="H84" i="2"/>
  <c r="B84" i="2"/>
  <c r="A85" i="2"/>
  <c r="D85" i="2"/>
  <c r="G85" i="2"/>
  <c r="C85" i="2"/>
  <c r="E85" i="2"/>
  <c r="H85" i="2"/>
  <c r="B85" i="2"/>
  <c r="A86" i="2"/>
  <c r="D86" i="2"/>
  <c r="G86" i="2"/>
  <c r="C86" i="2"/>
  <c r="E86" i="2"/>
  <c r="H86" i="2"/>
  <c r="B86" i="2"/>
  <c r="A87" i="2"/>
  <c r="B87" i="2"/>
  <c r="D87" i="2"/>
  <c r="G87" i="2"/>
  <c r="C87" i="2"/>
  <c r="E87" i="2"/>
  <c r="H87" i="2"/>
  <c r="A88" i="2"/>
  <c r="B88" i="2"/>
  <c r="C88" i="2"/>
  <c r="E88" i="2"/>
  <c r="D88" i="2"/>
  <c r="G88" i="2"/>
  <c r="H88" i="2"/>
  <c r="A89" i="2"/>
  <c r="B89" i="2"/>
  <c r="C89" i="2"/>
  <c r="E89" i="2"/>
  <c r="D89" i="2"/>
  <c r="G89" i="2"/>
  <c r="H89" i="2"/>
  <c r="A90" i="2"/>
  <c r="B90" i="2"/>
  <c r="C90" i="2"/>
  <c r="D90" i="2"/>
  <c r="G90" i="2"/>
  <c r="H90" i="2"/>
  <c r="A91" i="2"/>
  <c r="B91" i="2"/>
  <c r="D91" i="2"/>
  <c r="E91" i="2"/>
  <c r="G91" i="2"/>
  <c r="C91" i="2"/>
  <c r="H91" i="2"/>
  <c r="A92" i="2"/>
  <c r="D92" i="2"/>
  <c r="G92" i="2"/>
  <c r="C92" i="2"/>
  <c r="H92" i="2"/>
  <c r="B92" i="2"/>
  <c r="A93" i="2"/>
  <c r="D93" i="2"/>
  <c r="G93" i="2"/>
  <c r="C93" i="2"/>
  <c r="E93" i="2"/>
  <c r="H93" i="2"/>
  <c r="B93" i="2"/>
  <c r="A94" i="2"/>
  <c r="D94" i="2"/>
  <c r="G94" i="2"/>
  <c r="C94" i="2"/>
  <c r="H94" i="2"/>
  <c r="B94" i="2"/>
  <c r="A95" i="2"/>
  <c r="B95" i="2"/>
  <c r="D95" i="2"/>
  <c r="G95" i="2"/>
  <c r="C95" i="2"/>
  <c r="E95" i="2"/>
  <c r="H95" i="2"/>
  <c r="A96" i="2"/>
  <c r="B96" i="2"/>
  <c r="C96" i="2"/>
  <c r="E96" i="2"/>
  <c r="D96" i="2"/>
  <c r="G96" i="2"/>
  <c r="H96" i="2"/>
  <c r="A97" i="2"/>
  <c r="B97" i="2"/>
  <c r="C97" i="2"/>
  <c r="E97" i="2"/>
  <c r="D97" i="2"/>
  <c r="G97" i="2"/>
  <c r="H97" i="2"/>
  <c r="A98" i="2"/>
  <c r="B98" i="2"/>
  <c r="C98" i="2"/>
  <c r="E98" i="2"/>
  <c r="D98" i="2"/>
  <c r="G98" i="2"/>
  <c r="H98" i="2"/>
  <c r="A99" i="2"/>
  <c r="B99" i="2"/>
  <c r="D99" i="2"/>
  <c r="G99" i="2"/>
  <c r="C99" i="2"/>
  <c r="E99" i="2"/>
  <c r="H99" i="2"/>
  <c r="A100" i="2"/>
  <c r="D100" i="2"/>
  <c r="G100" i="2"/>
  <c r="C100" i="2"/>
  <c r="E100" i="2"/>
  <c r="H100" i="2"/>
  <c r="B100" i="2"/>
  <c r="A101" i="2"/>
  <c r="D101" i="2"/>
  <c r="G101" i="2"/>
  <c r="C101" i="2"/>
  <c r="E101" i="2"/>
  <c r="H101" i="2"/>
  <c r="B101" i="2"/>
  <c r="A102" i="2"/>
  <c r="D102" i="2"/>
  <c r="G102" i="2"/>
  <c r="C102" i="2"/>
  <c r="E102" i="2"/>
  <c r="H102" i="2"/>
  <c r="B102" i="2"/>
  <c r="A103" i="2"/>
  <c r="B103" i="2"/>
  <c r="D103" i="2"/>
  <c r="G103" i="2"/>
  <c r="C103" i="2"/>
  <c r="E103" i="2"/>
  <c r="H103" i="2"/>
  <c r="A104" i="2"/>
  <c r="B104" i="2"/>
  <c r="C104" i="2"/>
  <c r="D104" i="2"/>
  <c r="G104" i="2"/>
  <c r="H104" i="2"/>
  <c r="A105" i="2"/>
  <c r="B105" i="2"/>
  <c r="C105" i="2"/>
  <c r="E105" i="2"/>
  <c r="D105" i="2"/>
  <c r="G105" i="2"/>
  <c r="H105" i="2"/>
  <c r="A106" i="2"/>
  <c r="B106" i="2"/>
  <c r="C106" i="2"/>
  <c r="E106" i="2"/>
  <c r="D106" i="2"/>
  <c r="G106" i="2"/>
  <c r="H106" i="2"/>
  <c r="A107" i="2"/>
  <c r="B107" i="2"/>
  <c r="D107" i="2"/>
  <c r="E107" i="2"/>
  <c r="G107" i="2"/>
  <c r="C107" i="2"/>
  <c r="H107" i="2"/>
  <c r="A108" i="2"/>
  <c r="D108" i="2"/>
  <c r="G108" i="2"/>
  <c r="C108" i="2"/>
  <c r="E108" i="2"/>
  <c r="H108" i="2"/>
  <c r="B108" i="2"/>
  <c r="A109" i="2"/>
  <c r="D109" i="2"/>
  <c r="G109" i="2"/>
  <c r="C109" i="2"/>
  <c r="E109" i="2"/>
  <c r="H109" i="2"/>
  <c r="B109" i="2"/>
  <c r="A110" i="2"/>
  <c r="D110" i="2"/>
  <c r="G110" i="2"/>
  <c r="C110" i="2"/>
  <c r="E110" i="2"/>
  <c r="H110" i="2"/>
  <c r="B110" i="2"/>
  <c r="A111" i="2"/>
  <c r="B111" i="2"/>
  <c r="D111" i="2"/>
  <c r="G111" i="2"/>
  <c r="C111" i="2"/>
  <c r="H111" i="2"/>
  <c r="A112" i="2"/>
  <c r="B112" i="2"/>
  <c r="C112" i="2"/>
  <c r="E112" i="2"/>
  <c r="D112" i="2"/>
  <c r="G112" i="2"/>
  <c r="H112" i="2"/>
  <c r="A113" i="2"/>
  <c r="B113" i="2"/>
  <c r="C113" i="2"/>
  <c r="E113" i="2"/>
  <c r="D113" i="2"/>
  <c r="G113" i="2"/>
  <c r="H113" i="2"/>
  <c r="A114" i="2"/>
  <c r="B114" i="2"/>
  <c r="C114" i="2"/>
  <c r="D114" i="2"/>
  <c r="E114" i="2"/>
  <c r="G114" i="2"/>
  <c r="H114" i="2"/>
  <c r="A115" i="2"/>
  <c r="B115" i="2"/>
  <c r="D115" i="2"/>
  <c r="E115" i="2"/>
  <c r="G115" i="2"/>
  <c r="C115" i="2"/>
  <c r="H115" i="2"/>
  <c r="A116" i="2"/>
  <c r="D116" i="2"/>
  <c r="G116" i="2"/>
  <c r="C116" i="2"/>
  <c r="E116" i="2"/>
  <c r="H116" i="2"/>
  <c r="B116" i="2"/>
  <c r="A117" i="2"/>
  <c r="D117" i="2"/>
  <c r="G117" i="2"/>
  <c r="C117" i="2"/>
  <c r="E117" i="2"/>
  <c r="H117" i="2"/>
  <c r="B117" i="2"/>
  <c r="A118" i="2"/>
  <c r="D118" i="2"/>
  <c r="G118" i="2"/>
  <c r="C118" i="2"/>
  <c r="E118" i="2"/>
  <c r="H118" i="2"/>
  <c r="B118" i="2"/>
  <c r="A119" i="2"/>
  <c r="B119" i="2"/>
  <c r="D119" i="2"/>
  <c r="G119" i="2"/>
  <c r="C119" i="2"/>
  <c r="E119" i="2"/>
  <c r="H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B122" i="2"/>
  <c r="C122" i="2"/>
  <c r="D122" i="2"/>
  <c r="G122" i="2"/>
  <c r="H122" i="2"/>
  <c r="A123" i="2"/>
  <c r="B123" i="2"/>
  <c r="D123" i="2"/>
  <c r="G123" i="2"/>
  <c r="C123" i="2"/>
  <c r="E123" i="2"/>
  <c r="H123" i="2"/>
  <c r="A124" i="2"/>
  <c r="D124" i="2"/>
  <c r="G124" i="2"/>
  <c r="C124" i="2"/>
  <c r="E124" i="2"/>
  <c r="H124" i="2"/>
  <c r="B124" i="2"/>
  <c r="A125" i="2"/>
  <c r="D125" i="2"/>
  <c r="G125" i="2"/>
  <c r="C125" i="2"/>
  <c r="H125" i="2"/>
  <c r="B125" i="2"/>
  <c r="A126" i="2"/>
  <c r="D126" i="2"/>
  <c r="G126" i="2"/>
  <c r="C126" i="2"/>
  <c r="E126" i="2"/>
  <c r="H126" i="2"/>
  <c r="B126" i="2"/>
  <c r="A127" i="2"/>
  <c r="B127" i="2"/>
  <c r="D127" i="2"/>
  <c r="G127" i="2"/>
  <c r="C127" i="2"/>
  <c r="E127" i="2"/>
  <c r="H127" i="2"/>
  <c r="A128" i="2"/>
  <c r="B128" i="2"/>
  <c r="C128" i="2"/>
  <c r="E128" i="2"/>
  <c r="D128" i="2"/>
  <c r="G128" i="2"/>
  <c r="H128" i="2"/>
  <c r="A129" i="2"/>
  <c r="B129" i="2"/>
  <c r="C129" i="2"/>
  <c r="E129" i="2"/>
  <c r="D129" i="2"/>
  <c r="G129" i="2"/>
  <c r="H129" i="2"/>
  <c r="A130" i="2"/>
  <c r="B130" i="2"/>
  <c r="C130" i="2"/>
  <c r="D130" i="2"/>
  <c r="E130" i="2"/>
  <c r="G130" i="2"/>
  <c r="H130" i="2"/>
  <c r="A131" i="2"/>
  <c r="B131" i="2"/>
  <c r="D131" i="2"/>
  <c r="E131" i="2"/>
  <c r="G131" i="2"/>
  <c r="C131" i="2"/>
  <c r="H131" i="2"/>
  <c r="A132" i="2"/>
  <c r="D132" i="2"/>
  <c r="G132" i="2"/>
  <c r="C132" i="2"/>
  <c r="H132" i="2"/>
  <c r="B132" i="2"/>
  <c r="A133" i="2"/>
  <c r="D133" i="2"/>
  <c r="G133" i="2"/>
  <c r="C133" i="2"/>
  <c r="E133" i="2"/>
  <c r="H133" i="2"/>
  <c r="B133" i="2"/>
  <c r="A134" i="2"/>
  <c r="D134" i="2"/>
  <c r="G134" i="2"/>
  <c r="C134" i="2"/>
  <c r="E134" i="2"/>
  <c r="H134" i="2"/>
  <c r="B134" i="2"/>
  <c r="A135" i="2"/>
  <c r="B135" i="2"/>
  <c r="D135" i="2"/>
  <c r="G135" i="2"/>
  <c r="C135" i="2"/>
  <c r="E135" i="2"/>
  <c r="H135" i="2"/>
  <c r="A136" i="2"/>
  <c r="B136" i="2"/>
  <c r="C136" i="2"/>
  <c r="E136" i="2"/>
  <c r="D136" i="2"/>
  <c r="G136" i="2"/>
  <c r="H136" i="2"/>
  <c r="A137" i="2"/>
  <c r="B137" i="2"/>
  <c r="C137" i="2"/>
  <c r="D137" i="2"/>
  <c r="G137" i="2"/>
  <c r="H137" i="2"/>
  <c r="A138" i="2"/>
  <c r="B138" i="2"/>
  <c r="C138" i="2"/>
  <c r="D138" i="2"/>
  <c r="G138" i="2"/>
  <c r="H138" i="2"/>
  <c r="A139" i="2"/>
  <c r="B139" i="2"/>
  <c r="D139" i="2"/>
  <c r="E139" i="2"/>
  <c r="G139" i="2"/>
  <c r="C139" i="2"/>
  <c r="H139" i="2"/>
  <c r="A140" i="2"/>
  <c r="D140" i="2"/>
  <c r="G140" i="2"/>
  <c r="C140" i="2"/>
  <c r="E140" i="2"/>
  <c r="H140" i="2"/>
  <c r="B140" i="2"/>
  <c r="A141" i="2"/>
  <c r="D141" i="2"/>
  <c r="G141" i="2"/>
  <c r="C141" i="2"/>
  <c r="E141" i="2"/>
  <c r="H141" i="2"/>
  <c r="B141" i="2"/>
  <c r="A142" i="2"/>
  <c r="D142" i="2"/>
  <c r="G142" i="2"/>
  <c r="C142" i="2"/>
  <c r="E142" i="2"/>
  <c r="H142" i="2"/>
  <c r="B142" i="2"/>
  <c r="A143" i="2"/>
  <c r="B143" i="2"/>
  <c r="D143" i="2"/>
  <c r="G143" i="2"/>
  <c r="C143" i="2"/>
  <c r="E143" i="2"/>
  <c r="H143" i="2"/>
  <c r="A144" i="2"/>
  <c r="B144" i="2"/>
  <c r="C144" i="2"/>
  <c r="E144" i="2"/>
  <c r="D144" i="2"/>
  <c r="G144" i="2"/>
  <c r="H144" i="2"/>
  <c r="A145" i="2"/>
  <c r="B145" i="2"/>
  <c r="C145" i="2"/>
  <c r="E145" i="2"/>
  <c r="D145" i="2"/>
  <c r="G145" i="2"/>
  <c r="H145" i="2"/>
  <c r="A146" i="2"/>
  <c r="B146" i="2"/>
  <c r="C146" i="2"/>
  <c r="D146" i="2"/>
  <c r="E146" i="2"/>
  <c r="G146" i="2"/>
  <c r="H146" i="2"/>
  <c r="A147" i="2"/>
  <c r="B147" i="2"/>
  <c r="D147" i="2"/>
  <c r="E147" i="2"/>
  <c r="G147" i="2"/>
  <c r="C147" i="2"/>
  <c r="H147" i="2"/>
  <c r="A148" i="2"/>
  <c r="D148" i="2"/>
  <c r="G148" i="2"/>
  <c r="C148" i="2"/>
  <c r="E148" i="2"/>
  <c r="H148" i="2"/>
  <c r="B148" i="2"/>
  <c r="A149" i="2"/>
  <c r="D149" i="2"/>
  <c r="G149" i="2"/>
  <c r="C149" i="2"/>
  <c r="E149" i="2"/>
  <c r="H149" i="2"/>
  <c r="B149" i="2"/>
  <c r="A150" i="2"/>
  <c r="D150" i="2"/>
  <c r="G150" i="2"/>
  <c r="C150" i="2"/>
  <c r="H150" i="2"/>
  <c r="B150" i="2"/>
  <c r="A151" i="2"/>
  <c r="B151" i="2"/>
  <c r="D151" i="2"/>
  <c r="G151" i="2"/>
  <c r="C151" i="2"/>
  <c r="E151" i="2"/>
  <c r="H151" i="2"/>
  <c r="A152" i="2"/>
  <c r="B152" i="2"/>
  <c r="C152" i="2"/>
  <c r="E152" i="2"/>
  <c r="D152" i="2"/>
  <c r="G152" i="2"/>
  <c r="H152" i="2"/>
  <c r="A153" i="2"/>
  <c r="B153" i="2"/>
  <c r="C153" i="2"/>
  <c r="E153" i="2"/>
  <c r="D153" i="2"/>
  <c r="G153" i="2"/>
  <c r="H153" i="2"/>
  <c r="A154" i="2"/>
  <c r="B154" i="2"/>
  <c r="C154" i="2"/>
  <c r="D154" i="2"/>
  <c r="E154" i="2"/>
  <c r="G154" i="2"/>
  <c r="H154" i="2"/>
  <c r="A155" i="2"/>
  <c r="B155" i="2"/>
  <c r="D155" i="2"/>
  <c r="G155" i="2"/>
  <c r="C155" i="2"/>
  <c r="E155" i="2"/>
  <c r="H155" i="2"/>
  <c r="A156" i="2"/>
  <c r="D156" i="2"/>
  <c r="G156" i="2"/>
  <c r="C156" i="2"/>
  <c r="E156" i="2"/>
  <c r="H156" i="2"/>
  <c r="B156" i="2"/>
  <c r="A157" i="2"/>
  <c r="D157" i="2"/>
  <c r="G157" i="2"/>
  <c r="C157" i="2"/>
  <c r="E157" i="2"/>
  <c r="H157" i="2"/>
  <c r="B157" i="2"/>
  <c r="A158" i="2"/>
  <c r="D158" i="2"/>
  <c r="G158" i="2"/>
  <c r="C158" i="2"/>
  <c r="E158" i="2"/>
  <c r="H158" i="2"/>
  <c r="B158" i="2"/>
  <c r="A159" i="2"/>
  <c r="B159" i="2"/>
  <c r="D159" i="2"/>
  <c r="G159" i="2"/>
  <c r="C159" i="2"/>
  <c r="E159" i="2"/>
  <c r="H159" i="2"/>
  <c r="A160" i="2"/>
  <c r="B160" i="2"/>
  <c r="C160" i="2"/>
  <c r="E160" i="2"/>
  <c r="D160" i="2"/>
  <c r="G160" i="2"/>
  <c r="H160" i="2"/>
  <c r="A161" i="2"/>
  <c r="B161" i="2"/>
  <c r="C161" i="2"/>
  <c r="E161" i="2"/>
  <c r="D161" i="2"/>
  <c r="G161" i="2"/>
  <c r="H161" i="2"/>
  <c r="A162" i="2"/>
  <c r="B162" i="2"/>
  <c r="C162" i="2"/>
  <c r="E162" i="2"/>
  <c r="D162" i="2"/>
  <c r="G162" i="2"/>
  <c r="H162" i="2"/>
  <c r="A163" i="2"/>
  <c r="B163" i="2"/>
  <c r="D163" i="2"/>
  <c r="G163" i="2"/>
  <c r="C163" i="2"/>
  <c r="E163" i="2"/>
  <c r="H163" i="2"/>
  <c r="A164" i="2"/>
  <c r="D164" i="2"/>
  <c r="G164" i="2"/>
  <c r="C164" i="2"/>
  <c r="E164" i="2"/>
  <c r="H164" i="2"/>
  <c r="B164" i="2"/>
  <c r="A165" i="2"/>
  <c r="D165" i="2"/>
  <c r="G165" i="2"/>
  <c r="C165" i="2"/>
  <c r="H165" i="2"/>
  <c r="B165" i="2"/>
  <c r="A166" i="2"/>
  <c r="D166" i="2"/>
  <c r="G166" i="2"/>
  <c r="C166" i="2"/>
  <c r="E166" i="2"/>
  <c r="H166" i="2"/>
  <c r="B166" i="2"/>
  <c r="A167" i="2"/>
  <c r="B167" i="2"/>
  <c r="D167" i="2"/>
  <c r="G167" i="2"/>
  <c r="C167" i="2"/>
  <c r="E167" i="2"/>
  <c r="H167" i="2"/>
  <c r="A168" i="2"/>
  <c r="B168" i="2"/>
  <c r="C168" i="2"/>
  <c r="E168" i="2"/>
  <c r="D168" i="2"/>
  <c r="G168" i="2"/>
  <c r="H168" i="2"/>
  <c r="A169" i="2"/>
  <c r="B169" i="2"/>
  <c r="C169" i="2"/>
  <c r="E169" i="2"/>
  <c r="D169" i="2"/>
  <c r="G169" i="2"/>
  <c r="H169" i="2"/>
  <c r="A170" i="2"/>
  <c r="C170" i="2"/>
  <c r="D170" i="2"/>
  <c r="E170" i="2"/>
  <c r="G170" i="2"/>
  <c r="H170" i="2"/>
  <c r="B170" i="2"/>
  <c r="A171" i="2"/>
  <c r="B171" i="2"/>
  <c r="D171" i="2"/>
  <c r="G171" i="2"/>
  <c r="C171" i="2"/>
  <c r="E171" i="2"/>
  <c r="H171" i="2"/>
  <c r="A172" i="2"/>
  <c r="D172" i="2"/>
  <c r="E172" i="2"/>
  <c r="G172" i="2"/>
  <c r="C172" i="2"/>
  <c r="H172" i="2"/>
  <c r="B172" i="2"/>
  <c r="A173" i="2"/>
  <c r="D173" i="2"/>
  <c r="G173" i="2"/>
  <c r="C173" i="2"/>
  <c r="E173" i="2"/>
  <c r="H173" i="2"/>
  <c r="B173" i="2"/>
  <c r="A174" i="2"/>
  <c r="D174" i="2"/>
  <c r="G174" i="2"/>
  <c r="C174" i="2"/>
  <c r="E174" i="2"/>
  <c r="H174" i="2"/>
  <c r="B174" i="2"/>
  <c r="A175" i="2"/>
  <c r="B175" i="2"/>
  <c r="D175" i="2"/>
  <c r="G175" i="2"/>
  <c r="C175" i="2"/>
  <c r="E175" i="2"/>
  <c r="H175" i="2"/>
  <c r="A176" i="2"/>
  <c r="B176" i="2"/>
  <c r="C176" i="2"/>
  <c r="E176" i="2"/>
  <c r="D176" i="2"/>
  <c r="G176" i="2"/>
  <c r="H176" i="2"/>
  <c r="A177" i="2"/>
  <c r="B177" i="2"/>
  <c r="C177" i="2"/>
  <c r="E177" i="2"/>
  <c r="D177" i="2"/>
  <c r="G177" i="2"/>
  <c r="H177" i="2"/>
  <c r="A178" i="2"/>
  <c r="C178" i="2"/>
  <c r="D178" i="2"/>
  <c r="E178" i="2"/>
  <c r="G178" i="2"/>
  <c r="H178" i="2"/>
  <c r="B178" i="2"/>
  <c r="A179" i="2"/>
  <c r="B179" i="2"/>
  <c r="D179" i="2"/>
  <c r="G179" i="2"/>
  <c r="C179" i="2"/>
  <c r="E179" i="2"/>
  <c r="H179" i="2"/>
  <c r="A180" i="2"/>
  <c r="D180" i="2"/>
  <c r="E180" i="2"/>
  <c r="G180" i="2"/>
  <c r="C180" i="2"/>
  <c r="H180" i="2"/>
  <c r="B180" i="2"/>
  <c r="A181" i="2"/>
  <c r="D181" i="2"/>
  <c r="G181" i="2"/>
  <c r="C181" i="2"/>
  <c r="E181" i="2"/>
  <c r="H181" i="2"/>
  <c r="B181" i="2"/>
  <c r="A182" i="2"/>
  <c r="D182" i="2"/>
  <c r="G182" i="2"/>
  <c r="C182" i="2"/>
  <c r="E182" i="2"/>
  <c r="H182" i="2"/>
  <c r="B182" i="2"/>
  <c r="A183" i="2"/>
  <c r="B183" i="2"/>
  <c r="D183" i="2"/>
  <c r="G183" i="2"/>
  <c r="C183" i="2"/>
  <c r="E183" i="2"/>
  <c r="H183" i="2"/>
  <c r="A184" i="2"/>
  <c r="B184" i="2"/>
  <c r="C184" i="2"/>
  <c r="E184" i="2"/>
  <c r="D184" i="2"/>
  <c r="G184" i="2"/>
  <c r="H184" i="2"/>
  <c r="A185" i="2"/>
  <c r="B185" i="2"/>
  <c r="C185" i="2"/>
  <c r="D185" i="2"/>
  <c r="G185" i="2"/>
  <c r="H185" i="2"/>
  <c r="A186" i="2"/>
  <c r="C186" i="2"/>
  <c r="E186" i="2"/>
  <c r="D186" i="2"/>
  <c r="G186" i="2"/>
  <c r="H186" i="2"/>
  <c r="B186" i="2"/>
  <c r="A187" i="2"/>
  <c r="B187" i="2"/>
  <c r="D187" i="2"/>
  <c r="G187" i="2"/>
  <c r="C187" i="2"/>
  <c r="H187" i="2"/>
  <c r="A188" i="2"/>
  <c r="D188" i="2"/>
  <c r="E188" i="2"/>
  <c r="G188" i="2"/>
  <c r="C188" i="2"/>
  <c r="H188" i="2"/>
  <c r="B188" i="2"/>
  <c r="A189" i="2"/>
  <c r="D189" i="2"/>
  <c r="G189" i="2"/>
  <c r="C189" i="2"/>
  <c r="H189" i="2"/>
  <c r="B189" i="2"/>
  <c r="A190" i="2"/>
  <c r="C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B192" i="2"/>
  <c r="C192" i="2"/>
  <c r="E192" i="2"/>
  <c r="D192" i="2"/>
  <c r="G192" i="2"/>
  <c r="H192" i="2"/>
  <c r="A193" i="2"/>
  <c r="B193" i="2"/>
  <c r="C193" i="2"/>
  <c r="E193" i="2"/>
  <c r="D193" i="2"/>
  <c r="G193" i="2"/>
  <c r="H193" i="2"/>
  <c r="A194" i="2"/>
  <c r="C194" i="2"/>
  <c r="E194" i="2"/>
  <c r="D194" i="2"/>
  <c r="G194" i="2"/>
  <c r="H194" i="2"/>
  <c r="B194" i="2"/>
  <c r="A195" i="2"/>
  <c r="B195" i="2"/>
  <c r="D195" i="2"/>
  <c r="E195" i="2"/>
  <c r="G195" i="2"/>
  <c r="C195" i="2"/>
  <c r="H195" i="2"/>
  <c r="A196" i="2"/>
  <c r="D196" i="2"/>
  <c r="G196" i="2"/>
  <c r="C196" i="2"/>
  <c r="H196" i="2"/>
  <c r="B196" i="2"/>
  <c r="A197" i="2"/>
  <c r="D197" i="2"/>
  <c r="G197" i="2"/>
  <c r="C197" i="2"/>
  <c r="E197" i="2"/>
  <c r="H197" i="2"/>
  <c r="B197" i="2"/>
  <c r="A198" i="2"/>
  <c r="C198" i="2"/>
  <c r="D198" i="2"/>
  <c r="G198" i="2"/>
  <c r="H198" i="2"/>
  <c r="B198" i="2"/>
  <c r="A199" i="2"/>
  <c r="B199" i="2"/>
  <c r="D199" i="2"/>
  <c r="G199" i="2"/>
  <c r="C199" i="2"/>
  <c r="E199" i="2"/>
  <c r="H199" i="2"/>
  <c r="A200" i="2"/>
  <c r="B200" i="2"/>
  <c r="C200" i="2"/>
  <c r="E200" i="2"/>
  <c r="D200" i="2"/>
  <c r="G200" i="2"/>
  <c r="H200" i="2"/>
  <c r="A201" i="2"/>
  <c r="B201" i="2"/>
  <c r="D201" i="2"/>
  <c r="G201" i="2"/>
  <c r="C201" i="2"/>
  <c r="E201" i="2"/>
  <c r="H201" i="2"/>
  <c r="A202" i="2"/>
  <c r="C202" i="2"/>
  <c r="D202" i="2"/>
  <c r="E202" i="2"/>
  <c r="G202" i="2"/>
  <c r="H202" i="2"/>
  <c r="B202" i="2"/>
  <c r="A203" i="2"/>
  <c r="B203" i="2"/>
  <c r="D203" i="2"/>
  <c r="G203" i="2"/>
  <c r="C203" i="2"/>
  <c r="H203" i="2"/>
  <c r="A204" i="2"/>
  <c r="D204" i="2"/>
  <c r="G204" i="2"/>
  <c r="C204" i="2"/>
  <c r="H204" i="2"/>
  <c r="B204" i="2"/>
  <c r="A205" i="2"/>
  <c r="B205" i="2"/>
  <c r="D205" i="2"/>
  <c r="G205" i="2"/>
  <c r="C205" i="2"/>
  <c r="H205" i="2"/>
  <c r="A206" i="2"/>
  <c r="C206" i="2"/>
  <c r="D206" i="2"/>
  <c r="G206" i="2"/>
  <c r="H206" i="2"/>
  <c r="B206" i="2"/>
  <c r="A207" i="2"/>
  <c r="B207" i="2"/>
  <c r="D207" i="2"/>
  <c r="G207" i="2"/>
  <c r="C207" i="2"/>
  <c r="H207" i="2"/>
  <c r="A208" i="2"/>
  <c r="B208" i="2"/>
  <c r="C208" i="2"/>
  <c r="D208" i="2"/>
  <c r="G208" i="2"/>
  <c r="H208" i="2"/>
  <c r="A209" i="2"/>
  <c r="B209" i="2"/>
  <c r="D209" i="2"/>
  <c r="G209" i="2"/>
  <c r="C209" i="2"/>
  <c r="H209" i="2"/>
  <c r="A210" i="2"/>
  <c r="C210" i="2"/>
  <c r="D210" i="2"/>
  <c r="G210" i="2"/>
  <c r="H210" i="2"/>
  <c r="B210" i="2"/>
  <c r="A211" i="2"/>
  <c r="B211" i="2"/>
  <c r="D211" i="2"/>
  <c r="G211" i="2"/>
  <c r="C211" i="2"/>
  <c r="H211" i="2"/>
  <c r="A212" i="2"/>
  <c r="C212" i="2"/>
  <c r="D212" i="2"/>
  <c r="G212" i="2"/>
  <c r="H212" i="2"/>
  <c r="B212" i="2"/>
  <c r="A213" i="2"/>
  <c r="B213" i="2"/>
  <c r="D213" i="2"/>
  <c r="G213" i="2"/>
  <c r="C213" i="2"/>
  <c r="H213" i="2"/>
  <c r="A214" i="2"/>
  <c r="D214" i="2"/>
  <c r="G214" i="2"/>
  <c r="C214" i="2"/>
  <c r="H214" i="2"/>
  <c r="B214" i="2"/>
  <c r="A215" i="2"/>
  <c r="D215" i="2"/>
  <c r="G215" i="2"/>
  <c r="C215" i="2"/>
  <c r="H215" i="2"/>
  <c r="B215" i="2"/>
  <c r="A216" i="2"/>
  <c r="B216" i="2"/>
  <c r="C216" i="2"/>
  <c r="D216" i="2"/>
  <c r="G216" i="2"/>
  <c r="H216" i="2"/>
  <c r="A217" i="2"/>
  <c r="B217" i="2"/>
  <c r="D217" i="2"/>
  <c r="G217" i="2"/>
  <c r="C217" i="2"/>
  <c r="H217" i="2"/>
  <c r="A218" i="2"/>
  <c r="C218" i="2"/>
  <c r="D218" i="2"/>
  <c r="G218" i="2"/>
  <c r="H218" i="2"/>
  <c r="B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B221" i="2"/>
  <c r="D221" i="2"/>
  <c r="G221" i="2"/>
  <c r="C221" i="2"/>
  <c r="H221" i="2"/>
  <c r="A222" i="2"/>
  <c r="D222" i="2"/>
  <c r="G222" i="2"/>
  <c r="C222" i="2"/>
  <c r="H222" i="2"/>
  <c r="B222" i="2"/>
  <c r="A223" i="2"/>
  <c r="D223" i="2"/>
  <c r="G223" i="2"/>
  <c r="C223" i="2"/>
  <c r="H223" i="2"/>
  <c r="B223" i="2"/>
  <c r="A224" i="2"/>
  <c r="C224" i="2"/>
  <c r="D224" i="2"/>
  <c r="G224" i="2"/>
  <c r="H224" i="2"/>
  <c r="B224" i="2"/>
  <c r="A225" i="2"/>
  <c r="B225" i="2"/>
  <c r="D225" i="2"/>
  <c r="G225" i="2"/>
  <c r="C225" i="2"/>
  <c r="H225" i="2"/>
  <c r="A226" i="2"/>
  <c r="B226" i="2"/>
  <c r="C226" i="2"/>
  <c r="D226" i="2"/>
  <c r="G226" i="2"/>
  <c r="H226" i="2"/>
  <c r="A227" i="2"/>
  <c r="B227" i="2"/>
  <c r="C227" i="2"/>
  <c r="D227" i="2"/>
  <c r="G227" i="2"/>
  <c r="H227" i="2"/>
  <c r="A228" i="2"/>
  <c r="C228" i="2"/>
  <c r="D228" i="2"/>
  <c r="G228" i="2"/>
  <c r="H228" i="2"/>
  <c r="B228" i="2"/>
  <c r="A229" i="2"/>
  <c r="B229" i="2"/>
  <c r="D229" i="2"/>
  <c r="G229" i="2"/>
  <c r="C229" i="2"/>
  <c r="E229" i="2"/>
  <c r="H229" i="2"/>
  <c r="A230" i="2"/>
  <c r="D230" i="2"/>
  <c r="G230" i="2"/>
  <c r="C230" i="2"/>
  <c r="H230" i="2"/>
  <c r="B230" i="2"/>
  <c r="A231" i="2"/>
  <c r="D231" i="2"/>
  <c r="G231" i="2"/>
  <c r="C231" i="2"/>
  <c r="H231" i="2"/>
  <c r="B231" i="2"/>
  <c r="A232" i="2"/>
  <c r="C232" i="2"/>
  <c r="D232" i="2"/>
  <c r="G232" i="2"/>
  <c r="H232" i="2"/>
  <c r="B232" i="2"/>
  <c r="A233" i="2"/>
  <c r="B233" i="2"/>
  <c r="D233" i="2"/>
  <c r="G233" i="2"/>
  <c r="C233" i="2"/>
  <c r="H233" i="2"/>
  <c r="A234" i="2"/>
  <c r="B234" i="2"/>
  <c r="C234" i="2"/>
  <c r="D234" i="2"/>
  <c r="G234" i="2"/>
  <c r="H234" i="2"/>
  <c r="A235" i="2"/>
  <c r="B235" i="2"/>
  <c r="C235" i="2"/>
  <c r="D235" i="2"/>
  <c r="G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H237" i="2"/>
  <c r="A238" i="2"/>
  <c r="D238" i="2"/>
  <c r="G238" i="2"/>
  <c r="C238" i="2"/>
  <c r="E238" i="2"/>
  <c r="H238" i="2"/>
  <c r="B238" i="2"/>
  <c r="A239" i="2"/>
  <c r="D239" i="2"/>
  <c r="G239" i="2"/>
  <c r="C239" i="2"/>
  <c r="E239" i="2"/>
  <c r="H239" i="2"/>
  <c r="B239" i="2"/>
  <c r="A240" i="2"/>
  <c r="C240" i="2"/>
  <c r="D240" i="2"/>
  <c r="G240" i="2"/>
  <c r="H240" i="2"/>
  <c r="B240" i="2"/>
  <c r="A241" i="2"/>
  <c r="B241" i="2"/>
  <c r="D241" i="2"/>
  <c r="G241" i="2"/>
  <c r="C241" i="2"/>
  <c r="H241" i="2"/>
  <c r="A242" i="2"/>
  <c r="B242" i="2"/>
  <c r="C242" i="2"/>
  <c r="D242" i="2"/>
  <c r="G242" i="2"/>
  <c r="H242" i="2"/>
  <c r="A243" i="2"/>
  <c r="B243" i="2"/>
  <c r="C243" i="2"/>
  <c r="D243" i="2"/>
  <c r="G243" i="2"/>
  <c r="H243" i="2"/>
  <c r="A244" i="2"/>
  <c r="C244" i="2"/>
  <c r="D244" i="2"/>
  <c r="E244" i="2"/>
  <c r="G244" i="2"/>
  <c r="H244" i="2"/>
  <c r="B244" i="2"/>
  <c r="A245" i="2"/>
  <c r="B245" i="2"/>
  <c r="D245" i="2"/>
  <c r="G245" i="2"/>
  <c r="C245" i="2"/>
  <c r="H245" i="2"/>
  <c r="A246" i="2"/>
  <c r="D246" i="2"/>
  <c r="G246" i="2"/>
  <c r="C246" i="2"/>
  <c r="H246" i="2"/>
  <c r="B246" i="2"/>
  <c r="A247" i="2"/>
  <c r="D247" i="2"/>
  <c r="G247" i="2"/>
  <c r="C247" i="2"/>
  <c r="H247" i="2"/>
  <c r="B247" i="2"/>
  <c r="A248" i="2"/>
  <c r="C248" i="2"/>
  <c r="D248" i="2"/>
  <c r="G248" i="2"/>
  <c r="H248" i="2"/>
  <c r="B248" i="2"/>
  <c r="A249" i="2"/>
  <c r="B249" i="2"/>
  <c r="D249" i="2"/>
  <c r="G249" i="2"/>
  <c r="C249" i="2"/>
  <c r="E249" i="2"/>
  <c r="H249" i="2"/>
  <c r="A250" i="2"/>
  <c r="B250" i="2"/>
  <c r="C250" i="2"/>
  <c r="D250" i="2"/>
  <c r="G250" i="2"/>
  <c r="H250" i="2"/>
  <c r="A251" i="2"/>
  <c r="B251" i="2"/>
  <c r="C251" i="2"/>
  <c r="D251" i="2"/>
  <c r="G251" i="2"/>
  <c r="H251" i="2"/>
  <c r="A252" i="2"/>
  <c r="C252" i="2"/>
  <c r="D252" i="2"/>
  <c r="G252" i="2"/>
  <c r="H252" i="2"/>
  <c r="B252" i="2"/>
  <c r="A253" i="2"/>
  <c r="B253" i="2"/>
  <c r="D253" i="2"/>
  <c r="G253" i="2"/>
  <c r="C253" i="2"/>
  <c r="E253" i="2"/>
  <c r="H253" i="2"/>
  <c r="A254" i="2"/>
  <c r="D254" i="2"/>
  <c r="G254" i="2"/>
  <c r="C254" i="2"/>
  <c r="H254" i="2"/>
  <c r="B254" i="2"/>
  <c r="A255" i="2"/>
  <c r="D255" i="2"/>
  <c r="G255" i="2"/>
  <c r="C255" i="2"/>
  <c r="H255" i="2"/>
  <c r="B255" i="2"/>
  <c r="A256" i="2"/>
  <c r="C256" i="2"/>
  <c r="E256" i="2"/>
  <c r="D256" i="2"/>
  <c r="G256" i="2"/>
  <c r="H256" i="2"/>
  <c r="B256" i="2"/>
  <c r="A257" i="2"/>
  <c r="B257" i="2"/>
  <c r="D257" i="2"/>
  <c r="G257" i="2"/>
  <c r="C257" i="2"/>
  <c r="H257" i="2"/>
  <c r="A258" i="2"/>
  <c r="B258" i="2"/>
  <c r="C258" i="2"/>
  <c r="E258" i="2"/>
  <c r="D258" i="2"/>
  <c r="G258" i="2"/>
  <c r="H258" i="2"/>
  <c r="A259" i="2"/>
  <c r="B259" i="2"/>
  <c r="C259" i="2"/>
  <c r="D259" i="2"/>
  <c r="G259" i="2"/>
  <c r="H259" i="2"/>
  <c r="A260" i="2"/>
  <c r="C260" i="2"/>
  <c r="D260" i="2"/>
  <c r="E260" i="2"/>
  <c r="G260" i="2"/>
  <c r="H260" i="2"/>
  <c r="B260" i="2"/>
  <c r="A261" i="2"/>
  <c r="B261" i="2"/>
  <c r="D261" i="2"/>
  <c r="G261" i="2"/>
  <c r="C261" i="2"/>
  <c r="E261" i="2"/>
  <c r="H261" i="2"/>
  <c r="A262" i="2"/>
  <c r="D262" i="2"/>
  <c r="G262" i="2"/>
  <c r="C262" i="2"/>
  <c r="H262" i="2"/>
  <c r="B262" i="2"/>
  <c r="A263" i="2"/>
  <c r="D263" i="2"/>
  <c r="G263" i="2"/>
  <c r="C263" i="2"/>
  <c r="E263" i="2"/>
  <c r="H263" i="2"/>
  <c r="B263" i="2"/>
  <c r="A264" i="2"/>
  <c r="C264" i="2"/>
  <c r="D264" i="2"/>
  <c r="G264" i="2"/>
  <c r="H264" i="2"/>
  <c r="B264" i="2"/>
  <c r="A265" i="2"/>
  <c r="B265" i="2"/>
  <c r="D265" i="2"/>
  <c r="G265" i="2"/>
  <c r="C265" i="2"/>
  <c r="E265" i="2"/>
  <c r="H265" i="2"/>
  <c r="A266" i="2"/>
  <c r="B266" i="2"/>
  <c r="C266" i="2"/>
  <c r="D266" i="2"/>
  <c r="G266" i="2"/>
  <c r="H266" i="2"/>
  <c r="A267" i="2"/>
  <c r="B267" i="2"/>
  <c r="C267" i="2"/>
  <c r="E267" i="2"/>
  <c r="D267" i="2"/>
  <c r="G267" i="2"/>
  <c r="H267" i="2"/>
  <c r="A268" i="2"/>
  <c r="C268" i="2"/>
  <c r="D268" i="2"/>
  <c r="E268" i="2"/>
  <c r="G268" i="2"/>
  <c r="H268" i="2"/>
  <c r="B268" i="2"/>
  <c r="A269" i="2"/>
  <c r="C269" i="2"/>
  <c r="F269" i="2"/>
  <c r="D269" i="2"/>
  <c r="G269" i="2"/>
  <c r="H269" i="2"/>
  <c r="B269" i="2"/>
  <c r="A270" i="2"/>
  <c r="C270" i="2"/>
  <c r="E270" i="2"/>
  <c r="F270" i="2"/>
  <c r="D270" i="2"/>
  <c r="G270" i="2"/>
  <c r="H270" i="2"/>
  <c r="B270" i="2"/>
  <c r="A271" i="2"/>
  <c r="C271" i="2"/>
  <c r="F271" i="2"/>
  <c r="D271" i="2"/>
  <c r="G271" i="2"/>
  <c r="H271" i="2"/>
  <c r="B271" i="2"/>
  <c r="A272" i="2"/>
  <c r="C272" i="2"/>
  <c r="E272" i="2"/>
  <c r="F272" i="2"/>
  <c r="D272" i="2"/>
  <c r="G272" i="2"/>
  <c r="H272" i="2"/>
  <c r="B272" i="2"/>
  <c r="A273" i="2"/>
  <c r="C273" i="2"/>
  <c r="F273" i="2"/>
  <c r="D273" i="2"/>
  <c r="G273" i="2"/>
  <c r="H273" i="2"/>
  <c r="B273" i="2"/>
  <c r="A274" i="2"/>
  <c r="B274" i="2"/>
  <c r="D274" i="2"/>
  <c r="G274" i="2"/>
  <c r="C274" i="2"/>
  <c r="E274" i="2"/>
  <c r="H274" i="2"/>
  <c r="A275" i="2"/>
  <c r="D275" i="2"/>
  <c r="G275" i="2"/>
  <c r="C275" i="2"/>
  <c r="E275" i="2"/>
  <c r="H275" i="2"/>
  <c r="B275" i="2"/>
  <c r="A276" i="2"/>
  <c r="D276" i="2"/>
  <c r="G276" i="2"/>
  <c r="C276" i="2"/>
  <c r="H276" i="2"/>
  <c r="B276" i="2"/>
  <c r="A277" i="2"/>
  <c r="C277" i="2"/>
  <c r="E277" i="2"/>
  <c r="D277" i="2"/>
  <c r="G277" i="2"/>
  <c r="H277" i="2"/>
  <c r="B277" i="2"/>
  <c r="A278" i="2"/>
  <c r="B278" i="2"/>
  <c r="D278" i="2"/>
  <c r="G278" i="2"/>
  <c r="C278" i="2"/>
  <c r="H278" i="2"/>
  <c r="A279" i="2"/>
  <c r="B279" i="2"/>
  <c r="C279" i="2"/>
  <c r="E279" i="2"/>
  <c r="D279" i="2"/>
  <c r="G279" i="2"/>
  <c r="H279" i="2"/>
  <c r="A280" i="2"/>
  <c r="B280" i="2"/>
  <c r="C280" i="2"/>
  <c r="D280" i="2"/>
  <c r="G280" i="2"/>
  <c r="H280" i="2"/>
  <c r="A281" i="2"/>
  <c r="C281" i="2"/>
  <c r="D281" i="2"/>
  <c r="E281" i="2"/>
  <c r="G281" i="2"/>
  <c r="H281" i="2"/>
  <c r="B281" i="2"/>
  <c r="A282" i="2"/>
  <c r="B282" i="2"/>
  <c r="D282" i="2"/>
  <c r="G282" i="2"/>
  <c r="C282" i="2"/>
  <c r="E282" i="2"/>
  <c r="H282" i="2"/>
  <c r="A283" i="2"/>
  <c r="D283" i="2"/>
  <c r="G283" i="2"/>
  <c r="C283" i="2"/>
  <c r="E283" i="2"/>
  <c r="H283" i="2"/>
  <c r="B283" i="2"/>
  <c r="A284" i="2"/>
  <c r="D284" i="2"/>
  <c r="G284" i="2"/>
  <c r="C284" i="2"/>
  <c r="E284" i="2"/>
  <c r="H284" i="2"/>
  <c r="B284" i="2"/>
  <c r="A285" i="2"/>
  <c r="C285" i="2"/>
  <c r="D285" i="2"/>
  <c r="G285" i="2"/>
  <c r="H285" i="2"/>
  <c r="B285" i="2"/>
  <c r="A286" i="2"/>
  <c r="B286" i="2"/>
  <c r="D286" i="2"/>
  <c r="G286" i="2"/>
  <c r="C286" i="2"/>
  <c r="E286" i="2"/>
  <c r="H286" i="2"/>
  <c r="A287" i="2"/>
  <c r="B287" i="2"/>
  <c r="C287" i="2"/>
  <c r="D287" i="2"/>
  <c r="G287" i="2"/>
  <c r="H287" i="2"/>
  <c r="A288" i="2"/>
  <c r="B288" i="2"/>
  <c r="C288" i="2"/>
  <c r="E288" i="2"/>
  <c r="D288" i="2"/>
  <c r="G288" i="2"/>
  <c r="H288" i="2"/>
  <c r="A289" i="2"/>
  <c r="C289" i="2"/>
  <c r="D289" i="2"/>
  <c r="G289" i="2"/>
  <c r="H289" i="2"/>
  <c r="B289" i="2"/>
  <c r="A290" i="2"/>
  <c r="B290" i="2"/>
  <c r="D290" i="2"/>
  <c r="G290" i="2"/>
  <c r="C290" i="2"/>
  <c r="E290" i="2"/>
  <c r="H290" i="2"/>
  <c r="A291" i="2"/>
  <c r="D291" i="2"/>
  <c r="G291" i="2"/>
  <c r="C291" i="2"/>
  <c r="E291" i="2"/>
  <c r="H291" i="2"/>
  <c r="B291" i="2"/>
  <c r="A292" i="2"/>
  <c r="D292" i="2"/>
  <c r="G292" i="2"/>
  <c r="C292" i="2"/>
  <c r="E292" i="2"/>
  <c r="H292" i="2"/>
  <c r="B292" i="2"/>
  <c r="A293" i="2"/>
  <c r="C293" i="2"/>
  <c r="E293" i="2"/>
  <c r="D293" i="2"/>
  <c r="G293" i="2"/>
  <c r="H293" i="2"/>
  <c r="B293" i="2"/>
  <c r="A294" i="2"/>
  <c r="B294" i="2"/>
  <c r="D294" i="2"/>
  <c r="G294" i="2"/>
  <c r="C294" i="2"/>
  <c r="H294" i="2"/>
  <c r="A295" i="2"/>
  <c r="B295" i="2"/>
  <c r="C295" i="2"/>
  <c r="E295" i="2"/>
  <c r="D295" i="2"/>
  <c r="G295" i="2"/>
  <c r="H295" i="2"/>
  <c r="A296" i="2"/>
  <c r="B296" i="2"/>
  <c r="C296" i="2"/>
  <c r="D296" i="2"/>
  <c r="G296" i="2"/>
  <c r="H296" i="2"/>
  <c r="A297" i="2"/>
  <c r="C297" i="2"/>
  <c r="D297" i="2"/>
  <c r="E297" i="2"/>
  <c r="G297" i="2"/>
  <c r="H297" i="2"/>
  <c r="B297" i="2"/>
  <c r="A298" i="2"/>
  <c r="B298" i="2"/>
  <c r="D298" i="2"/>
  <c r="G298" i="2"/>
  <c r="C298" i="2"/>
  <c r="H298" i="2"/>
  <c r="A299" i="2"/>
  <c r="D299" i="2"/>
  <c r="G299" i="2"/>
  <c r="C299" i="2"/>
  <c r="E299" i="2"/>
  <c r="H299" i="2"/>
  <c r="B299" i="2"/>
  <c r="A300" i="2"/>
  <c r="D300" i="2"/>
  <c r="G300" i="2"/>
  <c r="C300" i="2"/>
  <c r="E300" i="2"/>
  <c r="H300" i="2"/>
  <c r="B300" i="2"/>
  <c r="A301" i="2"/>
  <c r="C301" i="2"/>
  <c r="D301" i="2"/>
  <c r="G301" i="2"/>
  <c r="H301" i="2"/>
  <c r="B301" i="2"/>
  <c r="A302" i="2"/>
  <c r="B302" i="2"/>
  <c r="D302" i="2"/>
  <c r="G302" i="2"/>
  <c r="C302" i="2"/>
  <c r="E302" i="2"/>
  <c r="H302" i="2"/>
  <c r="A303" i="2"/>
  <c r="B303" i="2"/>
  <c r="C303" i="2"/>
  <c r="D303" i="2"/>
  <c r="G303" i="2"/>
  <c r="H303" i="2"/>
  <c r="A304" i="2"/>
  <c r="B304" i="2"/>
  <c r="C304" i="2"/>
  <c r="E304" i="2"/>
  <c r="D304" i="2"/>
  <c r="G304" i="2"/>
  <c r="H304" i="2"/>
  <c r="A305" i="2"/>
  <c r="C305" i="2"/>
  <c r="D305" i="2"/>
  <c r="E305" i="2"/>
  <c r="G305" i="2"/>
  <c r="H305" i="2"/>
  <c r="B305" i="2"/>
  <c r="A306" i="2"/>
  <c r="B306" i="2"/>
  <c r="D306" i="2"/>
  <c r="G306" i="2"/>
  <c r="C306" i="2"/>
  <c r="H306" i="2"/>
  <c r="A307" i="2"/>
  <c r="D307" i="2"/>
  <c r="G307" i="2"/>
  <c r="C307" i="2"/>
  <c r="E307" i="2"/>
  <c r="H307" i="2"/>
  <c r="B307" i="2"/>
  <c r="A308" i="2"/>
  <c r="D308" i="2"/>
  <c r="G308" i="2"/>
  <c r="C308" i="2"/>
  <c r="H308" i="2"/>
  <c r="B308" i="2"/>
  <c r="A309" i="2"/>
  <c r="C309" i="2"/>
  <c r="E309" i="2"/>
  <c r="D309" i="2"/>
  <c r="G309" i="2"/>
  <c r="H309" i="2"/>
  <c r="B309" i="2"/>
  <c r="A310" i="2"/>
  <c r="B310" i="2"/>
  <c r="D310" i="2"/>
  <c r="G310" i="2"/>
  <c r="C310" i="2"/>
  <c r="E310" i="2"/>
  <c r="H310" i="2"/>
  <c r="A311" i="2"/>
  <c r="B311" i="2"/>
  <c r="C311" i="2"/>
  <c r="E311" i="2"/>
  <c r="D311" i="2"/>
  <c r="G311" i="2"/>
  <c r="H311" i="2"/>
  <c r="A312" i="2"/>
  <c r="B312" i="2"/>
  <c r="C312" i="2"/>
  <c r="E312" i="2"/>
  <c r="D312" i="2"/>
  <c r="G312" i="2"/>
  <c r="H312" i="2"/>
  <c r="A313" i="2"/>
  <c r="C313" i="2"/>
  <c r="D313" i="2"/>
  <c r="G313" i="2"/>
  <c r="H313" i="2"/>
  <c r="B313" i="2"/>
  <c r="A314" i="2"/>
  <c r="B314" i="2"/>
  <c r="D314" i="2"/>
  <c r="G314" i="2"/>
  <c r="C314" i="2"/>
  <c r="E314" i="2"/>
  <c r="H314" i="2"/>
  <c r="A315" i="2"/>
  <c r="D315" i="2"/>
  <c r="G315" i="2"/>
  <c r="C315" i="2"/>
  <c r="H315" i="2"/>
  <c r="B315" i="2"/>
  <c r="A316" i="2"/>
  <c r="D316" i="2"/>
  <c r="G316" i="2"/>
  <c r="C316" i="2"/>
  <c r="E316" i="2"/>
  <c r="H316" i="2"/>
  <c r="B316" i="2"/>
  <c r="A317" i="2"/>
  <c r="C317" i="2"/>
  <c r="D317" i="2"/>
  <c r="G317" i="2"/>
  <c r="H317" i="2"/>
  <c r="B317" i="2"/>
  <c r="A318" i="2"/>
  <c r="B318" i="2"/>
  <c r="D318" i="2"/>
  <c r="G318" i="2"/>
  <c r="C318" i="2"/>
  <c r="E318" i="2"/>
  <c r="H318" i="2"/>
  <c r="A319" i="2"/>
  <c r="B319" i="2"/>
  <c r="C319" i="2"/>
  <c r="E319" i="2"/>
  <c r="D319" i="2"/>
  <c r="G319" i="2"/>
  <c r="H319" i="2"/>
  <c r="A320" i="2"/>
  <c r="B320" i="2"/>
  <c r="C320" i="2"/>
  <c r="E320" i="2"/>
  <c r="D320" i="2"/>
  <c r="G320" i="2"/>
  <c r="H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E322" i="2"/>
  <c r="H322" i="2"/>
  <c r="A323" i="2"/>
  <c r="D323" i="2"/>
  <c r="G323" i="2"/>
  <c r="C323" i="2"/>
  <c r="E323" i="2"/>
  <c r="H323" i="2"/>
  <c r="B323" i="2"/>
  <c r="A324" i="2"/>
  <c r="D324" i="2"/>
  <c r="G324" i="2"/>
  <c r="C324" i="2"/>
  <c r="H324" i="2"/>
  <c r="B324" i="2"/>
  <c r="A325" i="2"/>
  <c r="C325" i="2"/>
  <c r="E325" i="2"/>
  <c r="D325" i="2"/>
  <c r="G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E327" i="2"/>
  <c r="D327" i="2"/>
  <c r="G327" i="2"/>
  <c r="H327" i="2"/>
  <c r="A328" i="2"/>
  <c r="B328" i="2"/>
  <c r="C328" i="2"/>
  <c r="E328" i="2"/>
  <c r="D328" i="2"/>
  <c r="G328" i="2"/>
  <c r="H328" i="2"/>
  <c r="A329" i="2"/>
  <c r="C329" i="2"/>
  <c r="D329" i="2"/>
  <c r="G329" i="2"/>
  <c r="H329" i="2"/>
  <c r="B329" i="2"/>
  <c r="A330" i="2"/>
  <c r="B330" i="2"/>
  <c r="D330" i="2"/>
  <c r="G330" i="2"/>
  <c r="C330" i="2"/>
  <c r="E330" i="2"/>
  <c r="H330" i="2"/>
  <c r="A331" i="2"/>
  <c r="D331" i="2"/>
  <c r="G331" i="2"/>
  <c r="C331" i="2"/>
  <c r="H331" i="2"/>
  <c r="B331" i="2"/>
  <c r="A332" i="2"/>
  <c r="D332" i="2"/>
  <c r="G332" i="2"/>
  <c r="C332" i="2"/>
  <c r="E332" i="2"/>
  <c r="H332" i="2"/>
  <c r="B332" i="2"/>
  <c r="A333" i="2"/>
  <c r="C333" i="2"/>
  <c r="E333" i="2"/>
  <c r="D333" i="2"/>
  <c r="G333" i="2"/>
  <c r="H333" i="2"/>
  <c r="B333" i="2"/>
  <c r="A334" i="2"/>
  <c r="B334" i="2"/>
  <c r="D334" i="2"/>
  <c r="G334" i="2"/>
  <c r="C334" i="2"/>
  <c r="E334" i="2"/>
  <c r="H334" i="2"/>
  <c r="A335" i="2"/>
  <c r="B335" i="2"/>
  <c r="C335" i="2"/>
  <c r="E335" i="2"/>
  <c r="D335" i="2"/>
  <c r="G335" i="2"/>
  <c r="H335" i="2"/>
  <c r="A336" i="2"/>
  <c r="B336" i="2"/>
  <c r="C336" i="2"/>
  <c r="D336" i="2"/>
  <c r="G336" i="2"/>
  <c r="H336" i="2"/>
  <c r="A337" i="2"/>
  <c r="C337" i="2"/>
  <c r="D337" i="2"/>
  <c r="E337" i="2"/>
  <c r="G337" i="2"/>
  <c r="H337" i="2"/>
  <c r="B337" i="2"/>
  <c r="A338" i="2"/>
  <c r="B338" i="2"/>
  <c r="D338" i="2"/>
  <c r="G338" i="2"/>
  <c r="C338" i="2"/>
  <c r="E338" i="2"/>
  <c r="H338" i="2"/>
  <c r="A339" i="2"/>
  <c r="D339" i="2"/>
  <c r="G339" i="2"/>
  <c r="C339" i="2"/>
  <c r="E339" i="2"/>
  <c r="H339" i="2"/>
  <c r="B339" i="2"/>
  <c r="A340" i="2"/>
  <c r="D340" i="2"/>
  <c r="G340" i="2"/>
  <c r="C340" i="2"/>
  <c r="E340" i="2"/>
  <c r="H340" i="2"/>
  <c r="B340" i="2"/>
  <c r="A341" i="2"/>
  <c r="C341" i="2"/>
  <c r="D341" i="2"/>
  <c r="G341" i="2"/>
  <c r="H341" i="2"/>
  <c r="B341" i="2"/>
  <c r="A342" i="2"/>
  <c r="B342" i="2"/>
  <c r="D342" i="2"/>
  <c r="G342" i="2"/>
  <c r="C342" i="2"/>
  <c r="E342" i="2"/>
  <c r="H342" i="2"/>
  <c r="A343" i="2"/>
  <c r="B343" i="2"/>
  <c r="C343" i="2"/>
  <c r="E343" i="2"/>
  <c r="D343" i="2"/>
  <c r="G343" i="2"/>
  <c r="H343" i="2"/>
  <c r="A344" i="2"/>
  <c r="B344" i="2"/>
  <c r="C344" i="2"/>
  <c r="E344" i="2"/>
  <c r="D344" i="2"/>
  <c r="G344" i="2"/>
  <c r="H344" i="2"/>
  <c r="A345" i="2"/>
  <c r="C345" i="2"/>
  <c r="D345" i="2"/>
  <c r="E345" i="2"/>
  <c r="G345" i="2"/>
  <c r="H345" i="2"/>
  <c r="B345" i="2"/>
  <c r="A346" i="2"/>
  <c r="B346" i="2"/>
  <c r="D346" i="2"/>
  <c r="G346" i="2"/>
  <c r="C346" i="2"/>
  <c r="E346" i="2"/>
  <c r="H346" i="2"/>
  <c r="A347" i="2"/>
  <c r="D347" i="2"/>
  <c r="G347" i="2"/>
  <c r="C347" i="2"/>
  <c r="E347" i="2"/>
  <c r="H347" i="2"/>
  <c r="B347" i="2"/>
  <c r="A348" i="2"/>
  <c r="D348" i="2"/>
  <c r="G348" i="2"/>
  <c r="C348" i="2"/>
  <c r="E348" i="2"/>
  <c r="H348" i="2"/>
  <c r="B348" i="2"/>
  <c r="A349" i="2"/>
  <c r="C349" i="2"/>
  <c r="E349" i="2"/>
  <c r="D349" i="2"/>
  <c r="G349" i="2"/>
  <c r="H349" i="2"/>
  <c r="B349" i="2"/>
  <c r="A350" i="2"/>
  <c r="B350" i="2"/>
  <c r="D350" i="2"/>
  <c r="G350" i="2"/>
  <c r="C350" i="2"/>
  <c r="E350" i="2"/>
  <c r="H350" i="2"/>
  <c r="A351" i="2"/>
  <c r="B351" i="2"/>
  <c r="C351" i="2"/>
  <c r="E351" i="2"/>
  <c r="D351" i="2"/>
  <c r="G351" i="2"/>
  <c r="H351" i="2"/>
  <c r="A352" i="2"/>
  <c r="B352" i="2"/>
  <c r="C352" i="2"/>
  <c r="E352" i="2"/>
  <c r="D352" i="2"/>
  <c r="G352" i="2"/>
  <c r="H352" i="2"/>
  <c r="A353" i="2"/>
  <c r="C353" i="2"/>
  <c r="D353" i="2"/>
  <c r="E353" i="2"/>
  <c r="G353" i="2"/>
  <c r="H353" i="2"/>
  <c r="B353" i="2"/>
  <c r="A354" i="2"/>
  <c r="B354" i="2"/>
  <c r="D354" i="2"/>
  <c r="G354" i="2"/>
  <c r="C354" i="2"/>
  <c r="E354" i="2"/>
  <c r="H354" i="2"/>
  <c r="A355" i="2"/>
  <c r="D355" i="2"/>
  <c r="G355" i="2"/>
  <c r="C355" i="2"/>
  <c r="E355" i="2"/>
  <c r="H355" i="2"/>
  <c r="B355" i="2"/>
  <c r="A356" i="2"/>
  <c r="D356" i="2"/>
  <c r="G356" i="2"/>
  <c r="C356" i="2"/>
  <c r="E356" i="2"/>
  <c r="H356" i="2"/>
  <c r="B356" i="2"/>
  <c r="A357" i="2"/>
  <c r="C357" i="2"/>
  <c r="E357" i="2"/>
  <c r="D357" i="2"/>
  <c r="G357" i="2"/>
  <c r="H357" i="2"/>
  <c r="B357" i="2"/>
  <c r="A358" i="2"/>
  <c r="B358" i="2"/>
  <c r="D358" i="2"/>
  <c r="G358" i="2"/>
  <c r="C358" i="2"/>
  <c r="E358" i="2"/>
  <c r="H358" i="2"/>
  <c r="A359" i="2"/>
  <c r="B359" i="2"/>
  <c r="C359" i="2"/>
  <c r="E359" i="2"/>
  <c r="D359" i="2"/>
  <c r="G359" i="2"/>
  <c r="H359" i="2"/>
  <c r="A360" i="2"/>
  <c r="B360" i="2"/>
  <c r="C360" i="2"/>
  <c r="D360" i="2"/>
  <c r="G360" i="2"/>
  <c r="H360" i="2"/>
  <c r="A361" i="2"/>
  <c r="C361" i="2"/>
  <c r="D361" i="2"/>
  <c r="E361" i="2"/>
  <c r="G361" i="2"/>
  <c r="H361" i="2"/>
  <c r="B361" i="2"/>
  <c r="A362" i="2"/>
  <c r="B362" i="2"/>
  <c r="D362" i="2"/>
  <c r="G362" i="2"/>
  <c r="C362" i="2"/>
  <c r="E362" i="2"/>
  <c r="H362" i="2"/>
  <c r="A363" i="2"/>
  <c r="D363" i="2"/>
  <c r="G363" i="2"/>
  <c r="C363" i="2"/>
  <c r="E363" i="2"/>
  <c r="H363" i="2"/>
  <c r="B363" i="2"/>
  <c r="A364" i="2"/>
  <c r="D364" i="2"/>
  <c r="G364" i="2"/>
  <c r="C364" i="2"/>
  <c r="E364" i="2"/>
  <c r="H364" i="2"/>
  <c r="B364" i="2"/>
  <c r="A365" i="2"/>
  <c r="C365" i="2"/>
  <c r="D365" i="2"/>
  <c r="G365" i="2"/>
  <c r="H365" i="2"/>
  <c r="B365" i="2"/>
  <c r="A366" i="2"/>
  <c r="B366" i="2"/>
  <c r="D366" i="2"/>
  <c r="G366" i="2"/>
  <c r="C366" i="2"/>
  <c r="E366" i="2"/>
  <c r="H366" i="2"/>
  <c r="A367" i="2"/>
  <c r="B367" i="2"/>
  <c r="C367" i="2"/>
  <c r="E367" i="2"/>
  <c r="D367" i="2"/>
  <c r="G367" i="2"/>
  <c r="H367" i="2"/>
  <c r="A368" i="2"/>
  <c r="B368" i="2"/>
  <c r="C368" i="2"/>
  <c r="E368" i="2"/>
  <c r="D368" i="2"/>
  <c r="G368" i="2"/>
  <c r="H368" i="2"/>
  <c r="A369" i="2"/>
  <c r="C369" i="2"/>
  <c r="D369" i="2"/>
  <c r="E369" i="2"/>
  <c r="G369" i="2"/>
  <c r="H369" i="2"/>
  <c r="B369" i="2"/>
  <c r="A370" i="2"/>
  <c r="B370" i="2"/>
  <c r="D370" i="2"/>
  <c r="G370" i="2"/>
  <c r="C370" i="2"/>
  <c r="H370" i="2"/>
  <c r="A371" i="2"/>
  <c r="D371" i="2"/>
  <c r="G371" i="2"/>
  <c r="C371" i="2"/>
  <c r="E371" i="2"/>
  <c r="H371" i="2"/>
  <c r="B371" i="2"/>
  <c r="A372" i="2"/>
  <c r="D372" i="2"/>
  <c r="G372" i="2"/>
  <c r="C372" i="2"/>
  <c r="E372" i="2"/>
  <c r="H372" i="2"/>
  <c r="B372" i="2"/>
  <c r="A373" i="2"/>
  <c r="C373" i="2"/>
  <c r="E373" i="2"/>
  <c r="D373" i="2"/>
  <c r="G373" i="2"/>
  <c r="H373" i="2"/>
  <c r="B373" i="2"/>
  <c r="A374" i="2"/>
  <c r="B374" i="2"/>
  <c r="D374" i="2"/>
  <c r="G374" i="2"/>
  <c r="C374" i="2"/>
  <c r="E374" i="2"/>
  <c r="H374" i="2"/>
  <c r="A375" i="2"/>
  <c r="B375" i="2"/>
  <c r="C375" i="2"/>
  <c r="E375" i="2"/>
  <c r="D375" i="2"/>
  <c r="G375" i="2"/>
  <c r="H375" i="2"/>
  <c r="A376" i="2"/>
  <c r="B376" i="2"/>
  <c r="C376" i="2"/>
  <c r="D376" i="2"/>
  <c r="G376" i="2"/>
  <c r="H376" i="2"/>
  <c r="A377" i="2"/>
  <c r="C377" i="2"/>
  <c r="D377" i="2"/>
  <c r="G377" i="2"/>
  <c r="H377" i="2"/>
  <c r="B377" i="2"/>
  <c r="A378" i="2"/>
  <c r="B378" i="2"/>
  <c r="D378" i="2"/>
  <c r="G378" i="2"/>
  <c r="C378" i="2"/>
  <c r="E378" i="2"/>
  <c r="H378" i="2"/>
  <c r="A379" i="2"/>
  <c r="D379" i="2"/>
  <c r="G379" i="2"/>
  <c r="C379" i="2"/>
  <c r="H379" i="2"/>
  <c r="B379" i="2"/>
  <c r="A380" i="2"/>
  <c r="D380" i="2"/>
  <c r="G380" i="2"/>
  <c r="C380" i="2"/>
  <c r="H380" i="2"/>
  <c r="B380" i="2"/>
  <c r="A381" i="2"/>
  <c r="C381" i="2"/>
  <c r="E381" i="2"/>
  <c r="D381" i="2"/>
  <c r="G381" i="2"/>
  <c r="H381" i="2"/>
  <c r="B381" i="2"/>
  <c r="A382" i="2"/>
  <c r="B382" i="2"/>
  <c r="D382" i="2"/>
  <c r="G382" i="2"/>
  <c r="C382" i="2"/>
  <c r="E382" i="2"/>
  <c r="H382" i="2"/>
  <c r="A383" i="2"/>
  <c r="B383" i="2"/>
  <c r="C383" i="2"/>
  <c r="E383" i="2"/>
  <c r="D383" i="2"/>
  <c r="G383" i="2"/>
  <c r="H383" i="2"/>
  <c r="A384" i="2"/>
  <c r="B384" i="2"/>
  <c r="C384" i="2"/>
  <c r="E384" i="2"/>
  <c r="D384" i="2"/>
  <c r="G384" i="2"/>
  <c r="H384" i="2"/>
  <c r="A385" i="2"/>
  <c r="C385" i="2"/>
  <c r="D385" i="2"/>
  <c r="G385" i="2"/>
  <c r="H385" i="2"/>
  <c r="B385" i="2"/>
  <c r="A386" i="2"/>
  <c r="B386" i="2"/>
  <c r="D386" i="2"/>
  <c r="G386" i="2"/>
  <c r="C386" i="2"/>
  <c r="E386" i="2"/>
  <c r="H386" i="2"/>
  <c r="A387" i="2"/>
  <c r="D387" i="2"/>
  <c r="G387" i="2"/>
  <c r="C387" i="2"/>
  <c r="E387" i="2"/>
  <c r="H387" i="2"/>
  <c r="B387" i="2"/>
  <c r="A388" i="2"/>
  <c r="D388" i="2"/>
  <c r="G388" i="2"/>
  <c r="C388" i="2"/>
  <c r="E388" i="2"/>
  <c r="H388" i="2"/>
  <c r="B388" i="2"/>
  <c r="A389" i="2"/>
  <c r="C389" i="2"/>
  <c r="E389" i="2"/>
  <c r="D389" i="2"/>
  <c r="G389" i="2"/>
  <c r="H389" i="2"/>
  <c r="B389" i="2"/>
  <c r="A390" i="2"/>
  <c r="B390" i="2"/>
  <c r="D390" i="2"/>
  <c r="G390" i="2"/>
  <c r="C390" i="2"/>
  <c r="E390" i="2"/>
  <c r="H390" i="2"/>
  <c r="A391" i="2"/>
  <c r="B391" i="2"/>
  <c r="C391" i="2"/>
  <c r="E391" i="2"/>
  <c r="D391" i="2"/>
  <c r="G391" i="2"/>
  <c r="H391" i="2"/>
  <c r="A392" i="2"/>
  <c r="B392" i="2"/>
  <c r="C392" i="2"/>
  <c r="E392" i="2"/>
  <c r="D392" i="2"/>
  <c r="G392" i="2"/>
  <c r="H392" i="2"/>
  <c r="A393" i="2"/>
  <c r="C393" i="2"/>
  <c r="D393" i="2"/>
  <c r="E393" i="2"/>
  <c r="G393" i="2"/>
  <c r="H393" i="2"/>
  <c r="B393" i="2"/>
  <c r="A394" i="2"/>
  <c r="B394" i="2"/>
  <c r="D394" i="2"/>
  <c r="G394" i="2"/>
  <c r="C394" i="2"/>
  <c r="E394" i="2"/>
  <c r="H394" i="2"/>
  <c r="A395" i="2"/>
  <c r="D395" i="2"/>
  <c r="G395" i="2"/>
  <c r="C395" i="2"/>
  <c r="E395" i="2"/>
  <c r="H395" i="2"/>
  <c r="B395" i="2"/>
  <c r="A396" i="2"/>
  <c r="D396" i="2"/>
  <c r="G396" i="2"/>
  <c r="C396" i="2"/>
  <c r="H396" i="2"/>
  <c r="B396" i="2"/>
  <c r="A397" i="2"/>
  <c r="C397" i="2"/>
  <c r="E397" i="2"/>
  <c r="D397" i="2"/>
  <c r="G397" i="2"/>
  <c r="H397" i="2"/>
  <c r="B397" i="2"/>
  <c r="A398" i="2"/>
  <c r="B398" i="2"/>
  <c r="D398" i="2"/>
  <c r="G398" i="2"/>
  <c r="C398" i="2"/>
  <c r="E398" i="2"/>
  <c r="H398" i="2"/>
  <c r="A399" i="2"/>
  <c r="B399" i="2"/>
  <c r="C399" i="2"/>
  <c r="E399" i="2"/>
  <c r="D399" i="2"/>
  <c r="G399" i="2"/>
  <c r="H399" i="2"/>
  <c r="A400" i="2"/>
  <c r="B400" i="2"/>
  <c r="C400" i="2"/>
  <c r="E400" i="2"/>
  <c r="D400" i="2"/>
  <c r="G400" i="2"/>
  <c r="H400" i="2"/>
  <c r="A401" i="2"/>
  <c r="C401" i="2"/>
  <c r="D401" i="2"/>
  <c r="E401" i="2"/>
  <c r="G401" i="2"/>
  <c r="H401" i="2"/>
  <c r="B401" i="2"/>
  <c r="A402" i="2"/>
  <c r="B402" i="2"/>
  <c r="D402" i="2"/>
  <c r="G402" i="2"/>
  <c r="C402" i="2"/>
  <c r="E402" i="2"/>
  <c r="H402" i="2"/>
  <c r="A403" i="2"/>
  <c r="D403" i="2"/>
  <c r="G403" i="2"/>
  <c r="C403" i="2"/>
  <c r="E403" i="2"/>
  <c r="H403" i="2"/>
  <c r="B403" i="2"/>
  <c r="A404" i="2"/>
  <c r="D404" i="2"/>
  <c r="G404" i="2"/>
  <c r="C404" i="2"/>
  <c r="E404" i="2"/>
  <c r="H404" i="2"/>
  <c r="B404" i="2"/>
  <c r="A405" i="2"/>
  <c r="C405" i="2"/>
  <c r="E405" i="2"/>
  <c r="D405" i="2"/>
  <c r="G405" i="2"/>
  <c r="H405" i="2"/>
  <c r="B405" i="2"/>
  <c r="A406" i="2"/>
  <c r="B406" i="2"/>
  <c r="D406" i="2"/>
  <c r="G406" i="2"/>
  <c r="C406" i="2"/>
  <c r="H406" i="2"/>
  <c r="A407" i="2"/>
  <c r="B407" i="2"/>
  <c r="C407" i="2"/>
  <c r="E407" i="2"/>
  <c r="D407" i="2"/>
  <c r="G407" i="2"/>
  <c r="H407" i="2"/>
  <c r="A408" i="2"/>
  <c r="B408" i="2"/>
  <c r="C408" i="2"/>
  <c r="E408" i="2"/>
  <c r="D408" i="2"/>
  <c r="G408" i="2"/>
  <c r="H408" i="2"/>
  <c r="A409" i="2"/>
  <c r="C409" i="2"/>
  <c r="D409" i="2"/>
  <c r="E409" i="2"/>
  <c r="G409" i="2"/>
  <c r="H409" i="2"/>
  <c r="B409" i="2"/>
  <c r="A410" i="2"/>
  <c r="B410" i="2"/>
  <c r="D410" i="2"/>
  <c r="G410" i="2"/>
  <c r="C410" i="2"/>
  <c r="E410" i="2"/>
  <c r="H410" i="2"/>
  <c r="A411" i="2"/>
  <c r="D411" i="2"/>
  <c r="G411" i="2"/>
  <c r="C411" i="2"/>
  <c r="E411" i="2"/>
  <c r="H411" i="2"/>
  <c r="B411" i="2"/>
  <c r="A412" i="2"/>
  <c r="D412" i="2"/>
  <c r="G412" i="2"/>
  <c r="C412" i="2"/>
  <c r="E412" i="2"/>
  <c r="H412" i="2"/>
  <c r="B412" i="2"/>
  <c r="A413" i="2"/>
  <c r="C413" i="2"/>
  <c r="E413" i="2"/>
  <c r="D413" i="2"/>
  <c r="G413" i="2"/>
  <c r="H413" i="2"/>
  <c r="B413" i="2"/>
  <c r="A414" i="2"/>
  <c r="B414" i="2"/>
  <c r="D414" i="2"/>
  <c r="G414" i="2"/>
  <c r="C414" i="2"/>
  <c r="E414" i="2"/>
  <c r="H414" i="2"/>
  <c r="A415" i="2"/>
  <c r="B415" i="2"/>
  <c r="C415" i="2"/>
  <c r="E415" i="2"/>
  <c r="D415" i="2"/>
  <c r="G415" i="2"/>
  <c r="H415" i="2"/>
  <c r="A416" i="2"/>
  <c r="B416" i="2"/>
  <c r="C416" i="2"/>
  <c r="E416" i="2"/>
  <c r="D416" i="2"/>
  <c r="G416" i="2"/>
  <c r="H416" i="2"/>
  <c r="A417" i="2"/>
  <c r="C417" i="2"/>
  <c r="D417" i="2"/>
  <c r="E417" i="2"/>
  <c r="G417" i="2"/>
  <c r="H417" i="2"/>
  <c r="B417" i="2"/>
  <c r="A418" i="2"/>
  <c r="B418" i="2"/>
  <c r="D418" i="2"/>
  <c r="G418" i="2"/>
  <c r="C418" i="2"/>
  <c r="E418" i="2"/>
  <c r="H418" i="2"/>
  <c r="A419" i="2"/>
  <c r="D419" i="2"/>
  <c r="G419" i="2"/>
  <c r="C419" i="2"/>
  <c r="H419" i="2"/>
  <c r="B419" i="2"/>
  <c r="A420" i="2"/>
  <c r="D420" i="2"/>
  <c r="G420" i="2"/>
  <c r="C420" i="2"/>
  <c r="E420" i="2"/>
  <c r="H420" i="2"/>
  <c r="B420" i="2"/>
  <c r="A421" i="2"/>
  <c r="C421" i="2"/>
  <c r="E421" i="2"/>
  <c r="D421" i="2"/>
  <c r="G421" i="2"/>
  <c r="H421" i="2"/>
  <c r="B421" i="2"/>
  <c r="A422" i="2"/>
  <c r="B422" i="2"/>
  <c r="D422" i="2"/>
  <c r="G422" i="2"/>
  <c r="C422" i="2"/>
  <c r="E422" i="2"/>
  <c r="H422" i="2"/>
  <c r="A423" i="2"/>
  <c r="B423" i="2"/>
  <c r="C423" i="2"/>
  <c r="E423" i="2"/>
  <c r="D423" i="2"/>
  <c r="G423" i="2"/>
  <c r="H423" i="2"/>
  <c r="A424" i="2"/>
  <c r="B424" i="2"/>
  <c r="C424" i="2"/>
  <c r="E424" i="2"/>
  <c r="D424" i="2"/>
  <c r="G424" i="2"/>
  <c r="H424" i="2"/>
  <c r="A425" i="2"/>
  <c r="C425" i="2"/>
  <c r="D425" i="2"/>
  <c r="E425" i="2"/>
  <c r="G425" i="2"/>
  <c r="H425" i="2"/>
  <c r="B425" i="2"/>
  <c r="A426" i="2"/>
  <c r="B426" i="2"/>
  <c r="D426" i="2"/>
  <c r="G426" i="2"/>
  <c r="C426" i="2"/>
  <c r="E426" i="2"/>
  <c r="H426" i="2"/>
  <c r="A427" i="2"/>
  <c r="D427" i="2"/>
  <c r="G427" i="2"/>
  <c r="C427" i="2"/>
  <c r="E427" i="2"/>
  <c r="H427" i="2"/>
  <c r="B427" i="2"/>
  <c r="A428" i="2"/>
  <c r="D428" i="2"/>
  <c r="G428" i="2"/>
  <c r="C428" i="2"/>
  <c r="H428" i="2"/>
  <c r="B428" i="2"/>
  <c r="A429" i="2"/>
  <c r="C429" i="2"/>
  <c r="E429" i="2"/>
  <c r="D429" i="2"/>
  <c r="G429" i="2"/>
  <c r="H429" i="2"/>
  <c r="B429" i="2"/>
  <c r="A430" i="2"/>
  <c r="B430" i="2"/>
  <c r="D430" i="2"/>
  <c r="G430" i="2"/>
  <c r="C430" i="2"/>
  <c r="E430" i="2"/>
  <c r="H430" i="2"/>
  <c r="A431" i="2"/>
  <c r="B431" i="2"/>
  <c r="C431" i="2"/>
  <c r="E431" i="2"/>
  <c r="D431" i="2"/>
  <c r="G431" i="2"/>
  <c r="H431" i="2"/>
  <c r="A432" i="2"/>
  <c r="B432" i="2"/>
  <c r="C432" i="2"/>
  <c r="E432" i="2"/>
  <c r="D432" i="2"/>
  <c r="G432" i="2"/>
  <c r="H432" i="2"/>
  <c r="A433" i="2"/>
  <c r="C433" i="2"/>
  <c r="D433" i="2"/>
  <c r="E433" i="2"/>
  <c r="G433" i="2"/>
  <c r="H433" i="2"/>
  <c r="B433" i="2"/>
  <c r="A434" i="2"/>
  <c r="B434" i="2"/>
  <c r="D434" i="2"/>
  <c r="G434" i="2"/>
  <c r="C434" i="2"/>
  <c r="E434" i="2"/>
  <c r="H434" i="2"/>
  <c r="A435" i="2"/>
  <c r="D435" i="2"/>
  <c r="G435" i="2"/>
  <c r="C435" i="2"/>
  <c r="E435" i="2"/>
  <c r="H435" i="2"/>
  <c r="B435" i="2"/>
  <c r="A436" i="2"/>
  <c r="D436" i="2"/>
  <c r="G436" i="2"/>
  <c r="C436" i="2"/>
  <c r="E436" i="2"/>
  <c r="H436" i="2"/>
  <c r="B436" i="2"/>
  <c r="A437" i="2"/>
  <c r="C437" i="2"/>
  <c r="E437" i="2"/>
  <c r="D437" i="2"/>
  <c r="G437" i="2"/>
  <c r="H437" i="2"/>
  <c r="B437" i="2"/>
  <c r="A438" i="2"/>
  <c r="B438" i="2"/>
  <c r="D438" i="2"/>
  <c r="G438" i="2"/>
  <c r="C438" i="2"/>
  <c r="E438" i="2"/>
  <c r="H438" i="2"/>
  <c r="A439" i="2"/>
  <c r="B439" i="2"/>
  <c r="C439" i="2"/>
  <c r="E439" i="2"/>
  <c r="D439" i="2"/>
  <c r="G439" i="2"/>
  <c r="H439" i="2"/>
  <c r="A440" i="2"/>
  <c r="B440" i="2"/>
  <c r="C440" i="2"/>
  <c r="D440" i="2"/>
  <c r="G440" i="2"/>
  <c r="H440" i="2"/>
  <c r="A441" i="2"/>
  <c r="C441" i="2"/>
  <c r="D441" i="2"/>
  <c r="E441" i="2"/>
  <c r="G441" i="2"/>
  <c r="H441" i="2"/>
  <c r="B441" i="2"/>
  <c r="A442" i="2"/>
  <c r="B442" i="2"/>
  <c r="D442" i="2"/>
  <c r="G442" i="2"/>
  <c r="C442" i="2"/>
  <c r="E442" i="2"/>
  <c r="H442" i="2"/>
  <c r="A443" i="2"/>
  <c r="D443" i="2"/>
  <c r="G443" i="2"/>
  <c r="C443" i="2"/>
  <c r="E443" i="2"/>
  <c r="H443" i="2"/>
  <c r="B443" i="2"/>
  <c r="A444" i="2"/>
  <c r="D444" i="2"/>
  <c r="G444" i="2"/>
  <c r="C444" i="2"/>
  <c r="E444" i="2"/>
  <c r="H444" i="2"/>
  <c r="B444" i="2"/>
  <c r="A445" i="2"/>
  <c r="C445" i="2"/>
  <c r="E445" i="2"/>
  <c r="D445" i="2"/>
  <c r="G445" i="2"/>
  <c r="H445" i="2"/>
  <c r="B445" i="2"/>
  <c r="A446" i="2"/>
  <c r="B446" i="2"/>
  <c r="D446" i="2"/>
  <c r="G446" i="2"/>
  <c r="C446" i="2"/>
  <c r="E446" i="2"/>
  <c r="H446" i="2"/>
  <c r="I459" i="1"/>
  <c r="R459" i="1"/>
  <c r="T459" i="1" s="1"/>
  <c r="J389" i="1"/>
  <c r="K467" i="1"/>
  <c r="T467" i="1"/>
  <c r="I228" i="1"/>
  <c r="I475" i="1"/>
  <c r="R475" i="1"/>
  <c r="T475" i="1" s="1"/>
  <c r="I424" i="1"/>
  <c r="R424" i="1"/>
  <c r="T424" i="1"/>
  <c r="R422" i="1"/>
  <c r="T422" i="1" s="1"/>
  <c r="I422" i="1"/>
  <c r="K452" i="1"/>
  <c r="R452" i="1"/>
  <c r="R445" i="1"/>
  <c r="R485" i="1"/>
  <c r="T485" i="1"/>
  <c r="R477" i="1"/>
  <c r="T477" i="1" s="1"/>
  <c r="I469" i="1"/>
  <c r="R469" i="1"/>
  <c r="R443" i="1"/>
  <c r="T443" i="1" s="1"/>
  <c r="I429" i="1"/>
  <c r="J391" i="1"/>
  <c r="R391" i="1"/>
  <c r="T391" i="1" s="1"/>
  <c r="R491" i="1"/>
  <c r="T491" i="1" s="1"/>
  <c r="R472" i="1"/>
  <c r="T472" i="1"/>
  <c r="I472" i="1"/>
  <c r="R464" i="1"/>
  <c r="T464" i="1" s="1"/>
  <c r="K464" i="1"/>
  <c r="R455" i="1"/>
  <c r="T455" i="1" s="1"/>
  <c r="I455" i="1"/>
  <c r="I432" i="1"/>
  <c r="R432" i="1"/>
  <c r="T432" i="1" s="1"/>
  <c r="I427" i="1"/>
  <c r="R427" i="1"/>
  <c r="T427" i="1" s="1"/>
  <c r="I377" i="1"/>
  <c r="R377" i="1"/>
  <c r="T377" i="1"/>
  <c r="I371" i="1"/>
  <c r="R371" i="1"/>
  <c r="T371" i="1" s="1"/>
  <c r="T446" i="1"/>
  <c r="I446" i="1"/>
  <c r="R441" i="1"/>
  <c r="T441" i="1" s="1"/>
  <c r="I439" i="1"/>
  <c r="R421" i="1"/>
  <c r="T421" i="1" s="1"/>
  <c r="T367" i="1"/>
  <c r="I367" i="1"/>
  <c r="R484" i="1"/>
  <c r="T484" i="1" s="1"/>
  <c r="I460" i="1"/>
  <c r="R460" i="1"/>
  <c r="T460" i="1"/>
  <c r="I449" i="1"/>
  <c r="T449" i="1"/>
  <c r="I425" i="1"/>
  <c r="R425" i="1"/>
  <c r="T425" i="1"/>
  <c r="I423" i="1"/>
  <c r="T399" i="1"/>
  <c r="J399" i="1"/>
  <c r="I444" i="1"/>
  <c r="R444" i="1"/>
  <c r="T444" i="1" s="1"/>
  <c r="I433" i="1"/>
  <c r="R433" i="1"/>
  <c r="T433" i="1" s="1"/>
  <c r="I352" i="1"/>
  <c r="R352" i="1"/>
  <c r="T352" i="1" s="1"/>
  <c r="R456" i="1"/>
  <c r="T456" i="1" s="1"/>
  <c r="K454" i="1"/>
  <c r="R447" i="1"/>
  <c r="T447" i="1" s="1"/>
  <c r="I447" i="1"/>
  <c r="I428" i="1"/>
  <c r="R372" i="1"/>
  <c r="T372" i="1" s="1"/>
  <c r="R407" i="1"/>
  <c r="T407" i="1"/>
  <c r="I354" i="1"/>
  <c r="T354" i="1"/>
  <c r="I375" i="1"/>
  <c r="R375" i="1"/>
  <c r="T375" i="1" s="1"/>
  <c r="I362" i="1"/>
  <c r="R362" i="1"/>
  <c r="T362" i="1" s="1"/>
  <c r="I274" i="1"/>
  <c r="T274" i="1"/>
  <c r="R262" i="1"/>
  <c r="T262" i="1" s="1"/>
  <c r="I262" i="1"/>
  <c r="R260" i="1"/>
  <c r="T260" i="1" s="1"/>
  <c r="R207" i="1"/>
  <c r="T207" i="1"/>
  <c r="I207" i="1"/>
  <c r="R366" i="1"/>
  <c r="T366" i="1"/>
  <c r="I325" i="1"/>
  <c r="R325" i="1"/>
  <c r="T325" i="1" s="1"/>
  <c r="I294" i="1"/>
  <c r="R294" i="1"/>
  <c r="I292" i="1"/>
  <c r="R292" i="1"/>
  <c r="T292" i="1" s="1"/>
  <c r="T445" i="1"/>
  <c r="T429" i="1"/>
  <c r="R333" i="1"/>
  <c r="T333" i="1" s="1"/>
  <c r="I320" i="1"/>
  <c r="R320" i="1"/>
  <c r="T320" i="1" s="1"/>
  <c r="J414" i="1"/>
  <c r="I349" i="1"/>
  <c r="T349" i="1"/>
  <c r="R310" i="1"/>
  <c r="T310" i="1" s="1"/>
  <c r="I308" i="1"/>
  <c r="R308" i="1"/>
  <c r="T308" i="1" s="1"/>
  <c r="T389" i="1"/>
  <c r="I363" i="1"/>
  <c r="R363" i="1"/>
  <c r="T363" i="1" s="1"/>
  <c r="I357" i="1"/>
  <c r="R357" i="1"/>
  <c r="T357" i="1"/>
  <c r="R324" i="1"/>
  <c r="T324" i="1"/>
  <c r="I322" i="1"/>
  <c r="R322" i="1"/>
  <c r="T322" i="1" s="1"/>
  <c r="I317" i="1"/>
  <c r="R317" i="1"/>
  <c r="T317" i="1" s="1"/>
  <c r="T395" i="1"/>
  <c r="R387" i="1"/>
  <c r="T387" i="1" s="1"/>
  <c r="R386" i="1"/>
  <c r="J386" i="1"/>
  <c r="I365" i="1"/>
  <c r="R365" i="1"/>
  <c r="T365" i="1" s="1"/>
  <c r="T452" i="1"/>
  <c r="R434" i="1"/>
  <c r="T434" i="1" s="1"/>
  <c r="R384" i="1"/>
  <c r="T384" i="1" s="1"/>
  <c r="R360" i="1"/>
  <c r="T360" i="1" s="1"/>
  <c r="R380" i="1"/>
  <c r="T380" i="1" s="1"/>
  <c r="R376" i="1"/>
  <c r="T376" i="1"/>
  <c r="R370" i="1"/>
  <c r="T370" i="1" s="1"/>
  <c r="R353" i="1"/>
  <c r="T353" i="1" s="1"/>
  <c r="R345" i="1"/>
  <c r="T345" i="1"/>
  <c r="I306" i="1"/>
  <c r="R267" i="1"/>
  <c r="T267" i="1"/>
  <c r="I267" i="1"/>
  <c r="R356" i="1"/>
  <c r="T356" i="1" s="1"/>
  <c r="R348" i="1"/>
  <c r="T348" i="1"/>
  <c r="R338" i="1"/>
  <c r="T338" i="1" s="1"/>
  <c r="I327" i="1"/>
  <c r="I314" i="1"/>
  <c r="R314" i="1"/>
  <c r="T314" i="1" s="1"/>
  <c r="I321" i="1"/>
  <c r="R321" i="1"/>
  <c r="T321" i="1"/>
  <c r="I297" i="1"/>
  <c r="I295" i="1"/>
  <c r="R295" i="1"/>
  <c r="I293" i="1"/>
  <c r="R293" i="1"/>
  <c r="T293" i="1" s="1"/>
  <c r="I291" i="1"/>
  <c r="R291" i="1"/>
  <c r="T291" i="1" s="1"/>
  <c r="I283" i="1"/>
  <c r="R283" i="1"/>
  <c r="T283" i="1" s="1"/>
  <c r="T281" i="1"/>
  <c r="R220" i="1"/>
  <c r="T220" i="1" s="1"/>
  <c r="I220" i="1"/>
  <c r="I311" i="1"/>
  <c r="R311" i="1"/>
  <c r="T311" i="1" s="1"/>
  <c r="R332" i="1"/>
  <c r="T332" i="1"/>
  <c r="I318" i="1"/>
  <c r="R318" i="1"/>
  <c r="T318" i="1" s="1"/>
  <c r="I313" i="1"/>
  <c r="R313" i="1"/>
  <c r="T313" i="1" s="1"/>
  <c r="I301" i="1"/>
  <c r="R301" i="1"/>
  <c r="I270" i="1"/>
  <c r="R270" i="1"/>
  <c r="T270" i="1" s="1"/>
  <c r="I304" i="1"/>
  <c r="I278" i="1"/>
  <c r="R278" i="1"/>
  <c r="T278" i="1" s="1"/>
  <c r="R323" i="1"/>
  <c r="T323" i="1" s="1"/>
  <c r="T295" i="1"/>
  <c r="I289" i="1"/>
  <c r="R289" i="1"/>
  <c r="T289" i="1" s="1"/>
  <c r="T287" i="1"/>
  <c r="I281" i="1"/>
  <c r="R281" i="1"/>
  <c r="R265" i="1"/>
  <c r="T265" i="1"/>
  <c r="I265" i="1"/>
  <c r="R224" i="1"/>
  <c r="T224" i="1" s="1"/>
  <c r="I224" i="1"/>
  <c r="R211" i="1"/>
  <c r="T211" i="1"/>
  <c r="I211" i="1"/>
  <c r="R319" i="1"/>
  <c r="T319" i="1"/>
  <c r="R315" i="1"/>
  <c r="T315" i="1" s="1"/>
  <c r="R248" i="1"/>
  <c r="T248" i="1"/>
  <c r="I248" i="1"/>
  <c r="R244" i="1"/>
  <c r="T244" i="1" s="1"/>
  <c r="I244" i="1"/>
  <c r="R236" i="1"/>
  <c r="T236" i="1" s="1"/>
  <c r="I236" i="1"/>
  <c r="R232" i="1"/>
  <c r="T232" i="1"/>
  <c r="I232" i="1"/>
  <c r="R215" i="1"/>
  <c r="T215" i="1" s="1"/>
  <c r="I215" i="1"/>
  <c r="R206" i="1"/>
  <c r="T206" i="1" s="1"/>
  <c r="I206" i="1"/>
  <c r="I287" i="1"/>
  <c r="R287" i="1"/>
  <c r="I279" i="1"/>
  <c r="R279" i="1"/>
  <c r="T279" i="1" s="1"/>
  <c r="R263" i="1"/>
  <c r="T263" i="1" s="1"/>
  <c r="I263" i="1"/>
  <c r="R261" i="1"/>
  <c r="T261" i="1"/>
  <c r="I261" i="1"/>
  <c r="I217" i="1"/>
  <c r="R198" i="1"/>
  <c r="T198" i="1" s="1"/>
  <c r="I198" i="1"/>
  <c r="R299" i="1"/>
  <c r="T299" i="1" s="1"/>
  <c r="I299" i="1"/>
  <c r="T297" i="1"/>
  <c r="I290" i="1"/>
  <c r="R290" i="1"/>
  <c r="T290" i="1" s="1"/>
  <c r="I282" i="1"/>
  <c r="R282" i="1"/>
  <c r="T282" i="1"/>
  <c r="R259" i="1"/>
  <c r="T259" i="1"/>
  <c r="I259" i="1"/>
  <c r="R219" i="1"/>
  <c r="T219" i="1"/>
  <c r="I219" i="1"/>
  <c r="I303" i="1"/>
  <c r="R303" i="1"/>
  <c r="T303" i="1" s="1"/>
  <c r="T301" i="1"/>
  <c r="I285" i="1"/>
  <c r="R285" i="1"/>
  <c r="T285" i="1"/>
  <c r="I277" i="1"/>
  <c r="R277" i="1"/>
  <c r="T277" i="1"/>
  <c r="R255" i="1"/>
  <c r="T255" i="1" s="1"/>
  <c r="I255" i="1"/>
  <c r="R253" i="1"/>
  <c r="T253" i="1" s="1"/>
  <c r="I253" i="1"/>
  <c r="R223" i="1"/>
  <c r="T223" i="1"/>
  <c r="I223" i="1"/>
  <c r="R221" i="1"/>
  <c r="T221" i="1" s="1"/>
  <c r="I221" i="1"/>
  <c r="T294" i="1"/>
  <c r="I280" i="1"/>
  <c r="R280" i="1"/>
  <c r="T280" i="1" s="1"/>
  <c r="R251" i="1"/>
  <c r="T251" i="1" s="1"/>
  <c r="I251" i="1"/>
  <c r="R249" i="1"/>
  <c r="T249" i="1" s="1"/>
  <c r="I249" i="1"/>
  <c r="R247" i="1"/>
  <c r="T247" i="1"/>
  <c r="I247" i="1"/>
  <c r="R243" i="1"/>
  <c r="T243" i="1" s="1"/>
  <c r="I243" i="1"/>
  <c r="R239" i="1"/>
  <c r="T239" i="1" s="1"/>
  <c r="I239" i="1"/>
  <c r="R235" i="1"/>
  <c r="T235" i="1"/>
  <c r="I235" i="1"/>
  <c r="R225" i="1"/>
  <c r="T225" i="1" s="1"/>
  <c r="R216" i="1"/>
  <c r="T216" i="1"/>
  <c r="I216" i="1"/>
  <c r="H191" i="1"/>
  <c r="R191" i="1"/>
  <c r="T191" i="1"/>
  <c r="I241" i="1"/>
  <c r="I237" i="1"/>
  <c r="T201" i="1"/>
  <c r="R157" i="1"/>
  <c r="T157" i="1"/>
  <c r="H157" i="1"/>
  <c r="R204" i="1"/>
  <c r="T204" i="1" s="1"/>
  <c r="I204" i="1"/>
  <c r="I187" i="1"/>
  <c r="R187" i="1"/>
  <c r="T187" i="1"/>
  <c r="J183" i="1"/>
  <c r="R183" i="1"/>
  <c r="T183" i="1" s="1"/>
  <c r="J175" i="1"/>
  <c r="R175" i="1"/>
  <c r="T175" i="1"/>
  <c r="H171" i="1"/>
  <c r="R171" i="1"/>
  <c r="T171" i="1" s="1"/>
  <c r="H167" i="1"/>
  <c r="R167" i="1"/>
  <c r="T167" i="1"/>
  <c r="H163" i="1"/>
  <c r="R163" i="1"/>
  <c r="T163" i="1" s="1"/>
  <c r="H159" i="1"/>
  <c r="R159" i="1"/>
  <c r="T159" i="1" s="1"/>
  <c r="I258" i="1"/>
  <c r="I250" i="1"/>
  <c r="I246" i="1"/>
  <c r="I242" i="1"/>
  <c r="I238" i="1"/>
  <c r="I234" i="1"/>
  <c r="R199" i="1"/>
  <c r="T199" i="1" s="1"/>
  <c r="I199" i="1"/>
  <c r="I197" i="1"/>
  <c r="H192" i="1"/>
  <c r="H152" i="1"/>
  <c r="R152" i="1"/>
  <c r="T152" i="1"/>
  <c r="R80" i="1"/>
  <c r="T80" i="1" s="1"/>
  <c r="H80" i="1"/>
  <c r="R63" i="1"/>
  <c r="T63" i="1"/>
  <c r="H63" i="1"/>
  <c r="R230" i="1"/>
  <c r="T230" i="1" s="1"/>
  <c r="I230" i="1"/>
  <c r="R226" i="1"/>
  <c r="T226" i="1" s="1"/>
  <c r="I226" i="1"/>
  <c r="R222" i="1"/>
  <c r="T222" i="1"/>
  <c r="I222" i="1"/>
  <c r="R218" i="1"/>
  <c r="T218" i="1" s="1"/>
  <c r="I218" i="1"/>
  <c r="R202" i="1"/>
  <c r="T202" i="1" s="1"/>
  <c r="I202" i="1"/>
  <c r="R213" i="1"/>
  <c r="T213" i="1" s="1"/>
  <c r="I213" i="1"/>
  <c r="R205" i="1"/>
  <c r="T205" i="1"/>
  <c r="I205" i="1"/>
  <c r="I195" i="1"/>
  <c r="R195" i="1"/>
  <c r="T195" i="1" s="1"/>
  <c r="R190" i="1"/>
  <c r="T190" i="1" s="1"/>
  <c r="H190" i="1"/>
  <c r="J182" i="1"/>
  <c r="R182" i="1"/>
  <c r="T182" i="1" s="1"/>
  <c r="J178" i="1"/>
  <c r="R178" i="1"/>
  <c r="T178" i="1"/>
  <c r="H156" i="1"/>
  <c r="R156" i="1"/>
  <c r="T156" i="1"/>
  <c r="H145" i="1"/>
  <c r="R145" i="1"/>
  <c r="T145" i="1" s="1"/>
  <c r="R200" i="1"/>
  <c r="T200" i="1"/>
  <c r="I200" i="1"/>
  <c r="H184" i="1"/>
  <c r="J180" i="1"/>
  <c r="J176" i="1"/>
  <c r="H172" i="1"/>
  <c r="H168" i="1"/>
  <c r="H164" i="1"/>
  <c r="H151" i="1"/>
  <c r="R151" i="1"/>
  <c r="T151" i="1"/>
  <c r="H147" i="1"/>
  <c r="R147" i="1"/>
  <c r="T147" i="1" s="1"/>
  <c r="R153" i="1"/>
  <c r="T153" i="1" s="1"/>
  <c r="H153" i="1"/>
  <c r="R170" i="1"/>
  <c r="T170" i="1" s="1"/>
  <c r="R166" i="1"/>
  <c r="T166" i="1" s="1"/>
  <c r="R162" i="1"/>
  <c r="T162" i="1"/>
  <c r="R158" i="1"/>
  <c r="T158" i="1"/>
  <c r="R154" i="1"/>
  <c r="T154" i="1" s="1"/>
  <c r="R141" i="1"/>
  <c r="R137" i="1"/>
  <c r="T137" i="1" s="1"/>
  <c r="R133" i="1"/>
  <c r="T133" i="1" s="1"/>
  <c r="R129" i="1"/>
  <c r="T129" i="1"/>
  <c r="R121" i="1"/>
  <c r="R109" i="1"/>
  <c r="T109" i="1" s="1"/>
  <c r="R86" i="1"/>
  <c r="T86" i="1" s="1"/>
  <c r="H86" i="1"/>
  <c r="R93" i="1"/>
  <c r="H93" i="1"/>
  <c r="R58" i="1"/>
  <c r="T58" i="1" s="1"/>
  <c r="H58" i="1"/>
  <c r="H139" i="1"/>
  <c r="R139" i="1"/>
  <c r="T139" i="1" s="1"/>
  <c r="H135" i="1"/>
  <c r="R135" i="1"/>
  <c r="T135" i="1" s="1"/>
  <c r="J131" i="1"/>
  <c r="R131" i="1"/>
  <c r="T131" i="1" s="1"/>
  <c r="H123" i="1"/>
  <c r="R123" i="1"/>
  <c r="T123" i="1" s="1"/>
  <c r="H119" i="1"/>
  <c r="H111" i="1"/>
  <c r="R111" i="1"/>
  <c r="T111" i="1" s="1"/>
  <c r="H107" i="1"/>
  <c r="R107" i="1"/>
  <c r="T107" i="1" s="1"/>
  <c r="H103" i="1"/>
  <c r="R103" i="1"/>
  <c r="T103" i="1" s="1"/>
  <c r="R144" i="1"/>
  <c r="T144" i="1" s="1"/>
  <c r="H146" i="1"/>
  <c r="R146" i="1"/>
  <c r="T146" i="1" s="1"/>
  <c r="H87" i="1"/>
  <c r="R87" i="1"/>
  <c r="R72" i="1"/>
  <c r="H72" i="1"/>
  <c r="H142" i="1"/>
  <c r="R142" i="1"/>
  <c r="T142" i="1" s="1"/>
  <c r="H140" i="1"/>
  <c r="R140" i="1"/>
  <c r="T140" i="1" s="1"/>
  <c r="H138" i="1"/>
  <c r="R138" i="1"/>
  <c r="T138" i="1" s="1"/>
  <c r="J130" i="1"/>
  <c r="R130" i="1"/>
  <c r="T130" i="1" s="1"/>
  <c r="H128" i="1"/>
  <c r="R128" i="1"/>
  <c r="T128" i="1" s="1"/>
  <c r="H126" i="1"/>
  <c r="R126" i="1"/>
  <c r="T126" i="1" s="1"/>
  <c r="J124" i="1"/>
  <c r="R124" i="1"/>
  <c r="T124" i="1"/>
  <c r="H118" i="1"/>
  <c r="R118" i="1"/>
  <c r="T118" i="1" s="1"/>
  <c r="J114" i="1"/>
  <c r="R114" i="1"/>
  <c r="H112" i="1"/>
  <c r="R112" i="1"/>
  <c r="T112" i="1" s="1"/>
  <c r="H110" i="1"/>
  <c r="R110" i="1"/>
  <c r="T110" i="1" s="1"/>
  <c r="H102" i="1"/>
  <c r="R102" i="1"/>
  <c r="T102" i="1" s="1"/>
  <c r="H100" i="1"/>
  <c r="R100" i="1"/>
  <c r="T100" i="1" s="1"/>
  <c r="T141" i="1"/>
  <c r="T121" i="1"/>
  <c r="T114" i="1"/>
  <c r="R91" i="1"/>
  <c r="T91" i="1" s="1"/>
  <c r="R48" i="1"/>
  <c r="T48" i="1" s="1"/>
  <c r="W9" i="1"/>
  <c r="H98" i="1"/>
  <c r="H82" i="1"/>
  <c r="T68" i="1"/>
  <c r="R96" i="1"/>
  <c r="T96" i="1" s="1"/>
  <c r="T93" i="1"/>
  <c r="R68" i="1"/>
  <c r="R75" i="1"/>
  <c r="T75" i="1"/>
  <c r="E22" i="1"/>
  <c r="E203" i="2" s="1"/>
  <c r="F22" i="1"/>
  <c r="G22" i="1" s="1"/>
  <c r="R22" i="1" s="1"/>
  <c r="T22" i="1" s="1"/>
  <c r="E23" i="1"/>
  <c r="E204" i="2" s="1"/>
  <c r="E24" i="1"/>
  <c r="E205" i="2" s="1"/>
  <c r="E25" i="1"/>
  <c r="F25" i="1" s="1"/>
  <c r="G25" i="1"/>
  <c r="R25" i="1" s="1"/>
  <c r="T25" i="1" s="1"/>
  <c r="E26" i="1"/>
  <c r="F26" i="1" s="1"/>
  <c r="G26" i="1" s="1"/>
  <c r="E27" i="1"/>
  <c r="F27" i="1" s="1"/>
  <c r="G27" i="1" s="1"/>
  <c r="H27" i="1" s="1"/>
  <c r="E28" i="1"/>
  <c r="F28" i="1"/>
  <c r="G28" i="1"/>
  <c r="R28" i="1" s="1"/>
  <c r="T28" i="1" s="1"/>
  <c r="E29" i="1"/>
  <c r="F29" i="1" s="1"/>
  <c r="G29" i="1" s="1"/>
  <c r="H29" i="1" s="1"/>
  <c r="E30" i="1"/>
  <c r="F30" i="1"/>
  <c r="G30" i="1" s="1"/>
  <c r="H30" i="1" s="1"/>
  <c r="E31" i="1"/>
  <c r="E32" i="1"/>
  <c r="E213" i="2" s="1"/>
  <c r="E33" i="1"/>
  <c r="F33" i="1" s="1"/>
  <c r="G33" i="1" s="1"/>
  <c r="E34" i="1"/>
  <c r="F34" i="1"/>
  <c r="G34" i="1" s="1"/>
  <c r="H34" i="1" s="1"/>
  <c r="E35" i="1"/>
  <c r="E216" i="2" s="1"/>
  <c r="F35" i="1"/>
  <c r="G35" i="1" s="1"/>
  <c r="R35" i="1" s="1"/>
  <c r="T35" i="1" s="1"/>
  <c r="E36" i="1"/>
  <c r="E217" i="2" s="1"/>
  <c r="E37" i="1"/>
  <c r="F37" i="1" s="1"/>
  <c r="G37" i="1"/>
  <c r="R37" i="1" s="1"/>
  <c r="T37" i="1" s="1"/>
  <c r="E38" i="1"/>
  <c r="E219" i="2" s="1"/>
  <c r="F38" i="1"/>
  <c r="G38" i="1"/>
  <c r="E39" i="1"/>
  <c r="F39" i="1" s="1"/>
  <c r="G39" i="1" s="1"/>
  <c r="E40" i="1"/>
  <c r="F40" i="1" s="1"/>
  <c r="G40" i="1" s="1"/>
  <c r="E41" i="1"/>
  <c r="E222" i="2" s="1"/>
  <c r="F41" i="1"/>
  <c r="G41" i="1"/>
  <c r="H41" i="1" s="1"/>
  <c r="E42" i="1"/>
  <c r="F42" i="1" s="1"/>
  <c r="G42" i="1" s="1"/>
  <c r="E43" i="1"/>
  <c r="F43" i="1" s="1"/>
  <c r="G43" i="1" s="1"/>
  <c r="E44" i="1"/>
  <c r="E225" i="2" s="1"/>
  <c r="F44" i="1"/>
  <c r="G44" i="1"/>
  <c r="H44" i="1" s="1"/>
  <c r="E45" i="1"/>
  <c r="F45" i="1" s="1"/>
  <c r="G45" i="1" s="1"/>
  <c r="E46" i="1"/>
  <c r="E227" i="2" s="1"/>
  <c r="F46" i="1"/>
  <c r="G46" i="1" s="1"/>
  <c r="E47" i="1"/>
  <c r="E228" i="2" s="1"/>
  <c r="T72" i="1"/>
  <c r="F32" i="1"/>
  <c r="G32" i="1" s="1"/>
  <c r="E211" i="2"/>
  <c r="E218" i="2"/>
  <c r="H38" i="1"/>
  <c r="R38" i="1"/>
  <c r="T38" i="1" s="1"/>
  <c r="H37" i="1"/>
  <c r="E210" i="2"/>
  <c r="E223" i="2"/>
  <c r="H28" i="1"/>
  <c r="E209" i="2"/>
  <c r="E215" i="2"/>
  <c r="E208" i="2"/>
  <c r="R34" i="1"/>
  <c r="T34" i="1" s="1"/>
  <c r="C12" i="3"/>
  <c r="W14" i="1" l="1"/>
  <c r="W7" i="1"/>
  <c r="W16" i="1"/>
  <c r="W10" i="1"/>
  <c r="W17" i="1"/>
  <c r="W2" i="1"/>
  <c r="W6" i="1"/>
  <c r="W3" i="1"/>
  <c r="K516" i="1"/>
  <c r="R516" i="1"/>
  <c r="T516" i="1" s="1"/>
  <c r="K515" i="1"/>
  <c r="R515" i="1"/>
  <c r="T515" i="1" s="1"/>
  <c r="K514" i="1"/>
  <c r="R514" i="1"/>
  <c r="T514" i="1" s="1"/>
  <c r="R43" i="1"/>
  <c r="T43" i="1" s="1"/>
  <c r="H43" i="1"/>
  <c r="R394" i="1"/>
  <c r="T394" i="1" s="1"/>
  <c r="J394" i="1"/>
  <c r="H46" i="1"/>
  <c r="R46" i="1"/>
  <c r="T46" i="1" s="1"/>
  <c r="H40" i="1"/>
  <c r="R40" i="1"/>
  <c r="T40" i="1" s="1"/>
  <c r="R355" i="1"/>
  <c r="T355" i="1" s="1"/>
  <c r="I355" i="1"/>
  <c r="R174" i="1"/>
  <c r="T174" i="1" s="1"/>
  <c r="R264" i="1"/>
  <c r="T264" i="1" s="1"/>
  <c r="R252" i="1"/>
  <c r="T252" i="1" s="1"/>
  <c r="F483" i="1"/>
  <c r="G483" i="1" s="1"/>
  <c r="E198" i="2"/>
  <c r="I473" i="1"/>
  <c r="R473" i="1"/>
  <c r="T473" i="1" s="1"/>
  <c r="F448" i="1"/>
  <c r="G448" i="1" s="1"/>
  <c r="E419" i="2"/>
  <c r="R417" i="1"/>
  <c r="T417" i="1" s="1"/>
  <c r="J417" i="1"/>
  <c r="F398" i="1"/>
  <c r="G398" i="1" s="1"/>
  <c r="E406" i="2"/>
  <c r="I350" i="1"/>
  <c r="R350" i="1"/>
  <c r="T350" i="1" s="1"/>
  <c r="F331" i="1"/>
  <c r="G331" i="1" s="1"/>
  <c r="E122" i="2"/>
  <c r="F214" i="1"/>
  <c r="G214" i="1" s="1"/>
  <c r="R214" i="1" s="1"/>
  <c r="T214" i="1" s="1"/>
  <c r="E29" i="2"/>
  <c r="H55" i="1"/>
  <c r="R55" i="1"/>
  <c r="T55" i="1" s="1"/>
  <c r="F346" i="1"/>
  <c r="G346" i="1" s="1"/>
  <c r="E137" i="2"/>
  <c r="F257" i="1"/>
  <c r="G257" i="1" s="1"/>
  <c r="E66" i="2"/>
  <c r="K480" i="1"/>
  <c r="R480" i="1"/>
  <c r="T480" i="1" s="1"/>
  <c r="F440" i="1"/>
  <c r="G440" i="1" s="1"/>
  <c r="E187" i="2"/>
  <c r="J400" i="1"/>
  <c r="R400" i="1"/>
  <c r="T400" i="1" s="1"/>
  <c r="T386" i="1"/>
  <c r="F316" i="1"/>
  <c r="G316" i="1" s="1"/>
  <c r="E111" i="2"/>
  <c r="F302" i="1"/>
  <c r="G302" i="1" s="1"/>
  <c r="E380" i="2"/>
  <c r="F227" i="1"/>
  <c r="G227" i="1" s="1"/>
  <c r="E38" i="2"/>
  <c r="T188" i="1"/>
  <c r="F148" i="1"/>
  <c r="G148" i="1" s="1"/>
  <c r="E329" i="2"/>
  <c r="E224" i="2"/>
  <c r="I186" i="1"/>
  <c r="R300" i="1"/>
  <c r="T300" i="1" s="1"/>
  <c r="K487" i="1"/>
  <c r="T469" i="1"/>
  <c r="F359" i="1"/>
  <c r="G359" i="1" s="1"/>
  <c r="I359" i="1" s="1"/>
  <c r="E150" i="2"/>
  <c r="F284" i="1"/>
  <c r="G284" i="1" s="1"/>
  <c r="E90" i="2"/>
  <c r="F203" i="1"/>
  <c r="G203" i="1" s="1"/>
  <c r="E22" i="2"/>
  <c r="F185" i="1"/>
  <c r="G185" i="1" s="1"/>
  <c r="E365" i="2"/>
  <c r="F132" i="1"/>
  <c r="G132" i="1" s="1"/>
  <c r="E313" i="2"/>
  <c r="F104" i="1"/>
  <c r="G104" i="1" s="1"/>
  <c r="E285" i="2"/>
  <c r="F438" i="1"/>
  <c r="G438" i="1" s="1"/>
  <c r="E185" i="2"/>
  <c r="F312" i="1"/>
  <c r="G312" i="1" s="1"/>
  <c r="E385" i="2"/>
  <c r="I271" i="1"/>
  <c r="R271" i="1"/>
  <c r="T271" i="1" s="1"/>
  <c r="H94" i="1"/>
  <c r="R116" i="1"/>
  <c r="T116" i="1" s="1"/>
  <c r="I233" i="1"/>
  <c r="F442" i="1"/>
  <c r="G442" i="1" s="1"/>
  <c r="I442" i="1" s="1"/>
  <c r="E189" i="2"/>
  <c r="F296" i="1"/>
  <c r="G296" i="1" s="1"/>
  <c r="E376" i="2"/>
  <c r="F286" i="1"/>
  <c r="G286" i="1" s="1"/>
  <c r="E92" i="2"/>
  <c r="F229" i="1"/>
  <c r="G229" i="1" s="1"/>
  <c r="E40" i="2"/>
  <c r="R342" i="1"/>
  <c r="T342" i="1" s="1"/>
  <c r="I342" i="1"/>
  <c r="H25" i="1"/>
  <c r="F47" i="1"/>
  <c r="G47" i="1" s="1"/>
  <c r="F24" i="1"/>
  <c r="G24" i="1" s="1"/>
  <c r="R24" i="1" s="1"/>
  <c r="T24" i="1" s="1"/>
  <c r="T87" i="1"/>
  <c r="I209" i="1"/>
  <c r="K476" i="1"/>
  <c r="F457" i="1"/>
  <c r="G457" i="1" s="1"/>
  <c r="E428" i="2"/>
  <c r="I431" i="1"/>
  <c r="R431" i="1"/>
  <c r="T431" i="1" s="1"/>
  <c r="T250" i="1"/>
  <c r="R194" i="1"/>
  <c r="T194" i="1" s="1"/>
  <c r="T192" i="1"/>
  <c r="F120" i="1"/>
  <c r="G120" i="1" s="1"/>
  <c r="E301" i="2"/>
  <c r="E221" i="2"/>
  <c r="T351" i="1"/>
  <c r="F298" i="1"/>
  <c r="G298" i="1" s="1"/>
  <c r="E377" i="2"/>
  <c r="F288" i="1"/>
  <c r="G288" i="1" s="1"/>
  <c r="E94" i="2"/>
  <c r="T275" i="1"/>
  <c r="F231" i="1"/>
  <c r="G231" i="1" s="1"/>
  <c r="E41" i="2"/>
  <c r="F160" i="1"/>
  <c r="G160" i="1" s="1"/>
  <c r="E341" i="2"/>
  <c r="I245" i="1"/>
  <c r="I430" i="1"/>
  <c r="E379" i="2"/>
  <c r="J396" i="1"/>
  <c r="R396" i="1"/>
  <c r="T396" i="1" s="1"/>
  <c r="J385" i="1"/>
  <c r="R385" i="1"/>
  <c r="T385" i="1" s="1"/>
  <c r="F329" i="1"/>
  <c r="G329" i="1" s="1"/>
  <c r="E120" i="2"/>
  <c r="F179" i="1"/>
  <c r="G179" i="1" s="1"/>
  <c r="E360" i="2"/>
  <c r="F125" i="1"/>
  <c r="G125" i="1" s="1"/>
  <c r="E306" i="2"/>
  <c r="F69" i="1"/>
  <c r="G69" i="1" s="1"/>
  <c r="E250" i="2"/>
  <c r="R390" i="1"/>
  <c r="T390" i="1" s="1"/>
  <c r="E155" i="1"/>
  <c r="E150" i="1"/>
  <c r="E143" i="1"/>
  <c r="E136" i="1"/>
  <c r="E134" i="1"/>
  <c r="E127" i="1"/>
  <c r="E115" i="1"/>
  <c r="E113" i="1"/>
  <c r="E106" i="1"/>
  <c r="E97" i="1"/>
  <c r="E90" i="1"/>
  <c r="E85" i="1"/>
  <c r="E76" i="1"/>
  <c r="E62" i="1"/>
  <c r="E60" i="1"/>
  <c r="E51" i="1"/>
  <c r="E49" i="1"/>
  <c r="E509" i="1"/>
  <c r="F509" i="1" s="1"/>
  <c r="G509" i="1" s="1"/>
  <c r="R275" i="1"/>
  <c r="I266" i="1"/>
  <c r="T172" i="1"/>
  <c r="E122" i="1"/>
  <c r="E117" i="1"/>
  <c r="E108" i="1"/>
  <c r="E99" i="1"/>
  <c r="E92" i="1"/>
  <c r="E78" i="1"/>
  <c r="E71" i="1"/>
  <c r="E64" i="1"/>
  <c r="E53" i="1"/>
  <c r="R368" i="1"/>
  <c r="T368" i="1" s="1"/>
  <c r="R335" i="1"/>
  <c r="T335" i="1" s="1"/>
  <c r="T266" i="1"/>
  <c r="E73" i="1"/>
  <c r="E66" i="1"/>
  <c r="E513" i="1"/>
  <c r="F513" i="1" s="1"/>
  <c r="G513" i="1" s="1"/>
  <c r="R379" i="1"/>
  <c r="T379" i="1" s="1"/>
  <c r="R165" i="1"/>
  <c r="T165" i="1" s="1"/>
  <c r="T337" i="1"/>
  <c r="I269" i="1"/>
  <c r="R189" i="1"/>
  <c r="T189" i="1" s="1"/>
  <c r="T177" i="1"/>
  <c r="E70" i="1"/>
  <c r="E61" i="1"/>
  <c r="E59" i="1"/>
  <c r="E52" i="1"/>
  <c r="E50" i="1"/>
  <c r="E95" i="1"/>
  <c r="E88" i="1"/>
  <c r="E83" i="1"/>
  <c r="E81" i="1"/>
  <c r="E74" i="1"/>
  <c r="E67" i="1"/>
  <c r="E65" i="1"/>
  <c r="E56" i="1"/>
  <c r="E54" i="1"/>
  <c r="E510" i="1"/>
  <c r="F510" i="1" s="1"/>
  <c r="G510" i="1" s="1"/>
  <c r="H33" i="1"/>
  <c r="R33" i="1"/>
  <c r="T33" i="1" s="1"/>
  <c r="R494" i="1"/>
  <c r="T494" i="1" s="1"/>
  <c r="K494" i="1"/>
  <c r="H32" i="1"/>
  <c r="R32" i="1"/>
  <c r="T32" i="1" s="1"/>
  <c r="R39" i="1"/>
  <c r="T39" i="1" s="1"/>
  <c r="H39" i="1"/>
  <c r="K468" i="1"/>
  <c r="R468" i="1"/>
  <c r="T468" i="1" s="1"/>
  <c r="R42" i="1"/>
  <c r="T42" i="1" s="1"/>
  <c r="H42" i="1"/>
  <c r="H26" i="1"/>
  <c r="R26" i="1"/>
  <c r="T26" i="1" s="1"/>
  <c r="R503" i="1"/>
  <c r="T503" i="1" s="1"/>
  <c r="K503" i="1"/>
  <c r="H45" i="1"/>
  <c r="R45" i="1"/>
  <c r="T45" i="1" s="1"/>
  <c r="R489" i="1"/>
  <c r="T489" i="1" s="1"/>
  <c r="F461" i="1"/>
  <c r="G461" i="1" s="1"/>
  <c r="E190" i="2"/>
  <c r="J413" i="1"/>
  <c r="R413" i="1"/>
  <c r="T413" i="1" s="1"/>
  <c r="J409" i="1"/>
  <c r="R409" i="1"/>
  <c r="T409" i="1" s="1"/>
  <c r="I411" i="1"/>
  <c r="R411" i="1"/>
  <c r="T411" i="1" s="1"/>
  <c r="I381" i="1"/>
  <c r="R506" i="1"/>
  <c r="T506" i="1" s="1"/>
  <c r="K506" i="1"/>
  <c r="R502" i="1"/>
  <c r="T502" i="1" s="1"/>
  <c r="K502" i="1"/>
  <c r="R498" i="1"/>
  <c r="T498" i="1" s="1"/>
  <c r="K498" i="1"/>
  <c r="R493" i="1"/>
  <c r="T493" i="1" s="1"/>
  <c r="K493" i="1"/>
  <c r="J404" i="1"/>
  <c r="R404" i="1"/>
  <c r="T404" i="1" s="1"/>
  <c r="I361" i="1"/>
  <c r="R361" i="1"/>
  <c r="T361" i="1" s="1"/>
  <c r="F240" i="1"/>
  <c r="G240" i="1" s="1"/>
  <c r="E49" i="2"/>
  <c r="R481" i="1"/>
  <c r="T481" i="1" s="1"/>
  <c r="K481" i="1"/>
  <c r="R383" i="1"/>
  <c r="T383" i="1" s="1"/>
  <c r="I383" i="1"/>
  <c r="I210" i="1"/>
  <c r="R504" i="1"/>
  <c r="T504" i="1" s="1"/>
  <c r="R495" i="1"/>
  <c r="T495" i="1" s="1"/>
  <c r="R490" i="1"/>
  <c r="T490" i="1" s="1"/>
  <c r="R466" i="1"/>
  <c r="T466" i="1" s="1"/>
  <c r="K466" i="1"/>
  <c r="K462" i="1"/>
  <c r="I458" i="1"/>
  <c r="R458" i="1"/>
  <c r="T458" i="1" s="1"/>
  <c r="R435" i="1"/>
  <c r="T435" i="1" s="1"/>
  <c r="I435" i="1"/>
  <c r="I420" i="1"/>
  <c r="R420" i="1"/>
  <c r="T420" i="1" s="1"/>
  <c r="R408" i="1"/>
  <c r="T408" i="1" s="1"/>
  <c r="J408" i="1"/>
  <c r="F341" i="1"/>
  <c r="G341" i="1" s="1"/>
  <c r="E132" i="2"/>
  <c r="K500" i="1"/>
  <c r="R500" i="1"/>
  <c r="T500" i="1" s="1"/>
  <c r="R359" i="1"/>
  <c r="T359" i="1" s="1"/>
  <c r="F31" i="1"/>
  <c r="G31" i="1" s="1"/>
  <c r="E212" i="2"/>
  <c r="E370" i="2"/>
  <c r="E196" i="2"/>
  <c r="K505" i="1"/>
  <c r="K497" i="1"/>
  <c r="R478" i="1"/>
  <c r="T478" i="1" s="1"/>
  <c r="I470" i="1"/>
  <c r="R470" i="1"/>
  <c r="T470" i="1" s="1"/>
  <c r="R451" i="1"/>
  <c r="T451" i="1" s="1"/>
  <c r="J392" i="1"/>
  <c r="R392" i="1"/>
  <c r="T392" i="1" s="1"/>
  <c r="R378" i="1"/>
  <c r="T378" i="1" s="1"/>
  <c r="I378" i="1"/>
  <c r="I305" i="1"/>
  <c r="R305" i="1"/>
  <c r="T305" i="1" s="1"/>
  <c r="F254" i="1"/>
  <c r="G254" i="1" s="1"/>
  <c r="E63" i="2"/>
  <c r="K496" i="1"/>
  <c r="R496" i="1"/>
  <c r="T496" i="1" s="1"/>
  <c r="I339" i="1"/>
  <c r="R339" i="1"/>
  <c r="T339" i="1" s="1"/>
  <c r="R276" i="1"/>
  <c r="T276" i="1" s="1"/>
  <c r="I276" i="1"/>
  <c r="F208" i="1"/>
  <c r="G208" i="1" s="1"/>
  <c r="E26" i="2"/>
  <c r="R193" i="1"/>
  <c r="T193" i="1" s="1"/>
  <c r="R212" i="1"/>
  <c r="T212" i="1" s="1"/>
  <c r="R29" i="1"/>
  <c r="T29" i="1" s="1"/>
  <c r="H22" i="1"/>
  <c r="E440" i="2"/>
  <c r="E206" i="2"/>
  <c r="R27" i="1"/>
  <c r="T27" i="1" s="1"/>
  <c r="H24" i="1"/>
  <c r="R508" i="1"/>
  <c r="T508" i="1" s="1"/>
  <c r="K508" i="1"/>
  <c r="R501" i="1"/>
  <c r="T501" i="1" s="1"/>
  <c r="K501" i="1"/>
  <c r="R492" i="1"/>
  <c r="T492" i="1" s="1"/>
  <c r="K492" i="1"/>
  <c r="R482" i="1"/>
  <c r="T482" i="1" s="1"/>
  <c r="K482" i="1"/>
  <c r="R453" i="1"/>
  <c r="T453" i="1" s="1"/>
  <c r="I453" i="1"/>
  <c r="J410" i="1"/>
  <c r="R410" i="1"/>
  <c r="T410" i="1" s="1"/>
  <c r="R397" i="1"/>
  <c r="T397" i="1" s="1"/>
  <c r="J397" i="1"/>
  <c r="R388" i="1"/>
  <c r="T388" i="1" s="1"/>
  <c r="J388" i="1"/>
  <c r="I358" i="1"/>
  <c r="R358" i="1"/>
  <c r="T358" i="1" s="1"/>
  <c r="F330" i="1"/>
  <c r="G330" i="1" s="1"/>
  <c r="E121" i="2"/>
  <c r="I328" i="1"/>
  <c r="R328" i="1"/>
  <c r="T328" i="1" s="1"/>
  <c r="F256" i="1"/>
  <c r="G256" i="1" s="1"/>
  <c r="E65" i="2"/>
  <c r="E214" i="2"/>
  <c r="I450" i="1"/>
  <c r="R450" i="1"/>
  <c r="T450" i="1" s="1"/>
  <c r="I369" i="1"/>
  <c r="R369" i="1"/>
  <c r="T369" i="1" s="1"/>
  <c r="F334" i="1"/>
  <c r="G334" i="1" s="1"/>
  <c r="E125" i="2"/>
  <c r="E226" i="2"/>
  <c r="I214" i="1"/>
  <c r="R41" i="1"/>
  <c r="T41" i="1" s="1"/>
  <c r="R44" i="1"/>
  <c r="T44" i="1" s="1"/>
  <c r="R30" i="1"/>
  <c r="T30" i="1" s="1"/>
  <c r="E207" i="2"/>
  <c r="R402" i="1"/>
  <c r="T402" i="1" s="1"/>
  <c r="R406" i="1"/>
  <c r="T406" i="1" s="1"/>
  <c r="I486" i="1"/>
  <c r="R486" i="1"/>
  <c r="T486" i="1" s="1"/>
  <c r="I474" i="1"/>
  <c r="R474" i="1"/>
  <c r="T474" i="1" s="1"/>
  <c r="I426" i="1"/>
  <c r="R426" i="1"/>
  <c r="T426" i="1" s="1"/>
  <c r="I419" i="1"/>
  <c r="R419" i="1"/>
  <c r="T419" i="1" s="1"/>
  <c r="J403" i="1"/>
  <c r="R403" i="1"/>
  <c r="T403" i="1" s="1"/>
  <c r="F347" i="1"/>
  <c r="G347" i="1" s="1"/>
  <c r="E138" i="2"/>
  <c r="I340" i="1"/>
  <c r="R340" i="1"/>
  <c r="T340" i="1" s="1"/>
  <c r="I309" i="1"/>
  <c r="R309" i="1"/>
  <c r="T309" i="1" s="1"/>
  <c r="F307" i="1"/>
  <c r="G307" i="1" s="1"/>
  <c r="E104" i="2"/>
  <c r="I273" i="1"/>
  <c r="R273" i="1"/>
  <c r="T273" i="1" s="1"/>
  <c r="I471" i="1"/>
  <c r="R471" i="1"/>
  <c r="T471" i="1" s="1"/>
  <c r="F418" i="1"/>
  <c r="G418" i="1" s="1"/>
  <c r="E165" i="2"/>
  <c r="E220" i="2"/>
  <c r="H35" i="1"/>
  <c r="F36" i="1"/>
  <c r="G36" i="1" s="1"/>
  <c r="F23" i="1"/>
  <c r="G23" i="1" s="1"/>
  <c r="I201" i="1"/>
  <c r="E396" i="2"/>
  <c r="R507" i="1"/>
  <c r="T507" i="1" s="1"/>
  <c r="K507" i="1"/>
  <c r="R499" i="1"/>
  <c r="T499" i="1" s="1"/>
  <c r="K499" i="1"/>
  <c r="R479" i="1"/>
  <c r="T479" i="1" s="1"/>
  <c r="R465" i="1"/>
  <c r="T465" i="1" s="1"/>
  <c r="I465" i="1"/>
  <c r="I436" i="1"/>
  <c r="R415" i="1"/>
  <c r="T415" i="1" s="1"/>
  <c r="R437" i="1"/>
  <c r="T437" i="1" s="1"/>
  <c r="R405" i="1"/>
  <c r="T405" i="1" s="1"/>
  <c r="J393" i="1"/>
  <c r="I364" i="1"/>
  <c r="I351" i="1"/>
  <c r="I337" i="1"/>
  <c r="I374" i="1"/>
  <c r="R326" i="1"/>
  <c r="T326" i="1" s="1"/>
  <c r="I326" i="1"/>
  <c r="I196" i="1"/>
  <c r="R196" i="1"/>
  <c r="T196" i="1" s="1"/>
  <c r="R382" i="1"/>
  <c r="T382" i="1" s="1"/>
  <c r="I343" i="1"/>
  <c r="R401" i="1"/>
  <c r="T401" i="1" s="1"/>
  <c r="R272" i="1"/>
  <c r="T272" i="1" s="1"/>
  <c r="I272" i="1"/>
  <c r="R101" i="1"/>
  <c r="T101" i="1" s="1"/>
  <c r="H101" i="1"/>
  <c r="J395" i="1"/>
  <c r="I344" i="1"/>
  <c r="I336" i="1"/>
  <c r="I268" i="1"/>
  <c r="R268" i="1"/>
  <c r="T268" i="1" s="1"/>
  <c r="H149" i="1"/>
  <c r="R149" i="1"/>
  <c r="T149" i="1" s="1"/>
  <c r="H173" i="1"/>
  <c r="R173" i="1"/>
  <c r="T173" i="1" s="1"/>
  <c r="H169" i="1"/>
  <c r="H161" i="1"/>
  <c r="R161" i="1"/>
  <c r="T161" i="1" s="1"/>
  <c r="J181" i="1"/>
  <c r="R181" i="1"/>
  <c r="T181" i="1" s="1"/>
  <c r="H105" i="1"/>
  <c r="R105" i="1"/>
  <c r="T105" i="1" s="1"/>
  <c r="H89" i="1"/>
  <c r="R89" i="1"/>
  <c r="T89" i="1" s="1"/>
  <c r="H84" i="1"/>
  <c r="R84" i="1"/>
  <c r="T84" i="1" s="1"/>
  <c r="I188" i="1"/>
  <c r="R77" i="1"/>
  <c r="T77" i="1" s="1"/>
  <c r="H77" i="1"/>
  <c r="R57" i="1"/>
  <c r="T57" i="1" s="1"/>
  <c r="H57" i="1"/>
  <c r="R160" i="1"/>
  <c r="T160" i="1" s="1"/>
  <c r="H160" i="1"/>
  <c r="H79" i="1"/>
  <c r="R79" i="1"/>
  <c r="T79" i="1" s="1"/>
  <c r="K511" i="1"/>
  <c r="R511" i="1"/>
  <c r="T511" i="1" s="1"/>
  <c r="K513" i="1"/>
  <c r="R513" i="1"/>
  <c r="T513" i="1" s="1"/>
  <c r="K512" i="1"/>
  <c r="R512" i="1"/>
  <c r="T512" i="1" s="1"/>
  <c r="C16" i="3"/>
  <c r="D18" i="3" s="1"/>
  <c r="W5" i="1"/>
  <c r="W12" i="1"/>
  <c r="W4" i="1"/>
  <c r="P21" i="1"/>
  <c r="R21" i="1" s="1"/>
  <c r="T21" i="1" s="1"/>
  <c r="W15" i="1"/>
  <c r="W11" i="1"/>
  <c r="W13" i="1"/>
  <c r="C12" i="1"/>
  <c r="C11" i="1"/>
  <c r="C11" i="3"/>
  <c r="O515" i="1" l="1"/>
  <c r="O516" i="1"/>
  <c r="O514" i="1"/>
  <c r="O192" i="3"/>
  <c r="O202" i="3"/>
  <c r="O227" i="3"/>
  <c r="O197" i="3"/>
  <c r="O216" i="3"/>
  <c r="O223" i="3"/>
  <c r="O236" i="3"/>
  <c r="O218" i="3"/>
  <c r="O199" i="3"/>
  <c r="O230" i="3"/>
  <c r="O228" i="3"/>
  <c r="O235" i="3"/>
  <c r="O231" i="3"/>
  <c r="O209" i="3"/>
  <c r="O193" i="3"/>
  <c r="O219" i="3"/>
  <c r="O210" i="3"/>
  <c r="O220" i="3"/>
  <c r="C15" i="3"/>
  <c r="E16" i="3" s="1"/>
  <c r="E17" i="3" s="1"/>
  <c r="O211" i="3"/>
  <c r="O234" i="3"/>
  <c r="O226" i="3"/>
  <c r="O189" i="3"/>
  <c r="O224" i="3"/>
  <c r="O232" i="3"/>
  <c r="O239" i="3"/>
  <c r="O214" i="3"/>
  <c r="O237" i="3"/>
  <c r="O205" i="3"/>
  <c r="O208" i="3"/>
  <c r="O215" i="3"/>
  <c r="O233" i="3"/>
  <c r="O190" i="3"/>
  <c r="O198" i="3"/>
  <c r="O238" i="3"/>
  <c r="O229" i="3"/>
  <c r="O212" i="3"/>
  <c r="O213" i="3"/>
  <c r="O225" i="3"/>
  <c r="O217" i="3"/>
  <c r="O191" i="3"/>
  <c r="O222" i="3"/>
  <c r="O196" i="3"/>
  <c r="O194" i="3"/>
  <c r="O221" i="3"/>
  <c r="O195" i="3"/>
  <c r="F56" i="1"/>
  <c r="G56" i="1" s="1"/>
  <c r="E237" i="2"/>
  <c r="F50" i="1"/>
  <c r="G50" i="1" s="1"/>
  <c r="E231" i="2"/>
  <c r="F117" i="1"/>
  <c r="G117" i="1" s="1"/>
  <c r="E298" i="2"/>
  <c r="F60" i="1"/>
  <c r="G60" i="1" s="1"/>
  <c r="E241" i="2"/>
  <c r="F115" i="1"/>
  <c r="G115" i="1" s="1"/>
  <c r="E296" i="2"/>
  <c r="H296" i="1"/>
  <c r="R296" i="1"/>
  <c r="T296" i="1" s="1"/>
  <c r="I346" i="1"/>
  <c r="R346" i="1"/>
  <c r="T346" i="1" s="1"/>
  <c r="F52" i="1"/>
  <c r="G52" i="1" s="1"/>
  <c r="E233" i="2"/>
  <c r="F53" i="1"/>
  <c r="G53" i="1" s="1"/>
  <c r="E234" i="2"/>
  <c r="F62" i="1"/>
  <c r="G62" i="1" s="1"/>
  <c r="E243" i="2"/>
  <c r="F127" i="1"/>
  <c r="G127" i="1" s="1"/>
  <c r="E308" i="2"/>
  <c r="I312" i="1"/>
  <c r="R312" i="1"/>
  <c r="T312" i="1" s="1"/>
  <c r="I185" i="1"/>
  <c r="R185" i="1"/>
  <c r="T185" i="1" s="1"/>
  <c r="R227" i="1"/>
  <c r="T227" i="1" s="1"/>
  <c r="I227" i="1"/>
  <c r="R69" i="1"/>
  <c r="T69" i="1" s="1"/>
  <c r="H69" i="1"/>
  <c r="F67" i="1"/>
  <c r="G67" i="1" s="1"/>
  <c r="E248" i="2"/>
  <c r="F59" i="1"/>
  <c r="G59" i="1" s="1"/>
  <c r="E240" i="2"/>
  <c r="F64" i="1"/>
  <c r="G64" i="1" s="1"/>
  <c r="E245" i="2"/>
  <c r="F76" i="1"/>
  <c r="G76" i="1" s="1"/>
  <c r="E257" i="2"/>
  <c r="F134" i="1"/>
  <c r="G134" i="1" s="1"/>
  <c r="E315" i="2"/>
  <c r="R231" i="1"/>
  <c r="T231" i="1" s="1"/>
  <c r="I231" i="1"/>
  <c r="R457" i="1"/>
  <c r="T457" i="1" s="1"/>
  <c r="I457" i="1"/>
  <c r="R440" i="1"/>
  <c r="T440" i="1" s="1"/>
  <c r="I440" i="1"/>
  <c r="R398" i="1"/>
  <c r="T398" i="1" s="1"/>
  <c r="J398" i="1"/>
  <c r="K483" i="1"/>
  <c r="R483" i="1"/>
  <c r="T483" i="1" s="1"/>
  <c r="E303" i="2"/>
  <c r="F122" i="1"/>
  <c r="G122" i="1" s="1"/>
  <c r="R442" i="1"/>
  <c r="T442" i="1" s="1"/>
  <c r="F74" i="1"/>
  <c r="G74" i="1" s="1"/>
  <c r="E255" i="2"/>
  <c r="F61" i="1"/>
  <c r="G61" i="1" s="1"/>
  <c r="E242" i="2"/>
  <c r="E252" i="2"/>
  <c r="F71" i="1"/>
  <c r="G71" i="1" s="1"/>
  <c r="F85" i="1"/>
  <c r="G85" i="1" s="1"/>
  <c r="E266" i="2"/>
  <c r="F136" i="1"/>
  <c r="G136" i="1" s="1"/>
  <c r="E317" i="2"/>
  <c r="H125" i="1"/>
  <c r="R125" i="1"/>
  <c r="T125" i="1" s="1"/>
  <c r="H120" i="1"/>
  <c r="R120" i="1"/>
  <c r="T120" i="1" s="1"/>
  <c r="R438" i="1"/>
  <c r="T438" i="1" s="1"/>
  <c r="I438" i="1"/>
  <c r="R203" i="1"/>
  <c r="T203" i="1" s="1"/>
  <c r="I203" i="1"/>
  <c r="I302" i="1"/>
  <c r="R302" i="1"/>
  <c r="T302" i="1" s="1"/>
  <c r="E246" i="2"/>
  <c r="F65" i="1"/>
  <c r="G65" i="1" s="1"/>
  <c r="F81" i="1"/>
  <c r="G81" i="1" s="1"/>
  <c r="E262" i="2"/>
  <c r="F70" i="1"/>
  <c r="G70" i="1" s="1"/>
  <c r="E251" i="2"/>
  <c r="F66" i="1"/>
  <c r="G66" i="1" s="1"/>
  <c r="E247" i="2"/>
  <c r="E259" i="2"/>
  <c r="F78" i="1"/>
  <c r="G78" i="1" s="1"/>
  <c r="F90" i="1"/>
  <c r="G90" i="1" s="1"/>
  <c r="E271" i="2"/>
  <c r="E324" i="2"/>
  <c r="F143" i="1"/>
  <c r="G143" i="1" s="1"/>
  <c r="R229" i="1"/>
  <c r="T229" i="1" s="1"/>
  <c r="I229" i="1"/>
  <c r="F83" i="1"/>
  <c r="G83" i="1" s="1"/>
  <c r="E264" i="2"/>
  <c r="E254" i="2"/>
  <c r="F73" i="1"/>
  <c r="G73" i="1" s="1"/>
  <c r="F92" i="1"/>
  <c r="G92" i="1" s="1"/>
  <c r="E273" i="2"/>
  <c r="K509" i="1"/>
  <c r="R509" i="1"/>
  <c r="T509" i="1" s="1"/>
  <c r="E278" i="2"/>
  <c r="F97" i="1"/>
  <c r="G97" i="1" s="1"/>
  <c r="F150" i="1"/>
  <c r="G150" i="1" s="1"/>
  <c r="E331" i="2"/>
  <c r="J179" i="1"/>
  <c r="R179" i="1"/>
  <c r="T179" i="1" s="1"/>
  <c r="I288" i="1"/>
  <c r="R288" i="1"/>
  <c r="T288" i="1" s="1"/>
  <c r="R104" i="1"/>
  <c r="T104" i="1" s="1"/>
  <c r="H104" i="1"/>
  <c r="I284" i="1"/>
  <c r="R284" i="1"/>
  <c r="T284" i="1" s="1"/>
  <c r="R316" i="1"/>
  <c r="T316" i="1" s="1"/>
  <c r="I316" i="1"/>
  <c r="R510" i="1"/>
  <c r="T510" i="1" s="1"/>
  <c r="K510" i="1"/>
  <c r="F88" i="1"/>
  <c r="G88" i="1" s="1"/>
  <c r="E269" i="2"/>
  <c r="E280" i="2"/>
  <c r="F99" i="1"/>
  <c r="G99" i="1" s="1"/>
  <c r="E230" i="2"/>
  <c r="F49" i="1"/>
  <c r="G49" i="1" s="1"/>
  <c r="E287" i="2"/>
  <c r="F106" i="1"/>
  <c r="G106" i="1" s="1"/>
  <c r="E336" i="2"/>
  <c r="F155" i="1"/>
  <c r="G155" i="1" s="1"/>
  <c r="I286" i="1"/>
  <c r="R286" i="1"/>
  <c r="T286" i="1" s="1"/>
  <c r="H148" i="1"/>
  <c r="R148" i="1"/>
  <c r="T148" i="1" s="1"/>
  <c r="R257" i="1"/>
  <c r="T257" i="1" s="1"/>
  <c r="I257" i="1"/>
  <c r="I331" i="1"/>
  <c r="R331" i="1"/>
  <c r="T331" i="1" s="1"/>
  <c r="I448" i="1"/>
  <c r="R448" i="1"/>
  <c r="T448" i="1" s="1"/>
  <c r="F54" i="1"/>
  <c r="G54" i="1" s="1"/>
  <c r="E235" i="2"/>
  <c r="F95" i="1"/>
  <c r="G95" i="1" s="1"/>
  <c r="E276" i="2"/>
  <c r="E289" i="2"/>
  <c r="F108" i="1"/>
  <c r="G108" i="1" s="1"/>
  <c r="E232" i="2"/>
  <c r="F51" i="1"/>
  <c r="G51" i="1" s="1"/>
  <c r="E294" i="2"/>
  <c r="F113" i="1"/>
  <c r="G113" i="1" s="1"/>
  <c r="I329" i="1"/>
  <c r="R329" i="1"/>
  <c r="T329" i="1" s="1"/>
  <c r="I298" i="1"/>
  <c r="R298" i="1"/>
  <c r="T298" i="1" s="1"/>
  <c r="R47" i="1"/>
  <c r="T47" i="1" s="1"/>
  <c r="H47" i="1"/>
  <c r="H132" i="1"/>
  <c r="R132" i="1"/>
  <c r="T132" i="1" s="1"/>
  <c r="R23" i="1"/>
  <c r="T23" i="1" s="1"/>
  <c r="H23" i="1"/>
  <c r="I330" i="1"/>
  <c r="R330" i="1"/>
  <c r="T330" i="1" s="1"/>
  <c r="I347" i="1"/>
  <c r="R347" i="1"/>
  <c r="T347" i="1" s="1"/>
  <c r="H36" i="1"/>
  <c r="R36" i="1"/>
  <c r="T36" i="1" s="1"/>
  <c r="I341" i="1"/>
  <c r="R341" i="1"/>
  <c r="T341" i="1" s="1"/>
  <c r="I307" i="1"/>
  <c r="R307" i="1"/>
  <c r="T307" i="1" s="1"/>
  <c r="R256" i="1"/>
  <c r="T256" i="1" s="1"/>
  <c r="I256" i="1"/>
  <c r="R208" i="1"/>
  <c r="T208" i="1" s="1"/>
  <c r="I208" i="1"/>
  <c r="R254" i="1"/>
  <c r="T254" i="1" s="1"/>
  <c r="I254" i="1"/>
  <c r="R31" i="1"/>
  <c r="T31" i="1" s="1"/>
  <c r="H31" i="1"/>
  <c r="K461" i="1"/>
  <c r="R461" i="1"/>
  <c r="T461" i="1" s="1"/>
  <c r="R418" i="1"/>
  <c r="T418" i="1" s="1"/>
  <c r="I418" i="1"/>
  <c r="I334" i="1"/>
  <c r="R334" i="1"/>
  <c r="T334" i="1" s="1"/>
  <c r="R240" i="1"/>
  <c r="T240" i="1" s="1"/>
  <c r="I240" i="1"/>
  <c r="O511" i="1"/>
  <c r="O512" i="1"/>
  <c r="O513" i="1"/>
  <c r="O449" i="1"/>
  <c r="O480" i="1"/>
  <c r="O483" i="1"/>
  <c r="O490" i="1"/>
  <c r="O390" i="1"/>
  <c r="O420" i="1"/>
  <c r="O421" i="1"/>
  <c r="O434" i="1"/>
  <c r="O407" i="1"/>
  <c r="O455" i="1"/>
  <c r="O308" i="1"/>
  <c r="O472" i="1"/>
  <c r="O465" i="1"/>
  <c r="O373" i="1"/>
  <c r="O438" i="1"/>
  <c r="O468" i="1"/>
  <c r="O509" i="1"/>
  <c r="O467" i="1"/>
  <c r="O454" i="1"/>
  <c r="O376" i="1"/>
  <c r="O384" i="1"/>
  <c r="O388" i="1"/>
  <c r="O436" i="1"/>
  <c r="O272" i="1"/>
  <c r="O395" i="1"/>
  <c r="O389" i="1"/>
  <c r="O487" i="1"/>
  <c r="O432" i="1"/>
  <c r="O442" i="1"/>
  <c r="O497" i="1"/>
  <c r="O427" i="1"/>
  <c r="O382" i="1"/>
  <c r="O496" i="1"/>
  <c r="O403" i="1"/>
  <c r="O430" i="1"/>
  <c r="O443" i="1"/>
  <c r="O405" i="1"/>
  <c r="O464" i="1"/>
  <c r="O451" i="1"/>
  <c r="O491" i="1"/>
  <c r="O508" i="1"/>
  <c r="O369" i="1"/>
  <c r="O380" i="1"/>
  <c r="O299" i="1"/>
  <c r="O463" i="1"/>
  <c r="O444" i="1"/>
  <c r="O374" i="1"/>
  <c r="O300" i="1"/>
  <c r="O498" i="1"/>
  <c r="O230" i="1"/>
  <c r="O381" i="1"/>
  <c r="O424" i="1"/>
  <c r="O478" i="1"/>
  <c r="O435" i="1"/>
  <c r="O477" i="1"/>
  <c r="O475" i="1"/>
  <c r="O385" i="1"/>
  <c r="O397" i="1"/>
  <c r="O371" i="1"/>
  <c r="O396" i="1"/>
  <c r="O501" i="1"/>
  <c r="O304" i="1"/>
  <c r="O473" i="1"/>
  <c r="O446" i="1"/>
  <c r="O408" i="1"/>
  <c r="O406" i="1"/>
  <c r="O402" i="1"/>
  <c r="O493" i="1"/>
  <c r="O409" i="1"/>
  <c r="O410" i="1"/>
  <c r="O489" i="1"/>
  <c r="O428" i="1"/>
  <c r="O296" i="1"/>
  <c r="O392" i="1"/>
  <c r="O510" i="1"/>
  <c r="O414" i="1"/>
  <c r="O302" i="1"/>
  <c r="O462" i="1"/>
  <c r="O502" i="1"/>
  <c r="O495" i="1"/>
  <c r="O306" i="1"/>
  <c r="O460" i="1"/>
  <c r="O298" i="1"/>
  <c r="O504" i="1"/>
  <c r="O422" i="1"/>
  <c r="O391" i="1"/>
  <c r="O404" i="1"/>
  <c r="O433" i="1"/>
  <c r="O503" i="1"/>
  <c r="O399" i="1"/>
  <c r="O476" i="1"/>
  <c r="O398" i="1"/>
  <c r="O466" i="1"/>
  <c r="O401" i="1"/>
  <c r="O481" i="1"/>
  <c r="O469" i="1"/>
  <c r="O372" i="1"/>
  <c r="O437" i="1"/>
  <c r="O456" i="1"/>
  <c r="O452" i="1"/>
  <c r="O506" i="1"/>
  <c r="O426" i="1"/>
  <c r="O492" i="1"/>
  <c r="O485" i="1"/>
  <c r="O400" i="1"/>
  <c r="O276" i="1"/>
  <c r="O499" i="1"/>
  <c r="O423" i="1"/>
  <c r="O394" i="1"/>
  <c r="O393" i="1"/>
  <c r="O461" i="1"/>
  <c r="O482" i="1"/>
  <c r="O273" i="1"/>
  <c r="O425" i="1"/>
  <c r="O458" i="1"/>
  <c r="O303" i="1"/>
  <c r="O431" i="1"/>
  <c r="O367" i="1"/>
  <c r="O500" i="1"/>
  <c r="O484" i="1"/>
  <c r="O387" i="1"/>
  <c r="O416" i="1"/>
  <c r="O412" i="1"/>
  <c r="O459" i="1"/>
  <c r="O471" i="1"/>
  <c r="O445" i="1"/>
  <c r="O486" i="1"/>
  <c r="O453" i="1"/>
  <c r="O312" i="1"/>
  <c r="O494" i="1"/>
  <c r="O429" i="1"/>
  <c r="O441" i="1"/>
  <c r="O507" i="1"/>
  <c r="O450" i="1"/>
  <c r="O448" i="1"/>
  <c r="O21" i="1"/>
  <c r="O505" i="1"/>
  <c r="O474" i="1"/>
  <c r="O457" i="1"/>
  <c r="O439" i="1"/>
  <c r="O488" i="1"/>
  <c r="O386" i="1"/>
  <c r="O479" i="1"/>
  <c r="O447" i="1"/>
  <c r="O383" i="1"/>
  <c r="O470" i="1"/>
  <c r="O440" i="1"/>
  <c r="C16" i="1"/>
  <c r="D18" i="1" s="1"/>
  <c r="C18" i="3" l="1"/>
  <c r="H113" i="1"/>
  <c r="R113" i="1"/>
  <c r="T113" i="1" s="1"/>
  <c r="R49" i="1"/>
  <c r="T49" i="1" s="1"/>
  <c r="H49" i="1"/>
  <c r="H143" i="1"/>
  <c r="R143" i="1"/>
  <c r="T143" i="1" s="1"/>
  <c r="R134" i="1"/>
  <c r="T134" i="1" s="1"/>
  <c r="H134" i="1"/>
  <c r="H67" i="1"/>
  <c r="R67" i="1"/>
  <c r="T67" i="1" s="1"/>
  <c r="H52" i="1"/>
  <c r="R52" i="1"/>
  <c r="T52" i="1" s="1"/>
  <c r="H60" i="1"/>
  <c r="R60" i="1"/>
  <c r="T60" i="1" s="1"/>
  <c r="R54" i="1"/>
  <c r="T54" i="1" s="1"/>
  <c r="H54" i="1"/>
  <c r="R92" i="1"/>
  <c r="T92" i="1" s="1"/>
  <c r="H92" i="1"/>
  <c r="R70" i="1"/>
  <c r="T70" i="1" s="1"/>
  <c r="H70" i="1"/>
  <c r="H136" i="1"/>
  <c r="R136" i="1"/>
  <c r="T136" i="1" s="1"/>
  <c r="H74" i="1"/>
  <c r="R74" i="1"/>
  <c r="T74" i="1" s="1"/>
  <c r="H51" i="1"/>
  <c r="R51" i="1"/>
  <c r="T51" i="1" s="1"/>
  <c r="H99" i="1"/>
  <c r="R99" i="1"/>
  <c r="T99" i="1" s="1"/>
  <c r="H73" i="1"/>
  <c r="R73" i="1"/>
  <c r="T73" i="1" s="1"/>
  <c r="R76" i="1"/>
  <c r="T76" i="1" s="1"/>
  <c r="H76" i="1"/>
  <c r="H127" i="1"/>
  <c r="R127" i="1"/>
  <c r="T127" i="1" s="1"/>
  <c r="H117" i="1"/>
  <c r="R117" i="1"/>
  <c r="T117" i="1" s="1"/>
  <c r="C15" i="1"/>
  <c r="D16" i="1"/>
  <c r="D19" i="1" s="1"/>
  <c r="H150" i="1"/>
  <c r="R150" i="1"/>
  <c r="T150" i="1" s="1"/>
  <c r="R90" i="1"/>
  <c r="T90" i="1" s="1"/>
  <c r="H90" i="1"/>
  <c r="R81" i="1"/>
  <c r="T81" i="1" s="1"/>
  <c r="H81" i="1"/>
  <c r="R85" i="1"/>
  <c r="T85" i="1" s="1"/>
  <c r="H85" i="1"/>
  <c r="H122" i="1"/>
  <c r="R122" i="1"/>
  <c r="T122" i="1" s="1"/>
  <c r="H108" i="1"/>
  <c r="R108" i="1"/>
  <c r="T108" i="1" s="1"/>
  <c r="H155" i="1"/>
  <c r="R155" i="1"/>
  <c r="T155" i="1" s="1"/>
  <c r="R97" i="1"/>
  <c r="T97" i="1" s="1"/>
  <c r="H97" i="1"/>
  <c r="H78" i="1"/>
  <c r="R78" i="1"/>
  <c r="T78" i="1" s="1"/>
  <c r="R65" i="1"/>
  <c r="T65" i="1" s="1"/>
  <c r="H65" i="1"/>
  <c r="R71" i="1"/>
  <c r="T71" i="1" s="1"/>
  <c r="H71" i="1"/>
  <c r="R64" i="1"/>
  <c r="T64" i="1" s="1"/>
  <c r="H64" i="1"/>
  <c r="H62" i="1"/>
  <c r="R62" i="1"/>
  <c r="T62" i="1" s="1"/>
  <c r="R50" i="1"/>
  <c r="T50" i="1" s="1"/>
  <c r="H50" i="1"/>
  <c r="H88" i="1"/>
  <c r="R88" i="1"/>
  <c r="T88" i="1" s="1"/>
  <c r="H83" i="1"/>
  <c r="R83" i="1"/>
  <c r="T83" i="1" s="1"/>
  <c r="H106" i="1"/>
  <c r="R106" i="1"/>
  <c r="T106" i="1" s="1"/>
  <c r="R59" i="1"/>
  <c r="T59" i="1" s="1"/>
  <c r="H59" i="1"/>
  <c r="R53" i="1"/>
  <c r="T53" i="1" s="1"/>
  <c r="H53" i="1"/>
  <c r="H115" i="1"/>
  <c r="R115" i="1"/>
  <c r="T115" i="1" s="1"/>
  <c r="H56" i="1"/>
  <c r="R56" i="1"/>
  <c r="T56" i="1" s="1"/>
  <c r="R95" i="1"/>
  <c r="T95" i="1" s="1"/>
  <c r="H95" i="1"/>
  <c r="H66" i="1"/>
  <c r="R66" i="1"/>
  <c r="T66" i="1" s="1"/>
  <c r="R61" i="1"/>
  <c r="T61" i="1" s="1"/>
  <c r="H61" i="1"/>
  <c r="D15" i="1"/>
  <c r="C19" i="1" s="1"/>
  <c r="C18" i="1" l="1"/>
  <c r="F18" i="1"/>
  <c r="F19" i="1" s="1"/>
  <c r="E14" i="1"/>
</calcChain>
</file>

<file path=xl/sharedStrings.xml><?xml version="1.0" encoding="utf-8"?>
<sst xmlns="http://schemas.openxmlformats.org/spreadsheetml/2006/main" count="5352" uniqueCount="1435">
  <si>
    <t xml:space="preserve">V1010 Oph / GSC 06218-00574 </t>
  </si>
  <si>
    <t>n</t>
  </si>
  <si>
    <t>Q. Fit</t>
  </si>
  <si>
    <t>System Type:</t>
  </si>
  <si>
    <t>EB/KE</t>
  </si>
  <si>
    <t>Eccentric orbit?  1986PASP...98..662K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</si>
  <si>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</si>
  <si>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</si>
  <si>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</si>
  <si>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</si>
  <si>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</si>
  <si>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</si>
  <si>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</si>
  <si>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</si>
  <si>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</si>
  <si>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</si>
  <si>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</si>
  <si>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</si>
  <si>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</si>
  <si>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</si>
  <si>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</si>
  <si>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pg</t>
  </si>
  <si>
    <t>New Period =</t>
  </si>
  <si>
    <t>JD today</t>
  </si>
  <si>
    <t>vis</t>
  </si>
  <si>
    <t># of data points:</t>
  </si>
  <si>
    <t>Old Cycle</t>
  </si>
  <si>
    <t>PE</t>
  </si>
  <si>
    <t>Linear Ephemeris =</t>
  </si>
  <si>
    <t>New Cycle</t>
  </si>
  <si>
    <t>CCD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</si>
  <si>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</si>
  <si>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</si>
  <si>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</si>
  <si>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</si>
  <si>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</si>
  <si>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</si>
  <si>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</si>
  <si>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</si>
  <si>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S4</t>
  </si>
  <si>
    <t>S5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</si>
  <si>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</si>
  <si>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</si>
  <si>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</si>
  <si>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</si>
  <si>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</si>
  <si>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</si>
  <si>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BAD?</t>
  </si>
  <si>
    <t> VB 8.81 </t>
  </si>
  <si>
    <t>II</t>
  </si>
  <si>
    <t>I</t>
  </si>
  <si>
    <t>IBVS 0077 </t>
  </si>
  <si>
    <t>GCVS 4</t>
  </si>
  <si>
    <t>IBVS 0154 </t>
  </si>
  <si>
    <t>Williams 1989</t>
  </si>
  <si>
    <t>Williams, 1989JAVSO..18..112W</t>
  </si>
  <si>
    <t>IBVS 0119 </t>
  </si>
  <si>
    <t> AJ 79.852 </t>
  </si>
  <si>
    <t>VSB 47 </t>
  </si>
  <si>
    <t>BBSAG Bull...25</t>
  </si>
  <si>
    <t>Locher K</t>
  </si>
  <si>
    <t>B</t>
  </si>
  <si>
    <t>BBSAG Bull...26</t>
  </si>
  <si>
    <t>BBSAG Bull...29</t>
  </si>
  <si>
    <t>BBSAG Bull...30</t>
  </si>
  <si>
    <t>BBSAG Bull...31</t>
  </si>
  <si>
    <t>Diethelm R</t>
  </si>
  <si>
    <t>Bryner A</t>
  </si>
  <si>
    <t>ORION 126</t>
  </si>
  <si>
    <t>v</t>
  </si>
  <si>
    <t>K</t>
  </si>
  <si>
    <t>Bader H</t>
  </si>
  <si>
    <t>Germann R</t>
  </si>
  <si>
    <t>BBSAG Bull...33</t>
  </si>
  <si>
    <t>ORION 128</t>
  </si>
  <si>
    <t>BBSAG Bull.2</t>
  </si>
  <si>
    <t>BBSAG 2</t>
  </si>
  <si>
    <t>BBSAG Bull.3</t>
  </si>
  <si>
    <t>:</t>
  </si>
  <si>
    <t>BBSAG Bull.4</t>
  </si>
  <si>
    <t> BBS 4 </t>
  </si>
  <si>
    <t>Peter H</t>
  </si>
  <si>
    <t>BBSAG Bull.5</t>
  </si>
  <si>
    <t>BBSAG Bull.8</t>
  </si>
  <si>
    <t>BBSAG Bull.10</t>
  </si>
  <si>
    <t>BBSAG Bull.14</t>
  </si>
  <si>
    <t>BBSAG Bull.17</t>
  </si>
  <si>
    <t>Raymond R</t>
  </si>
  <si>
    <t>BBSAG Bull.16</t>
  </si>
  <si>
    <t>Carnevali P</t>
  </si>
  <si>
    <t>BBSAG Bull.21</t>
  </si>
  <si>
    <t>BBSAG Bull.22</t>
  </si>
  <si>
    <t>BBSAG Bull.23</t>
  </si>
  <si>
    <t> PZP 3.763 </t>
  </si>
  <si>
    <t>BBSAG Bull.27</t>
  </si>
  <si>
    <t> BBS 29 </t>
  </si>
  <si>
    <t>BBSAG Bull.28</t>
  </si>
  <si>
    <t>Ralincourt P</t>
  </si>
  <si>
    <t>Poretti E</t>
  </si>
  <si>
    <t>Troispoux G</t>
  </si>
  <si>
    <t>BBSAG Bull.29</t>
  </si>
  <si>
    <t>BBSAG Bull.33</t>
  </si>
  <si>
    <t> AJ 101.1828 </t>
  </si>
  <si>
    <t> PZP 4.279 </t>
  </si>
  <si>
    <t> GEOS 6 </t>
  </si>
  <si>
    <t>BBSAG Bull.34</t>
  </si>
  <si>
    <t>Royer A</t>
  </si>
  <si>
    <t>BBSAG Bull.35</t>
  </si>
  <si>
    <t>Bouzin B</t>
  </si>
  <si>
    <t>BBSAG 37</t>
  </si>
  <si>
    <t>BBSAG Bull.37</t>
  </si>
  <si>
    <t>BBSAG Bull.38</t>
  </si>
  <si>
    <t>BBSAG Bull.41</t>
  </si>
  <si>
    <t>BBSAG Bull.42</t>
  </si>
  <si>
    <t>BBSAG Bull.43</t>
  </si>
  <si>
    <t>BBSAG Bull.44</t>
  </si>
  <si>
    <t>BBSAG Bull.46</t>
  </si>
  <si>
    <t>Mavrofridis G</t>
  </si>
  <si>
    <t>BBSAG Bull.49</t>
  </si>
  <si>
    <t>BBSAG Bull.58</t>
  </si>
  <si>
    <t>Mammoliti S</t>
  </si>
  <si>
    <t>BBSAG 56</t>
  </si>
  <si>
    <t>BBSAG Bull.56</t>
  </si>
  <si>
    <t>BBSAG Bull.69</t>
  </si>
  <si>
    <t>BBSAG Bull.62</t>
  </si>
  <si>
    <t>Stefanopoulos G</t>
  </si>
  <si>
    <t>BBSAG Bull.61</t>
  </si>
  <si>
    <t> AVSJ 15.268 </t>
  </si>
  <si>
    <t>BBSAG Bull.75</t>
  </si>
  <si>
    <t>Maraziti A</t>
  </si>
  <si>
    <t>BBSAG Bull.79</t>
  </si>
  <si>
    <t>IBVS 2818</t>
  </si>
  <si>
    <t>AJ 94,792</t>
  </si>
  <si>
    <t>phe</t>
  </si>
  <si>
    <t>1987AJ.....94..792</t>
  </si>
  <si>
    <t>Lipari 1987</t>
  </si>
  <si>
    <t>Lipari, 1987AJ.....94..792L</t>
  </si>
  <si>
    <t>BAAVSS 67,7</t>
  </si>
  <si>
    <t>BBSAG Bull.84</t>
  </si>
  <si>
    <t>Paschke A</t>
  </si>
  <si>
    <t>BAAVS 70</t>
  </si>
  <si>
    <t>AAVSO 5</t>
  </si>
  <si>
    <t>G. Samolyk</t>
  </si>
  <si>
    <t>A</t>
  </si>
  <si>
    <t>N</t>
  </si>
  <si>
    <t>BAAVSS 72,22</t>
  </si>
  <si>
    <t>BRNO 31</t>
  </si>
  <si>
    <t>O. Gabzo</t>
  </si>
  <si>
    <t>ccd</t>
  </si>
  <si>
    <t>S. Cook</t>
  </si>
  <si>
    <t>D. Williams</t>
  </si>
  <si>
    <t> AOEB 8 </t>
  </si>
  <si>
    <t>VSB 40 </t>
  </si>
  <si>
    <t> AOEB 12 </t>
  </si>
  <si>
    <t>IBVS 5543</t>
  </si>
  <si>
    <t>VSB 44 </t>
  </si>
  <si>
    <t>IBVS 5843</t>
  </si>
  <si>
    <t>VSB 46 </t>
  </si>
  <si>
    <t>VSB 48 </t>
  </si>
  <si>
    <t>JAVSO..36..186</t>
  </si>
  <si>
    <t>JAVSO..38...85</t>
  </si>
  <si>
    <t>JAVSO..39...94</t>
  </si>
  <si>
    <t>IBVS 6005</t>
  </si>
  <si>
    <t>OEJV 0155</t>
  </si>
  <si>
    <t>0,0040</t>
  </si>
  <si>
    <t>IBVS 6225</t>
  </si>
  <si>
    <t>JAVSO..41..328</t>
  </si>
  <si>
    <t>VSB-059</t>
  </si>
  <si>
    <t>JAVSO..42..426</t>
  </si>
  <si>
    <t>OEJV 0181</t>
  </si>
  <si>
    <t>JAVSO..43..238</t>
  </si>
  <si>
    <t>JAVSO..44..164</t>
  </si>
  <si>
    <t>JAVSO..45..215</t>
  </si>
  <si>
    <t>OEJV 0189</t>
  </si>
  <si>
    <t>VSB-066</t>
  </si>
  <si>
    <t>OEJV 0191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</si>
  <si>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</si>
  <si>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</si>
  <si>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</si>
  <si>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</si>
  <si>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</si>
  <si>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</si>
  <si>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</si>
  <si>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</si>
  <si>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</si>
  <si>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</si>
  <si>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2438943.725 </t>
  </si>
  <si>
    <t> 02.07.1965 05:24 </t>
  </si>
  <si>
    <t> 0.003 </t>
  </si>
  <si>
    <t>E </t>
  </si>
  <si>
    <t>?</t>
  </si>
  <si>
    <t> L.Kalish </t>
  </si>
  <si>
    <t> AVSJ 18.113 </t>
  </si>
  <si>
    <t>2438945.711 </t>
  </si>
  <si>
    <t> 04.07.1965 05:03 </t>
  </si>
  <si>
    <t> 0.005 </t>
  </si>
  <si>
    <t>2438947.694 </t>
  </si>
  <si>
    <t> 06.07.1965 04:39 </t>
  </si>
  <si>
    <t> 0.004 </t>
  </si>
  <si>
    <t>2440790.433 </t>
  </si>
  <si>
    <t> 22.07.1970 22:23 </t>
  </si>
  <si>
    <t> 0.009 </t>
  </si>
  <si>
    <t>V </t>
  </si>
  <si>
    <t> K.Locher </t>
  </si>
  <si>
    <t> ORI 120 </t>
  </si>
  <si>
    <t>2440796.379 </t>
  </si>
  <si>
    <t> 28.07.1970 21:05 </t>
  </si>
  <si>
    <t>2440798.368 </t>
  </si>
  <si>
    <t> 30.07.1970 20:49 </t>
  </si>
  <si>
    <t> 0.007 </t>
  </si>
  <si>
    <t>2440849.305 </t>
  </si>
  <si>
    <t> 19.09.1970 19:19 </t>
  </si>
  <si>
    <t> 0.014 </t>
  </si>
  <si>
    <t> ORI 121 </t>
  </si>
  <si>
    <t>2440851.286 </t>
  </si>
  <si>
    <t> 21.09.1970 18:51 </t>
  </si>
  <si>
    <t> 0.011 </t>
  </si>
  <si>
    <t>2441006.722 </t>
  </si>
  <si>
    <t> 24.02.1971 05:19 </t>
  </si>
  <si>
    <t> 0.012 </t>
  </si>
  <si>
    <t> ORI 124 </t>
  </si>
  <si>
    <t>2441012.662 </t>
  </si>
  <si>
    <t> 02.03.1971 03:53 </t>
  </si>
  <si>
    <t> -0.001 </t>
  </si>
  <si>
    <t>2441016.645 </t>
  </si>
  <si>
    <t> 06.03.1971 03:28 </t>
  </si>
  <si>
    <t>2441059.626 </t>
  </si>
  <si>
    <t> 18.04.1971 03:01 </t>
  </si>
  <si>
    <t> 0.002 </t>
  </si>
  <si>
    <t> ORI 125 </t>
  </si>
  <si>
    <t>2441126.432 </t>
  </si>
  <si>
    <t> 23.06.1971 22:22 </t>
  </si>
  <si>
    <t>2441126.439 </t>
  </si>
  <si>
    <t> 23.06.1971 22:32 </t>
  </si>
  <si>
    <t> R.Diethelm </t>
  </si>
  <si>
    <t> ORI 126 </t>
  </si>
  <si>
    <t>2441134.380 </t>
  </si>
  <si>
    <t> 01.07.1971 21:07 </t>
  </si>
  <si>
    <t> 0.015 </t>
  </si>
  <si>
    <t> A.Bryner </t>
  </si>
  <si>
    <t>2441173.376 </t>
  </si>
  <si>
    <t> 09.08.1971 21:01 </t>
  </si>
  <si>
    <t> -0.013 </t>
  </si>
  <si>
    <t>2441173.377 </t>
  </si>
  <si>
    <t> 09.08.1971 21:02 </t>
  </si>
  <si>
    <t> -0.012 </t>
  </si>
  <si>
    <t> H.Bader </t>
  </si>
  <si>
    <t>2441173.386 </t>
  </si>
  <si>
    <t> 09.08.1971 21:15 </t>
  </si>
  <si>
    <t> -0.003 </t>
  </si>
  <si>
    <t>2441173.394 </t>
  </si>
  <si>
    <t> 09.08.1971 21:27 </t>
  </si>
  <si>
    <t> R.Germann </t>
  </si>
  <si>
    <t>2441177.370 </t>
  </si>
  <si>
    <t> 13.08.1971 20:52 </t>
  </si>
  <si>
    <t>2441177.378 </t>
  </si>
  <si>
    <t> 13.08.1971 21:04 </t>
  </si>
  <si>
    <t> 0.020 </t>
  </si>
  <si>
    <t>2441228.279 </t>
  </si>
  <si>
    <t> 03.10.1971 18:41 </t>
  </si>
  <si>
    <t> -0.009 </t>
  </si>
  <si>
    <t> ORI 129 </t>
  </si>
  <si>
    <t>2441393.670 </t>
  </si>
  <si>
    <t> 17.03.1972 04:04 </t>
  </si>
  <si>
    <t> 0.026 </t>
  </si>
  <si>
    <t> BBS 2 </t>
  </si>
  <si>
    <t>2441399.611 </t>
  </si>
  <si>
    <t> 23.03.1972 02:39 </t>
  </si>
  <si>
    <t>2441401.592 </t>
  </si>
  <si>
    <t> 25.03.1972 02:12 </t>
  </si>
  <si>
    <t>2441401.593 </t>
  </si>
  <si>
    <t> 25.03.1972 02:13 </t>
  </si>
  <si>
    <t>2441446.575 </t>
  </si>
  <si>
    <t> 09.05.1972 01:48 </t>
  </si>
  <si>
    <t> 0.017 </t>
  </si>
  <si>
    <t> BBS 3 </t>
  </si>
  <si>
    <t>2441460.457 </t>
  </si>
  <si>
    <t> 22.05.1972 22:58 </t>
  </si>
  <si>
    <t>2441493.539 </t>
  </si>
  <si>
    <t> 25.06.1972 00:56 </t>
  </si>
  <si>
    <t> 0.019 </t>
  </si>
  <si>
    <t>2441503.452 </t>
  </si>
  <si>
    <t> 04.07.1972 22:50 </t>
  </si>
  <si>
    <t>2441507.416 </t>
  </si>
  <si>
    <t> 08.07.1972 21:59 </t>
  </si>
  <si>
    <t> 0.006 </t>
  </si>
  <si>
    <t>2441507.420 </t>
  </si>
  <si>
    <t> 08.07.1972 22:04 </t>
  </si>
  <si>
    <t> 0.010 </t>
  </si>
  <si>
    <t>2441511.386 </t>
  </si>
  <si>
    <t> 12.07.1972 21:15 </t>
  </si>
  <si>
    <t> 0.008 </t>
  </si>
  <si>
    <t>2441513.368 </t>
  </si>
  <si>
    <t> 14.07.1972 20:49 </t>
  </si>
  <si>
    <t>2441558.343 </t>
  </si>
  <si>
    <t> 28.08.1972 20:13 </t>
  </si>
  <si>
    <t> BBS 5 </t>
  </si>
  <si>
    <t>2441560.336 </t>
  </si>
  <si>
    <t> 30.08.1972 20:03 </t>
  </si>
  <si>
    <t>2441562.317 </t>
  </si>
  <si>
    <t> 01.09.1972 19:36 </t>
  </si>
  <si>
    <t>2441727.670 </t>
  </si>
  <si>
    <t> 14.02.1973 04:04 </t>
  </si>
  <si>
    <t> BBS 8 </t>
  </si>
  <si>
    <t>2441837.473 </t>
  </si>
  <si>
    <t> 03.06.1973 23:21 </t>
  </si>
  <si>
    <t> H.Peter </t>
  </si>
  <si>
    <t> BBS 10 </t>
  </si>
  <si>
    <t>2441892.372 </t>
  </si>
  <si>
    <t> 28.07.1973 20:55 </t>
  </si>
  <si>
    <t>2442109.637 </t>
  </si>
  <si>
    <t> 03.03.1974 03:17 </t>
  </si>
  <si>
    <t> BBS 14 </t>
  </si>
  <si>
    <t>2442210.526 </t>
  </si>
  <si>
    <t> 12.06.1974 00:37 </t>
  </si>
  <si>
    <t> 0.021 </t>
  </si>
  <si>
    <t> R.Rolland </t>
  </si>
  <si>
    <t> BBS 17 </t>
  </si>
  <si>
    <t>2442212.493 </t>
  </si>
  <si>
    <t> 13.06.1974 23:49 </t>
  </si>
  <si>
    <t> BBS 16 </t>
  </si>
  <si>
    <t>2442214.458 </t>
  </si>
  <si>
    <t> 15.06.1974 22:59 </t>
  </si>
  <si>
    <t> -0.016 </t>
  </si>
  <si>
    <t>2442214.475 </t>
  </si>
  <si>
    <t> 15.06.1974 23:24 </t>
  </si>
  <si>
    <t> 0.001 </t>
  </si>
  <si>
    <t>2442216.464 </t>
  </si>
  <si>
    <t> 17.06.1974 23:08 </t>
  </si>
  <si>
    <t>2442218.439 </t>
  </si>
  <si>
    <t> 19.06.1974 22:32 </t>
  </si>
  <si>
    <t> -0.004 </t>
  </si>
  <si>
    <t>2442218.449 </t>
  </si>
  <si>
    <t> 19.06.1974 22:46 </t>
  </si>
  <si>
    <t>2442220.430 </t>
  </si>
  <si>
    <t> 21.06.1974 22:19 </t>
  </si>
  <si>
    <t>2442232.350 </t>
  </si>
  <si>
    <t> 03.07.1974 20:24 </t>
  </si>
  <si>
    <t>2442253.496 </t>
  </si>
  <si>
    <t> 24.07.1974 23:54 </t>
  </si>
  <si>
    <t> -0.002 </t>
  </si>
  <si>
    <t>2442267.384 </t>
  </si>
  <si>
    <t> 07.08.1974 21:12 </t>
  </si>
  <si>
    <t>2442267.385 </t>
  </si>
  <si>
    <t> 07.08.1974 21:14 </t>
  </si>
  <si>
    <t>2442273.348 </t>
  </si>
  <si>
    <t> 13.08.1974 20:21 </t>
  </si>
  <si>
    <t>2442318.300 </t>
  </si>
  <si>
    <t> 27.09.1974 19:12 </t>
  </si>
  <si>
    <t> -0.018 </t>
  </si>
  <si>
    <t>2442318.302 </t>
  </si>
  <si>
    <t> 27.09.1974 19:14 </t>
  </si>
  <si>
    <t>2442491.606 </t>
  </si>
  <si>
    <t> 20.03.1975 02:32 </t>
  </si>
  <si>
    <t> -0.006 </t>
  </si>
  <si>
    <t> BBS 21 </t>
  </si>
  <si>
    <t>2442546.514 </t>
  </si>
  <si>
    <t> 14.05.1975 00:20 </t>
  </si>
  <si>
    <t> BBS 22 </t>
  </si>
  <si>
    <t>2442549.510 </t>
  </si>
  <si>
    <t> 17.05.1975 00:14 </t>
  </si>
  <si>
    <t> 0.024 </t>
  </si>
  <si>
    <t>2442550.492 </t>
  </si>
  <si>
    <t> 17.05.1975 23:48 </t>
  </si>
  <si>
    <t> 0.013 </t>
  </si>
  <si>
    <t>2442551.471 </t>
  </si>
  <si>
    <t> 18.05.1975 23:18 </t>
  </si>
  <si>
    <t> 0.000 </t>
  </si>
  <si>
    <t>2442561.395 </t>
  </si>
  <si>
    <t> 28.05.1975 21:28 </t>
  </si>
  <si>
    <t>2442595.458 </t>
  </si>
  <si>
    <t> 01.07.1975 22:59 </t>
  </si>
  <si>
    <t> BBS 23 </t>
  </si>
  <si>
    <t>2442597.417 </t>
  </si>
  <si>
    <t> 03.07.1975 22:00 </t>
  </si>
  <si>
    <t> -0.023 </t>
  </si>
  <si>
    <t>2442597.452 </t>
  </si>
  <si>
    <t> 03.07.1975 22:50 </t>
  </si>
  <si>
    <t>2442600.408 </t>
  </si>
  <si>
    <t> 06.07.1975 21:47 </t>
  </si>
  <si>
    <t> -0.008 </t>
  </si>
  <si>
    <t>2442601.391 </t>
  </si>
  <si>
    <t> 07.07.1975 21:23 </t>
  </si>
  <si>
    <t> -0.017 </t>
  </si>
  <si>
    <t>2442601.408 </t>
  </si>
  <si>
    <t> 07.07.1975 21:47 </t>
  </si>
  <si>
    <t> -0.000 </t>
  </si>
  <si>
    <t>2442604.398 </t>
  </si>
  <si>
    <t> 10.07.1975 21:33 </t>
  </si>
  <si>
    <t>2442607.377 </t>
  </si>
  <si>
    <t> 13.07.1975 21:02 </t>
  </si>
  <si>
    <t> 0.016 </t>
  </si>
  <si>
    <t>2442652.332 </t>
  </si>
  <si>
    <t> 27.08.1975 19:58 </t>
  </si>
  <si>
    <t>2442878.548 </t>
  </si>
  <si>
    <t> 10.04.1976 01:09 </t>
  </si>
  <si>
    <t> BBS 27 </t>
  </si>
  <si>
    <t>2442920.558 </t>
  </si>
  <si>
    <t> 22.05.1976 01:23 </t>
  </si>
  <si>
    <t> P.Ralincourt </t>
  </si>
  <si>
    <t> BBS 28 </t>
  </si>
  <si>
    <t>2442921.546 </t>
  </si>
  <si>
    <t> 23.05.1976 01:06 </t>
  </si>
  <si>
    <t> E.Poretti </t>
  </si>
  <si>
    <t>2442927.496 </t>
  </si>
  <si>
    <t> 28.05.1976 23:54 </t>
  </si>
  <si>
    <t> G.Troispoux </t>
  </si>
  <si>
    <t>2442931.437 </t>
  </si>
  <si>
    <t> 01.06.1976 22:29 </t>
  </si>
  <si>
    <t>2442931.478 </t>
  </si>
  <si>
    <t> 01.06.1976 23:28 </t>
  </si>
  <si>
    <t> 0.018 </t>
  </si>
  <si>
    <t>2442933.434 </t>
  </si>
  <si>
    <t> 03.06.1976 22:24 </t>
  </si>
  <si>
    <t> -0.010 </t>
  </si>
  <si>
    <t>2442935.423 </t>
  </si>
  <si>
    <t> 05.06.1976 22:09 </t>
  </si>
  <si>
    <t>2442935.434 </t>
  </si>
  <si>
    <t> 05.06.1976 22:24 </t>
  </si>
  <si>
    <t>2442937.401 </t>
  </si>
  <si>
    <t> 07.06.1976 21:37 </t>
  </si>
  <si>
    <t>2442937.408 </t>
  </si>
  <si>
    <t> 07.06.1976 21:47 </t>
  </si>
  <si>
    <t> -0.005 </t>
  </si>
  <si>
    <t>2442979.431 </t>
  </si>
  <si>
    <t> 19.07.1976 22:20 </t>
  </si>
  <si>
    <t>2442980.391 </t>
  </si>
  <si>
    <t> 20.07.1976 21:23 </t>
  </si>
  <si>
    <t> -0.015 </t>
  </si>
  <si>
    <t>2442980.423 </t>
  </si>
  <si>
    <t> 20.07.1976 22:09 </t>
  </si>
  <si>
    <t>2442981.434 </t>
  </si>
  <si>
    <t> 21.07.1976 22:24 </t>
  </si>
  <si>
    <t> 0.036 </t>
  </si>
  <si>
    <t>2442982.406 </t>
  </si>
  <si>
    <t> 22.07.1976 21:44 </t>
  </si>
  <si>
    <t>2442988.355 </t>
  </si>
  <si>
    <t> 28.07.1976 20:31 </t>
  </si>
  <si>
    <t>2443251.591 </t>
  </si>
  <si>
    <t> 18.04.1977 02:11 </t>
  </si>
  <si>
    <t> BBS 33 </t>
  </si>
  <si>
    <t>2443255.562 </t>
  </si>
  <si>
    <t> 22.04.1977 01:29 </t>
  </si>
  <si>
    <t>2443273.416 </t>
  </si>
  <si>
    <t> 09.05.1977 21:59 </t>
  </si>
  <si>
    <t>2443292.595 </t>
  </si>
  <si>
    <t> 29.05.1977 02:16 </t>
  </si>
  <si>
    <t>2443306.486 </t>
  </si>
  <si>
    <t> 11.06.1977 23:39 </t>
  </si>
  <si>
    <t>2443308.480 </t>
  </si>
  <si>
    <t> 13.06.1977 23:31 </t>
  </si>
  <si>
    <t>2443312.426 </t>
  </si>
  <si>
    <t> 17.06.1977 22:13 </t>
  </si>
  <si>
    <t>2443312.440 </t>
  </si>
  <si>
    <t> 17.06.1977 22:33 </t>
  </si>
  <si>
    <t>2443312.448 </t>
  </si>
  <si>
    <t> 17.06.1977 22:45 </t>
  </si>
  <si>
    <t> A.Royer </t>
  </si>
  <si>
    <t> BBS 34 </t>
  </si>
  <si>
    <t>2443314.430 </t>
  </si>
  <si>
    <t> 19.06.1977 22:19 </t>
  </si>
  <si>
    <t>2443359.397 </t>
  </si>
  <si>
    <t> 03.08.1977 21:31 </t>
  </si>
  <si>
    <t>2443359.414 </t>
  </si>
  <si>
    <t> 03.08.1977 21:56 </t>
  </si>
  <si>
    <t>2443361.375 </t>
  </si>
  <si>
    <t> 05.08.1977 21:00 </t>
  </si>
  <si>
    <t>2443361.391 </t>
  </si>
  <si>
    <t> 05.08.1977 21:23 </t>
  </si>
  <si>
    <t> BBS 35 </t>
  </si>
  <si>
    <t>2443361.394 </t>
  </si>
  <si>
    <t> 05.08.1977 21:27 </t>
  </si>
  <si>
    <t> B.Bouzin </t>
  </si>
  <si>
    <t>2443365.353 </t>
  </si>
  <si>
    <t> 09.08.1977 20:28 </t>
  </si>
  <si>
    <t>2443577.676 </t>
  </si>
  <si>
    <t> 10.03.1978 04:13 </t>
  </si>
  <si>
    <t> BBS 37 </t>
  </si>
  <si>
    <t>2443579.648 </t>
  </si>
  <si>
    <t> 12.03.1978 03:33 </t>
  </si>
  <si>
    <t>2443581.643 </t>
  </si>
  <si>
    <t> 14.03.1978 03:25 </t>
  </si>
  <si>
    <t>2443656.376 </t>
  </si>
  <si>
    <t> 27.05.1978 21:01 </t>
  </si>
  <si>
    <t> -0.007 </t>
  </si>
  <si>
    <t>2443689.452 </t>
  </si>
  <si>
    <t> 29.06.1978 22:50 </t>
  </si>
  <si>
    <t>2443689.457 </t>
  </si>
  <si>
    <t> 29.06.1978 22:58 </t>
  </si>
  <si>
    <t>2443689.468 </t>
  </si>
  <si>
    <t> 29.06.1978 23:13 </t>
  </si>
  <si>
    <t> BBS 38 </t>
  </si>
  <si>
    <t>2443695.419 </t>
  </si>
  <si>
    <t> 05.07.1978 22:03 </t>
  </si>
  <si>
    <t>2443699.392 </t>
  </si>
  <si>
    <t> 09.07.1978 21:24 </t>
  </si>
  <si>
    <t>2443740.372 </t>
  </si>
  <si>
    <t> 19.08.1978 20:55 </t>
  </si>
  <si>
    <t>2443742.367 </t>
  </si>
  <si>
    <t> 21.08.1978 20:48 </t>
  </si>
  <si>
    <t>2443742.369 </t>
  </si>
  <si>
    <t> 21.08.1978 20:51 </t>
  </si>
  <si>
    <t>2443905.712 </t>
  </si>
  <si>
    <t> 01.02.1979 05:05 </t>
  </si>
  <si>
    <t> -0.029 </t>
  </si>
  <si>
    <t> BBS 41 </t>
  </si>
  <si>
    <t>2443917.651 </t>
  </si>
  <si>
    <t> 13.02.1979 03:37 </t>
  </si>
  <si>
    <t> BBS 42 </t>
  </si>
  <si>
    <t>2444009.587 </t>
  </si>
  <si>
    <t> 16.05.1979 02:05 </t>
  </si>
  <si>
    <t> BBS 43 </t>
  </si>
  <si>
    <t>2444072.410 </t>
  </si>
  <si>
    <t> 17.07.1979 21:50 </t>
  </si>
  <si>
    <t> BBS 44 </t>
  </si>
  <si>
    <t>2444072.425 </t>
  </si>
  <si>
    <t> 17.07.1979 22:12 </t>
  </si>
  <si>
    <t>2444072.427 </t>
  </si>
  <si>
    <t> 17.07.1979 22:14 </t>
  </si>
  <si>
    <t> BBS 46 </t>
  </si>
  <si>
    <t>2444072.454 </t>
  </si>
  <si>
    <t> 17.07.1979 22:53 </t>
  </si>
  <si>
    <t> 0.034 </t>
  </si>
  <si>
    <t>2444074.400 </t>
  </si>
  <si>
    <t> 19.07.1979 21:36 </t>
  </si>
  <si>
    <t>2444074.407 </t>
  </si>
  <si>
    <t> 19.07.1979 21:46 </t>
  </si>
  <si>
    <t> G.Mavrofridis </t>
  </si>
  <si>
    <t>2444076.376 </t>
  </si>
  <si>
    <t> 21.07.1979 21:01 </t>
  </si>
  <si>
    <t>2444076.387 </t>
  </si>
  <si>
    <t> 21.07.1979 21:17 </t>
  </si>
  <si>
    <t>2444076.390 </t>
  </si>
  <si>
    <t> 21.07.1979 21:21 </t>
  </si>
  <si>
    <t>2444078.374 </t>
  </si>
  <si>
    <t> 23.07.1979 20:58 </t>
  </si>
  <si>
    <t>2444082.347 </t>
  </si>
  <si>
    <t> 27.07.1979 20:19 </t>
  </si>
  <si>
    <t>2444082.353 </t>
  </si>
  <si>
    <t> 27.07.1979 20:28 </t>
  </si>
  <si>
    <t>2444084.331 </t>
  </si>
  <si>
    <t> 29.07.1979 19:56 </t>
  </si>
  <si>
    <t>2444086.314 </t>
  </si>
  <si>
    <t> 31.07.1979 19:32 </t>
  </si>
  <si>
    <t>2444288.695 </t>
  </si>
  <si>
    <t> 19.02.1980 04:40 </t>
  </si>
  <si>
    <t> -0.011 </t>
  </si>
  <si>
    <t>2444449.440 </t>
  </si>
  <si>
    <t> 28.07.1980 22:33 </t>
  </si>
  <si>
    <t> BBS 49 </t>
  </si>
  <si>
    <t>2444453.385 </t>
  </si>
  <si>
    <t> 01.08.1980 21:14 </t>
  </si>
  <si>
    <t>2444461.324 </t>
  </si>
  <si>
    <t> 09.08.1980 19:46 </t>
  </si>
  <si>
    <t>2444748.417 </t>
  </si>
  <si>
    <t> 23.05.1981 22:00 </t>
  </si>
  <si>
    <t> S.Mammoliti </t>
  </si>
  <si>
    <t> BBS 58 </t>
  </si>
  <si>
    <t>2444750.400 </t>
  </si>
  <si>
    <t> 25.05.1981 21:36 </t>
  </si>
  <si>
    <t>2444758.338 </t>
  </si>
  <si>
    <t> 02.06.1981 20:06 </t>
  </si>
  <si>
    <t>2444793.401 </t>
  </si>
  <si>
    <t> 07.07.1981 21:37 </t>
  </si>
  <si>
    <t> BBS 56 </t>
  </si>
  <si>
    <t>2445131.364 </t>
  </si>
  <si>
    <t> 10.06.1982 20:44 </t>
  </si>
  <si>
    <t> BBS 69 </t>
  </si>
  <si>
    <t>2445133.345 </t>
  </si>
  <si>
    <t> 12.06.1982 20:16 </t>
  </si>
  <si>
    <t> G.Stefanopoulos </t>
  </si>
  <si>
    <t> BBS 62 </t>
  </si>
  <si>
    <t>2445133.352 </t>
  </si>
  <si>
    <t> 12.06.1982 20:26 </t>
  </si>
  <si>
    <t> BBS 61 </t>
  </si>
  <si>
    <t>2445135.323 </t>
  </si>
  <si>
    <t> 14.06.1982 19:45 </t>
  </si>
  <si>
    <t>2445158.477 </t>
  </si>
  <si>
    <t> 07.07.1982 23:26 </t>
  </si>
  <si>
    <t>2445172.384 </t>
  </si>
  <si>
    <t> 21.07.1982 21:12 </t>
  </si>
  <si>
    <t>2445178.341 </t>
  </si>
  <si>
    <t> 27.07.1982 20:11 </t>
  </si>
  <si>
    <t>2445551.378 </t>
  </si>
  <si>
    <t> 04.08.1983 21:04 </t>
  </si>
  <si>
    <t>2445883.401 </t>
  </si>
  <si>
    <t> 01.07.1984 21:37 </t>
  </si>
  <si>
    <t> A.Maraziti </t>
  </si>
  <si>
    <t> BBS 75 </t>
  </si>
  <si>
    <t>2445885.384 </t>
  </si>
  <si>
    <t> 03.07.1984 21:12 </t>
  </si>
  <si>
    <t>2445887.385 </t>
  </si>
  <si>
    <t> 05.07.1984 21:14 </t>
  </si>
  <si>
    <t> BBS 79 </t>
  </si>
  <si>
    <t>2446270.3524 </t>
  </si>
  <si>
    <t> 23.07.1985 20:27 </t>
  </si>
  <si>
    <t> 0.0133 </t>
  </si>
  <si>
    <t> M.H.Hamdy et al. </t>
  </si>
  <si>
    <t>IBVS 2818 </t>
  </si>
  <si>
    <t>2446272.3361 </t>
  </si>
  <si>
    <t> 25.07.1985 20:03 </t>
  </si>
  <si>
    <t> 0.0127 </t>
  </si>
  <si>
    <t>2446643.738 </t>
  </si>
  <si>
    <t> 01.08.1986 05:42 </t>
  </si>
  <si>
    <t> H.Duncan </t>
  </si>
  <si>
    <t> VSSC 67.11 </t>
  </si>
  <si>
    <t>2446644.050 </t>
  </si>
  <si>
    <t> 01.08.1986 13:12 </t>
  </si>
  <si>
    <t>2446924.490 </t>
  </si>
  <si>
    <t> 08.05.1987 23:45 </t>
  </si>
  <si>
    <t> A.Paschke </t>
  </si>
  <si>
    <t> BBS 84 </t>
  </si>
  <si>
    <t>2447013.130 </t>
  </si>
  <si>
    <t> 05.08.1987 15:07 </t>
  </si>
  <si>
    <t> VSSC 70.21 </t>
  </si>
  <si>
    <t>2447013.451 </t>
  </si>
  <si>
    <t> 05.08.1987 22:49 </t>
  </si>
  <si>
    <t>2447316.701 </t>
  </si>
  <si>
    <t> 04.06.1988 04:49 </t>
  </si>
  <si>
    <t> -0.014 </t>
  </si>
  <si>
    <t> G.Samolyk </t>
  </si>
  <si>
    <t> AOEB 5 </t>
  </si>
  <si>
    <t>2447351.090 </t>
  </si>
  <si>
    <t> 08.07.1988 14:09 </t>
  </si>
  <si>
    <t> -0.019 </t>
  </si>
  <si>
    <t>2447351.422 </t>
  </si>
  <si>
    <t> 08.07.1988 22:07 </t>
  </si>
  <si>
    <t>2447380.232 </t>
  </si>
  <si>
    <t> 06.08.1988 17:34 </t>
  </si>
  <si>
    <t> VSSC 72.26 </t>
  </si>
  <si>
    <t>2447380.589 </t>
  </si>
  <si>
    <t> 07.08.1988 02:08 </t>
  </si>
  <si>
    <t> 0.046 </t>
  </si>
  <si>
    <t>2447681.798 </t>
  </si>
  <si>
    <t> 04.06.1989 07:09 </t>
  </si>
  <si>
    <t> -0.024 </t>
  </si>
  <si>
    <t>2447740.659 </t>
  </si>
  <si>
    <t> 02.08.1989 03:48 </t>
  </si>
  <si>
    <t> -0.030 </t>
  </si>
  <si>
    <t>2448444.418 </t>
  </si>
  <si>
    <t> 06.07.1991 22:01 </t>
  </si>
  <si>
    <t> BRNO 31 </t>
  </si>
  <si>
    <t>2448724.855 </t>
  </si>
  <si>
    <t> 12.04.1992 08:31 </t>
  </si>
  <si>
    <t> -0.036 </t>
  </si>
  <si>
    <t>2448773.808 </t>
  </si>
  <si>
    <t> 31.05.1992 07:23 </t>
  </si>
  <si>
    <t>2449127.660 </t>
  </si>
  <si>
    <t> 20.05.1993 03:50 </t>
  </si>
  <si>
    <t> -0.040 </t>
  </si>
  <si>
    <t> O.Gabzo </t>
  </si>
  <si>
    <t>2449164.708 </t>
  </si>
  <si>
    <t> 26.06.1993 04:59 </t>
  </si>
  <si>
    <t> -0.032 </t>
  </si>
  <si>
    <t>2449211.661 </t>
  </si>
  <si>
    <t> 12.08.1993 03:51 </t>
  </si>
  <si>
    <t>2449215.629 </t>
  </si>
  <si>
    <t> 16.08.1993 03:05 </t>
  </si>
  <si>
    <t> -0.041 </t>
  </si>
  <si>
    <t>2449500.691 </t>
  </si>
  <si>
    <t> 28.05.1994 04:35 </t>
  </si>
  <si>
    <t> -0.053 </t>
  </si>
  <si>
    <t>2450240.152 </t>
  </si>
  <si>
    <t> 05.06.1996 15:38 </t>
  </si>
  <si>
    <t> -0.067 </t>
  </si>
  <si>
    <t>C </t>
  </si>
  <si>
    <t> S.Cook </t>
  </si>
  <si>
    <t>2450305.647 </t>
  </si>
  <si>
    <t> 10.08.1996 03:31 </t>
  </si>
  <si>
    <t> D.Williams </t>
  </si>
  <si>
    <t>2450578.821 </t>
  </si>
  <si>
    <t> 10.05.1997 07:42 </t>
  </si>
  <si>
    <t> -0.048 </t>
  </si>
  <si>
    <t>2450963.762 </t>
  </si>
  <si>
    <t> 30.05.1998 06:17 </t>
  </si>
  <si>
    <t> -0.057 </t>
  </si>
  <si>
    <t>2451012.716 </t>
  </si>
  <si>
    <t> 18.07.1998 05:11 </t>
  </si>
  <si>
    <t>2452810.420 </t>
  </si>
  <si>
    <t> 19.06.2003 22:04 </t>
  </si>
  <si>
    <t> -0.101 </t>
  </si>
  <si>
    <t> C.Pampaloni </t>
  </si>
  <si>
    <t> BBS 130 </t>
  </si>
  <si>
    <t>2453511.8652 </t>
  </si>
  <si>
    <t> 21.05.2005 08:45 </t>
  </si>
  <si>
    <t> -0.0979 </t>
  </si>
  <si>
    <t>-I</t>
  </si>
  <si>
    <t> W.Ogloza et al. </t>
  </si>
  <si>
    <t>IBVS 5843 </t>
  </si>
  <si>
    <t>2454610.8047 </t>
  </si>
  <si>
    <t> 24.05.2008 07:18 </t>
  </si>
  <si>
    <t>23696</t>
  </si>
  <si>
    <t> -0.1179 </t>
  </si>
  <si>
    <t>o</t>
  </si>
  <si>
    <t>JAAVSO 36(2);186 </t>
  </si>
  <si>
    <t>2454614.7722 </t>
  </si>
  <si>
    <t> 28.05.2008 06:31 </t>
  </si>
  <si>
    <t>23702</t>
  </si>
  <si>
    <t> -0.1189 </t>
  </si>
  <si>
    <t> J.Bialozynski </t>
  </si>
  <si>
    <t>2455005.6669 </t>
  </si>
  <si>
    <t> 23.06.2009 04:00 </t>
  </si>
  <si>
    <t>24293</t>
  </si>
  <si>
    <t> -0.1271 </t>
  </si>
  <si>
    <t>ns</t>
  </si>
  <si>
    <t> JAAVSO 38;85 </t>
  </si>
  <si>
    <t>2455380.6832 </t>
  </si>
  <si>
    <t> 03.07.2010 04:23 </t>
  </si>
  <si>
    <t>24860</t>
  </si>
  <si>
    <t> -0.1394 </t>
  </si>
  <si>
    <t> JAAVSO 39;94 </t>
  </si>
  <si>
    <t>2455750.4177 </t>
  </si>
  <si>
    <t> 07.07.2011 22:01 </t>
  </si>
  <si>
    <t>25419</t>
  </si>
  <si>
    <t> -0.1421 </t>
  </si>
  <si>
    <t> A.Liakos &amp; P.Niarchos </t>
  </si>
  <si>
    <t>IBVS 6005 </t>
  </si>
  <si>
    <t>2455757.3644 </t>
  </si>
  <si>
    <t> 14.07.2011 20:44 </t>
  </si>
  <si>
    <t>25429.5</t>
  </si>
  <si>
    <t> -0.1404 </t>
  </si>
  <si>
    <t>m</t>
  </si>
  <si>
    <t>2455758.3547 </t>
  </si>
  <si>
    <t> 15.07.2011 20:30 </t>
  </si>
  <si>
    <t>25431</t>
  </si>
  <si>
    <t> -0.1422 </t>
  </si>
  <si>
    <t>2456076.4930 </t>
  </si>
  <si>
    <t> 28.05.2012 23:49 </t>
  </si>
  <si>
    <t>25912</t>
  </si>
  <si>
    <t> -0.1499 </t>
  </si>
  <si>
    <t>OEJV 0155 </t>
  </si>
  <si>
    <t>2456462.7595 </t>
  </si>
  <si>
    <t> 19.06.2013 06:13 </t>
  </si>
  <si>
    <t>26496</t>
  </si>
  <si>
    <t> -0.1562 </t>
  </si>
  <si>
    <t> N.Simmons </t>
  </si>
  <si>
    <t> JAAVSO 41;328 </t>
  </si>
  <si>
    <t>2456843.7295 </t>
  </si>
  <si>
    <t> 05.07.2014 05:30 </t>
  </si>
  <si>
    <t>27072</t>
  </si>
  <si>
    <t> -0.1677 </t>
  </si>
  <si>
    <t> JAAVSO 42;426 </t>
  </si>
  <si>
    <t>2415192.652 </t>
  </si>
  <si>
    <t> 22.06.1900 03:38 </t>
  </si>
  <si>
    <t> -0.250 </t>
  </si>
  <si>
    <t>P </t>
  </si>
  <si>
    <t> H.Bauernfeind </t>
  </si>
  <si>
    <t>2415233.647 </t>
  </si>
  <si>
    <t> 02.08.1900 03:31 </t>
  </si>
  <si>
    <t> -0.263 </t>
  </si>
  <si>
    <t>2415634.522 </t>
  </si>
  <si>
    <t> 07.09.1901 00:31 </t>
  </si>
  <si>
    <t> -0.212 </t>
  </si>
  <si>
    <t>2415636.510 </t>
  </si>
  <si>
    <t> 09.09.1901 00:14 </t>
  </si>
  <si>
    <t> -0.209 </t>
  </si>
  <si>
    <t>2415842.872 </t>
  </si>
  <si>
    <t> 03.04.1902 08:55 </t>
  </si>
  <si>
    <t>2416229.773 </t>
  </si>
  <si>
    <t> 25.04.1903 06:33 </t>
  </si>
  <si>
    <t> -0.245 </t>
  </si>
  <si>
    <t>2416235.778 </t>
  </si>
  <si>
    <t> 01.05.1903 06:40 </t>
  </si>
  <si>
    <t> -0.193 </t>
  </si>
  <si>
    <t>2416282.668 </t>
  </si>
  <si>
    <t> 17.06.1903 04:01 </t>
  </si>
  <si>
    <t> -0.264 </t>
  </si>
  <si>
    <t>2416339.611 </t>
  </si>
  <si>
    <t> 13.08.1903 02:39 </t>
  </si>
  <si>
    <t> -0.534 </t>
  </si>
  <si>
    <t>2416553.905 </t>
  </si>
  <si>
    <t> 14.03.1904 09:43 </t>
  </si>
  <si>
    <t> -0.542 </t>
  </si>
  <si>
    <t>2416613.951 </t>
  </si>
  <si>
    <t> 13.05.1904 10:49 </t>
  </si>
  <si>
    <t> -0.355 </t>
  </si>
  <si>
    <t>2416691.569 </t>
  </si>
  <si>
    <t> 30.07.1904 01:39 </t>
  </si>
  <si>
    <t> -0.455 </t>
  </si>
  <si>
    <t>2416691.573 </t>
  </si>
  <si>
    <t> 30.07.1904 01:45 </t>
  </si>
  <si>
    <t> -0.451 </t>
  </si>
  <si>
    <t>2416944.862 </t>
  </si>
  <si>
    <t> 09.04.1905 08:41 </t>
  </si>
  <si>
    <t> -0.488 </t>
  </si>
  <si>
    <t>2417054.634 </t>
  </si>
  <si>
    <t> 28.07.1905 03:12 </t>
  </si>
  <si>
    <t> -0.513 </t>
  </si>
  <si>
    <t>2417107.572 </t>
  </si>
  <si>
    <t> 19.09.1905 01:43 </t>
  </si>
  <si>
    <t> -0.489 </t>
  </si>
  <si>
    <t>2417325.803 </t>
  </si>
  <si>
    <t> 25.04.1906 07:16 </t>
  </si>
  <si>
    <t> -0.529 </t>
  </si>
  <si>
    <t>2417376.723 </t>
  </si>
  <si>
    <t> 15.06.1906 05:21 </t>
  </si>
  <si>
    <t> -0.538 </t>
  </si>
  <si>
    <t>2417445.553 </t>
  </si>
  <si>
    <t> 23.08.1906 01:16 </t>
  </si>
  <si>
    <t> -0.497 </t>
  </si>
  <si>
    <t>2417718.776 </t>
  </si>
  <si>
    <t> 23.05.1907 06:37 </t>
  </si>
  <si>
    <t> -0.443 </t>
  </si>
  <si>
    <t>2418056.751 </t>
  </si>
  <si>
    <t> 25.04.1908 06:01 </t>
  </si>
  <si>
    <t> -0.457 </t>
  </si>
  <si>
    <t>2418097.773 </t>
  </si>
  <si>
    <t> 05.06.1908 06:33 </t>
  </si>
  <si>
    <t>2418100.729 </t>
  </si>
  <si>
    <t> 08.06.1908 05:29 </t>
  </si>
  <si>
    <t> -0.463 </t>
  </si>
  <si>
    <t>2418103.707 </t>
  </si>
  <si>
    <t> 11.06.1908 04:58 </t>
  </si>
  <si>
    <t> -0.462 </t>
  </si>
  <si>
    <t>2418423.811 </t>
  </si>
  <si>
    <t> 27.04.1909 07:27 </t>
  </si>
  <si>
    <t>2418495.691 </t>
  </si>
  <si>
    <t> 08.07.1909 04:35 </t>
  </si>
  <si>
    <t> -0.373 </t>
  </si>
  <si>
    <t>2418575.296 </t>
  </si>
  <si>
    <t> 25.09.1909 19:06 </t>
  </si>
  <si>
    <t> -0.470 </t>
  </si>
  <si>
    <t>2418762.477 </t>
  </si>
  <si>
    <t> 31.03.1910 23:26 </t>
  </si>
  <si>
    <t> -0.472 </t>
  </si>
  <si>
    <t>2418808.783 </t>
  </si>
  <si>
    <t> 17.05.1910 06:47 </t>
  </si>
  <si>
    <t> -0.466 </t>
  </si>
  <si>
    <t>2418820.779 </t>
  </si>
  <si>
    <t> 29.05.1910 06:41 </t>
  </si>
  <si>
    <t> -0.376 </t>
  </si>
  <si>
    <t>2418830.740 </t>
  </si>
  <si>
    <t> 08.06.1910 05:45 </t>
  </si>
  <si>
    <t> -0.336 </t>
  </si>
  <si>
    <t>2419219.640 </t>
  </si>
  <si>
    <t> 02.07.1911 03:21 </t>
  </si>
  <si>
    <t>2419267.566 </t>
  </si>
  <si>
    <t> 19.08.1911 01:35 </t>
  </si>
  <si>
    <t> -0.382 </t>
  </si>
  <si>
    <t>2419541.764 </t>
  </si>
  <si>
    <t> 19.05.1912 06:20 </t>
  </si>
  <si>
    <t> -0.345 </t>
  </si>
  <si>
    <t>2419588.675 </t>
  </si>
  <si>
    <t> 05.07.1912 04:12 </t>
  </si>
  <si>
    <t> -0.395 </t>
  </si>
  <si>
    <t>2419592.650 </t>
  </si>
  <si>
    <t> 09.07.1912 03:36 </t>
  </si>
  <si>
    <t> -0.389 </t>
  </si>
  <si>
    <t>2419593.669 </t>
  </si>
  <si>
    <t> 10.07.1912 04:03 </t>
  </si>
  <si>
    <t> -0.362 </t>
  </si>
  <si>
    <t>2419599.649 </t>
  </si>
  <si>
    <t> 16.07.1912 03:34 </t>
  </si>
  <si>
    <t> -0.335 </t>
  </si>
  <si>
    <t>2419865.869 </t>
  </si>
  <si>
    <t> 08.04.1913 08:51 </t>
  </si>
  <si>
    <t> -0.339 </t>
  </si>
  <si>
    <t>2419911.854 </t>
  </si>
  <si>
    <t> 24.05.1913 08:29 </t>
  </si>
  <si>
    <t> -0.323 </t>
  </si>
  <si>
    <t>2419921.759 </t>
  </si>
  <si>
    <t> 03.06.1913 06:12 </t>
  </si>
  <si>
    <t>2420303.738 </t>
  </si>
  <si>
    <t> 20.06.1914 05:42 </t>
  </si>
  <si>
    <t> -0.334 </t>
  </si>
  <si>
    <t>2420309.659 </t>
  </si>
  <si>
    <t> 26.06.1914 03:48 </t>
  </si>
  <si>
    <t> -0.366 </t>
  </si>
  <si>
    <t>2420612.701 </t>
  </si>
  <si>
    <t> 25.04.1915 04:49 </t>
  </si>
  <si>
    <t> -0.257 </t>
  </si>
  <si>
    <t>2420655.657 </t>
  </si>
  <si>
    <t> 07.06.1915 03:46 </t>
  </si>
  <si>
    <t> -0.294 </t>
  </si>
  <si>
    <t>2420656.631 </t>
  </si>
  <si>
    <t> 08.06.1915 03:08 </t>
  </si>
  <si>
    <t> -0.312 </t>
  </si>
  <si>
    <t>2420688.678 </t>
  </si>
  <si>
    <t> 10.07.1915 04:16 </t>
  </si>
  <si>
    <t> -0.344 </t>
  </si>
  <si>
    <t>2420698.626 </t>
  </si>
  <si>
    <t> 20.07.1915 03:01 </t>
  </si>
  <si>
    <t> -0.317 </t>
  </si>
  <si>
    <t>2421009.781 </t>
  </si>
  <si>
    <t> 26.05.1916 06:44 </t>
  </si>
  <si>
    <t> -0.363 </t>
  </si>
  <si>
    <t>2421021.676 </t>
  </si>
  <si>
    <t> 07.06.1916 04:13 </t>
  </si>
  <si>
    <t> -0.374 </t>
  </si>
  <si>
    <t>2421026.623 </t>
  </si>
  <si>
    <t> 12.06.1916 02:57 </t>
  </si>
  <si>
    <t> -0.388 </t>
  </si>
  <si>
    <t>2421091.554 </t>
  </si>
  <si>
    <t> 16.08.1916 01:17 </t>
  </si>
  <si>
    <t> -0.277 </t>
  </si>
  <si>
    <t>2421136.507 </t>
  </si>
  <si>
    <t> 30.09.1916 00:10 </t>
  </si>
  <si>
    <t> -0.301 </t>
  </si>
  <si>
    <t>2421284.927 </t>
  </si>
  <si>
    <t> 25.02.1917 10:14 </t>
  </si>
  <si>
    <t> -0.371 </t>
  </si>
  <si>
    <t>2421333.840 </t>
  </si>
  <si>
    <t> 15.04.1917 08:09 </t>
  </si>
  <si>
    <t> -0.403 </t>
  </si>
  <si>
    <t>2421360.728 </t>
  </si>
  <si>
    <t> 12.05.1917 05:28 </t>
  </si>
  <si>
    <t> -0.303 </t>
  </si>
  <si>
    <t>2421397.709 </t>
  </si>
  <si>
    <t> 18.06.1917 05:00 </t>
  </si>
  <si>
    <t>2421407.686 </t>
  </si>
  <si>
    <t> 28.06.1917 04:27 </t>
  </si>
  <si>
    <t> -0.306 </t>
  </si>
  <si>
    <t>2421797.592 </t>
  </si>
  <si>
    <t> 23.07.1918 02:12 </t>
  </si>
  <si>
    <t> -0.311 </t>
  </si>
  <si>
    <t>2422071.803 </t>
  </si>
  <si>
    <t> 23.04.1919 07:16 </t>
  </si>
  <si>
    <t> -0.261 </t>
  </si>
  <si>
    <t>2422132.622 </t>
  </si>
  <si>
    <t> 23.06.1919 02:55 </t>
  </si>
  <si>
    <t> -0.293 </t>
  </si>
  <si>
    <t>2422135.619 </t>
  </si>
  <si>
    <t> 26.06.1919 02:51 </t>
  </si>
  <si>
    <t> -0.273 </t>
  </si>
  <si>
    <t>2422138.603 </t>
  </si>
  <si>
    <t> 29.06.1919 02:28 </t>
  </si>
  <si>
    <t> -0.265 </t>
  </si>
  <si>
    <t>2422173.615 </t>
  </si>
  <si>
    <t> 03.08.1919 02:45 </t>
  </si>
  <si>
    <t> -0.309 </t>
  </si>
  <si>
    <t>2422187.568 </t>
  </si>
  <si>
    <t> 17.08.1919 01:37 </t>
  </si>
  <si>
    <t> -0.246 </t>
  </si>
  <si>
    <t>2422843.735 </t>
  </si>
  <si>
    <t> 03.06.1921 05:38 </t>
  </si>
  <si>
    <t> -0.213 </t>
  </si>
  <si>
    <t>2423163.837 </t>
  </si>
  <si>
    <t> 19.04.1922 08:05 </t>
  </si>
  <si>
    <t> -0.242 </t>
  </si>
  <si>
    <t>2423187.701 </t>
  </si>
  <si>
    <t> 13.05.1922 04:49 </t>
  </si>
  <si>
    <t> -0.189 </t>
  </si>
  <si>
    <t>2423546.792 </t>
  </si>
  <si>
    <t> 07.05.1923 07:00 </t>
  </si>
  <si>
    <t> -0.252 </t>
  </si>
  <si>
    <t>2423550.797 </t>
  </si>
  <si>
    <t> 11.05.1923 07:07 </t>
  </si>
  <si>
    <t> -0.216 </t>
  </si>
  <si>
    <t>2423587.682 </t>
  </si>
  <si>
    <t> 17.06.1923 04:22 </t>
  </si>
  <si>
    <t>2424018.536 </t>
  </si>
  <si>
    <t> 21.08.1924 00:51 </t>
  </si>
  <si>
    <t> -0.105 </t>
  </si>
  <si>
    <t>2424314.664 </t>
  </si>
  <si>
    <t> 13.06.1925 03:56 </t>
  </si>
  <si>
    <t> -0.296 </t>
  </si>
  <si>
    <t>2424314.697 </t>
  </si>
  <si>
    <t> 13.06.1925 04:43 </t>
  </si>
  <si>
    <t>2424326.633 </t>
  </si>
  <si>
    <t> 25.06.1925 03:11 </t>
  </si>
  <si>
    <t> -0.233 </t>
  </si>
  <si>
    <t>2424373.573 </t>
  </si>
  <si>
    <t> 11.08.1925 01:45 </t>
  </si>
  <si>
    <t> -0.254 </t>
  </si>
  <si>
    <t>2424640.799 </t>
  </si>
  <si>
    <t> 05.05.1926 07:10 </t>
  </si>
  <si>
    <t> -0.244 </t>
  </si>
  <si>
    <t>2424646.767 </t>
  </si>
  <si>
    <t> 11.05.1926 06:24 </t>
  </si>
  <si>
    <t> -0.229 </t>
  </si>
  <si>
    <t>2424656.726 </t>
  </si>
  <si>
    <t> 21.05.1926 05:25 </t>
  </si>
  <si>
    <t> -0.191 </t>
  </si>
  <si>
    <t>2424697.687 </t>
  </si>
  <si>
    <t> 01.07.1926 04:29 </t>
  </si>
  <si>
    <t> -0.239 </t>
  </si>
  <si>
    <t>2424713.643 </t>
  </si>
  <si>
    <t> 17.07.1926 03:25 </t>
  </si>
  <si>
    <t> -0.157 </t>
  </si>
  <si>
    <t>2424978.814 </t>
  </si>
  <si>
    <t> 08.04.1927 07:32 </t>
  </si>
  <si>
    <t> -0.218 </t>
  </si>
  <si>
    <t>2424978.857 </t>
  </si>
  <si>
    <t> 08.04.1927 08:34 </t>
  </si>
  <si>
    <t> -0.175 </t>
  </si>
  <si>
    <t>2425035.673 </t>
  </si>
  <si>
    <t> 04.06.1927 04:09 </t>
  </si>
  <si>
    <t>2425096.576 </t>
  </si>
  <si>
    <t> 04.08.1927 01:49 </t>
  </si>
  <si>
    <t> -0.190 </t>
  </si>
  <si>
    <t>2425308.909 </t>
  </si>
  <si>
    <t> 03.03.1928 09:48 </t>
  </si>
  <si>
    <t>2425314.413 </t>
  </si>
  <si>
    <t> 08.03.1928 21:54 </t>
  </si>
  <si>
    <t>2425353.851 </t>
  </si>
  <si>
    <t> 17.04.1928 08:25 </t>
  </si>
  <si>
    <t> -0.210 </t>
  </si>
  <si>
    <t>2425356.807 </t>
  </si>
  <si>
    <t> 20.04.1928 07:22 </t>
  </si>
  <si>
    <t> -0.230 </t>
  </si>
  <si>
    <t>2425415.668 </t>
  </si>
  <si>
    <t> 18.06.1928 04:01 </t>
  </si>
  <si>
    <t> -0.236 </t>
  </si>
  <si>
    <t>2425418.350 </t>
  </si>
  <si>
    <t> 20.06.1928 20:24 </t>
  </si>
  <si>
    <t> -0.200 </t>
  </si>
  <si>
    <t>2425739.473 </t>
  </si>
  <si>
    <t> 07.05.1929 23:21 </t>
  </si>
  <si>
    <t> -0.199 </t>
  </si>
  <si>
    <t>2425748.737 </t>
  </si>
  <si>
    <t> 17.05.1929 05:41 </t>
  </si>
  <si>
    <t> -0.195 </t>
  </si>
  <si>
    <t>2425827.413 </t>
  </si>
  <si>
    <t> 03.08.1929 21:54 </t>
  </si>
  <si>
    <t> E.Schöffel </t>
  </si>
  <si>
    <t>IBVS 77 </t>
  </si>
  <si>
    <t>2426129.692 </t>
  </si>
  <si>
    <t> 02.06.1930 04:36 </t>
  </si>
  <si>
    <t> -0.221 </t>
  </si>
  <si>
    <t>2426131.691 </t>
  </si>
  <si>
    <t> 04.06.1930 04:35 </t>
  </si>
  <si>
    <t> -0.207 </t>
  </si>
  <si>
    <t>2426188.583 </t>
  </si>
  <si>
    <t> 31.07.1930 01:59 </t>
  </si>
  <si>
    <t> -0.197 </t>
  </si>
  <si>
    <t>2426471.732 </t>
  </si>
  <si>
    <t> 10.05.1931 05:34 </t>
  </si>
  <si>
    <t> -0.139 </t>
  </si>
  <si>
    <t>2426503.428 </t>
  </si>
  <si>
    <t> 10.06.1931 22:16 </t>
  </si>
  <si>
    <t>2426572.292 </t>
  </si>
  <si>
    <t> 18.08.1931 19:00 </t>
  </si>
  <si>
    <t> -0.115 </t>
  </si>
  <si>
    <t>2426789.887 </t>
  </si>
  <si>
    <t> 23.03.1932 09:17 </t>
  </si>
  <si>
    <t> -0.130 </t>
  </si>
  <si>
    <t>2426833.760 </t>
  </si>
  <si>
    <t> 06.05.1932 06:14 </t>
  </si>
  <si>
    <t>2426851.709 </t>
  </si>
  <si>
    <t> 24.05.1932 05:00 </t>
  </si>
  <si>
    <t> -0.151 </t>
  </si>
  <si>
    <t>2426886.451 </t>
  </si>
  <si>
    <t> 27.06.1932 22:49 </t>
  </si>
  <si>
    <t> -0.134 </t>
  </si>
  <si>
    <t>2426890.397 </t>
  </si>
  <si>
    <t> 01.07.1932 21:31 </t>
  </si>
  <si>
    <t> -0.156 </t>
  </si>
  <si>
    <t>2426900.629 </t>
  </si>
  <si>
    <t> 12.07.1932 03:05 </t>
  </si>
  <si>
    <t> -0.177 </t>
  </si>
  <si>
    <t>2426909.606 </t>
  </si>
  <si>
    <t> 21.07.1932 02:32 </t>
  </si>
  <si>
    <t> -0.129 </t>
  </si>
  <si>
    <t>2426913.587 </t>
  </si>
  <si>
    <t> 25.07.1932 02:05 </t>
  </si>
  <si>
    <t> -0.116 </t>
  </si>
  <si>
    <t>2426941.590 </t>
  </si>
  <si>
    <t> 22.08.1932 02:09 </t>
  </si>
  <si>
    <t> -0.224 </t>
  </si>
  <si>
    <t>2427159.618 </t>
  </si>
  <si>
    <t> 28.03.1933 02:49 </t>
  </si>
  <si>
    <t> -0.136 </t>
  </si>
  <si>
    <t>2427212.507 </t>
  </si>
  <si>
    <t> 20.05.1933 00:10 </t>
  </si>
  <si>
    <t> -0.161 </t>
  </si>
  <si>
    <t>2427545.578 </t>
  </si>
  <si>
    <t> 18.04.1934 01:52 </t>
  </si>
  <si>
    <t> -0.118 </t>
  </si>
  <si>
    <t>2427597.450 </t>
  </si>
  <si>
    <t> 08.06.1934 22:48 </t>
  </si>
  <si>
    <t> -0.168 </t>
  </si>
  <si>
    <t>2427946.697 </t>
  </si>
  <si>
    <t> 24.05.1935 04:43 </t>
  </si>
  <si>
    <t> -0.154 </t>
  </si>
  <si>
    <t>2427949.685 </t>
  </si>
  <si>
    <t> 27.05.1935 04:26 </t>
  </si>
  <si>
    <t> -0.142 </t>
  </si>
  <si>
    <t>2428371.376 </t>
  </si>
  <si>
    <t> 21.07.1936 21:01 </t>
  </si>
  <si>
    <t> -0.111 </t>
  </si>
  <si>
    <t>2428644.538 </t>
  </si>
  <si>
    <t> 21.04.1937 00:54 </t>
  </si>
  <si>
    <t>2428658.736 </t>
  </si>
  <si>
    <t> 05.05.1937 05:39 </t>
  </si>
  <si>
    <t> -0.140 </t>
  </si>
  <si>
    <t>2428692.488 </t>
  </si>
  <si>
    <t> 07.06.1937 23:42 </t>
  </si>
  <si>
    <t> -0.121 </t>
  </si>
  <si>
    <t>2428699.404 </t>
  </si>
  <si>
    <t> 14.06.1937 21:41 </t>
  </si>
  <si>
    <t> -0.150 </t>
  </si>
  <si>
    <t>2429017.603 </t>
  </si>
  <si>
    <t> 29.04.1938 02:28 </t>
  </si>
  <si>
    <t> -0.097 </t>
  </si>
  <si>
    <t>2429050.664 </t>
  </si>
  <si>
    <t> 01.06.1938 03:56 </t>
  </si>
  <si>
    <t> -0.107 </t>
  </si>
  <si>
    <t>2429071.506 </t>
  </si>
  <si>
    <t> 22.06.1938 00:08 </t>
  </si>
  <si>
    <t> -0.100 </t>
  </si>
  <si>
    <t>2429377.747 </t>
  </si>
  <si>
    <t> 24.04.1939 05:55 </t>
  </si>
  <si>
    <t> -0.099 </t>
  </si>
  <si>
    <t>2429485.235 </t>
  </si>
  <si>
    <t> 09.08.1939 17:38 </t>
  </si>
  <si>
    <t> -0.093 </t>
  </si>
  <si>
    <t>2429749.761 </t>
  </si>
  <si>
    <t> 30.04.1940 06:15 </t>
  </si>
  <si>
    <t> -0.138 </t>
  </si>
  <si>
    <t>2429757.763 </t>
  </si>
  <si>
    <t> 08.05.1940 06:18 </t>
  </si>
  <si>
    <t> -0.073 </t>
  </si>
  <si>
    <t>2429759.756 </t>
  </si>
  <si>
    <t> 10.05.1940 06:08 </t>
  </si>
  <si>
    <t> -0.064 </t>
  </si>
  <si>
    <t>2429761.739 </t>
  </si>
  <si>
    <t> 12.05.1940 05:44 </t>
  </si>
  <si>
    <t> -0.065 </t>
  </si>
  <si>
    <t>2429785.481 </t>
  </si>
  <si>
    <t> 04.06.1940 23:32 </t>
  </si>
  <si>
    <t> -0.135 </t>
  </si>
  <si>
    <t>2430081.862 </t>
  </si>
  <si>
    <t> 28.03.1941 08:41 </t>
  </si>
  <si>
    <t>2430110.594 </t>
  </si>
  <si>
    <t> 26.04.1941 02:15 </t>
  </si>
  <si>
    <t> -0.113 </t>
  </si>
  <si>
    <t>2430139.713 </t>
  </si>
  <si>
    <t> 25.05.1941 05:06 </t>
  </si>
  <si>
    <t> -0.096 </t>
  </si>
  <si>
    <t>2430144.715 </t>
  </si>
  <si>
    <t> 30.05.1941 05:09 </t>
  </si>
  <si>
    <t> -0.055 </t>
  </si>
  <si>
    <t>2430164.483 </t>
  </si>
  <si>
    <t> 18.06.1941 23:35 </t>
  </si>
  <si>
    <t>2430498.538 </t>
  </si>
  <si>
    <t> 19.05.1942 00:54 </t>
  </si>
  <si>
    <t> -0.095 </t>
  </si>
  <si>
    <t>2430500.532 </t>
  </si>
  <si>
    <t> 21.05.1942 00:46 </t>
  </si>
  <si>
    <t> -0.085 </t>
  </si>
  <si>
    <t>2430636.763 </t>
  </si>
  <si>
    <t> 04.10.1942 06:18 </t>
  </si>
  <si>
    <t> -0.108 </t>
  </si>
  <si>
    <t>2430905.343 </t>
  </si>
  <si>
    <t> 29.06.1943 20:13 </t>
  </si>
  <si>
    <t>2430962.240 </t>
  </si>
  <si>
    <t> 25.08.1943 17:45 </t>
  </si>
  <si>
    <t>2431186.492 </t>
  </si>
  <si>
    <t> 05.04.1944 23:48 </t>
  </si>
  <si>
    <t>2431208.599 </t>
  </si>
  <si>
    <t> 28.04.1944 02:22 </t>
  </si>
  <si>
    <t> -0.075 </t>
  </si>
  <si>
    <t>2431209.626 </t>
  </si>
  <si>
    <t> 29.04.1944 03:01 </t>
  </si>
  <si>
    <t>2431236.697 </t>
  </si>
  <si>
    <t> 26.05.1944 04:43 </t>
  </si>
  <si>
    <t> -0.088 </t>
  </si>
  <si>
    <t>2431624.300 </t>
  </si>
  <si>
    <t> 17.06.1945 19:12 </t>
  </si>
  <si>
    <t> -0.080 </t>
  </si>
  <si>
    <t>2431950.710 </t>
  </si>
  <si>
    <t> 10.05.1946 05:02 </t>
  </si>
  <si>
    <t> -0.084 </t>
  </si>
  <si>
    <t>2432305.573 </t>
  </si>
  <si>
    <t> 30.04.1947 01:45 </t>
  </si>
  <si>
    <t> -0.076 </t>
  </si>
  <si>
    <t>2432704.401 </t>
  </si>
  <si>
    <t> 01.06.1948 21:37 </t>
  </si>
  <si>
    <t>2433036.487 </t>
  </si>
  <si>
    <t> 29.04.1949 23:41 </t>
  </si>
  <si>
    <t> -0.038 </t>
  </si>
  <si>
    <t>2433442.682 </t>
  </si>
  <si>
    <t> 10.06.1950 04:22 </t>
  </si>
  <si>
    <t> 0.041 </t>
  </si>
  <si>
    <t>2433448.610 </t>
  </si>
  <si>
    <t> 16.06.1950 02:38 </t>
  </si>
  <si>
    <t>2433753.496 </t>
  </si>
  <si>
    <t> 16.04.1951 23:54 </t>
  </si>
  <si>
    <t>2434209.623 </t>
  </si>
  <si>
    <t> 16.07.1952 02:57 </t>
  </si>
  <si>
    <t> 0.059 </t>
  </si>
  <si>
    <t>2437072.538 </t>
  </si>
  <si>
    <t> 18.05.1960 00:54 </t>
  </si>
  <si>
    <t>2437076.511 </t>
  </si>
  <si>
    <t> 22.05.1960 00:15 </t>
  </si>
  <si>
    <t>2437078.499 </t>
  </si>
  <si>
    <t> 23.05.1960 23:58 </t>
  </si>
  <si>
    <t>2437080.455 </t>
  </si>
  <si>
    <t> 25.05.1960 22:55 </t>
  </si>
  <si>
    <t>2437080.499 </t>
  </si>
  <si>
    <t> 25.05.1960 23:58 </t>
  </si>
  <si>
    <t>2438502.535 </t>
  </si>
  <si>
    <t> 17.04.1964 00:50 </t>
  </si>
  <si>
    <t>2438502.558 </t>
  </si>
  <si>
    <t> 17.04.1964 01:23 </t>
  </si>
  <si>
    <t>2438502.575 </t>
  </si>
  <si>
    <t> 17.04.1964 01:48 </t>
  </si>
  <si>
    <t>2438557.424 </t>
  </si>
  <si>
    <t> 10.06.1964 22:10 </t>
  </si>
  <si>
    <t> -0.025 </t>
  </si>
  <si>
    <t>2438583.257 </t>
  </si>
  <si>
    <t> 06.07.1964 18:10 </t>
  </si>
  <si>
    <t>2438937.772 </t>
  </si>
  <si>
    <t> 26.06.1965 06:31 </t>
  </si>
  <si>
    <t>IBVS 154 </t>
  </si>
  <si>
    <t>2438949.683 </t>
  </si>
  <si>
    <t> 08.07.1965 04:23 </t>
  </si>
  <si>
    <t>IBVS 119 </t>
  </si>
  <si>
    <t>2439276.0938 </t>
  </si>
  <si>
    <t> 30.05.1966 14:15 </t>
  </si>
  <si>
    <t> 0.0053 </t>
  </si>
  <si>
    <t> K.C.Leung </t>
  </si>
  <si>
    <t>2439289.9839 </t>
  </si>
  <si>
    <t> 13.06.1966 11:36 </t>
  </si>
  <si>
    <t> 0.0055 </t>
  </si>
  <si>
    <t>2439318.0903 </t>
  </si>
  <si>
    <t> 11.07.1966 14:10 </t>
  </si>
  <si>
    <t> 0.0013 </t>
  </si>
  <si>
    <t>2439320.0754 </t>
  </si>
  <si>
    <t> 13.07.1966 13:48 </t>
  </si>
  <si>
    <t> 0.0021 </t>
  </si>
  <si>
    <t>2440736.194 </t>
  </si>
  <si>
    <t> 29.05.1970 16:39 </t>
  </si>
  <si>
    <t> N.Iwagami </t>
  </si>
  <si>
    <t>2441507.410 </t>
  </si>
  <si>
    <t> 08.07.1972 21:50 </t>
  </si>
  <si>
    <t>2442633.177 </t>
  </si>
  <si>
    <t> 08.08.1975 16:14 </t>
  </si>
  <si>
    <t> Soviet.Amateur </t>
  </si>
  <si>
    <t>2442637.151 </t>
  </si>
  <si>
    <t> 12.08.1975 15:37 </t>
  </si>
  <si>
    <t>2442904.379 </t>
  </si>
  <si>
    <t> 05.05.1976 21:05 </t>
  </si>
  <si>
    <t> 0.037 </t>
  </si>
  <si>
    <t>2443271.4338 </t>
  </si>
  <si>
    <t> 07.05.1977 22:24 </t>
  </si>
  <si>
    <t> 0.0008 </t>
  </si>
  <si>
    <t> M.F.Corcoran et al </t>
  </si>
  <si>
    <t>2443285.320 </t>
  </si>
  <si>
    <t> 21.05.1977 19:40 </t>
  </si>
  <si>
    <t>2443287.300 </t>
  </si>
  <si>
    <t> 23.05.1977 19:12 </t>
  </si>
  <si>
    <t>2443291.269 </t>
  </si>
  <si>
    <t> 27.05.1977 18:27 </t>
  </si>
  <si>
    <t>2443297.219 </t>
  </si>
  <si>
    <t> 02.06.1977 17:15 </t>
  </si>
  <si>
    <t>2443301.191 </t>
  </si>
  <si>
    <t> 06.06.1977 16:35 </t>
  </si>
  <si>
    <t>2443303.176 </t>
  </si>
  <si>
    <t> 08.06.1977 16:13 </t>
  </si>
  <si>
    <t>2443307.477 </t>
  </si>
  <si>
    <t> 12.06.1977 23:26 </t>
  </si>
  <si>
    <t>2443311.443 </t>
  </si>
  <si>
    <t> 16.06.1977 22:37 </t>
  </si>
  <si>
    <t>2443313.431 </t>
  </si>
  <si>
    <t> 18.06.1977 22:20 </t>
  </si>
  <si>
    <t>2445171.708 </t>
  </si>
  <si>
    <t> 21.07.1982 04:59 </t>
  </si>
  <si>
    <t> D.B.Williams </t>
  </si>
  <si>
    <t>2445173.697 </t>
  </si>
  <si>
    <t> 23.07.1982 04:43 </t>
  </si>
  <si>
    <t>2445179.646 </t>
  </si>
  <si>
    <t> 29.07.1982 03:30 </t>
  </si>
  <si>
    <t>2445493.823 </t>
  </si>
  <si>
    <t> 08.06.1983 07:45 </t>
  </si>
  <si>
    <t>2445501.755 </t>
  </si>
  <si>
    <t> 16.06.1983 06:07 </t>
  </si>
  <si>
    <t>2445511.677 </t>
  </si>
  <si>
    <t> 26.06.1983 04:14 </t>
  </si>
  <si>
    <t>2445882.738 </t>
  </si>
  <si>
    <t> 01.07.1984 05:42 </t>
  </si>
  <si>
    <t>2445888.684 </t>
  </si>
  <si>
    <t> 07.07.1984 04:24 </t>
  </si>
  <si>
    <t>2446210.790 </t>
  </si>
  <si>
    <t> 25.05.1985 06:57 </t>
  </si>
  <si>
    <t> -0.021 </t>
  </si>
  <si>
    <t> M.Baldwin </t>
  </si>
  <si>
    <t>2446210.810 </t>
  </si>
  <si>
    <t> 25.05.1985 07:26 </t>
  </si>
  <si>
    <t>2446230.646 </t>
  </si>
  <si>
    <t> 14.06.1985 03:30 </t>
  </si>
  <si>
    <t>2446239.8999 </t>
  </si>
  <si>
    <t> 23.06.1985 09:35 </t>
  </si>
  <si>
    <t> -0.0136 </t>
  </si>
  <si>
    <t> R.E.Milton </t>
  </si>
  <si>
    <t>2446248.504 </t>
  </si>
  <si>
    <t> 02.07.1985 00:05 </t>
  </si>
  <si>
    <t>2446255.7739 </t>
  </si>
  <si>
    <t> 09.07.1985 06:34 </t>
  </si>
  <si>
    <t> -0.0138 </t>
  </si>
  <si>
    <t> H.Louth </t>
  </si>
  <si>
    <t>2446263.071 </t>
  </si>
  <si>
    <t> 16.07.1985 13:42 </t>
  </si>
  <si>
    <t> T.Kato </t>
  </si>
  <si>
    <t>2446263.714 </t>
  </si>
  <si>
    <t> 17.07.1985 05:08 </t>
  </si>
  <si>
    <t>2446268.3680 </t>
  </si>
  <si>
    <t> 21.07.1985 20:49 </t>
  </si>
  <si>
    <t> 0.0132 </t>
  </si>
  <si>
    <t>2446269.3598 </t>
  </si>
  <si>
    <t> 22.07.1985 20:38 </t>
  </si>
  <si>
    <t> 0.0129 </t>
  </si>
  <si>
    <t>2446269.667 </t>
  </si>
  <si>
    <t> 23.07.1985 04:00 </t>
  </si>
  <si>
    <t>2446271.6486 </t>
  </si>
  <si>
    <t> 25.07.1985 03:33 </t>
  </si>
  <si>
    <t> -0.0133 </t>
  </si>
  <si>
    <t>2446272.3101 </t>
  </si>
  <si>
    <t> 25.07.1985 19:26 </t>
  </si>
  <si>
    <t> L.Pazzi </t>
  </si>
  <si>
    <t>2446273.3288 </t>
  </si>
  <si>
    <t> 26.07.1985 19:53 </t>
  </si>
  <si>
    <t>2446274.2942 </t>
  </si>
  <si>
    <t> 27.07.1985 19:03 </t>
  </si>
  <si>
    <t> -0.0134 </t>
  </si>
  <si>
    <t>2446274.3201 </t>
  </si>
  <si>
    <t> 27.07.1985 19:40 </t>
  </si>
  <si>
    <t> 0.0125 </t>
  </si>
  <si>
    <t>2446302.7340 </t>
  </si>
  <si>
    <t> 25.08.1985 05:36 </t>
  </si>
  <si>
    <t> -0.0150 </t>
  </si>
  <si>
    <t> R.Wasson </t>
  </si>
  <si>
    <t>2446308.6884 </t>
  </si>
  <si>
    <t> 31.08.1985 04:31 </t>
  </si>
  <si>
    <t>2446599.718 </t>
  </si>
  <si>
    <t> 18.06.1986 05:13 </t>
  </si>
  <si>
    <t>2451690.668 </t>
  </si>
  <si>
    <t> 26.05.2000 04:01 </t>
  </si>
  <si>
    <t> -0.058 </t>
  </si>
  <si>
    <t>2452078.253 </t>
  </si>
  <si>
    <t> 17.06.2001 18:04 </t>
  </si>
  <si>
    <t> -0.069 </t>
  </si>
  <si>
    <t>2452081.558 </t>
  </si>
  <si>
    <t> 21.06.2001 01:23 </t>
  </si>
  <si>
    <t> -0.071 </t>
  </si>
  <si>
    <t>2452089.505 </t>
  </si>
  <si>
    <t> 29.06.2001 00:07 </t>
  </si>
  <si>
    <t> -0.061 </t>
  </si>
  <si>
    <t>2452104.703 </t>
  </si>
  <si>
    <t> 14.07.2001 04:52 </t>
  </si>
  <si>
    <t> B.Manske </t>
  </si>
  <si>
    <t>2452104.704 </t>
  </si>
  <si>
    <t> 14.07.2001 04:53 </t>
  </si>
  <si>
    <t>2452149.685 </t>
  </si>
  <si>
    <t> 28.08.2001 04:26 </t>
  </si>
  <si>
    <t>2452426.822 </t>
  </si>
  <si>
    <t> 01.06.2002 07:43 </t>
  </si>
  <si>
    <t>2452432.1047 </t>
  </si>
  <si>
    <t> 06.06.2002 14:30 </t>
  </si>
  <si>
    <t> -0.0802 </t>
  </si>
  <si>
    <t> Nagai </t>
  </si>
  <si>
    <t>2452433.1011 </t>
  </si>
  <si>
    <t> 07.06.2002 14:25 </t>
  </si>
  <si>
    <t> -0.0759 </t>
  </si>
  <si>
    <t>2452434.749 </t>
  </si>
  <si>
    <t> 09.06.2002 05:58 </t>
  </si>
  <si>
    <t> -0.082 </t>
  </si>
  <si>
    <t>2452435.0852 </t>
  </si>
  <si>
    <t> 09.06.2002 14:02 </t>
  </si>
  <si>
    <t> -0.0761 </t>
  </si>
  <si>
    <t>2452440.697 </t>
  </si>
  <si>
    <t> 15.06.2002 04:43 </t>
  </si>
  <si>
    <t> -0.086 </t>
  </si>
  <si>
    <t> D.Weier </t>
  </si>
  <si>
    <t>2452442.686 </t>
  </si>
  <si>
    <t> 17.06.2002 04:27 </t>
  </si>
  <si>
    <t>2452489.636 </t>
  </si>
  <si>
    <t> 03.08.2002 03:15 </t>
  </si>
  <si>
    <t>2452489.644 </t>
  </si>
  <si>
    <t> 03.08.2002 03:27 </t>
  </si>
  <si>
    <t>2452489.656 </t>
  </si>
  <si>
    <t> 03.08.2002 03:44 </t>
  </si>
  <si>
    <t>2452756.863 </t>
  </si>
  <si>
    <t> 27.04.2003 08:42 </t>
  </si>
  <si>
    <t>2453459.281 </t>
  </si>
  <si>
    <t> 29.03.2005 18:44 </t>
  </si>
  <si>
    <t> K.Kanai </t>
  </si>
  <si>
    <t>2453461.266 </t>
  </si>
  <si>
    <t> 31.03.2005 18:23 </t>
  </si>
  <si>
    <t> -0.098 </t>
  </si>
  <si>
    <t>2453465.236 </t>
  </si>
  <si>
    <t> 04.04.2005 17:39 </t>
  </si>
  <si>
    <t>2453469.868 </t>
  </si>
  <si>
    <t> 09.04.2005 08:49 </t>
  </si>
  <si>
    <t>2453528.0685 </t>
  </si>
  <si>
    <t> 06.06.2005 13:38 </t>
  </si>
  <si>
    <t>22059</t>
  </si>
  <si>
    <t> -0.0995 </t>
  </si>
  <si>
    <t>2454233.7971 </t>
  </si>
  <si>
    <t> 13.05.2007 07:07 </t>
  </si>
  <si>
    <t>23126</t>
  </si>
  <si>
    <t> -0.1126 </t>
  </si>
  <si>
    <t>2454241.074 </t>
  </si>
  <si>
    <t> 20.05.2007 13:46 </t>
  </si>
  <si>
    <t>23137</t>
  </si>
  <si>
    <t> M.Yutaka </t>
  </si>
  <si>
    <t>2454241.080 </t>
  </si>
  <si>
    <t> 20.05.2007 13:55 </t>
  </si>
  <si>
    <t>2454247.034 </t>
  </si>
  <si>
    <t> 26.05.2007 12:48 </t>
  </si>
  <si>
    <t>23146</t>
  </si>
  <si>
    <t> -0.104 </t>
  </si>
  <si>
    <t>2454510.271 </t>
  </si>
  <si>
    <t> 13.02.2008 18:30 </t>
  </si>
  <si>
    <t>23544</t>
  </si>
  <si>
    <t>2454547.315 </t>
  </si>
  <si>
    <t> 21.03.2008 19:33 </t>
  </si>
  <si>
    <t>23600</t>
  </si>
  <si>
    <t>2454554.241 </t>
  </si>
  <si>
    <t> 28.03.2008 17:47 </t>
  </si>
  <si>
    <t>23610.5</t>
  </si>
  <si>
    <t>2454558.232 </t>
  </si>
  <si>
    <t> 01.04.2008 17:34 </t>
  </si>
  <si>
    <t>23616.5</t>
  </si>
  <si>
    <t>2454612.136 </t>
  </si>
  <si>
    <t> 25.05.2008 15:15 </t>
  </si>
  <si>
    <t>23698</t>
  </si>
  <si>
    <t> -0.109 </t>
  </si>
  <si>
    <t>2456739.240 </t>
  </si>
  <si>
    <t> 22.03.2014 17:45 </t>
  </si>
  <si>
    <t>26914</t>
  </si>
  <si>
    <t> -0.152 </t>
  </si>
  <si>
    <t>VSB 59 </t>
  </si>
  <si>
    <t>THIS DOES NOT CORRESPOND TO HIS Fig 6</t>
  </si>
  <si>
    <t>Lipari 1987AJ…..94..792</t>
  </si>
  <si>
    <t>New Ephemeris =</t>
  </si>
  <si>
    <t>Local time</t>
  </si>
  <si>
    <t>AAVSO</t>
  </si>
  <si>
    <t>BBSAG</t>
  </si>
  <si>
    <t>IBVS</t>
  </si>
  <si>
    <t>JAVSO 49, 256</t>
  </si>
  <si>
    <t>JBAV, 55</t>
  </si>
  <si>
    <t>JAAVSO, 50, 255</t>
  </si>
  <si>
    <t>JBAV, 79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</si>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</sst>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\$#,##0_);&quot;($&quot;#,##0\)"/>
    <numFmt numFmtId="165" formatCode="m/d/yyyy\ h:mm"/>
    <numFmt numFmtId="166" formatCode="m/d/yyyy"/>
    <numFmt numFmtId="167" formatCode="mm/dd/yy\ hh:mm\ AM/PM"/>
    <numFmt numFmtId="168" formatCode="0.00000"/>
  </numFmts>
  <fonts count="20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</cellStyleXfs>
  <cellXfs count="115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0" fillId="0" borderId="3" xfId="0" applyBorder="1">
      <alignment vertical="top"/>
    </xf>
    <xf numFmtId="0" fontId="0" fillId="0" borderId="4" xfId="0" applyBorder="1">
      <alignment vertical="top"/>
    </xf>
    <xf numFmtId="165" fontId="8" fillId="0" borderId="0" xfId="0" applyNumberFormat="1" applyFont="1">
      <alignment vertical="top"/>
    </xf>
    <xf numFmtId="0" fontId="0" fillId="0" borderId="2" xfId="0" applyBorder="1" applyAlignment="1">
      <alignment horizontal="left"/>
    </xf>
    <xf numFmtId="0" fontId="4" fillId="0" borderId="0" xfId="0" applyFont="1" applyAlignment="1">
      <alignment horizontal="left"/>
    </xf>
    <xf numFmtId="166" fontId="0" fillId="0" borderId="0" xfId="0" applyNumberForma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top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4" fillId="5" borderId="16" xfId="0" applyFont="1" applyFill="1" applyBorder="1" applyAlignment="1">
      <alignment horizontal="left" vertical="top" wrapText="1" indent="1"/>
    </xf>
    <xf numFmtId="0" fontId="4" fillId="5" borderId="16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right" vertical="top" wrapText="1"/>
    </xf>
    <xf numFmtId="0" fontId="16" fillId="5" borderId="16" xfId="5" applyNumberFormat="1" applyFill="1" applyBorder="1" applyAlignment="1" applyProtection="1">
      <alignment horizontal="right" vertical="top" wrapText="1"/>
    </xf>
    <xf numFmtId="0" fontId="17" fillId="0" borderId="0" xfId="0" applyFont="1" applyAlignment="1"/>
    <xf numFmtId="0" fontId="6" fillId="0" borderId="0" xfId="0" applyFont="1" applyAlignment="1"/>
    <xf numFmtId="167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12" fillId="6" borderId="0" xfId="0" applyFont="1" applyFill="1" applyAlignme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>
      <alignment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4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11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0" fillId="4" borderId="0" xfId="0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0" xfId="8" applyFont="1" applyAlignment="1">
      <alignment horizontal="left" vertical="center"/>
    </xf>
    <xf numFmtId="0" fontId="8" fillId="0" borderId="0" xfId="8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43" fontId="19" fillId="0" borderId="0" xfId="9" applyFont="1" applyBorder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168" fontId="19" fillId="0" borderId="0" xfId="0" applyNumberFormat="1" applyFont="1" applyAlignment="1">
      <alignment horizontal="left" vertical="center" wrapText="1"/>
    </xf>
    <xf numFmtId="168" fontId="19" fillId="0" borderId="0" xfId="0" applyNumberFormat="1" applyFont="1" applyAlignment="1" applyProtection="1">
      <alignment horizontal="left" vertical="center" wrapText="1"/>
      <protection locked="0"/>
    </xf>
    <xf numFmtId="43" fontId="19" fillId="0" borderId="0" xfId="9" applyFont="1" applyBorder="1" applyAlignment="1">
      <alignment horizontal="center" vertical="center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4880033595800525"/>
          <c:y val="4.40251572327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0011625009082"/>
          <c:y val="0.15304049257993693"/>
          <c:w val="0.8000006250004883"/>
          <c:h val="0.651993264992819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1'!$H$21:$H$508</c:f>
              <c:numCache>
                <c:formatCode>General</c:formatCode>
                <c:ptCount val="488"/>
                <c:pt idx="0">
                  <c:v>-0.58035913000094297</c:v>
                </c:pt>
                <c:pt idx="1">
                  <c:v>-0.59377918999962276</c:v>
                </c:pt>
                <c:pt idx="2">
                  <c:v>-0.5430139700001746</c:v>
                </c:pt>
                <c:pt idx="3">
                  <c:v>-0.53929236000294622</c:v>
                </c:pt>
                <c:pt idx="4">
                  <c:v>-0.54224492000139435</c:v>
                </c:pt>
                <c:pt idx="5">
                  <c:v>-0.57553097000163689</c:v>
                </c:pt>
                <c:pt idx="6">
                  <c:v>-0.52336614000341797</c:v>
                </c:pt>
                <c:pt idx="7">
                  <c:v>-0.59462137000264192</c:v>
                </c:pt>
                <c:pt idx="8">
                  <c:v>-0.53426854999997886</c:v>
                </c:pt>
                <c:pt idx="9">
                  <c:v>-0.54233467000449309</c:v>
                </c:pt>
                <c:pt idx="10">
                  <c:v>-0.6861124999995809</c:v>
                </c:pt>
                <c:pt idx="11">
                  <c:v>-0.78568277500380646</c:v>
                </c:pt>
                <c:pt idx="12">
                  <c:v>-0.45096971000020858</c:v>
                </c:pt>
                <c:pt idx="13">
                  <c:v>-0.48817749999943771</c:v>
                </c:pt>
                <c:pt idx="14">
                  <c:v>-0.51291508000213071</c:v>
                </c:pt>
                <c:pt idx="15">
                  <c:v>-0.48900548000165145</c:v>
                </c:pt>
                <c:pt idx="16">
                  <c:v>-0.52862838000146439</c:v>
                </c:pt>
                <c:pt idx="17">
                  <c:v>-0.53844038999886834</c:v>
                </c:pt>
                <c:pt idx="18">
                  <c:v>-0.49675791000117897</c:v>
                </c:pt>
                <c:pt idx="19">
                  <c:v>-0.44274959999893326</c:v>
                </c:pt>
                <c:pt idx="20">
                  <c:v>-0.45650203000332112</c:v>
                </c:pt>
                <c:pt idx="21">
                  <c:v>-0.44292209000195726</c:v>
                </c:pt>
                <c:pt idx="22">
                  <c:v>-0.46333967500322615</c:v>
                </c:pt>
                <c:pt idx="23">
                  <c:v>-0.46175726000365103</c:v>
                </c:pt>
                <c:pt idx="24">
                  <c:v>-0.48800417999882484</c:v>
                </c:pt>
                <c:pt idx="25">
                  <c:v>-0.37273928500144393</c:v>
                </c:pt>
                <c:pt idx="26">
                  <c:v>-0.46958795000318787</c:v>
                </c:pt>
                <c:pt idx="27">
                  <c:v>-0.47218274000260863</c:v>
                </c:pt>
                <c:pt idx="28">
                  <c:v>-0.46601184000246576</c:v>
                </c:pt>
                <c:pt idx="29">
                  <c:v>-0.37568218000160414</c:v>
                </c:pt>
                <c:pt idx="30">
                  <c:v>-0.33607413000208908</c:v>
                </c:pt>
                <c:pt idx="31">
                  <c:v>-0.35463857000286225</c:v>
                </c:pt>
                <c:pt idx="32">
                  <c:v>-0.38203299500310095</c:v>
                </c:pt>
                <c:pt idx="33">
                  <c:v>-0.34516388000338338</c:v>
                </c:pt>
                <c:pt idx="34">
                  <c:v>-0.39541911000196706</c:v>
                </c:pt>
                <c:pt idx="35">
                  <c:v>-0.38897589000043808</c:v>
                </c:pt>
                <c:pt idx="36">
                  <c:v>-0.3621150850012782</c:v>
                </c:pt>
                <c:pt idx="37">
                  <c:v>-0.3349502550008765</c:v>
                </c:pt>
                <c:pt idx="38">
                  <c:v>-0.33896758000264526</c:v>
                </c:pt>
                <c:pt idx="39">
                  <c:v>-0.3230836150032701</c:v>
                </c:pt>
                <c:pt idx="40">
                  <c:v>-0.3394755650042498</c:v>
                </c:pt>
                <c:pt idx="41">
                  <c:v>-0.33406563999960781</c:v>
                </c:pt>
                <c:pt idx="42">
                  <c:v>-0.36590081000031205</c:v>
                </c:pt>
                <c:pt idx="43">
                  <c:v>-0.25706835000164574</c:v>
                </c:pt>
                <c:pt idx="44">
                  <c:v>-0.29376680000132183</c:v>
                </c:pt>
                <c:pt idx="45">
                  <c:v>-0.31190599500041571</c:v>
                </c:pt>
                <c:pt idx="46">
                  <c:v>-0.34407330000249203</c:v>
                </c:pt>
                <c:pt idx="47">
                  <c:v>-0.31746525000198744</c:v>
                </c:pt>
                <c:pt idx="48">
                  <c:v>-0.3634594150025805</c:v>
                </c:pt>
                <c:pt idx="49">
                  <c:v>-0.37412975500046741</c:v>
                </c:pt>
                <c:pt idx="50">
                  <c:v>-0.38782573000207776</c:v>
                </c:pt>
                <c:pt idx="51">
                  <c:v>-0.27658647000134806</c:v>
                </c:pt>
                <c:pt idx="52">
                  <c:v>-0.30056331000014325</c:v>
                </c:pt>
                <c:pt idx="53">
                  <c:v>-0.37072949500361574</c:v>
                </c:pt>
                <c:pt idx="54">
                  <c:v>-0.40326311500029988</c:v>
                </c:pt>
                <c:pt idx="55">
                  <c:v>-0.30302138000115519</c:v>
                </c:pt>
                <c:pt idx="56">
                  <c:v>-0.36188466000385233</c:v>
                </c:pt>
                <c:pt idx="57">
                  <c:v>-0.30627661000107764</c:v>
                </c:pt>
                <c:pt idx="58">
                  <c:v>-0.31098024500170141</c:v>
                </c:pt>
                <c:pt idx="59">
                  <c:v>-0.26111113000297337</c:v>
                </c:pt>
                <c:pt idx="60">
                  <c:v>-0.29331509000257938</c:v>
                </c:pt>
                <c:pt idx="61">
                  <c:v>-0.27273267500277143</c:v>
                </c:pt>
                <c:pt idx="62">
                  <c:v>-0.26515026000197395</c:v>
                </c:pt>
                <c:pt idx="63">
                  <c:v>-0.30873514999984764</c:v>
                </c:pt>
                <c:pt idx="64">
                  <c:v>-0.24568388000261621</c:v>
                </c:pt>
                <c:pt idx="65">
                  <c:v>-0.21340484000029392</c:v>
                </c:pt>
                <c:pt idx="66">
                  <c:v>-0.24165175999951316</c:v>
                </c:pt>
                <c:pt idx="67">
                  <c:v>-0.18899244000203907</c:v>
                </c:pt>
                <c:pt idx="68">
                  <c:v>-0.25238103000083356</c:v>
                </c:pt>
                <c:pt idx="69">
                  <c:v>-0.21593781000410672</c:v>
                </c:pt>
                <c:pt idx="70">
                  <c:v>-0.37080109000089578</c:v>
                </c:pt>
                <c:pt idx="71">
                  <c:v>-0.43592478500067955</c:v>
                </c:pt>
                <c:pt idx="72">
                  <c:v>-0.29611795999880997</c:v>
                </c:pt>
                <c:pt idx="73">
                  <c:v>-0.26311795999936294</c:v>
                </c:pt>
                <c:pt idx="74">
                  <c:v>-0.23278829999981099</c:v>
                </c:pt>
                <c:pt idx="75">
                  <c:v>-0.25404352999976254</c:v>
                </c:pt>
                <c:pt idx="76">
                  <c:v>-0.2442000500013819</c:v>
                </c:pt>
                <c:pt idx="77">
                  <c:v>-0.22903521999978693</c:v>
                </c:pt>
                <c:pt idx="78">
                  <c:v>-0.1914271700043173</c:v>
                </c:pt>
                <c:pt idx="79">
                  <c:v>-0.23884722999719088</c:v>
                </c:pt>
                <c:pt idx="80">
                  <c:v>-0.48778741500063916</c:v>
                </c:pt>
                <c:pt idx="81">
                  <c:v>-0.21795248000125866</c:v>
                </c:pt>
                <c:pt idx="82">
                  <c:v>-0.17495247999977437</c:v>
                </c:pt>
                <c:pt idx="83">
                  <c:v>-0.24159966000297572</c:v>
                </c:pt>
                <c:pt idx="84">
                  <c:v>-0.1898036200000206</c:v>
                </c:pt>
                <c:pt idx="85">
                  <c:v>-0.17459135000171955</c:v>
                </c:pt>
                <c:pt idx="86">
                  <c:v>-0.29271345500092139</c:v>
                </c:pt>
                <c:pt idx="87">
                  <c:v>-0.20956819000275573</c:v>
                </c:pt>
                <c:pt idx="88">
                  <c:v>-0.22998577500038664</c:v>
                </c:pt>
                <c:pt idx="89">
                  <c:v>-0.23591134500020416</c:v>
                </c:pt>
                <c:pt idx="90">
                  <c:v>-0.19961586500357953</c:v>
                </c:pt>
                <c:pt idx="91">
                  <c:v>-0.19900197999959346</c:v>
                </c:pt>
                <c:pt idx="92">
                  <c:v>-0.19496780000190483</c:v>
                </c:pt>
                <c:pt idx="94">
                  <c:v>-0.22141868000107934</c:v>
                </c:pt>
                <c:pt idx="95">
                  <c:v>-0.20669707000342896</c:v>
                </c:pt>
                <c:pt idx="96">
                  <c:v>-0.19734425000206102</c:v>
                </c:pt>
                <c:pt idx="97">
                  <c:v>-0.13872789000379271</c:v>
                </c:pt>
                <c:pt idx="98">
                  <c:v>-0.19118213000183459</c:v>
                </c:pt>
                <c:pt idx="99">
                  <c:v>-0.11549965000085649</c:v>
                </c:pt>
                <c:pt idx="100">
                  <c:v>-0.12969642000462045</c:v>
                </c:pt>
                <c:pt idx="101">
                  <c:v>-0.24153406500045094</c:v>
                </c:pt>
                <c:pt idx="102">
                  <c:v>-0.15103957500468823</c:v>
                </c:pt>
                <c:pt idx="104">
                  <c:v>-0.15646818000095664</c:v>
                </c:pt>
                <c:pt idx="105">
                  <c:v>-0.17657319499994628</c:v>
                </c:pt>
                <c:pt idx="106">
                  <c:v>-0.12882594999973662</c:v>
                </c:pt>
                <c:pt idx="107">
                  <c:v>-0.11638273000426125</c:v>
                </c:pt>
                <c:pt idx="108">
                  <c:v>-0.22399325500373379</c:v>
                </c:pt>
                <c:pt idx="111">
                  <c:v>-0.1180499449983472</c:v>
                </c:pt>
                <c:pt idx="113">
                  <c:v>-0.15399779000290437</c:v>
                </c:pt>
                <c:pt idx="114">
                  <c:v>-0.14241537500129198</c:v>
                </c:pt>
                <c:pt idx="115">
                  <c:v>-0.11057325000001583</c:v>
                </c:pt>
                <c:pt idx="116">
                  <c:v>-0.1175649400029215</c:v>
                </c:pt>
                <c:pt idx="117">
                  <c:v>-0.14022673500221572</c:v>
                </c:pt>
                <c:pt idx="118">
                  <c:v>-0.12095936500190874</c:v>
                </c:pt>
                <c:pt idx="119">
                  <c:v>-0.14993373000106658</c:v>
                </c:pt>
                <c:pt idx="120">
                  <c:v>-9.6902260000206297E-2</c:v>
                </c:pt>
                <c:pt idx="121">
                  <c:v>-0.10720876000050339</c:v>
                </c:pt>
                <c:pt idx="122">
                  <c:v>-0.10013185500065447</c:v>
                </c:pt>
                <c:pt idx="123">
                  <c:v>-9.9430045000190148E-2</c:v>
                </c:pt>
                <c:pt idx="124">
                  <c:v>-9.3176170001243008E-2</c:v>
                </c:pt>
                <c:pt idx="125">
                  <c:v>-0.13762817000315408</c:v>
                </c:pt>
                <c:pt idx="126">
                  <c:v>-7.2741730000416283E-2</c:v>
                </c:pt>
                <c:pt idx="127">
                  <c:v>-6.4020120000350289E-2</c:v>
                </c:pt>
                <c:pt idx="128">
                  <c:v>-6.5298509998683585E-2</c:v>
                </c:pt>
                <c:pt idx="129">
                  <c:v>-0.13463919000059832</c:v>
                </c:pt>
                <c:pt idx="130">
                  <c:v>-7.2545429997262545E-2</c:v>
                </c:pt>
                <c:pt idx="131">
                  <c:v>-0.11258208499930333</c:v>
                </c:pt>
                <c:pt idx="132">
                  <c:v>-9.6331805001682369E-2</c:v>
                </c:pt>
                <c:pt idx="133">
                  <c:v>-5.5027780003001681E-2</c:v>
                </c:pt>
                <c:pt idx="134">
                  <c:v>-0.12981168000260368</c:v>
                </c:pt>
                <c:pt idx="135">
                  <c:v>-9.5007330000953516E-2</c:v>
                </c:pt>
                <c:pt idx="136">
                  <c:v>-8.5285720000683796E-2</c:v>
                </c:pt>
                <c:pt idx="137">
                  <c:v>-0.10806850000153645</c:v>
                </c:pt>
                <c:pt idx="138">
                  <c:v>-6.7077280000376049E-2</c:v>
                </c:pt>
                <c:pt idx="139">
                  <c:v>-5.272445999798947E-2</c:v>
                </c:pt>
                <c:pt idx="140">
                  <c:v>-2.4182530003599823E-2</c:v>
                </c:pt>
                <c:pt idx="141">
                  <c:v>-7.4957885004550917E-2</c:v>
                </c:pt>
                <c:pt idx="142">
                  <c:v>-4.0097080000123242E-2</c:v>
                </c:pt>
                <c:pt idx="143">
                  <c:v>-8.7568410002859309E-2</c:v>
                </c:pt>
                <c:pt idx="144">
                  <c:v>-8.0280590002075769E-2</c:v>
                </c:pt>
                <c:pt idx="145">
                  <c:v>-8.4075745002337499E-2</c:v>
                </c:pt>
                <c:pt idx="146">
                  <c:v>-7.6194490000489168E-2</c:v>
                </c:pt>
                <c:pt idx="147">
                  <c:v>-8.8150879997556331E-2</c:v>
                </c:pt>
                <c:pt idx="148">
                  <c:v>-3.8068139998358674E-2</c:v>
                </c:pt>
                <c:pt idx="149">
                  <c:v>4.1288039996288717E-2</c:v>
                </c:pt>
                <c:pt idx="150">
                  <c:v>1.6452869997010566E-2</c:v>
                </c:pt>
                <c:pt idx="151">
                  <c:v>-1.4993060001870617E-2</c:v>
                </c:pt>
                <c:pt idx="152">
                  <c:v>5.8690304998890497E-2</c:v>
                </c:pt>
                <c:pt idx="163">
                  <c:v>0</c:v>
                </c:pt>
                <c:pt idx="169">
                  <c:v>5.3345050037023611E-3</c:v>
                </c:pt>
                <c:pt idx="170">
                  <c:v>5.4857750001247041E-3</c:v>
                </c:pt>
                <c:pt idx="171">
                  <c:v>1.2752500042552128E-3</c:v>
                </c:pt>
                <c:pt idx="172">
                  <c:v>2.0968600001651794E-3</c:v>
                </c:pt>
                <c:pt idx="275">
                  <c:v>7.9623999772593379E-4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AB-4371-81D3-B838119E0914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1'!$I$21:$I$508</c:f>
              <c:numCache>
                <c:formatCode>General</c:formatCode>
                <c:ptCount val="488"/>
                <c:pt idx="164">
                  <c:v>2.9999999969732016E-3</c:v>
                </c:pt>
                <c:pt idx="165">
                  <c:v>3.1648299991502427E-3</c:v>
                </c:pt>
                <c:pt idx="166">
                  <c:v>4.8864400014281273E-3</c:v>
                </c:pt>
                <c:pt idx="167">
                  <c:v>3.6080499994568527E-3</c:v>
                </c:pt>
                <c:pt idx="168">
                  <c:v>8.3296599987079389E-3</c:v>
                </c:pt>
                <c:pt idx="173">
                  <c:v>7.3525300031178631E-3</c:v>
                </c:pt>
                <c:pt idx="174">
                  <c:v>9.4098699992173351E-3</c:v>
                </c:pt>
                <c:pt idx="175">
                  <c:v>2.5747000036062673E-3</c:v>
                </c:pt>
                <c:pt idx="176">
                  <c:v>7.2963100028573535E-3</c:v>
                </c:pt>
                <c:pt idx="177">
                  <c:v>1.4484300001640804E-2</c:v>
                </c:pt>
                <c:pt idx="178">
                  <c:v>1.1205909999262076E-2</c:v>
                </c:pt>
                <c:pt idx="179">
                  <c:v>1.2065360002452508E-2</c:v>
                </c:pt>
                <c:pt idx="180">
                  <c:v>-7.6981000165687874E-4</c:v>
                </c:pt>
                <c:pt idx="181">
                  <c:v>1.3673409994225949E-2</c:v>
                </c:pt>
                <c:pt idx="182">
                  <c:v>1.9749599960050546E-3</c:v>
                </c:pt>
                <c:pt idx="183">
                  <c:v>3.9358299982268363E-3</c:v>
                </c:pt>
                <c:pt idx="184">
                  <c:v>1.0935829996014945E-2</c:v>
                </c:pt>
                <c:pt idx="185">
                  <c:v>1.4822270000877324E-2</c:v>
                </c:pt>
                <c:pt idx="186">
                  <c:v>1.4822270000877324E-2</c:v>
                </c:pt>
                <c:pt idx="187">
                  <c:v>-1.3319400000909809E-2</c:v>
                </c:pt>
                <c:pt idx="188">
                  <c:v>-1.3319400000909809E-2</c:v>
                </c:pt>
                <c:pt idx="189">
                  <c:v>-1.2319399997068103E-2</c:v>
                </c:pt>
                <c:pt idx="190">
                  <c:v>-1.2319399997068103E-2</c:v>
                </c:pt>
                <c:pt idx="191">
                  <c:v>-3.3193999988725409E-3</c:v>
                </c:pt>
                <c:pt idx="192">
                  <c:v>-3.3193999988725409E-3</c:v>
                </c:pt>
                <c:pt idx="193">
                  <c:v>4.6806000027572736E-3</c:v>
                </c:pt>
                <c:pt idx="194">
                  <c:v>1.2123820000851993E-2</c:v>
                </c:pt>
                <c:pt idx="195">
                  <c:v>1.2123820000851993E-2</c:v>
                </c:pt>
                <c:pt idx="196">
                  <c:v>2.0123819995205849E-2</c:v>
                </c:pt>
                <c:pt idx="197">
                  <c:v>2.0123819995205849E-2</c:v>
                </c:pt>
                <c:pt idx="198">
                  <c:v>-8.6881899987929501E-3</c:v>
                </c:pt>
                <c:pt idx="199">
                  <c:v>1.1311809998005629E-2</c:v>
                </c:pt>
                <c:pt idx="200">
                  <c:v>2.5779309995414224E-2</c:v>
                </c:pt>
                <c:pt idx="201">
                  <c:v>1.3944139995146543E-2</c:v>
                </c:pt>
                <c:pt idx="202">
                  <c:v>1.0665750000043772E-2</c:v>
                </c:pt>
                <c:pt idx="203">
                  <c:v>1.1665750003885478E-2</c:v>
                </c:pt>
                <c:pt idx="204">
                  <c:v>8.9273799996590242E-2</c:v>
                </c:pt>
                <c:pt idx="205">
                  <c:v>1.6688910000084434E-2</c:v>
                </c:pt>
                <c:pt idx="206">
                  <c:v>8.7401800046791323E-3</c:v>
                </c:pt>
                <c:pt idx="207">
                  <c:v>1.9433679997746367E-2</c:v>
                </c:pt>
                <c:pt idx="208">
                  <c:v>1.1041729994758498E-2</c:v>
                </c:pt>
                <c:pt idx="209">
                  <c:v>4.8495000373804942E-4</c:v>
                </c:pt>
                <c:pt idx="210">
                  <c:v>6.4849499976844527E-3</c:v>
                </c:pt>
                <c:pt idx="211">
                  <c:v>1.048494999849936E-2</c:v>
                </c:pt>
                <c:pt idx="212">
                  <c:v>4.248494999774266E-2</c:v>
                </c:pt>
                <c:pt idx="213">
                  <c:v>7.9281700018327683E-3</c:v>
                </c:pt>
                <c:pt idx="214">
                  <c:v>5.6497800032957457E-3</c:v>
                </c:pt>
                <c:pt idx="215">
                  <c:v>3.6729400017065927E-3</c:v>
                </c:pt>
                <c:pt idx="216">
                  <c:v>1.2394550001772586E-2</c:v>
                </c:pt>
                <c:pt idx="217">
                  <c:v>9.116159999393858E-3</c:v>
                </c:pt>
                <c:pt idx="218">
                  <c:v>5.5836600004113279E-3</c:v>
                </c:pt>
                <c:pt idx="219">
                  <c:v>1.1846080000395887E-2</c:v>
                </c:pt>
                <c:pt idx="220">
                  <c:v>1.2477290001697838E-2</c:v>
                </c:pt>
                <c:pt idx="221">
                  <c:v>-1.0064149973914027E-3</c:v>
                </c:pt>
                <c:pt idx="222">
                  <c:v>2.0508759997028392E-2</c:v>
                </c:pt>
                <c:pt idx="223">
                  <c:v>3.2303699990734458E-3</c:v>
                </c:pt>
                <c:pt idx="224">
                  <c:v>-1.6048019999288954E-2</c:v>
                </c:pt>
                <c:pt idx="225">
                  <c:v>9.5198000053642318E-4</c:v>
                </c:pt>
                <c:pt idx="226">
                  <c:v>5.6735899997875094E-3</c:v>
                </c:pt>
                <c:pt idx="227">
                  <c:v>-3.6048000038135797E-3</c:v>
                </c:pt>
                <c:pt idx="228">
                  <c:v>6.3951999982236885E-3</c:v>
                </c:pt>
                <c:pt idx="229">
                  <c:v>3.1168100031209178E-3</c:v>
                </c:pt>
                <c:pt idx="230">
                  <c:v>1.744646999577526E-2</c:v>
                </c:pt>
                <c:pt idx="231">
                  <c:v>-2.1896899997955188E-3</c:v>
                </c:pt>
                <c:pt idx="232">
                  <c:v>-4.138420001254417E-3</c:v>
                </c:pt>
                <c:pt idx="233">
                  <c:v>-3.1384199974127114E-3</c:v>
                </c:pt>
                <c:pt idx="234">
                  <c:v>7.0264099995256402E-3</c:v>
                </c:pt>
                <c:pt idx="235">
                  <c:v>-1.7950429995835293E-2</c:v>
                </c:pt>
                <c:pt idx="236">
                  <c:v>-1.5950429995427839E-2</c:v>
                </c:pt>
                <c:pt idx="237">
                  <c:v>-5.5964900020626374E-3</c:v>
                </c:pt>
                <c:pt idx="238">
                  <c:v>4.0347200047108345E-3</c:v>
                </c:pt>
                <c:pt idx="239">
                  <c:v>2.361713500431506E-2</c:v>
                </c:pt>
                <c:pt idx="240">
                  <c:v>1.3477939995937049E-2</c:v>
                </c:pt>
                <c:pt idx="241">
                  <c:v>3.3874499786179513E-4</c:v>
                </c:pt>
                <c:pt idx="242">
                  <c:v>2.9467949934769422E-3</c:v>
                </c:pt>
                <c:pt idx="243">
                  <c:v>2.5010999961523339E-3</c:v>
                </c:pt>
                <c:pt idx="244">
                  <c:v>-2.2777289996156469E-2</c:v>
                </c:pt>
                <c:pt idx="245">
                  <c:v>1.2222710000060033E-2</c:v>
                </c:pt>
                <c:pt idx="246">
                  <c:v>-8.1948749939328991E-3</c:v>
                </c:pt>
                <c:pt idx="247">
                  <c:v>-1.7334069998469204E-2</c:v>
                </c:pt>
                <c:pt idx="248">
                  <c:v>-3.3406999864382669E-4</c:v>
                </c:pt>
                <c:pt idx="249">
                  <c:v>1.3248344999738038E-2</c:v>
                </c:pt>
                <c:pt idx="250">
                  <c:v>1.5830759999516886E-2</c:v>
                </c:pt>
                <c:pt idx="251">
                  <c:v>2.021169000363443E-2</c:v>
                </c:pt>
                <c:pt idx="252">
                  <c:v>2.5654910001321696E-2</c:v>
                </c:pt>
                <c:pt idx="253">
                  <c:v>-6.1460799988708459E-3</c:v>
                </c:pt>
                <c:pt idx="254">
                  <c:v>2.1174600042286329E-3</c:v>
                </c:pt>
                <c:pt idx="255">
                  <c:v>3.7498390003747772E-2</c:v>
                </c:pt>
                <c:pt idx="256">
                  <c:v>1.155820499843685E-2</c:v>
                </c:pt>
                <c:pt idx="257">
                  <c:v>7.4190099985571578E-3</c:v>
                </c:pt>
                <c:pt idx="258">
                  <c:v>4.5838399964850396E-3</c:v>
                </c:pt>
                <c:pt idx="259">
                  <c:v>-2.2972940001636744E-2</c:v>
                </c:pt>
                <c:pt idx="260">
                  <c:v>1.8027060003078077E-2</c:v>
                </c:pt>
                <c:pt idx="261">
                  <c:v>-1.0251330000755843E-2</c:v>
                </c:pt>
                <c:pt idx="262">
                  <c:v>-5.5297199942287989E-3</c:v>
                </c:pt>
                <c:pt idx="263">
                  <c:v>5.4702800043742172E-3</c:v>
                </c:pt>
                <c:pt idx="264">
                  <c:v>-1.1808110000856686E-2</c:v>
                </c:pt>
                <c:pt idx="265">
                  <c:v>-4.8081099957926199E-3</c:v>
                </c:pt>
                <c:pt idx="266">
                  <c:v>1.7632634997426067E-2</c:v>
                </c:pt>
                <c:pt idx="267">
                  <c:v>-1.4506559993606061E-2</c:v>
                </c:pt>
                <c:pt idx="268">
                  <c:v>1.749344000563724E-2</c:v>
                </c:pt>
                <c:pt idx="269">
                  <c:v>3.6354244999529328E-2</c:v>
                </c:pt>
                <c:pt idx="270">
                  <c:v>1.6215050003665965E-2</c:v>
                </c:pt>
                <c:pt idx="271">
                  <c:v>4.9366599996574223E-3</c:v>
                </c:pt>
                <c:pt idx="272">
                  <c:v>1.2379880005028099E-2</c:v>
                </c:pt>
                <c:pt idx="273">
                  <c:v>7.8013999882386997E-4</c:v>
                </c:pt>
                <c:pt idx="274">
                  <c:v>3.2233599995379336E-3</c:v>
                </c:pt>
                <c:pt idx="276">
                  <c:v>-1.2821499985875562E-3</c:v>
                </c:pt>
                <c:pt idx="277">
                  <c:v>-2.9524900019168854E-3</c:v>
                </c:pt>
                <c:pt idx="278">
                  <c:v>-7.2308800008613616E-3</c:v>
                </c:pt>
                <c:pt idx="279">
                  <c:v>-6.7876600005547516E-3</c:v>
                </c:pt>
                <c:pt idx="280">
                  <c:v>-3.639919996203389E-3</c:v>
                </c:pt>
                <c:pt idx="281">
                  <c:v>-9.6228300026268698E-3</c:v>
                </c:pt>
                <c:pt idx="282">
                  <c:v>-6.1796099980711006E-3</c:v>
                </c:pt>
                <c:pt idx="283">
                  <c:v>-5.4579999996349216E-3</c:v>
                </c:pt>
                <c:pt idx="284">
                  <c:v>-2.5886500006890856E-3</c:v>
                </c:pt>
                <c:pt idx="285">
                  <c:v>-3.7278450035955757E-3</c:v>
                </c:pt>
                <c:pt idx="286">
                  <c:v>7.1329600032186136E-3</c:v>
                </c:pt>
                <c:pt idx="287">
                  <c:v>-6.2846250002621673E-3</c:v>
                </c:pt>
                <c:pt idx="288">
                  <c:v>-1.5423819997522514E-2</c:v>
                </c:pt>
                <c:pt idx="289">
                  <c:v>-1.4238199946703389E-3</c:v>
                </c:pt>
                <c:pt idx="290">
                  <c:v>6.576179999683518E-3</c:v>
                </c:pt>
                <c:pt idx="291">
                  <c:v>-2.5630150048527867E-3</c:v>
                </c:pt>
                <c:pt idx="292">
                  <c:v>4.2977900011464953E-3</c:v>
                </c:pt>
                <c:pt idx="293">
                  <c:v>-5.6790500020724721E-3</c:v>
                </c:pt>
                <c:pt idx="294">
                  <c:v>1.1320949997752905E-2</c:v>
                </c:pt>
                <c:pt idx="295">
                  <c:v>-1.1957440001424402E-2</c:v>
                </c:pt>
                <c:pt idx="296">
                  <c:v>4.042560001835227E-3</c:v>
                </c:pt>
                <c:pt idx="297">
                  <c:v>7.0425599988084286E-3</c:v>
                </c:pt>
                <c:pt idx="298">
                  <c:v>-2.5142199956462719E-3</c:v>
                </c:pt>
                <c:pt idx="299">
                  <c:v>3.3702999993693084E-2</c:v>
                </c:pt>
                <c:pt idx="300">
                  <c:v>2.6980499969795346E-3</c:v>
                </c:pt>
                <c:pt idx="301">
                  <c:v>-1.7580339997948613E-2</c:v>
                </c:pt>
                <c:pt idx="302">
                  <c:v>-9.5803399963187985E-3</c:v>
                </c:pt>
                <c:pt idx="303">
                  <c:v>1.141269996878691E-3</c:v>
                </c:pt>
                <c:pt idx="304">
                  <c:v>3.0243809997045901E-2</c:v>
                </c:pt>
                <c:pt idx="305">
                  <c:v>3.5243810001702514E-2</c:v>
                </c:pt>
                <c:pt idx="306">
                  <c:v>-7.0114200061652809E-3</c:v>
                </c:pt>
                <c:pt idx="307">
                  <c:v>-2.3179199997684918E-3</c:v>
                </c:pt>
                <c:pt idx="308">
                  <c:v>2.682080004888121E-3</c:v>
                </c:pt>
                <c:pt idx="309">
                  <c:v>1.3682080003491137E-2</c:v>
                </c:pt>
                <c:pt idx="310">
                  <c:v>1.1846910005260725E-2</c:v>
                </c:pt>
                <c:pt idx="311">
                  <c:v>1.6290129999106284E-2</c:v>
                </c:pt>
                <c:pt idx="312">
                  <c:v>-1.2129929993534461E-2</c:v>
                </c:pt>
                <c:pt idx="313">
                  <c:v>-1.4083200003369711E-3</c:v>
                </c:pt>
                <c:pt idx="314">
                  <c:v>5.9168000007048249E-4</c:v>
                </c:pt>
                <c:pt idx="315">
                  <c:v>-2.8662429998803418E-2</c:v>
                </c:pt>
                <c:pt idx="316">
                  <c:v>4.6672300013597123E-3</c:v>
                </c:pt>
                <c:pt idx="317">
                  <c:v>2.435160000459291E-3</c:v>
                </c:pt>
                <c:pt idx="318">
                  <c:v>-1.0047189993201755E-2</c:v>
                </c:pt>
                <c:pt idx="319">
                  <c:v>4.9528100062161684E-3</c:v>
                </c:pt>
                <c:pt idx="320">
                  <c:v>6.952810006623622E-3</c:v>
                </c:pt>
                <c:pt idx="321">
                  <c:v>3.395281000121031E-2</c:v>
                </c:pt>
                <c:pt idx="322">
                  <c:v>-4.3255799973849207E-3</c:v>
                </c:pt>
                <c:pt idx="323">
                  <c:v>2.6744200004031882E-3</c:v>
                </c:pt>
                <c:pt idx="324">
                  <c:v>-1.2603970004420262E-2</c:v>
                </c:pt>
                <c:pt idx="325">
                  <c:v>-1.6039699985412881E-3</c:v>
                </c:pt>
                <c:pt idx="326">
                  <c:v>1.3960299984319136E-3</c:v>
                </c:pt>
                <c:pt idx="327">
                  <c:v>1.1176400075783022E-3</c:v>
                </c:pt>
                <c:pt idx="328">
                  <c:v>5.5608600014238618E-3</c:v>
                </c:pt>
                <c:pt idx="329">
                  <c:v>1.1560860002646223E-2</c:v>
                </c:pt>
                <c:pt idx="330">
                  <c:v>5.2824699960183352E-3</c:v>
                </c:pt>
                <c:pt idx="331">
                  <c:v>4.0040800013230182E-3</c:v>
                </c:pt>
                <c:pt idx="332">
                  <c:v>-1.1391699998057447E-2</c:v>
                </c:pt>
                <c:pt idx="333">
                  <c:v>7.0587100053671747E-3</c:v>
                </c:pt>
                <c:pt idx="334">
                  <c:v>-1.6498069999215659E-2</c:v>
                </c:pt>
                <c:pt idx="335">
                  <c:v>-1.4611630002036691E-2</c:v>
                </c:pt>
                <c:pt idx="336">
                  <c:v>1.9447949998721015E-2</c:v>
                </c:pt>
                <c:pt idx="337">
                  <c:v>1.8169560004025698E-2</c:v>
                </c:pt>
                <c:pt idx="338">
                  <c:v>1.9056000004638918E-2</c:v>
                </c:pt>
                <c:pt idx="339">
                  <c:v>2.6471109995327424E-2</c:v>
                </c:pt>
                <c:pt idx="340">
                  <c:v>5.6471109994163271E-2</c:v>
                </c:pt>
                <c:pt idx="341">
                  <c:v>7.186799994087778E-4</c:v>
                </c:pt>
                <c:pt idx="342">
                  <c:v>-2.5597099956939928E-3</c:v>
                </c:pt>
                <c:pt idx="343">
                  <c:v>4.4402900020941161E-3</c:v>
                </c:pt>
                <c:pt idx="344">
                  <c:v>-8.8381000023218803E-3</c:v>
                </c:pt>
                <c:pt idx="345">
                  <c:v>-4.7526499984087422E-3</c:v>
                </c:pt>
                <c:pt idx="346">
                  <c:v>-2.2752500008209608E-3</c:v>
                </c:pt>
                <c:pt idx="347">
                  <c:v>1.229862000036519E-2</c:v>
                </c:pt>
                <c:pt idx="348">
                  <c:v>2.4463599984301254E-3</c:v>
                </c:pt>
                <c:pt idx="349">
                  <c:v>1.6463450003357138E-2</c:v>
                </c:pt>
                <c:pt idx="350">
                  <c:v>-1.3888100002077408E-3</c:v>
                </c:pt>
                <c:pt idx="351">
                  <c:v>-1.8005600068136118E-3</c:v>
                </c:pt>
                <c:pt idx="352">
                  <c:v>-6.9141200001467951E-3</c:v>
                </c:pt>
                <c:pt idx="353">
                  <c:v>-6.306069997663144E-3</c:v>
                </c:pt>
                <c:pt idx="354">
                  <c:v>9.1261299967300147E-3</c:v>
                </c:pt>
                <c:pt idx="355">
                  <c:v>-5.3650000045308843E-3</c:v>
                </c:pt>
                <c:pt idx="356">
                  <c:v>-3.791130002355203E-3</c:v>
                </c:pt>
                <c:pt idx="357">
                  <c:v>-5.0695200043264776E-3</c:v>
                </c:pt>
                <c:pt idx="358">
                  <c:v>1.1652090004645288E-2</c:v>
                </c:pt>
                <c:pt idx="359">
                  <c:v>-1.2200170000141952E-2</c:v>
                </c:pt>
                <c:pt idx="360">
                  <c:v>-2.0725479997054208E-2</c:v>
                </c:pt>
                <c:pt idx="361">
                  <c:v>-7.2548000025562942E-4</c:v>
                </c:pt>
                <c:pt idx="362">
                  <c:v>-7.5093799969181418E-3</c:v>
                </c:pt>
                <c:pt idx="366">
                  <c:v>7.6102500024717301E-3</c:v>
                </c:pt>
                <c:pt idx="390">
                  <c:v>-1.389549499435816E-2</c:v>
                </c:pt>
                <c:pt idx="394">
                  <c:v>-1.4769795001484454E-2</c:v>
                </c:pt>
                <c:pt idx="397">
                  <c:v>2.3872434998338576E-2</c:v>
                </c:pt>
                <c:pt idx="398">
                  <c:v>5.1593700045486912E-3</c:v>
                </c:pt>
                <c:pt idx="399">
                  <c:v>4.8024999705376104E-4</c:v>
                </c:pt>
                <c:pt idx="400">
                  <c:v>9.3788300000596792E-3</c:v>
                </c:pt>
                <c:pt idx="401">
                  <c:v>-3.3423499553464353E-4</c:v>
                </c:pt>
                <c:pt idx="402">
                  <c:v>-1.4214839997293893E-2</c:v>
                </c:pt>
                <c:pt idx="403">
                  <c:v>-1.9373600007384084E-2</c:v>
                </c:pt>
                <c:pt idx="404">
                  <c:v>-1.8086664997099433E-2</c:v>
                </c:pt>
                <c:pt idx="405">
                  <c:v>1.9876680002198555E-2</c:v>
                </c:pt>
                <c:pt idx="406">
                  <c:v>4.6163614999386482E-2</c:v>
                </c:pt>
                <c:pt idx="407">
                  <c:v>-2.4438599997665733E-2</c:v>
                </c:pt>
                <c:pt idx="408">
                  <c:v>-3.0364170001121238E-2</c:v>
                </c:pt>
                <c:pt idx="409">
                  <c:v>-2.8766490002453793E-2</c:v>
                </c:pt>
                <c:pt idx="410">
                  <c:v>-3.6445609999645967E-2</c:v>
                </c:pt>
                <c:pt idx="411">
                  <c:v>-2.8979230002732947E-2</c:v>
                </c:pt>
                <c:pt idx="412">
                  <c:v>-3.9958779998414684E-2</c:v>
                </c:pt>
                <c:pt idx="413">
                  <c:v>-3.1822060002014041E-2</c:v>
                </c:pt>
                <c:pt idx="414">
                  <c:v>-4.0077289995679166E-2</c:v>
                </c:pt>
                <c:pt idx="415">
                  <c:v>-4.0634069999214262E-2</c:v>
                </c:pt>
                <c:pt idx="416">
                  <c:v>-5.3296099998988211E-2</c:v>
                </c:pt>
                <c:pt idx="417">
                  <c:v>-6.6709439997794107E-2</c:v>
                </c:pt>
                <c:pt idx="418">
                  <c:v>-5.2896310000505764E-2</c:v>
                </c:pt>
                <c:pt idx="419">
                  <c:v>-4.7887999993690755E-2</c:v>
                </c:pt>
                <c:pt idx="420">
                  <c:v>-5.6895659996371251E-2</c:v>
                </c:pt>
                <c:pt idx="421">
                  <c:v>-4.8429279995616525E-2</c:v>
                </c:pt>
                <c:pt idx="422">
                  <c:v>-5.8212529998854734E-2</c:v>
                </c:pt>
                <c:pt idx="423">
                  <c:v>-6.8924710001738276E-2</c:v>
                </c:pt>
                <c:pt idx="424">
                  <c:v>-7.1055360000173096E-2</c:v>
                </c:pt>
                <c:pt idx="425">
                  <c:v>-6.1168920001364313E-2</c:v>
                </c:pt>
                <c:pt idx="426">
                  <c:v>-7.596990999445552E-2</c:v>
                </c:pt>
                <c:pt idx="427">
                  <c:v>-7.4969909997889772E-2</c:v>
                </c:pt>
                <c:pt idx="428">
                  <c:v>-7.0946749998256564E-2</c:v>
                </c:pt>
                <c:pt idx="429">
                  <c:v>-7.1495219999633264E-2</c:v>
                </c:pt>
                <c:pt idx="432">
                  <c:v>-8.160877999762306E-2</c:v>
                </c:pt>
                <c:pt idx="434">
                  <c:v>-8.6443950000102632E-2</c:v>
                </c:pt>
                <c:pt idx="435">
                  <c:v>-8.1722339993575588E-2</c:v>
                </c:pt>
                <c:pt idx="436">
                  <c:v>-9.297756999876583E-2</c:v>
                </c:pt>
                <c:pt idx="437">
                  <c:v>-8.4977569997136015E-2</c:v>
                </c:pt>
                <c:pt idx="438">
                  <c:v>-7.2977569994691294E-2</c:v>
                </c:pt>
                <c:pt idx="439">
                  <c:v>-8.2134090000181459E-2</c:v>
                </c:pt>
                <c:pt idx="444">
                  <c:v>-9.4502230000216514E-2</c:v>
                </c:pt>
                <c:pt idx="448">
                  <c:v>-0.1113698100016336</c:v>
                </c:pt>
                <c:pt idx="449">
                  <c:v>-0.10536981000041123</c:v>
                </c:pt>
                <c:pt idx="450">
                  <c:v>-0.10420498000166845</c:v>
                </c:pt>
                <c:pt idx="451">
                  <c:v>-0.11480471999675501</c:v>
                </c:pt>
                <c:pt idx="452">
                  <c:v>-0.11066799999389332</c:v>
                </c:pt>
                <c:pt idx="453">
                  <c:v>-0.12964236499828985</c:v>
                </c:pt>
                <c:pt idx="454">
                  <c:v>-0.10719914499350125</c:v>
                </c:pt>
                <c:pt idx="456">
                  <c:v>-0.10942874000465963</c:v>
                </c:pt>
                <c:pt idx="465">
                  <c:v>-0.14850768000178505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AB-4371-81D3-B838119E0914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1'!$J$21:$J$508</c:f>
              <c:numCache>
                <c:formatCode>General</c:formatCode>
                <c:ptCount val="488"/>
                <c:pt idx="93">
                  <c:v>-0.22867727000266314</c:v>
                </c:pt>
                <c:pt idx="103">
                  <c:v>-0.13391140000021551</c:v>
                </c:pt>
                <c:pt idx="109">
                  <c:v>-0.13590309000210254</c:v>
                </c:pt>
                <c:pt idx="110">
                  <c:v>-0.16099349000069196</c:v>
                </c:pt>
                <c:pt idx="112">
                  <c:v>-0.16800115000296501</c:v>
                </c:pt>
                <c:pt idx="153">
                  <c:v>-9.3133999980636872E-3</c:v>
                </c:pt>
                <c:pt idx="154">
                  <c:v>-4.8701800042181276E-3</c:v>
                </c:pt>
                <c:pt idx="155">
                  <c:v>-1.1485699942568317E-3</c:v>
                </c:pt>
                <c:pt idx="156">
                  <c:v>-2.9426959998090751E-2</c:v>
                </c:pt>
                <c:pt idx="157">
                  <c:v>1.4573040003597271E-2</c:v>
                </c:pt>
                <c:pt idx="158">
                  <c:v>-1.5606459994160105E-2</c:v>
                </c:pt>
                <c:pt idx="159">
                  <c:v>7.3935399996116757E-3</c:v>
                </c:pt>
                <c:pt idx="160">
                  <c:v>2.4393539999437053E-2</c:v>
                </c:pt>
                <c:pt idx="161">
                  <c:v>-2.4975250002171379E-2</c:v>
                </c:pt>
                <c:pt idx="162">
                  <c:v>1.2405679997755215E-2</c:v>
                </c:pt>
                <c:pt idx="363">
                  <c:v>-1.357520000601653E-2</c:v>
                </c:pt>
                <c:pt idx="364">
                  <c:v>-8.014890001504682E-3</c:v>
                </c:pt>
                <c:pt idx="365">
                  <c:v>-1.3802319997921586E-2</c:v>
                </c:pt>
                <c:pt idx="367">
                  <c:v>-1.0815879999427125E-2</c:v>
                </c:pt>
                <c:pt idx="368">
                  <c:v>-1.0815879999427125E-2</c:v>
                </c:pt>
                <c:pt idx="369">
                  <c:v>1.3201210000261199E-2</c:v>
                </c:pt>
                <c:pt idx="370">
                  <c:v>1.3301209997734986E-2</c:v>
                </c:pt>
                <c:pt idx="371">
                  <c:v>1.2762015001499094E-2</c:v>
                </c:pt>
                <c:pt idx="372">
                  <c:v>1.2862014998972882E-2</c:v>
                </c:pt>
                <c:pt idx="373">
                  <c:v>1.2962015003722627E-2</c:v>
                </c:pt>
                <c:pt idx="374">
                  <c:v>-1.0651049997250084E-2</c:v>
                </c:pt>
                <c:pt idx="375">
                  <c:v>1.322282000182895E-2</c:v>
                </c:pt>
                <c:pt idx="376">
                  <c:v>1.3322820006578695E-2</c:v>
                </c:pt>
                <c:pt idx="377">
                  <c:v>-1.3329440000234172E-2</c:v>
                </c:pt>
                <c:pt idx="378">
                  <c:v>-1.3255569996545091E-2</c:v>
                </c:pt>
                <c:pt idx="379">
                  <c:v>1.2744430001475848E-2</c:v>
                </c:pt>
                <c:pt idx="380">
                  <c:v>1.2844429998949636E-2</c:v>
                </c:pt>
                <c:pt idx="381">
                  <c:v>1.3205234994529746E-2</c:v>
                </c:pt>
                <c:pt idx="382">
                  <c:v>1.3305234999279492E-2</c:v>
                </c:pt>
                <c:pt idx="383">
                  <c:v>1.3405234996753279E-2</c:v>
                </c:pt>
                <c:pt idx="384">
                  <c:v>-1.343396000447683E-2</c:v>
                </c:pt>
                <c:pt idx="385">
                  <c:v>1.1866039996675681E-2</c:v>
                </c:pt>
                <c:pt idx="386">
                  <c:v>1.2466039996070322E-2</c:v>
                </c:pt>
                <c:pt idx="387">
                  <c:v>1.3066039995464962E-2</c:v>
                </c:pt>
                <c:pt idx="388">
                  <c:v>-1.4957550003600772E-2</c:v>
                </c:pt>
                <c:pt idx="389">
                  <c:v>-1.3392720000410918E-2</c:v>
                </c:pt>
                <c:pt idx="391">
                  <c:v>-1.3195494997489732E-2</c:v>
                </c:pt>
                <c:pt idx="392">
                  <c:v>-1.3195494997489732E-2</c:v>
                </c:pt>
                <c:pt idx="393">
                  <c:v>-1.1289919995761011E-2</c:v>
                </c:pt>
                <c:pt idx="395">
                  <c:v>-1.4669794996734709E-2</c:v>
                </c:pt>
                <c:pt idx="396">
                  <c:v>-1.4669794996734709E-2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AB-4371-81D3-B838119E0914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1'!$F$21:$F$561</c:f>
              <c:numCache>
                <c:formatCode>General</c:formatCode>
                <c:ptCount val="541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  <c:pt idx="488">
                  <c:v>30856.5</c:v>
                </c:pt>
                <c:pt idx="489">
                  <c:v>30858</c:v>
                </c:pt>
                <c:pt idx="490">
                  <c:v>30865</c:v>
                </c:pt>
                <c:pt idx="491">
                  <c:v>31432.5</c:v>
                </c:pt>
                <c:pt idx="492">
                  <c:v>31434</c:v>
                </c:pt>
                <c:pt idx="493">
                  <c:v>31495.5</c:v>
                </c:pt>
                <c:pt idx="494">
                  <c:v>32016</c:v>
                </c:pt>
                <c:pt idx="495">
                  <c:v>32020.5</c:v>
                </c:pt>
              </c:numCache>
            </c:numRef>
          </c:xVal>
          <c:yVal>
            <c:numRef>
              <c:f>'Active 1'!$K$21:$K$561</c:f>
              <c:numCache>
                <c:formatCode>General</c:formatCode>
                <c:ptCount val="541"/>
                <c:pt idx="430">
                  <c:v>-8.0204259997117333E-2</c:v>
                </c:pt>
                <c:pt idx="431">
                  <c:v>-7.5943454998196103E-2</c:v>
                </c:pt>
                <c:pt idx="433">
                  <c:v>-7.6121844998851884E-2</c:v>
                </c:pt>
                <c:pt idx="440">
                  <c:v>-0.10065061999921454</c:v>
                </c:pt>
                <c:pt idx="441">
                  <c:v>-9.8684149998007342E-2</c:v>
                </c:pt>
                <c:pt idx="442">
                  <c:v>-9.7962539992295206E-2</c:v>
                </c:pt>
                <c:pt idx="443">
                  <c:v>-9.6519320002698805E-2</c:v>
                </c:pt>
                <c:pt idx="445">
                  <c:v>-9.7861485002795234E-2</c:v>
                </c:pt>
                <c:pt idx="446">
                  <c:v>-9.9501669996243436E-2</c:v>
                </c:pt>
                <c:pt idx="447">
                  <c:v>-0.11258237999572884</c:v>
                </c:pt>
                <c:pt idx="455">
                  <c:v>-0.11787647999881301</c:v>
                </c:pt>
                <c:pt idx="457">
                  <c:v>-0.118933259996993</c:v>
                </c:pt>
                <c:pt idx="458">
                  <c:v>-0.12707609000062803</c:v>
                </c:pt>
                <c:pt idx="459">
                  <c:v>-0.1393917999957921</c:v>
                </c:pt>
                <c:pt idx="460">
                  <c:v>-0.1420984700016561</c:v>
                </c:pt>
                <c:pt idx="461">
                  <c:v>-0.14037283500510966</c:v>
                </c:pt>
                <c:pt idx="462">
                  <c:v>-0.14221202999033267</c:v>
                </c:pt>
                <c:pt idx="463">
                  <c:v>-0.14988055999856442</c:v>
                </c:pt>
                <c:pt idx="464">
                  <c:v>-0.14988055999856442</c:v>
                </c:pt>
                <c:pt idx="466">
                  <c:v>-0.15624047999881441</c:v>
                </c:pt>
                <c:pt idx="468">
                  <c:v>-0.16769135999493301</c:v>
                </c:pt>
                <c:pt idx="469">
                  <c:v>-0.17325883499870542</c:v>
                </c:pt>
                <c:pt idx="470">
                  <c:v>-0.17339802999777021</c:v>
                </c:pt>
                <c:pt idx="471">
                  <c:v>-0.1736854599948856</c:v>
                </c:pt>
                <c:pt idx="472">
                  <c:v>-0.17392062999715563</c:v>
                </c:pt>
                <c:pt idx="473">
                  <c:v>-0.17987715000344906</c:v>
                </c:pt>
                <c:pt idx="474">
                  <c:v>-0.18141628000012133</c:v>
                </c:pt>
                <c:pt idx="475">
                  <c:v>-0.18788480999501189</c:v>
                </c:pt>
                <c:pt idx="476">
                  <c:v>-0.18926320000173291</c:v>
                </c:pt>
                <c:pt idx="477">
                  <c:v>-0.19004554999992251</c:v>
                </c:pt>
                <c:pt idx="478">
                  <c:v>-0.19061136980599258</c:v>
                </c:pt>
                <c:pt idx="479">
                  <c:v>-0.1978789099957794</c:v>
                </c:pt>
                <c:pt idx="480">
                  <c:v>-0.19701909501600312</c:v>
                </c:pt>
                <c:pt idx="481">
                  <c:v>-0.1961190951478784</c:v>
                </c:pt>
                <c:pt idx="482">
                  <c:v>-0.19571909489604877</c:v>
                </c:pt>
                <c:pt idx="483">
                  <c:v>-0.19935624500067206</c:v>
                </c:pt>
                <c:pt idx="484">
                  <c:v>-0.19898287000251003</c:v>
                </c:pt>
                <c:pt idx="485">
                  <c:v>-0.2057649600028526</c:v>
                </c:pt>
                <c:pt idx="486">
                  <c:v>-0.20785535999311833</c:v>
                </c:pt>
                <c:pt idx="487">
                  <c:v>-0.21549423000396928</c:v>
                </c:pt>
                <c:pt idx="488">
                  <c:v>-0.22198034499888308</c:v>
                </c:pt>
                <c:pt idx="489">
                  <c:v>-0.22311953999451362</c:v>
                </c:pt>
                <c:pt idx="490">
                  <c:v>-0.22350245001143776</c:v>
                </c:pt>
                <c:pt idx="491">
                  <c:v>-0.23113122499489691</c:v>
                </c:pt>
                <c:pt idx="492">
                  <c:v>-0.23297042000194779</c:v>
                </c:pt>
                <c:pt idx="493">
                  <c:v>-0.23267741499148542</c:v>
                </c:pt>
                <c:pt idx="494">
                  <c:v>-0.24347807999583893</c:v>
                </c:pt>
                <c:pt idx="495">
                  <c:v>-0.24169566499767825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AB-4371-81D3-B838119E0914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1'!$L$21:$L$508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AB-4371-81D3-B838119E0914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1'!$M$21:$M$508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AB-4371-81D3-B838119E0914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1'!$N$21:$N$508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AB-4371-81D3-B838119E0914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1'!$O$21:$O$508</c:f>
              <c:numCache>
                <c:formatCode>General</c:formatCode>
                <c:ptCount val="488"/>
                <c:pt idx="0">
                  <c:v>0.77289176160040629</c:v>
                </c:pt>
                <c:pt idx="209">
                  <c:v>0.17961869596492874</c:v>
                </c:pt>
                <c:pt idx="251">
                  <c:v>0.15423787056497945</c:v>
                </c:pt>
                <c:pt idx="252">
                  <c:v>0.15414839644488559</c:v>
                </c:pt>
                <c:pt idx="255">
                  <c:v>0.14812380569190117</c:v>
                </c:pt>
                <c:pt idx="275">
                  <c:v>0.13984744958322204</c:v>
                </c:pt>
                <c:pt idx="277">
                  <c:v>0.13953429016289365</c:v>
                </c:pt>
                <c:pt idx="278">
                  <c:v>0.13948955310284672</c:v>
                </c:pt>
                <c:pt idx="279">
                  <c:v>0.13940007898275292</c:v>
                </c:pt>
                <c:pt idx="281">
                  <c:v>0.13926586780261219</c:v>
                </c:pt>
                <c:pt idx="282">
                  <c:v>0.13917639368251833</c:v>
                </c:pt>
                <c:pt idx="283">
                  <c:v>0.13913165662247143</c:v>
                </c:pt>
                <c:pt idx="285">
                  <c:v>0.13903472632570313</c:v>
                </c:pt>
                <c:pt idx="287">
                  <c:v>0.13894525220560927</c:v>
                </c:pt>
                <c:pt idx="291">
                  <c:v>0.13890051514556237</c:v>
                </c:pt>
                <c:pt idx="346">
                  <c:v>9.700425841162727E-2</c:v>
                </c:pt>
                <c:pt idx="348">
                  <c:v>9.6959521351580341E-2</c:v>
                </c:pt>
                <c:pt idx="350">
                  <c:v>9.682531017143961E-2</c:v>
                </c:pt>
                <c:pt idx="351">
                  <c:v>8.9741942330678198E-2</c:v>
                </c:pt>
                <c:pt idx="352">
                  <c:v>8.9562994090490539E-2</c:v>
                </c:pt>
                <c:pt idx="353">
                  <c:v>8.9339308790255978E-2</c:v>
                </c:pt>
                <c:pt idx="355">
                  <c:v>8.0973478561483014E-2</c:v>
                </c:pt>
                <c:pt idx="359">
                  <c:v>8.0839267381342284E-2</c:v>
                </c:pt>
                <c:pt idx="360">
                  <c:v>7.3576951300393212E-2</c:v>
                </c:pt>
                <c:pt idx="361">
                  <c:v>7.3576951300393212E-2</c:v>
                </c:pt>
                <c:pt idx="362">
                  <c:v>7.3129580699924063E-2</c:v>
                </c:pt>
                <c:pt idx="363">
                  <c:v>7.2920807753038469E-2</c:v>
                </c:pt>
                <c:pt idx="364">
                  <c:v>7.2726947159501842E-2</c:v>
                </c:pt>
                <c:pt idx="365">
                  <c:v>7.256291127266315E-2</c:v>
                </c:pt>
                <c:pt idx="366">
                  <c:v>7.2398875385824485E-2</c:v>
                </c:pt>
                <c:pt idx="367">
                  <c:v>7.2383963032475518E-2</c:v>
                </c:pt>
                <c:pt idx="368">
                  <c:v>7.2383963032475518E-2</c:v>
                </c:pt>
                <c:pt idx="369">
                  <c:v>7.2279576559032693E-2</c:v>
                </c:pt>
                <c:pt idx="370">
                  <c:v>7.2279576559032693E-2</c:v>
                </c:pt>
                <c:pt idx="371">
                  <c:v>7.2257208029009257E-2</c:v>
                </c:pt>
                <c:pt idx="372">
                  <c:v>7.2257208029009257E-2</c:v>
                </c:pt>
                <c:pt idx="373">
                  <c:v>7.2257208029009257E-2</c:v>
                </c:pt>
                <c:pt idx="374">
                  <c:v>7.2249751852334759E-2</c:v>
                </c:pt>
                <c:pt idx="375">
                  <c:v>7.2234839498985792E-2</c:v>
                </c:pt>
                <c:pt idx="376">
                  <c:v>7.2234839498985792E-2</c:v>
                </c:pt>
                <c:pt idx="377">
                  <c:v>7.2205014792287858E-2</c:v>
                </c:pt>
                <c:pt idx="378">
                  <c:v>7.2190102438938863E-2</c:v>
                </c:pt>
                <c:pt idx="379">
                  <c:v>7.2190102438938863E-2</c:v>
                </c:pt>
                <c:pt idx="380">
                  <c:v>7.2190102438938863E-2</c:v>
                </c:pt>
                <c:pt idx="381">
                  <c:v>7.2167733908915427E-2</c:v>
                </c:pt>
                <c:pt idx="382">
                  <c:v>7.2167733908915427E-2</c:v>
                </c:pt>
                <c:pt idx="383">
                  <c:v>7.2167733908915427E-2</c:v>
                </c:pt>
                <c:pt idx="384">
                  <c:v>7.2145365378891962E-2</c:v>
                </c:pt>
                <c:pt idx="385">
                  <c:v>7.2145365378891962E-2</c:v>
                </c:pt>
                <c:pt idx="386">
                  <c:v>7.2145365378891962E-2</c:v>
                </c:pt>
                <c:pt idx="387">
                  <c:v>7.2145365378891962E-2</c:v>
                </c:pt>
                <c:pt idx="388">
                  <c:v>7.1504134184886187E-2</c:v>
                </c:pt>
                <c:pt idx="389">
                  <c:v>7.1369923004745456E-2</c:v>
                </c:pt>
                <c:pt idx="391">
                  <c:v>6.5889633148998455E-2</c:v>
                </c:pt>
                <c:pt idx="393">
                  <c:v>6.4808487531198028E-2</c:v>
                </c:pt>
                <c:pt idx="395">
                  <c:v>6.4249274280611612E-2</c:v>
                </c:pt>
                <c:pt idx="399">
                  <c:v>5.7486522036853088E-2</c:v>
                </c:pt>
                <c:pt idx="400">
                  <c:v>5.5488266688090926E-2</c:v>
                </c:pt>
                <c:pt idx="401">
                  <c:v>5.5480810511416428E-2</c:v>
                </c:pt>
                <c:pt idx="402">
                  <c:v>4.8643496500913069E-2</c:v>
                </c:pt>
                <c:pt idx="403">
                  <c:v>4.7868054126766535E-2</c:v>
                </c:pt>
                <c:pt idx="404">
                  <c:v>4.7860597950092065E-2</c:v>
                </c:pt>
                <c:pt idx="405">
                  <c:v>4.7211910579411792E-2</c:v>
                </c:pt>
                <c:pt idx="406">
                  <c:v>4.7204454402737323E-2</c:v>
                </c:pt>
                <c:pt idx="407">
                  <c:v>4.0411877452280864E-2</c:v>
                </c:pt>
                <c:pt idx="408">
                  <c:v>3.9084678004222412E-2</c:v>
                </c:pt>
                <c:pt idx="409">
                  <c:v>2.3217934040916849E-2</c:v>
                </c:pt>
                <c:pt idx="410">
                  <c:v>1.6895096220952976E-2</c:v>
                </c:pt>
                <c:pt idx="411">
                  <c:v>1.5791582073129085E-2</c:v>
                </c:pt>
                <c:pt idx="412">
                  <c:v>7.8134730314294021E-3</c:v>
                </c:pt>
                <c:pt idx="413">
                  <c:v>6.9783812438869997E-3</c:v>
                </c:pt>
                <c:pt idx="414">
                  <c:v>5.9196041561100365E-3</c:v>
                </c:pt>
                <c:pt idx="415">
                  <c:v>5.8301300360162067E-3</c:v>
                </c:pt>
                <c:pt idx="416">
                  <c:v>-5.9709425739046251E-4</c:v>
                </c:pt>
                <c:pt idx="417">
                  <c:v>-1.7269105301540438E-2</c:v>
                </c:pt>
                <c:pt idx="418">
                  <c:v>-1.8745428283088644E-2</c:v>
                </c:pt>
                <c:pt idx="419">
                  <c:v>-2.4904230216213824E-2</c:v>
                </c:pt>
                <c:pt idx="420">
                  <c:v>-3.3583219865315178E-2</c:v>
                </c:pt>
                <c:pt idx="421">
                  <c:v>-3.468673401313907E-2</c:v>
                </c:pt>
                <c:pt idx="422">
                  <c:v>-4.9971896195834725E-2</c:v>
                </c:pt>
                <c:pt idx="423">
                  <c:v>-5.8710535258331947E-2</c:v>
                </c:pt>
                <c:pt idx="424">
                  <c:v>-5.878509702507681E-2</c:v>
                </c:pt>
                <c:pt idx="425">
                  <c:v>-5.896404526526447E-2</c:v>
                </c:pt>
                <c:pt idx="426">
                  <c:v>-5.9307029392290794E-2</c:v>
                </c:pt>
                <c:pt idx="427">
                  <c:v>-5.9307029392290794E-2</c:v>
                </c:pt>
                <c:pt idx="428">
                  <c:v>-6.0321069420020829E-2</c:v>
                </c:pt>
                <c:pt idx="429">
                  <c:v>-6.6569345473239866E-2</c:v>
                </c:pt>
                <c:pt idx="430">
                  <c:v>-6.6688644300031658E-2</c:v>
                </c:pt>
                <c:pt idx="431">
                  <c:v>-6.6711012830055066E-2</c:v>
                </c:pt>
                <c:pt idx="432">
                  <c:v>-6.6748293713427526E-2</c:v>
                </c:pt>
                <c:pt idx="433">
                  <c:v>-6.6755749890101995E-2</c:v>
                </c:pt>
                <c:pt idx="434">
                  <c:v>-6.6882504893568256E-2</c:v>
                </c:pt>
                <c:pt idx="435">
                  <c:v>-6.6927241953615185E-2</c:v>
                </c:pt>
                <c:pt idx="436">
                  <c:v>-6.7986019041392148E-2</c:v>
                </c:pt>
                <c:pt idx="437">
                  <c:v>-6.7986019041392148E-2</c:v>
                </c:pt>
                <c:pt idx="438">
                  <c:v>-6.7986019041392148E-2</c:v>
                </c:pt>
                <c:pt idx="439">
                  <c:v>-7.4010609794376597E-2</c:v>
                </c:pt>
                <c:pt idx="440">
                  <c:v>-7.5218510415643286E-2</c:v>
                </c:pt>
                <c:pt idx="441">
                  <c:v>-8.9847529050984171E-2</c:v>
                </c:pt>
                <c:pt idx="442">
                  <c:v>-8.9892266111031099E-2</c:v>
                </c:pt>
                <c:pt idx="443">
                  <c:v>-8.9981740231124957E-2</c:v>
                </c:pt>
                <c:pt idx="444">
                  <c:v>-9.0086126704567754E-2</c:v>
                </c:pt>
                <c:pt idx="445">
                  <c:v>-9.1033061142227395E-2</c:v>
                </c:pt>
                <c:pt idx="446">
                  <c:v>-9.1398413799277239E-2</c:v>
                </c:pt>
                <c:pt idx="447">
                  <c:v>-0.10730989482262968</c:v>
                </c:pt>
                <c:pt idx="448">
                  <c:v>-0.1074739307094684</c:v>
                </c:pt>
                <c:pt idx="449">
                  <c:v>-0.1074739307094684</c:v>
                </c:pt>
                <c:pt idx="450">
                  <c:v>-0.10760814188960913</c:v>
                </c:pt>
                <c:pt idx="451">
                  <c:v>-0.11354325852249972</c:v>
                </c:pt>
                <c:pt idx="452">
                  <c:v>-0.11437835031004215</c:v>
                </c:pt>
                <c:pt idx="453">
                  <c:v>-0.11453493002020634</c:v>
                </c:pt>
                <c:pt idx="454">
                  <c:v>-0.11462440414030015</c:v>
                </c:pt>
                <c:pt idx="455">
                  <c:v>-0.11580993623154337</c:v>
                </c:pt>
                <c:pt idx="456">
                  <c:v>-0.1158397609382413</c:v>
                </c:pt>
                <c:pt idx="457">
                  <c:v>-0.11589941035163723</c:v>
                </c:pt>
                <c:pt idx="458">
                  <c:v>-0.12471261118087931</c:v>
                </c:pt>
                <c:pt idx="459">
                  <c:v>-0.13316791552974608</c:v>
                </c:pt>
                <c:pt idx="460">
                  <c:v>-0.14150392105182105</c:v>
                </c:pt>
                <c:pt idx="461">
                  <c:v>-0.1416605007619853</c:v>
                </c:pt>
                <c:pt idx="462">
                  <c:v>-0.14168286929200871</c:v>
                </c:pt>
                <c:pt idx="463">
                  <c:v>-0.14885571125286398</c:v>
                </c:pt>
                <c:pt idx="464">
                  <c:v>-0.14885571125286398</c:v>
                </c:pt>
                <c:pt idx="465">
                  <c:v>-0.1492136077332393</c:v>
                </c:pt>
                <c:pt idx="466">
                  <c:v>-0.15756452560866327</c:v>
                </c:pt>
                <c:pt idx="467">
                  <c:v>-0.16380534548520778</c:v>
                </c:pt>
                <c:pt idx="468">
                  <c:v>-0.16615404113767077</c:v>
                </c:pt>
                <c:pt idx="469">
                  <c:v>-0.17446767812972233</c:v>
                </c:pt>
                <c:pt idx="470">
                  <c:v>-0.1744900466597458</c:v>
                </c:pt>
                <c:pt idx="471">
                  <c:v>-0.17465408254658446</c:v>
                </c:pt>
                <c:pt idx="472">
                  <c:v>-0.17478829372672519</c:v>
                </c:pt>
                <c:pt idx="473">
                  <c:v>-0.18081288447970964</c:v>
                </c:pt>
                <c:pt idx="474">
                  <c:v>-0.18231903216795578</c:v>
                </c:pt>
                <c:pt idx="475">
                  <c:v>-0.18949187412881099</c:v>
                </c:pt>
                <c:pt idx="476">
                  <c:v>-0.18953661118885792</c:v>
                </c:pt>
                <c:pt idx="477">
                  <c:v>-0.19095328475701021</c:v>
                </c:pt>
                <c:pt idx="478">
                  <c:v>-0.1911620577038958</c:v>
                </c:pt>
                <c:pt idx="479">
                  <c:v>-0.19799191553772469</c:v>
                </c:pt>
                <c:pt idx="480">
                  <c:v>-0.19835726819477448</c:v>
                </c:pt>
                <c:pt idx="481">
                  <c:v>-0.19835726819477448</c:v>
                </c:pt>
                <c:pt idx="482">
                  <c:v>-0.19835726819477448</c:v>
                </c:pt>
                <c:pt idx="483">
                  <c:v>-0.19917744762896791</c:v>
                </c:pt>
                <c:pt idx="484">
                  <c:v>-0.19936385204583004</c:v>
                </c:pt>
                <c:pt idx="485">
                  <c:v>-0.20671564224687297</c:v>
                </c:pt>
                <c:pt idx="486">
                  <c:v>-0.20790863051479067</c:v>
                </c:pt>
                <c:pt idx="487">
                  <c:v>-0.2153498948359274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AB-4371-81D3-B838119E0914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1'!$U$21:$U$508</c:f>
              <c:numCache>
                <c:formatCode>General</c:formatCode>
                <c:ptCount val="488"/>
                <c:pt idx="467">
                  <c:v>-0.48257588477281388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AB-4371-81D3-B838119E0914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1'!$V$2:$V$17</c:f>
              <c:numCache>
                <c:formatCode>General</c:formatCode>
                <c:ptCount val="16"/>
                <c:pt idx="0">
                  <c:v>-40000</c:v>
                </c:pt>
                <c:pt idx="1">
                  <c:v>-35000</c:v>
                </c:pt>
                <c:pt idx="2">
                  <c:v>-30000</c:v>
                </c:pt>
                <c:pt idx="3">
                  <c:v>-25000</c:v>
                </c:pt>
                <c:pt idx="4">
                  <c:v>-20000</c:v>
                </c:pt>
                <c:pt idx="5">
                  <c:v>-15000</c:v>
                </c:pt>
                <c:pt idx="6">
                  <c:v>-10000</c:v>
                </c:pt>
                <c:pt idx="7">
                  <c:v>-5000</c:v>
                </c:pt>
                <c:pt idx="8">
                  <c:v>0</c:v>
                </c:pt>
                <c:pt idx="9">
                  <c:v>5000</c:v>
                </c:pt>
                <c:pt idx="10">
                  <c:v>10000</c:v>
                </c:pt>
                <c:pt idx="11">
                  <c:v>15000</c:v>
                </c:pt>
                <c:pt idx="12">
                  <c:v>20000</c:v>
                </c:pt>
                <c:pt idx="13">
                  <c:v>25000</c:v>
                </c:pt>
                <c:pt idx="14">
                  <c:v>30000</c:v>
                </c:pt>
                <c:pt idx="15">
                  <c:v>35000</c:v>
                </c:pt>
              </c:numCache>
            </c:numRef>
          </c:xVal>
          <c:yVal>
            <c:numRef>
              <c:f>'Active 1'!$W$2:$W$17</c:f>
              <c:numCache>
                <c:formatCode>General</c:formatCode>
                <c:ptCount val="16"/>
                <c:pt idx="0">
                  <c:v>-0.70724640761757862</c:v>
                </c:pt>
                <c:pt idx="1">
                  <c:v>-0.5542033743301833</c:v>
                </c:pt>
                <c:pt idx="2">
                  <c:v>-0.4196231731383292</c:v>
                </c:pt>
                <c:pt idx="3">
                  <c:v>-0.30350580404201621</c:v>
                </c:pt>
                <c:pt idx="4">
                  <c:v>-0.20585126704124451</c:v>
                </c:pt>
                <c:pt idx="5">
                  <c:v>-0.12665956213601393</c:v>
                </c:pt>
                <c:pt idx="6">
                  <c:v>-6.5930689326324537E-2</c:v>
                </c:pt>
                <c:pt idx="7">
                  <c:v>-2.366464861217632E-2</c:v>
                </c:pt>
                <c:pt idx="8">
                  <c:v>1.3856000643072043E-4</c:v>
                </c:pt>
                <c:pt idx="9">
                  <c:v>5.4789365294965822E-3</c:v>
                </c:pt>
                <c:pt idx="10">
                  <c:v>-7.6435190429787331E-3</c:v>
                </c:pt>
                <c:pt idx="11">
                  <c:v>-3.9228806710995219E-2</c:v>
                </c:pt>
                <c:pt idx="12">
                  <c:v>-8.9276926474552903E-2</c:v>
                </c:pt>
                <c:pt idx="13">
                  <c:v>-0.15778787833365174</c:v>
                </c:pt>
                <c:pt idx="14">
                  <c:v>-0.24476166228829174</c:v>
                </c:pt>
                <c:pt idx="15">
                  <c:v>-0.350198278338473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DAB-4371-81D3-B838119E0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39520"/>
        <c:axId val="1"/>
      </c:scatterChart>
      <c:valAx>
        <c:axId val="730239520"/>
        <c:scaling>
          <c:orientation val="minMax"/>
          <c:max val="35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0033595800521"/>
              <c:y val="0.88993974809752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30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200000000000003E-2"/>
              <c:y val="0.43081893065253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39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8"/>
          <c:y val="0.89622905627362615"/>
          <c:w val="0.86560067191601042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4664536741214058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9776357827476"/>
          <c:y val="0.14838068438937294"/>
          <c:w val="0.80670926517571884"/>
          <c:h val="0.6572632652893308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1'!$H$21:$H$508</c:f>
              <c:numCache>
                <c:formatCode>General</c:formatCode>
                <c:ptCount val="488"/>
                <c:pt idx="0">
                  <c:v>-0.58035913000094297</c:v>
                </c:pt>
                <c:pt idx="1">
                  <c:v>-0.59377918999962276</c:v>
                </c:pt>
                <c:pt idx="2">
                  <c:v>-0.5430139700001746</c:v>
                </c:pt>
                <c:pt idx="3">
                  <c:v>-0.53929236000294622</c:v>
                </c:pt>
                <c:pt idx="4">
                  <c:v>-0.54224492000139435</c:v>
                </c:pt>
                <c:pt idx="5">
                  <c:v>-0.57553097000163689</c:v>
                </c:pt>
                <c:pt idx="6">
                  <c:v>-0.52336614000341797</c:v>
                </c:pt>
                <c:pt idx="7">
                  <c:v>-0.59462137000264192</c:v>
                </c:pt>
                <c:pt idx="8">
                  <c:v>-0.53426854999997886</c:v>
                </c:pt>
                <c:pt idx="9">
                  <c:v>-0.54233467000449309</c:v>
                </c:pt>
                <c:pt idx="10">
                  <c:v>-0.6861124999995809</c:v>
                </c:pt>
                <c:pt idx="11">
                  <c:v>-0.78568277500380646</c:v>
                </c:pt>
                <c:pt idx="12">
                  <c:v>-0.45096971000020858</c:v>
                </c:pt>
                <c:pt idx="13">
                  <c:v>-0.48817749999943771</c:v>
                </c:pt>
                <c:pt idx="14">
                  <c:v>-0.51291508000213071</c:v>
                </c:pt>
                <c:pt idx="15">
                  <c:v>-0.48900548000165145</c:v>
                </c:pt>
                <c:pt idx="16">
                  <c:v>-0.52862838000146439</c:v>
                </c:pt>
                <c:pt idx="17">
                  <c:v>-0.53844038999886834</c:v>
                </c:pt>
                <c:pt idx="18">
                  <c:v>-0.49675791000117897</c:v>
                </c:pt>
                <c:pt idx="19">
                  <c:v>-0.44274959999893326</c:v>
                </c:pt>
                <c:pt idx="20">
                  <c:v>-0.45650203000332112</c:v>
                </c:pt>
                <c:pt idx="21">
                  <c:v>-0.44292209000195726</c:v>
                </c:pt>
                <c:pt idx="22">
                  <c:v>-0.46333967500322615</c:v>
                </c:pt>
                <c:pt idx="23">
                  <c:v>-0.46175726000365103</c:v>
                </c:pt>
                <c:pt idx="24">
                  <c:v>-0.48800417999882484</c:v>
                </c:pt>
                <c:pt idx="25">
                  <c:v>-0.37273928500144393</c:v>
                </c:pt>
                <c:pt idx="26">
                  <c:v>-0.46958795000318787</c:v>
                </c:pt>
                <c:pt idx="27">
                  <c:v>-0.47218274000260863</c:v>
                </c:pt>
                <c:pt idx="28">
                  <c:v>-0.46601184000246576</c:v>
                </c:pt>
                <c:pt idx="29">
                  <c:v>-0.37568218000160414</c:v>
                </c:pt>
                <c:pt idx="30">
                  <c:v>-0.33607413000208908</c:v>
                </c:pt>
                <c:pt idx="31">
                  <c:v>-0.35463857000286225</c:v>
                </c:pt>
                <c:pt idx="32">
                  <c:v>-0.38203299500310095</c:v>
                </c:pt>
                <c:pt idx="33">
                  <c:v>-0.34516388000338338</c:v>
                </c:pt>
                <c:pt idx="34">
                  <c:v>-0.39541911000196706</c:v>
                </c:pt>
                <c:pt idx="35">
                  <c:v>-0.38897589000043808</c:v>
                </c:pt>
                <c:pt idx="36">
                  <c:v>-0.3621150850012782</c:v>
                </c:pt>
                <c:pt idx="37">
                  <c:v>-0.3349502550008765</c:v>
                </c:pt>
                <c:pt idx="38">
                  <c:v>-0.33896758000264526</c:v>
                </c:pt>
                <c:pt idx="39">
                  <c:v>-0.3230836150032701</c:v>
                </c:pt>
                <c:pt idx="40">
                  <c:v>-0.3394755650042498</c:v>
                </c:pt>
                <c:pt idx="41">
                  <c:v>-0.33406563999960781</c:v>
                </c:pt>
                <c:pt idx="42">
                  <c:v>-0.36590081000031205</c:v>
                </c:pt>
                <c:pt idx="43">
                  <c:v>-0.25706835000164574</c:v>
                </c:pt>
                <c:pt idx="44">
                  <c:v>-0.29376680000132183</c:v>
                </c:pt>
                <c:pt idx="45">
                  <c:v>-0.31190599500041571</c:v>
                </c:pt>
                <c:pt idx="46">
                  <c:v>-0.34407330000249203</c:v>
                </c:pt>
                <c:pt idx="47">
                  <c:v>-0.31746525000198744</c:v>
                </c:pt>
                <c:pt idx="48">
                  <c:v>-0.3634594150025805</c:v>
                </c:pt>
                <c:pt idx="49">
                  <c:v>-0.37412975500046741</c:v>
                </c:pt>
                <c:pt idx="50">
                  <c:v>-0.38782573000207776</c:v>
                </c:pt>
                <c:pt idx="51">
                  <c:v>-0.27658647000134806</c:v>
                </c:pt>
                <c:pt idx="52">
                  <c:v>-0.30056331000014325</c:v>
                </c:pt>
                <c:pt idx="53">
                  <c:v>-0.37072949500361574</c:v>
                </c:pt>
                <c:pt idx="54">
                  <c:v>-0.40326311500029988</c:v>
                </c:pt>
                <c:pt idx="55">
                  <c:v>-0.30302138000115519</c:v>
                </c:pt>
                <c:pt idx="56">
                  <c:v>-0.36188466000385233</c:v>
                </c:pt>
                <c:pt idx="57">
                  <c:v>-0.30627661000107764</c:v>
                </c:pt>
                <c:pt idx="58">
                  <c:v>-0.31098024500170141</c:v>
                </c:pt>
                <c:pt idx="59">
                  <c:v>-0.26111113000297337</c:v>
                </c:pt>
                <c:pt idx="60">
                  <c:v>-0.29331509000257938</c:v>
                </c:pt>
                <c:pt idx="61">
                  <c:v>-0.27273267500277143</c:v>
                </c:pt>
                <c:pt idx="62">
                  <c:v>-0.26515026000197395</c:v>
                </c:pt>
                <c:pt idx="63">
                  <c:v>-0.30873514999984764</c:v>
                </c:pt>
                <c:pt idx="64">
                  <c:v>-0.24568388000261621</c:v>
                </c:pt>
                <c:pt idx="65">
                  <c:v>-0.21340484000029392</c:v>
                </c:pt>
                <c:pt idx="66">
                  <c:v>-0.24165175999951316</c:v>
                </c:pt>
                <c:pt idx="67">
                  <c:v>-0.18899244000203907</c:v>
                </c:pt>
                <c:pt idx="68">
                  <c:v>-0.25238103000083356</c:v>
                </c:pt>
                <c:pt idx="69">
                  <c:v>-0.21593781000410672</c:v>
                </c:pt>
                <c:pt idx="70">
                  <c:v>-0.37080109000089578</c:v>
                </c:pt>
                <c:pt idx="71">
                  <c:v>-0.43592478500067955</c:v>
                </c:pt>
                <c:pt idx="72">
                  <c:v>-0.29611795999880997</c:v>
                </c:pt>
                <c:pt idx="73">
                  <c:v>-0.26311795999936294</c:v>
                </c:pt>
                <c:pt idx="74">
                  <c:v>-0.23278829999981099</c:v>
                </c:pt>
                <c:pt idx="75">
                  <c:v>-0.25404352999976254</c:v>
                </c:pt>
                <c:pt idx="76">
                  <c:v>-0.2442000500013819</c:v>
                </c:pt>
                <c:pt idx="77">
                  <c:v>-0.22903521999978693</c:v>
                </c:pt>
                <c:pt idx="78">
                  <c:v>-0.1914271700043173</c:v>
                </c:pt>
                <c:pt idx="79">
                  <c:v>-0.23884722999719088</c:v>
                </c:pt>
                <c:pt idx="80">
                  <c:v>-0.48778741500063916</c:v>
                </c:pt>
                <c:pt idx="81">
                  <c:v>-0.21795248000125866</c:v>
                </c:pt>
                <c:pt idx="82">
                  <c:v>-0.17495247999977437</c:v>
                </c:pt>
                <c:pt idx="83">
                  <c:v>-0.24159966000297572</c:v>
                </c:pt>
                <c:pt idx="84">
                  <c:v>-0.1898036200000206</c:v>
                </c:pt>
                <c:pt idx="85">
                  <c:v>-0.17459135000171955</c:v>
                </c:pt>
                <c:pt idx="86">
                  <c:v>-0.29271345500092139</c:v>
                </c:pt>
                <c:pt idx="87">
                  <c:v>-0.20956819000275573</c:v>
                </c:pt>
                <c:pt idx="88">
                  <c:v>-0.22998577500038664</c:v>
                </c:pt>
                <c:pt idx="89">
                  <c:v>-0.23591134500020416</c:v>
                </c:pt>
                <c:pt idx="90">
                  <c:v>-0.19961586500357953</c:v>
                </c:pt>
                <c:pt idx="91">
                  <c:v>-0.19900197999959346</c:v>
                </c:pt>
                <c:pt idx="92">
                  <c:v>-0.19496780000190483</c:v>
                </c:pt>
                <c:pt idx="94">
                  <c:v>-0.22141868000107934</c:v>
                </c:pt>
                <c:pt idx="95">
                  <c:v>-0.20669707000342896</c:v>
                </c:pt>
                <c:pt idx="96">
                  <c:v>-0.19734425000206102</c:v>
                </c:pt>
                <c:pt idx="97">
                  <c:v>-0.13872789000379271</c:v>
                </c:pt>
                <c:pt idx="98">
                  <c:v>-0.19118213000183459</c:v>
                </c:pt>
                <c:pt idx="99">
                  <c:v>-0.11549965000085649</c:v>
                </c:pt>
                <c:pt idx="100">
                  <c:v>-0.12969642000462045</c:v>
                </c:pt>
                <c:pt idx="101">
                  <c:v>-0.24153406500045094</c:v>
                </c:pt>
                <c:pt idx="102">
                  <c:v>-0.15103957500468823</c:v>
                </c:pt>
                <c:pt idx="104">
                  <c:v>-0.15646818000095664</c:v>
                </c:pt>
                <c:pt idx="105">
                  <c:v>-0.17657319499994628</c:v>
                </c:pt>
                <c:pt idx="106">
                  <c:v>-0.12882594999973662</c:v>
                </c:pt>
                <c:pt idx="107">
                  <c:v>-0.11638273000426125</c:v>
                </c:pt>
                <c:pt idx="108">
                  <c:v>-0.22399325500373379</c:v>
                </c:pt>
                <c:pt idx="111">
                  <c:v>-0.1180499449983472</c:v>
                </c:pt>
                <c:pt idx="113">
                  <c:v>-0.15399779000290437</c:v>
                </c:pt>
                <c:pt idx="114">
                  <c:v>-0.14241537500129198</c:v>
                </c:pt>
                <c:pt idx="115">
                  <c:v>-0.11057325000001583</c:v>
                </c:pt>
                <c:pt idx="116">
                  <c:v>-0.1175649400029215</c:v>
                </c:pt>
                <c:pt idx="117">
                  <c:v>-0.14022673500221572</c:v>
                </c:pt>
                <c:pt idx="118">
                  <c:v>-0.12095936500190874</c:v>
                </c:pt>
                <c:pt idx="119">
                  <c:v>-0.14993373000106658</c:v>
                </c:pt>
                <c:pt idx="120">
                  <c:v>-9.6902260000206297E-2</c:v>
                </c:pt>
                <c:pt idx="121">
                  <c:v>-0.10720876000050339</c:v>
                </c:pt>
                <c:pt idx="122">
                  <c:v>-0.10013185500065447</c:v>
                </c:pt>
                <c:pt idx="123">
                  <c:v>-9.9430045000190148E-2</c:v>
                </c:pt>
                <c:pt idx="124">
                  <c:v>-9.3176170001243008E-2</c:v>
                </c:pt>
                <c:pt idx="125">
                  <c:v>-0.13762817000315408</c:v>
                </c:pt>
                <c:pt idx="126">
                  <c:v>-7.2741730000416283E-2</c:v>
                </c:pt>
                <c:pt idx="127">
                  <c:v>-6.4020120000350289E-2</c:v>
                </c:pt>
                <c:pt idx="128">
                  <c:v>-6.5298509998683585E-2</c:v>
                </c:pt>
                <c:pt idx="129">
                  <c:v>-0.13463919000059832</c:v>
                </c:pt>
                <c:pt idx="130">
                  <c:v>-7.2545429997262545E-2</c:v>
                </c:pt>
                <c:pt idx="131">
                  <c:v>-0.11258208499930333</c:v>
                </c:pt>
                <c:pt idx="132">
                  <c:v>-9.6331805001682369E-2</c:v>
                </c:pt>
                <c:pt idx="133">
                  <c:v>-5.5027780003001681E-2</c:v>
                </c:pt>
                <c:pt idx="134">
                  <c:v>-0.12981168000260368</c:v>
                </c:pt>
                <c:pt idx="135">
                  <c:v>-9.5007330000953516E-2</c:v>
                </c:pt>
                <c:pt idx="136">
                  <c:v>-8.5285720000683796E-2</c:v>
                </c:pt>
                <c:pt idx="137">
                  <c:v>-0.10806850000153645</c:v>
                </c:pt>
                <c:pt idx="138">
                  <c:v>-6.7077280000376049E-2</c:v>
                </c:pt>
                <c:pt idx="139">
                  <c:v>-5.272445999798947E-2</c:v>
                </c:pt>
                <c:pt idx="140">
                  <c:v>-2.4182530003599823E-2</c:v>
                </c:pt>
                <c:pt idx="141">
                  <c:v>-7.4957885004550917E-2</c:v>
                </c:pt>
                <c:pt idx="142">
                  <c:v>-4.0097080000123242E-2</c:v>
                </c:pt>
                <c:pt idx="143">
                  <c:v>-8.7568410002859309E-2</c:v>
                </c:pt>
                <c:pt idx="144">
                  <c:v>-8.0280590002075769E-2</c:v>
                </c:pt>
                <c:pt idx="145">
                  <c:v>-8.4075745002337499E-2</c:v>
                </c:pt>
                <c:pt idx="146">
                  <c:v>-7.6194490000489168E-2</c:v>
                </c:pt>
                <c:pt idx="147">
                  <c:v>-8.8150879997556331E-2</c:v>
                </c:pt>
                <c:pt idx="148">
                  <c:v>-3.8068139998358674E-2</c:v>
                </c:pt>
                <c:pt idx="149">
                  <c:v>4.1288039996288717E-2</c:v>
                </c:pt>
                <c:pt idx="150">
                  <c:v>1.6452869997010566E-2</c:v>
                </c:pt>
                <c:pt idx="151">
                  <c:v>-1.4993060001870617E-2</c:v>
                </c:pt>
                <c:pt idx="152">
                  <c:v>5.8690304998890497E-2</c:v>
                </c:pt>
                <c:pt idx="163">
                  <c:v>0</c:v>
                </c:pt>
                <c:pt idx="169">
                  <c:v>5.3345050037023611E-3</c:v>
                </c:pt>
                <c:pt idx="170">
                  <c:v>5.4857750001247041E-3</c:v>
                </c:pt>
                <c:pt idx="171">
                  <c:v>1.2752500042552128E-3</c:v>
                </c:pt>
                <c:pt idx="172">
                  <c:v>2.0968600001651794E-3</c:v>
                </c:pt>
                <c:pt idx="275">
                  <c:v>7.9623999772593379E-4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26-40C3-8E46-2FB66895A9F6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1'!$I$21:$I$508</c:f>
              <c:numCache>
                <c:formatCode>General</c:formatCode>
                <c:ptCount val="488"/>
                <c:pt idx="164">
                  <c:v>2.9999999969732016E-3</c:v>
                </c:pt>
                <c:pt idx="165">
                  <c:v>3.1648299991502427E-3</c:v>
                </c:pt>
                <c:pt idx="166">
                  <c:v>4.8864400014281273E-3</c:v>
                </c:pt>
                <c:pt idx="167">
                  <c:v>3.6080499994568527E-3</c:v>
                </c:pt>
                <c:pt idx="168">
                  <c:v>8.3296599987079389E-3</c:v>
                </c:pt>
                <c:pt idx="173">
                  <c:v>7.3525300031178631E-3</c:v>
                </c:pt>
                <c:pt idx="174">
                  <c:v>9.4098699992173351E-3</c:v>
                </c:pt>
                <c:pt idx="175">
                  <c:v>2.5747000036062673E-3</c:v>
                </c:pt>
                <c:pt idx="176">
                  <c:v>7.2963100028573535E-3</c:v>
                </c:pt>
                <c:pt idx="177">
                  <c:v>1.4484300001640804E-2</c:v>
                </c:pt>
                <c:pt idx="178">
                  <c:v>1.1205909999262076E-2</c:v>
                </c:pt>
                <c:pt idx="179">
                  <c:v>1.2065360002452508E-2</c:v>
                </c:pt>
                <c:pt idx="180">
                  <c:v>-7.6981000165687874E-4</c:v>
                </c:pt>
                <c:pt idx="181">
                  <c:v>1.3673409994225949E-2</c:v>
                </c:pt>
                <c:pt idx="182">
                  <c:v>1.9749599960050546E-3</c:v>
                </c:pt>
                <c:pt idx="183">
                  <c:v>3.9358299982268363E-3</c:v>
                </c:pt>
                <c:pt idx="184">
                  <c:v>1.0935829996014945E-2</c:v>
                </c:pt>
                <c:pt idx="185">
                  <c:v>1.4822270000877324E-2</c:v>
                </c:pt>
                <c:pt idx="186">
                  <c:v>1.4822270000877324E-2</c:v>
                </c:pt>
                <c:pt idx="187">
                  <c:v>-1.3319400000909809E-2</c:v>
                </c:pt>
                <c:pt idx="188">
                  <c:v>-1.3319400000909809E-2</c:v>
                </c:pt>
                <c:pt idx="189">
                  <c:v>-1.2319399997068103E-2</c:v>
                </c:pt>
                <c:pt idx="190">
                  <c:v>-1.2319399997068103E-2</c:v>
                </c:pt>
                <c:pt idx="191">
                  <c:v>-3.3193999988725409E-3</c:v>
                </c:pt>
                <c:pt idx="192">
                  <c:v>-3.3193999988725409E-3</c:v>
                </c:pt>
                <c:pt idx="193">
                  <c:v>4.6806000027572736E-3</c:v>
                </c:pt>
                <c:pt idx="194">
                  <c:v>1.2123820000851993E-2</c:v>
                </c:pt>
                <c:pt idx="195">
                  <c:v>1.2123820000851993E-2</c:v>
                </c:pt>
                <c:pt idx="196">
                  <c:v>2.0123819995205849E-2</c:v>
                </c:pt>
                <c:pt idx="197">
                  <c:v>2.0123819995205849E-2</c:v>
                </c:pt>
                <c:pt idx="198">
                  <c:v>-8.6881899987929501E-3</c:v>
                </c:pt>
                <c:pt idx="199">
                  <c:v>1.1311809998005629E-2</c:v>
                </c:pt>
                <c:pt idx="200">
                  <c:v>2.5779309995414224E-2</c:v>
                </c:pt>
                <c:pt idx="201">
                  <c:v>1.3944139995146543E-2</c:v>
                </c:pt>
                <c:pt idx="202">
                  <c:v>1.0665750000043772E-2</c:v>
                </c:pt>
                <c:pt idx="203">
                  <c:v>1.1665750003885478E-2</c:v>
                </c:pt>
                <c:pt idx="204">
                  <c:v>8.9273799996590242E-2</c:v>
                </c:pt>
                <c:pt idx="205">
                  <c:v>1.6688910000084434E-2</c:v>
                </c:pt>
                <c:pt idx="206">
                  <c:v>8.7401800046791323E-3</c:v>
                </c:pt>
                <c:pt idx="207">
                  <c:v>1.9433679997746367E-2</c:v>
                </c:pt>
                <c:pt idx="208">
                  <c:v>1.1041729994758498E-2</c:v>
                </c:pt>
                <c:pt idx="209">
                  <c:v>4.8495000373804942E-4</c:v>
                </c:pt>
                <c:pt idx="210">
                  <c:v>6.4849499976844527E-3</c:v>
                </c:pt>
                <c:pt idx="211">
                  <c:v>1.048494999849936E-2</c:v>
                </c:pt>
                <c:pt idx="212">
                  <c:v>4.248494999774266E-2</c:v>
                </c:pt>
                <c:pt idx="213">
                  <c:v>7.9281700018327683E-3</c:v>
                </c:pt>
                <c:pt idx="214">
                  <c:v>5.6497800032957457E-3</c:v>
                </c:pt>
                <c:pt idx="215">
                  <c:v>3.6729400017065927E-3</c:v>
                </c:pt>
                <c:pt idx="216">
                  <c:v>1.2394550001772586E-2</c:v>
                </c:pt>
                <c:pt idx="217">
                  <c:v>9.116159999393858E-3</c:v>
                </c:pt>
                <c:pt idx="218">
                  <c:v>5.5836600004113279E-3</c:v>
                </c:pt>
                <c:pt idx="219">
                  <c:v>1.1846080000395887E-2</c:v>
                </c:pt>
                <c:pt idx="220">
                  <c:v>1.2477290001697838E-2</c:v>
                </c:pt>
                <c:pt idx="221">
                  <c:v>-1.0064149973914027E-3</c:v>
                </c:pt>
                <c:pt idx="222">
                  <c:v>2.0508759997028392E-2</c:v>
                </c:pt>
                <c:pt idx="223">
                  <c:v>3.2303699990734458E-3</c:v>
                </c:pt>
                <c:pt idx="224">
                  <c:v>-1.6048019999288954E-2</c:v>
                </c:pt>
                <c:pt idx="225">
                  <c:v>9.5198000053642318E-4</c:v>
                </c:pt>
                <c:pt idx="226">
                  <c:v>5.6735899997875094E-3</c:v>
                </c:pt>
                <c:pt idx="227">
                  <c:v>-3.6048000038135797E-3</c:v>
                </c:pt>
                <c:pt idx="228">
                  <c:v>6.3951999982236885E-3</c:v>
                </c:pt>
                <c:pt idx="229">
                  <c:v>3.1168100031209178E-3</c:v>
                </c:pt>
                <c:pt idx="230">
                  <c:v>1.744646999577526E-2</c:v>
                </c:pt>
                <c:pt idx="231">
                  <c:v>-2.1896899997955188E-3</c:v>
                </c:pt>
                <c:pt idx="232">
                  <c:v>-4.138420001254417E-3</c:v>
                </c:pt>
                <c:pt idx="233">
                  <c:v>-3.1384199974127114E-3</c:v>
                </c:pt>
                <c:pt idx="234">
                  <c:v>7.0264099995256402E-3</c:v>
                </c:pt>
                <c:pt idx="235">
                  <c:v>-1.7950429995835293E-2</c:v>
                </c:pt>
                <c:pt idx="236">
                  <c:v>-1.5950429995427839E-2</c:v>
                </c:pt>
                <c:pt idx="237">
                  <c:v>-5.5964900020626374E-3</c:v>
                </c:pt>
                <c:pt idx="238">
                  <c:v>4.0347200047108345E-3</c:v>
                </c:pt>
                <c:pt idx="239">
                  <c:v>2.361713500431506E-2</c:v>
                </c:pt>
                <c:pt idx="240">
                  <c:v>1.3477939995937049E-2</c:v>
                </c:pt>
                <c:pt idx="241">
                  <c:v>3.3874499786179513E-4</c:v>
                </c:pt>
                <c:pt idx="242">
                  <c:v>2.9467949934769422E-3</c:v>
                </c:pt>
                <c:pt idx="243">
                  <c:v>2.5010999961523339E-3</c:v>
                </c:pt>
                <c:pt idx="244">
                  <c:v>-2.2777289996156469E-2</c:v>
                </c:pt>
                <c:pt idx="245">
                  <c:v>1.2222710000060033E-2</c:v>
                </c:pt>
                <c:pt idx="246">
                  <c:v>-8.1948749939328991E-3</c:v>
                </c:pt>
                <c:pt idx="247">
                  <c:v>-1.7334069998469204E-2</c:v>
                </c:pt>
                <c:pt idx="248">
                  <c:v>-3.3406999864382669E-4</c:v>
                </c:pt>
                <c:pt idx="249">
                  <c:v>1.3248344999738038E-2</c:v>
                </c:pt>
                <c:pt idx="250">
                  <c:v>1.5830759999516886E-2</c:v>
                </c:pt>
                <c:pt idx="251">
                  <c:v>2.021169000363443E-2</c:v>
                </c:pt>
                <c:pt idx="252">
                  <c:v>2.5654910001321696E-2</c:v>
                </c:pt>
                <c:pt idx="253">
                  <c:v>-6.1460799988708459E-3</c:v>
                </c:pt>
                <c:pt idx="254">
                  <c:v>2.1174600042286329E-3</c:v>
                </c:pt>
                <c:pt idx="255">
                  <c:v>3.7498390003747772E-2</c:v>
                </c:pt>
                <c:pt idx="256">
                  <c:v>1.155820499843685E-2</c:v>
                </c:pt>
                <c:pt idx="257">
                  <c:v>7.4190099985571578E-3</c:v>
                </c:pt>
                <c:pt idx="258">
                  <c:v>4.5838399964850396E-3</c:v>
                </c:pt>
                <c:pt idx="259">
                  <c:v>-2.2972940001636744E-2</c:v>
                </c:pt>
                <c:pt idx="260">
                  <c:v>1.8027060003078077E-2</c:v>
                </c:pt>
                <c:pt idx="261">
                  <c:v>-1.0251330000755843E-2</c:v>
                </c:pt>
                <c:pt idx="262">
                  <c:v>-5.5297199942287989E-3</c:v>
                </c:pt>
                <c:pt idx="263">
                  <c:v>5.4702800043742172E-3</c:v>
                </c:pt>
                <c:pt idx="264">
                  <c:v>-1.1808110000856686E-2</c:v>
                </c:pt>
                <c:pt idx="265">
                  <c:v>-4.8081099957926199E-3</c:v>
                </c:pt>
                <c:pt idx="266">
                  <c:v>1.7632634997426067E-2</c:v>
                </c:pt>
                <c:pt idx="267">
                  <c:v>-1.4506559993606061E-2</c:v>
                </c:pt>
                <c:pt idx="268">
                  <c:v>1.749344000563724E-2</c:v>
                </c:pt>
                <c:pt idx="269">
                  <c:v>3.6354244999529328E-2</c:v>
                </c:pt>
                <c:pt idx="270">
                  <c:v>1.6215050003665965E-2</c:v>
                </c:pt>
                <c:pt idx="271">
                  <c:v>4.9366599996574223E-3</c:v>
                </c:pt>
                <c:pt idx="272">
                  <c:v>1.2379880005028099E-2</c:v>
                </c:pt>
                <c:pt idx="273">
                  <c:v>7.8013999882386997E-4</c:v>
                </c:pt>
                <c:pt idx="274">
                  <c:v>3.2233599995379336E-3</c:v>
                </c:pt>
                <c:pt idx="276">
                  <c:v>-1.2821499985875562E-3</c:v>
                </c:pt>
                <c:pt idx="277">
                  <c:v>-2.9524900019168854E-3</c:v>
                </c:pt>
                <c:pt idx="278">
                  <c:v>-7.2308800008613616E-3</c:v>
                </c:pt>
                <c:pt idx="279">
                  <c:v>-6.7876600005547516E-3</c:v>
                </c:pt>
                <c:pt idx="280">
                  <c:v>-3.639919996203389E-3</c:v>
                </c:pt>
                <c:pt idx="281">
                  <c:v>-9.6228300026268698E-3</c:v>
                </c:pt>
                <c:pt idx="282">
                  <c:v>-6.1796099980711006E-3</c:v>
                </c:pt>
                <c:pt idx="283">
                  <c:v>-5.4579999996349216E-3</c:v>
                </c:pt>
                <c:pt idx="284">
                  <c:v>-2.5886500006890856E-3</c:v>
                </c:pt>
                <c:pt idx="285">
                  <c:v>-3.7278450035955757E-3</c:v>
                </c:pt>
                <c:pt idx="286">
                  <c:v>7.1329600032186136E-3</c:v>
                </c:pt>
                <c:pt idx="287">
                  <c:v>-6.2846250002621673E-3</c:v>
                </c:pt>
                <c:pt idx="288">
                  <c:v>-1.5423819997522514E-2</c:v>
                </c:pt>
                <c:pt idx="289">
                  <c:v>-1.4238199946703389E-3</c:v>
                </c:pt>
                <c:pt idx="290">
                  <c:v>6.576179999683518E-3</c:v>
                </c:pt>
                <c:pt idx="291">
                  <c:v>-2.5630150048527867E-3</c:v>
                </c:pt>
                <c:pt idx="292">
                  <c:v>4.2977900011464953E-3</c:v>
                </c:pt>
                <c:pt idx="293">
                  <c:v>-5.6790500020724721E-3</c:v>
                </c:pt>
                <c:pt idx="294">
                  <c:v>1.1320949997752905E-2</c:v>
                </c:pt>
                <c:pt idx="295">
                  <c:v>-1.1957440001424402E-2</c:v>
                </c:pt>
                <c:pt idx="296">
                  <c:v>4.042560001835227E-3</c:v>
                </c:pt>
                <c:pt idx="297">
                  <c:v>7.0425599988084286E-3</c:v>
                </c:pt>
                <c:pt idx="298">
                  <c:v>-2.5142199956462719E-3</c:v>
                </c:pt>
                <c:pt idx="299">
                  <c:v>3.3702999993693084E-2</c:v>
                </c:pt>
                <c:pt idx="300">
                  <c:v>2.6980499969795346E-3</c:v>
                </c:pt>
                <c:pt idx="301">
                  <c:v>-1.7580339997948613E-2</c:v>
                </c:pt>
                <c:pt idx="302">
                  <c:v>-9.5803399963187985E-3</c:v>
                </c:pt>
                <c:pt idx="303">
                  <c:v>1.141269996878691E-3</c:v>
                </c:pt>
                <c:pt idx="304">
                  <c:v>3.0243809997045901E-2</c:v>
                </c:pt>
                <c:pt idx="305">
                  <c:v>3.5243810001702514E-2</c:v>
                </c:pt>
                <c:pt idx="306">
                  <c:v>-7.0114200061652809E-3</c:v>
                </c:pt>
                <c:pt idx="307">
                  <c:v>-2.3179199997684918E-3</c:v>
                </c:pt>
                <c:pt idx="308">
                  <c:v>2.682080004888121E-3</c:v>
                </c:pt>
                <c:pt idx="309">
                  <c:v>1.3682080003491137E-2</c:v>
                </c:pt>
                <c:pt idx="310">
                  <c:v>1.1846910005260725E-2</c:v>
                </c:pt>
                <c:pt idx="311">
                  <c:v>1.6290129999106284E-2</c:v>
                </c:pt>
                <c:pt idx="312">
                  <c:v>-1.2129929993534461E-2</c:v>
                </c:pt>
                <c:pt idx="313">
                  <c:v>-1.4083200003369711E-3</c:v>
                </c:pt>
                <c:pt idx="314">
                  <c:v>5.9168000007048249E-4</c:v>
                </c:pt>
                <c:pt idx="315">
                  <c:v>-2.8662429998803418E-2</c:v>
                </c:pt>
                <c:pt idx="316">
                  <c:v>4.6672300013597123E-3</c:v>
                </c:pt>
                <c:pt idx="317">
                  <c:v>2.435160000459291E-3</c:v>
                </c:pt>
                <c:pt idx="318">
                  <c:v>-1.0047189993201755E-2</c:v>
                </c:pt>
                <c:pt idx="319">
                  <c:v>4.9528100062161684E-3</c:v>
                </c:pt>
                <c:pt idx="320">
                  <c:v>6.952810006623622E-3</c:v>
                </c:pt>
                <c:pt idx="321">
                  <c:v>3.395281000121031E-2</c:v>
                </c:pt>
                <c:pt idx="322">
                  <c:v>-4.3255799973849207E-3</c:v>
                </c:pt>
                <c:pt idx="323">
                  <c:v>2.6744200004031882E-3</c:v>
                </c:pt>
                <c:pt idx="324">
                  <c:v>-1.2603970004420262E-2</c:v>
                </c:pt>
                <c:pt idx="325">
                  <c:v>-1.6039699985412881E-3</c:v>
                </c:pt>
                <c:pt idx="326">
                  <c:v>1.3960299984319136E-3</c:v>
                </c:pt>
                <c:pt idx="327">
                  <c:v>1.1176400075783022E-3</c:v>
                </c:pt>
                <c:pt idx="328">
                  <c:v>5.5608600014238618E-3</c:v>
                </c:pt>
                <c:pt idx="329">
                  <c:v>1.1560860002646223E-2</c:v>
                </c:pt>
                <c:pt idx="330">
                  <c:v>5.2824699960183352E-3</c:v>
                </c:pt>
                <c:pt idx="331">
                  <c:v>4.0040800013230182E-3</c:v>
                </c:pt>
                <c:pt idx="332">
                  <c:v>-1.1391699998057447E-2</c:v>
                </c:pt>
                <c:pt idx="333">
                  <c:v>7.0587100053671747E-3</c:v>
                </c:pt>
                <c:pt idx="334">
                  <c:v>-1.6498069999215659E-2</c:v>
                </c:pt>
                <c:pt idx="335">
                  <c:v>-1.4611630002036691E-2</c:v>
                </c:pt>
                <c:pt idx="336">
                  <c:v>1.9447949998721015E-2</c:v>
                </c:pt>
                <c:pt idx="337">
                  <c:v>1.8169560004025698E-2</c:v>
                </c:pt>
                <c:pt idx="338">
                  <c:v>1.9056000004638918E-2</c:v>
                </c:pt>
                <c:pt idx="339">
                  <c:v>2.6471109995327424E-2</c:v>
                </c:pt>
                <c:pt idx="340">
                  <c:v>5.6471109994163271E-2</c:v>
                </c:pt>
                <c:pt idx="341">
                  <c:v>7.186799994087778E-4</c:v>
                </c:pt>
                <c:pt idx="342">
                  <c:v>-2.5597099956939928E-3</c:v>
                </c:pt>
                <c:pt idx="343">
                  <c:v>4.4402900020941161E-3</c:v>
                </c:pt>
                <c:pt idx="344">
                  <c:v>-8.8381000023218803E-3</c:v>
                </c:pt>
                <c:pt idx="345">
                  <c:v>-4.7526499984087422E-3</c:v>
                </c:pt>
                <c:pt idx="346">
                  <c:v>-2.2752500008209608E-3</c:v>
                </c:pt>
                <c:pt idx="347">
                  <c:v>1.229862000036519E-2</c:v>
                </c:pt>
                <c:pt idx="348">
                  <c:v>2.4463599984301254E-3</c:v>
                </c:pt>
                <c:pt idx="349">
                  <c:v>1.6463450003357138E-2</c:v>
                </c:pt>
                <c:pt idx="350">
                  <c:v>-1.3888100002077408E-3</c:v>
                </c:pt>
                <c:pt idx="351">
                  <c:v>-1.8005600068136118E-3</c:v>
                </c:pt>
                <c:pt idx="352">
                  <c:v>-6.9141200001467951E-3</c:v>
                </c:pt>
                <c:pt idx="353">
                  <c:v>-6.306069997663144E-3</c:v>
                </c:pt>
                <c:pt idx="354">
                  <c:v>9.1261299967300147E-3</c:v>
                </c:pt>
                <c:pt idx="355">
                  <c:v>-5.3650000045308843E-3</c:v>
                </c:pt>
                <c:pt idx="356">
                  <c:v>-3.791130002355203E-3</c:v>
                </c:pt>
                <c:pt idx="357">
                  <c:v>-5.0695200043264776E-3</c:v>
                </c:pt>
                <c:pt idx="358">
                  <c:v>1.1652090004645288E-2</c:v>
                </c:pt>
                <c:pt idx="359">
                  <c:v>-1.2200170000141952E-2</c:v>
                </c:pt>
                <c:pt idx="360">
                  <c:v>-2.0725479997054208E-2</c:v>
                </c:pt>
                <c:pt idx="361">
                  <c:v>-7.2548000025562942E-4</c:v>
                </c:pt>
                <c:pt idx="362">
                  <c:v>-7.5093799969181418E-3</c:v>
                </c:pt>
                <c:pt idx="366">
                  <c:v>7.6102500024717301E-3</c:v>
                </c:pt>
                <c:pt idx="390">
                  <c:v>-1.389549499435816E-2</c:v>
                </c:pt>
                <c:pt idx="394">
                  <c:v>-1.4769795001484454E-2</c:v>
                </c:pt>
                <c:pt idx="397">
                  <c:v>2.3872434998338576E-2</c:v>
                </c:pt>
                <c:pt idx="398">
                  <c:v>5.1593700045486912E-3</c:v>
                </c:pt>
                <c:pt idx="399">
                  <c:v>4.8024999705376104E-4</c:v>
                </c:pt>
                <c:pt idx="400">
                  <c:v>9.3788300000596792E-3</c:v>
                </c:pt>
                <c:pt idx="401">
                  <c:v>-3.3423499553464353E-4</c:v>
                </c:pt>
                <c:pt idx="402">
                  <c:v>-1.4214839997293893E-2</c:v>
                </c:pt>
                <c:pt idx="403">
                  <c:v>-1.9373600007384084E-2</c:v>
                </c:pt>
                <c:pt idx="404">
                  <c:v>-1.8086664997099433E-2</c:v>
                </c:pt>
                <c:pt idx="405">
                  <c:v>1.9876680002198555E-2</c:v>
                </c:pt>
                <c:pt idx="406">
                  <c:v>4.6163614999386482E-2</c:v>
                </c:pt>
                <c:pt idx="407">
                  <c:v>-2.4438599997665733E-2</c:v>
                </c:pt>
                <c:pt idx="408">
                  <c:v>-3.0364170001121238E-2</c:v>
                </c:pt>
                <c:pt idx="409">
                  <c:v>-2.8766490002453793E-2</c:v>
                </c:pt>
                <c:pt idx="410">
                  <c:v>-3.6445609999645967E-2</c:v>
                </c:pt>
                <c:pt idx="411">
                  <c:v>-2.8979230002732947E-2</c:v>
                </c:pt>
                <c:pt idx="412">
                  <c:v>-3.9958779998414684E-2</c:v>
                </c:pt>
                <c:pt idx="413">
                  <c:v>-3.1822060002014041E-2</c:v>
                </c:pt>
                <c:pt idx="414">
                  <c:v>-4.0077289995679166E-2</c:v>
                </c:pt>
                <c:pt idx="415">
                  <c:v>-4.0634069999214262E-2</c:v>
                </c:pt>
                <c:pt idx="416">
                  <c:v>-5.3296099998988211E-2</c:v>
                </c:pt>
                <c:pt idx="417">
                  <c:v>-6.6709439997794107E-2</c:v>
                </c:pt>
                <c:pt idx="418">
                  <c:v>-5.2896310000505764E-2</c:v>
                </c:pt>
                <c:pt idx="419">
                  <c:v>-4.7887999993690755E-2</c:v>
                </c:pt>
                <c:pt idx="420">
                  <c:v>-5.6895659996371251E-2</c:v>
                </c:pt>
                <c:pt idx="421">
                  <c:v>-4.8429279995616525E-2</c:v>
                </c:pt>
                <c:pt idx="422">
                  <c:v>-5.8212529998854734E-2</c:v>
                </c:pt>
                <c:pt idx="423">
                  <c:v>-6.8924710001738276E-2</c:v>
                </c:pt>
                <c:pt idx="424">
                  <c:v>-7.1055360000173096E-2</c:v>
                </c:pt>
                <c:pt idx="425">
                  <c:v>-6.1168920001364313E-2</c:v>
                </c:pt>
                <c:pt idx="426">
                  <c:v>-7.596990999445552E-2</c:v>
                </c:pt>
                <c:pt idx="427">
                  <c:v>-7.4969909997889772E-2</c:v>
                </c:pt>
                <c:pt idx="428">
                  <c:v>-7.0946749998256564E-2</c:v>
                </c:pt>
                <c:pt idx="429">
                  <c:v>-7.1495219999633264E-2</c:v>
                </c:pt>
                <c:pt idx="432">
                  <c:v>-8.160877999762306E-2</c:v>
                </c:pt>
                <c:pt idx="434">
                  <c:v>-8.6443950000102632E-2</c:v>
                </c:pt>
                <c:pt idx="435">
                  <c:v>-8.1722339993575588E-2</c:v>
                </c:pt>
                <c:pt idx="436">
                  <c:v>-9.297756999876583E-2</c:v>
                </c:pt>
                <c:pt idx="437">
                  <c:v>-8.4977569997136015E-2</c:v>
                </c:pt>
                <c:pt idx="438">
                  <c:v>-7.2977569994691294E-2</c:v>
                </c:pt>
                <c:pt idx="439">
                  <c:v>-8.2134090000181459E-2</c:v>
                </c:pt>
                <c:pt idx="444">
                  <c:v>-9.4502230000216514E-2</c:v>
                </c:pt>
                <c:pt idx="448">
                  <c:v>-0.1113698100016336</c:v>
                </c:pt>
                <c:pt idx="449">
                  <c:v>-0.10536981000041123</c:v>
                </c:pt>
                <c:pt idx="450">
                  <c:v>-0.10420498000166845</c:v>
                </c:pt>
                <c:pt idx="451">
                  <c:v>-0.11480471999675501</c:v>
                </c:pt>
                <c:pt idx="452">
                  <c:v>-0.11066799999389332</c:v>
                </c:pt>
                <c:pt idx="453">
                  <c:v>-0.12964236499828985</c:v>
                </c:pt>
                <c:pt idx="454">
                  <c:v>-0.10719914499350125</c:v>
                </c:pt>
                <c:pt idx="456">
                  <c:v>-0.10942874000465963</c:v>
                </c:pt>
                <c:pt idx="465">
                  <c:v>-0.14850768000178505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26-40C3-8E46-2FB66895A9F6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1'!$J$21:$J$508</c:f>
              <c:numCache>
                <c:formatCode>General</c:formatCode>
                <c:ptCount val="488"/>
                <c:pt idx="93">
                  <c:v>-0.22867727000266314</c:v>
                </c:pt>
                <c:pt idx="103">
                  <c:v>-0.13391140000021551</c:v>
                </c:pt>
                <c:pt idx="109">
                  <c:v>-0.13590309000210254</c:v>
                </c:pt>
                <c:pt idx="110">
                  <c:v>-0.16099349000069196</c:v>
                </c:pt>
                <c:pt idx="112">
                  <c:v>-0.16800115000296501</c:v>
                </c:pt>
                <c:pt idx="153">
                  <c:v>-9.3133999980636872E-3</c:v>
                </c:pt>
                <c:pt idx="154">
                  <c:v>-4.8701800042181276E-3</c:v>
                </c:pt>
                <c:pt idx="155">
                  <c:v>-1.1485699942568317E-3</c:v>
                </c:pt>
                <c:pt idx="156">
                  <c:v>-2.9426959998090751E-2</c:v>
                </c:pt>
                <c:pt idx="157">
                  <c:v>1.4573040003597271E-2</c:v>
                </c:pt>
                <c:pt idx="158">
                  <c:v>-1.5606459994160105E-2</c:v>
                </c:pt>
                <c:pt idx="159">
                  <c:v>7.3935399996116757E-3</c:v>
                </c:pt>
                <c:pt idx="160">
                  <c:v>2.4393539999437053E-2</c:v>
                </c:pt>
                <c:pt idx="161">
                  <c:v>-2.4975250002171379E-2</c:v>
                </c:pt>
                <c:pt idx="162">
                  <c:v>1.2405679997755215E-2</c:v>
                </c:pt>
                <c:pt idx="363">
                  <c:v>-1.357520000601653E-2</c:v>
                </c:pt>
                <c:pt idx="364">
                  <c:v>-8.014890001504682E-3</c:v>
                </c:pt>
                <c:pt idx="365">
                  <c:v>-1.3802319997921586E-2</c:v>
                </c:pt>
                <c:pt idx="367">
                  <c:v>-1.0815879999427125E-2</c:v>
                </c:pt>
                <c:pt idx="368">
                  <c:v>-1.0815879999427125E-2</c:v>
                </c:pt>
                <c:pt idx="369">
                  <c:v>1.3201210000261199E-2</c:v>
                </c:pt>
                <c:pt idx="370">
                  <c:v>1.3301209997734986E-2</c:v>
                </c:pt>
                <c:pt idx="371">
                  <c:v>1.2762015001499094E-2</c:v>
                </c:pt>
                <c:pt idx="372">
                  <c:v>1.2862014998972882E-2</c:v>
                </c:pt>
                <c:pt idx="373">
                  <c:v>1.2962015003722627E-2</c:v>
                </c:pt>
                <c:pt idx="374">
                  <c:v>-1.0651049997250084E-2</c:v>
                </c:pt>
                <c:pt idx="375">
                  <c:v>1.322282000182895E-2</c:v>
                </c:pt>
                <c:pt idx="376">
                  <c:v>1.3322820006578695E-2</c:v>
                </c:pt>
                <c:pt idx="377">
                  <c:v>-1.3329440000234172E-2</c:v>
                </c:pt>
                <c:pt idx="378">
                  <c:v>-1.3255569996545091E-2</c:v>
                </c:pt>
                <c:pt idx="379">
                  <c:v>1.2744430001475848E-2</c:v>
                </c:pt>
                <c:pt idx="380">
                  <c:v>1.2844429998949636E-2</c:v>
                </c:pt>
                <c:pt idx="381">
                  <c:v>1.3205234994529746E-2</c:v>
                </c:pt>
                <c:pt idx="382">
                  <c:v>1.3305234999279492E-2</c:v>
                </c:pt>
                <c:pt idx="383">
                  <c:v>1.3405234996753279E-2</c:v>
                </c:pt>
                <c:pt idx="384">
                  <c:v>-1.343396000447683E-2</c:v>
                </c:pt>
                <c:pt idx="385">
                  <c:v>1.1866039996675681E-2</c:v>
                </c:pt>
                <c:pt idx="386">
                  <c:v>1.2466039996070322E-2</c:v>
                </c:pt>
                <c:pt idx="387">
                  <c:v>1.3066039995464962E-2</c:v>
                </c:pt>
                <c:pt idx="388">
                  <c:v>-1.4957550003600772E-2</c:v>
                </c:pt>
                <c:pt idx="389">
                  <c:v>-1.3392720000410918E-2</c:v>
                </c:pt>
                <c:pt idx="391">
                  <c:v>-1.3195494997489732E-2</c:v>
                </c:pt>
                <c:pt idx="392">
                  <c:v>-1.3195494997489732E-2</c:v>
                </c:pt>
                <c:pt idx="393">
                  <c:v>-1.1289919995761011E-2</c:v>
                </c:pt>
                <c:pt idx="395">
                  <c:v>-1.4669794996734709E-2</c:v>
                </c:pt>
                <c:pt idx="396">
                  <c:v>-1.4669794996734709E-2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26-40C3-8E46-2FB66895A9F6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1'!$F$21:$F$721</c:f>
              <c:numCache>
                <c:formatCode>General</c:formatCode>
                <c:ptCount val="701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  <c:pt idx="488">
                  <c:v>30856.5</c:v>
                </c:pt>
                <c:pt idx="489">
                  <c:v>30858</c:v>
                </c:pt>
                <c:pt idx="490">
                  <c:v>30865</c:v>
                </c:pt>
                <c:pt idx="491">
                  <c:v>31432.5</c:v>
                </c:pt>
                <c:pt idx="492">
                  <c:v>31434</c:v>
                </c:pt>
                <c:pt idx="493">
                  <c:v>31495.5</c:v>
                </c:pt>
                <c:pt idx="494">
                  <c:v>32016</c:v>
                </c:pt>
                <c:pt idx="495">
                  <c:v>32020.5</c:v>
                </c:pt>
              </c:numCache>
            </c:numRef>
          </c:xVal>
          <c:yVal>
            <c:numRef>
              <c:f>'Active 1'!$K$21:$K$721</c:f>
              <c:numCache>
                <c:formatCode>General</c:formatCode>
                <c:ptCount val="701"/>
                <c:pt idx="430">
                  <c:v>-8.0204259997117333E-2</c:v>
                </c:pt>
                <c:pt idx="431">
                  <c:v>-7.5943454998196103E-2</c:v>
                </c:pt>
                <c:pt idx="433">
                  <c:v>-7.6121844998851884E-2</c:v>
                </c:pt>
                <c:pt idx="440">
                  <c:v>-0.10065061999921454</c:v>
                </c:pt>
                <c:pt idx="441">
                  <c:v>-9.8684149998007342E-2</c:v>
                </c:pt>
                <c:pt idx="442">
                  <c:v>-9.7962539992295206E-2</c:v>
                </c:pt>
                <c:pt idx="443">
                  <c:v>-9.6519320002698805E-2</c:v>
                </c:pt>
                <c:pt idx="445">
                  <c:v>-9.7861485002795234E-2</c:v>
                </c:pt>
                <c:pt idx="446">
                  <c:v>-9.9501669996243436E-2</c:v>
                </c:pt>
                <c:pt idx="447">
                  <c:v>-0.11258237999572884</c:v>
                </c:pt>
                <c:pt idx="455">
                  <c:v>-0.11787647999881301</c:v>
                </c:pt>
                <c:pt idx="457">
                  <c:v>-0.118933259996993</c:v>
                </c:pt>
                <c:pt idx="458">
                  <c:v>-0.12707609000062803</c:v>
                </c:pt>
                <c:pt idx="459">
                  <c:v>-0.1393917999957921</c:v>
                </c:pt>
                <c:pt idx="460">
                  <c:v>-0.1420984700016561</c:v>
                </c:pt>
                <c:pt idx="461">
                  <c:v>-0.14037283500510966</c:v>
                </c:pt>
                <c:pt idx="462">
                  <c:v>-0.14221202999033267</c:v>
                </c:pt>
                <c:pt idx="463">
                  <c:v>-0.14988055999856442</c:v>
                </c:pt>
                <c:pt idx="464">
                  <c:v>-0.14988055999856442</c:v>
                </c:pt>
                <c:pt idx="466">
                  <c:v>-0.15624047999881441</c:v>
                </c:pt>
                <c:pt idx="468">
                  <c:v>-0.16769135999493301</c:v>
                </c:pt>
                <c:pt idx="469">
                  <c:v>-0.17325883499870542</c:v>
                </c:pt>
                <c:pt idx="470">
                  <c:v>-0.17339802999777021</c:v>
                </c:pt>
                <c:pt idx="471">
                  <c:v>-0.1736854599948856</c:v>
                </c:pt>
                <c:pt idx="472">
                  <c:v>-0.17392062999715563</c:v>
                </c:pt>
                <c:pt idx="473">
                  <c:v>-0.17987715000344906</c:v>
                </c:pt>
                <c:pt idx="474">
                  <c:v>-0.18141628000012133</c:v>
                </c:pt>
                <c:pt idx="475">
                  <c:v>-0.18788480999501189</c:v>
                </c:pt>
                <c:pt idx="476">
                  <c:v>-0.18926320000173291</c:v>
                </c:pt>
                <c:pt idx="477">
                  <c:v>-0.19004554999992251</c:v>
                </c:pt>
                <c:pt idx="478">
                  <c:v>-0.19061136980599258</c:v>
                </c:pt>
                <c:pt idx="479">
                  <c:v>-0.1978789099957794</c:v>
                </c:pt>
                <c:pt idx="480">
                  <c:v>-0.19701909501600312</c:v>
                </c:pt>
                <c:pt idx="481">
                  <c:v>-0.1961190951478784</c:v>
                </c:pt>
                <c:pt idx="482">
                  <c:v>-0.19571909489604877</c:v>
                </c:pt>
                <c:pt idx="483">
                  <c:v>-0.19935624500067206</c:v>
                </c:pt>
                <c:pt idx="484">
                  <c:v>-0.19898287000251003</c:v>
                </c:pt>
                <c:pt idx="485">
                  <c:v>-0.2057649600028526</c:v>
                </c:pt>
                <c:pt idx="486">
                  <c:v>-0.20785535999311833</c:v>
                </c:pt>
                <c:pt idx="487">
                  <c:v>-0.21549423000396928</c:v>
                </c:pt>
                <c:pt idx="488">
                  <c:v>-0.22198034499888308</c:v>
                </c:pt>
                <c:pt idx="489">
                  <c:v>-0.22311953999451362</c:v>
                </c:pt>
                <c:pt idx="490">
                  <c:v>-0.22350245001143776</c:v>
                </c:pt>
                <c:pt idx="491">
                  <c:v>-0.23113122499489691</c:v>
                </c:pt>
                <c:pt idx="492">
                  <c:v>-0.23297042000194779</c:v>
                </c:pt>
                <c:pt idx="493">
                  <c:v>-0.23267741499148542</c:v>
                </c:pt>
                <c:pt idx="494">
                  <c:v>-0.24347807999583893</c:v>
                </c:pt>
                <c:pt idx="495">
                  <c:v>-0.24169566499767825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26-40C3-8E46-2FB66895A9F6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1'!$L$21:$L$508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26-40C3-8E46-2FB66895A9F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1'!$M$21:$M$508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26-40C3-8E46-2FB66895A9F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1'!$N$21:$N$508</c:f>
              <c:numCache>
                <c:formatCode>General</c:formatCode>
                <c:ptCount val="4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26-40C3-8E46-2FB66895A9F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1'!$O$21:$O$508</c:f>
              <c:numCache>
                <c:formatCode>General</c:formatCode>
                <c:ptCount val="488"/>
                <c:pt idx="0">
                  <c:v>0.77289176160040629</c:v>
                </c:pt>
                <c:pt idx="209">
                  <c:v>0.17961869596492874</c:v>
                </c:pt>
                <c:pt idx="251">
                  <c:v>0.15423787056497945</c:v>
                </c:pt>
                <c:pt idx="252">
                  <c:v>0.15414839644488559</c:v>
                </c:pt>
                <c:pt idx="255">
                  <c:v>0.14812380569190117</c:v>
                </c:pt>
                <c:pt idx="275">
                  <c:v>0.13984744958322204</c:v>
                </c:pt>
                <c:pt idx="277">
                  <c:v>0.13953429016289365</c:v>
                </c:pt>
                <c:pt idx="278">
                  <c:v>0.13948955310284672</c:v>
                </c:pt>
                <c:pt idx="279">
                  <c:v>0.13940007898275292</c:v>
                </c:pt>
                <c:pt idx="281">
                  <c:v>0.13926586780261219</c:v>
                </c:pt>
                <c:pt idx="282">
                  <c:v>0.13917639368251833</c:v>
                </c:pt>
                <c:pt idx="283">
                  <c:v>0.13913165662247143</c:v>
                </c:pt>
                <c:pt idx="285">
                  <c:v>0.13903472632570313</c:v>
                </c:pt>
                <c:pt idx="287">
                  <c:v>0.13894525220560927</c:v>
                </c:pt>
                <c:pt idx="291">
                  <c:v>0.13890051514556237</c:v>
                </c:pt>
                <c:pt idx="346">
                  <c:v>9.700425841162727E-2</c:v>
                </c:pt>
                <c:pt idx="348">
                  <c:v>9.6959521351580341E-2</c:v>
                </c:pt>
                <c:pt idx="350">
                  <c:v>9.682531017143961E-2</c:v>
                </c:pt>
                <c:pt idx="351">
                  <c:v>8.9741942330678198E-2</c:v>
                </c:pt>
                <c:pt idx="352">
                  <c:v>8.9562994090490539E-2</c:v>
                </c:pt>
                <c:pt idx="353">
                  <c:v>8.9339308790255978E-2</c:v>
                </c:pt>
                <c:pt idx="355">
                  <c:v>8.0973478561483014E-2</c:v>
                </c:pt>
                <c:pt idx="359">
                  <c:v>8.0839267381342284E-2</c:v>
                </c:pt>
                <c:pt idx="360">
                  <c:v>7.3576951300393212E-2</c:v>
                </c:pt>
                <c:pt idx="361">
                  <c:v>7.3576951300393212E-2</c:v>
                </c:pt>
                <c:pt idx="362">
                  <c:v>7.3129580699924063E-2</c:v>
                </c:pt>
                <c:pt idx="363">
                  <c:v>7.2920807753038469E-2</c:v>
                </c:pt>
                <c:pt idx="364">
                  <c:v>7.2726947159501842E-2</c:v>
                </c:pt>
                <c:pt idx="365">
                  <c:v>7.256291127266315E-2</c:v>
                </c:pt>
                <c:pt idx="366">
                  <c:v>7.2398875385824485E-2</c:v>
                </c:pt>
                <c:pt idx="367">
                  <c:v>7.2383963032475518E-2</c:v>
                </c:pt>
                <c:pt idx="368">
                  <c:v>7.2383963032475518E-2</c:v>
                </c:pt>
                <c:pt idx="369">
                  <c:v>7.2279576559032693E-2</c:v>
                </c:pt>
                <c:pt idx="370">
                  <c:v>7.2279576559032693E-2</c:v>
                </c:pt>
                <c:pt idx="371">
                  <c:v>7.2257208029009257E-2</c:v>
                </c:pt>
                <c:pt idx="372">
                  <c:v>7.2257208029009257E-2</c:v>
                </c:pt>
                <c:pt idx="373">
                  <c:v>7.2257208029009257E-2</c:v>
                </c:pt>
                <c:pt idx="374">
                  <c:v>7.2249751852334759E-2</c:v>
                </c:pt>
                <c:pt idx="375">
                  <c:v>7.2234839498985792E-2</c:v>
                </c:pt>
                <c:pt idx="376">
                  <c:v>7.2234839498985792E-2</c:v>
                </c:pt>
                <c:pt idx="377">
                  <c:v>7.2205014792287858E-2</c:v>
                </c:pt>
                <c:pt idx="378">
                  <c:v>7.2190102438938863E-2</c:v>
                </c:pt>
                <c:pt idx="379">
                  <c:v>7.2190102438938863E-2</c:v>
                </c:pt>
                <c:pt idx="380">
                  <c:v>7.2190102438938863E-2</c:v>
                </c:pt>
                <c:pt idx="381">
                  <c:v>7.2167733908915427E-2</c:v>
                </c:pt>
                <c:pt idx="382">
                  <c:v>7.2167733908915427E-2</c:v>
                </c:pt>
                <c:pt idx="383">
                  <c:v>7.2167733908915427E-2</c:v>
                </c:pt>
                <c:pt idx="384">
                  <c:v>7.2145365378891962E-2</c:v>
                </c:pt>
                <c:pt idx="385">
                  <c:v>7.2145365378891962E-2</c:v>
                </c:pt>
                <c:pt idx="386">
                  <c:v>7.2145365378891962E-2</c:v>
                </c:pt>
                <c:pt idx="387">
                  <c:v>7.2145365378891962E-2</c:v>
                </c:pt>
                <c:pt idx="388">
                  <c:v>7.1504134184886187E-2</c:v>
                </c:pt>
                <c:pt idx="389">
                  <c:v>7.1369923004745456E-2</c:v>
                </c:pt>
                <c:pt idx="391">
                  <c:v>6.5889633148998455E-2</c:v>
                </c:pt>
                <c:pt idx="393">
                  <c:v>6.4808487531198028E-2</c:v>
                </c:pt>
                <c:pt idx="395">
                  <c:v>6.4249274280611612E-2</c:v>
                </c:pt>
                <c:pt idx="399">
                  <c:v>5.7486522036853088E-2</c:v>
                </c:pt>
                <c:pt idx="400">
                  <c:v>5.5488266688090926E-2</c:v>
                </c:pt>
                <c:pt idx="401">
                  <c:v>5.5480810511416428E-2</c:v>
                </c:pt>
                <c:pt idx="402">
                  <c:v>4.8643496500913069E-2</c:v>
                </c:pt>
                <c:pt idx="403">
                  <c:v>4.7868054126766535E-2</c:v>
                </c:pt>
                <c:pt idx="404">
                  <c:v>4.7860597950092065E-2</c:v>
                </c:pt>
                <c:pt idx="405">
                  <c:v>4.7211910579411792E-2</c:v>
                </c:pt>
                <c:pt idx="406">
                  <c:v>4.7204454402737323E-2</c:v>
                </c:pt>
                <c:pt idx="407">
                  <c:v>4.0411877452280864E-2</c:v>
                </c:pt>
                <c:pt idx="408">
                  <c:v>3.9084678004222412E-2</c:v>
                </c:pt>
                <c:pt idx="409">
                  <c:v>2.3217934040916849E-2</c:v>
                </c:pt>
                <c:pt idx="410">
                  <c:v>1.6895096220952976E-2</c:v>
                </c:pt>
                <c:pt idx="411">
                  <c:v>1.5791582073129085E-2</c:v>
                </c:pt>
                <c:pt idx="412">
                  <c:v>7.8134730314294021E-3</c:v>
                </c:pt>
                <c:pt idx="413">
                  <c:v>6.9783812438869997E-3</c:v>
                </c:pt>
                <c:pt idx="414">
                  <c:v>5.9196041561100365E-3</c:v>
                </c:pt>
                <c:pt idx="415">
                  <c:v>5.8301300360162067E-3</c:v>
                </c:pt>
                <c:pt idx="416">
                  <c:v>-5.9709425739046251E-4</c:v>
                </c:pt>
                <c:pt idx="417">
                  <c:v>-1.7269105301540438E-2</c:v>
                </c:pt>
                <c:pt idx="418">
                  <c:v>-1.8745428283088644E-2</c:v>
                </c:pt>
                <c:pt idx="419">
                  <c:v>-2.4904230216213824E-2</c:v>
                </c:pt>
                <c:pt idx="420">
                  <c:v>-3.3583219865315178E-2</c:v>
                </c:pt>
                <c:pt idx="421">
                  <c:v>-3.468673401313907E-2</c:v>
                </c:pt>
                <c:pt idx="422">
                  <c:v>-4.9971896195834725E-2</c:v>
                </c:pt>
                <c:pt idx="423">
                  <c:v>-5.8710535258331947E-2</c:v>
                </c:pt>
                <c:pt idx="424">
                  <c:v>-5.878509702507681E-2</c:v>
                </c:pt>
                <c:pt idx="425">
                  <c:v>-5.896404526526447E-2</c:v>
                </c:pt>
                <c:pt idx="426">
                  <c:v>-5.9307029392290794E-2</c:v>
                </c:pt>
                <c:pt idx="427">
                  <c:v>-5.9307029392290794E-2</c:v>
                </c:pt>
                <c:pt idx="428">
                  <c:v>-6.0321069420020829E-2</c:v>
                </c:pt>
                <c:pt idx="429">
                  <c:v>-6.6569345473239866E-2</c:v>
                </c:pt>
                <c:pt idx="430">
                  <c:v>-6.6688644300031658E-2</c:v>
                </c:pt>
                <c:pt idx="431">
                  <c:v>-6.6711012830055066E-2</c:v>
                </c:pt>
                <c:pt idx="432">
                  <c:v>-6.6748293713427526E-2</c:v>
                </c:pt>
                <c:pt idx="433">
                  <c:v>-6.6755749890101995E-2</c:v>
                </c:pt>
                <c:pt idx="434">
                  <c:v>-6.6882504893568256E-2</c:v>
                </c:pt>
                <c:pt idx="435">
                  <c:v>-6.6927241953615185E-2</c:v>
                </c:pt>
                <c:pt idx="436">
                  <c:v>-6.7986019041392148E-2</c:v>
                </c:pt>
                <c:pt idx="437">
                  <c:v>-6.7986019041392148E-2</c:v>
                </c:pt>
                <c:pt idx="438">
                  <c:v>-6.7986019041392148E-2</c:v>
                </c:pt>
                <c:pt idx="439">
                  <c:v>-7.4010609794376597E-2</c:v>
                </c:pt>
                <c:pt idx="440">
                  <c:v>-7.5218510415643286E-2</c:v>
                </c:pt>
                <c:pt idx="441">
                  <c:v>-8.9847529050984171E-2</c:v>
                </c:pt>
                <c:pt idx="442">
                  <c:v>-8.9892266111031099E-2</c:v>
                </c:pt>
                <c:pt idx="443">
                  <c:v>-8.9981740231124957E-2</c:v>
                </c:pt>
                <c:pt idx="444">
                  <c:v>-9.0086126704567754E-2</c:v>
                </c:pt>
                <c:pt idx="445">
                  <c:v>-9.1033061142227395E-2</c:v>
                </c:pt>
                <c:pt idx="446">
                  <c:v>-9.1398413799277239E-2</c:v>
                </c:pt>
                <c:pt idx="447">
                  <c:v>-0.10730989482262968</c:v>
                </c:pt>
                <c:pt idx="448">
                  <c:v>-0.1074739307094684</c:v>
                </c:pt>
                <c:pt idx="449">
                  <c:v>-0.1074739307094684</c:v>
                </c:pt>
                <c:pt idx="450">
                  <c:v>-0.10760814188960913</c:v>
                </c:pt>
                <c:pt idx="451">
                  <c:v>-0.11354325852249972</c:v>
                </c:pt>
                <c:pt idx="452">
                  <c:v>-0.11437835031004215</c:v>
                </c:pt>
                <c:pt idx="453">
                  <c:v>-0.11453493002020634</c:v>
                </c:pt>
                <c:pt idx="454">
                  <c:v>-0.11462440414030015</c:v>
                </c:pt>
                <c:pt idx="455">
                  <c:v>-0.11580993623154337</c:v>
                </c:pt>
                <c:pt idx="456">
                  <c:v>-0.1158397609382413</c:v>
                </c:pt>
                <c:pt idx="457">
                  <c:v>-0.11589941035163723</c:v>
                </c:pt>
                <c:pt idx="458">
                  <c:v>-0.12471261118087931</c:v>
                </c:pt>
                <c:pt idx="459">
                  <c:v>-0.13316791552974608</c:v>
                </c:pt>
                <c:pt idx="460">
                  <c:v>-0.14150392105182105</c:v>
                </c:pt>
                <c:pt idx="461">
                  <c:v>-0.1416605007619853</c:v>
                </c:pt>
                <c:pt idx="462">
                  <c:v>-0.14168286929200871</c:v>
                </c:pt>
                <c:pt idx="463">
                  <c:v>-0.14885571125286398</c:v>
                </c:pt>
                <c:pt idx="464">
                  <c:v>-0.14885571125286398</c:v>
                </c:pt>
                <c:pt idx="465">
                  <c:v>-0.1492136077332393</c:v>
                </c:pt>
                <c:pt idx="466">
                  <c:v>-0.15756452560866327</c:v>
                </c:pt>
                <c:pt idx="467">
                  <c:v>-0.16380534548520778</c:v>
                </c:pt>
                <c:pt idx="468">
                  <c:v>-0.16615404113767077</c:v>
                </c:pt>
                <c:pt idx="469">
                  <c:v>-0.17446767812972233</c:v>
                </c:pt>
                <c:pt idx="470">
                  <c:v>-0.1744900466597458</c:v>
                </c:pt>
                <c:pt idx="471">
                  <c:v>-0.17465408254658446</c:v>
                </c:pt>
                <c:pt idx="472">
                  <c:v>-0.17478829372672519</c:v>
                </c:pt>
                <c:pt idx="473">
                  <c:v>-0.18081288447970964</c:v>
                </c:pt>
                <c:pt idx="474">
                  <c:v>-0.18231903216795578</c:v>
                </c:pt>
                <c:pt idx="475">
                  <c:v>-0.18949187412881099</c:v>
                </c:pt>
                <c:pt idx="476">
                  <c:v>-0.18953661118885792</c:v>
                </c:pt>
                <c:pt idx="477">
                  <c:v>-0.19095328475701021</c:v>
                </c:pt>
                <c:pt idx="478">
                  <c:v>-0.1911620577038958</c:v>
                </c:pt>
                <c:pt idx="479">
                  <c:v>-0.19799191553772469</c:v>
                </c:pt>
                <c:pt idx="480">
                  <c:v>-0.19835726819477448</c:v>
                </c:pt>
                <c:pt idx="481">
                  <c:v>-0.19835726819477448</c:v>
                </c:pt>
                <c:pt idx="482">
                  <c:v>-0.19835726819477448</c:v>
                </c:pt>
                <c:pt idx="483">
                  <c:v>-0.19917744762896791</c:v>
                </c:pt>
                <c:pt idx="484">
                  <c:v>-0.19936385204583004</c:v>
                </c:pt>
                <c:pt idx="485">
                  <c:v>-0.20671564224687297</c:v>
                </c:pt>
                <c:pt idx="486">
                  <c:v>-0.20790863051479067</c:v>
                </c:pt>
                <c:pt idx="487">
                  <c:v>-0.2153498948359274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26-40C3-8E46-2FB66895A9F6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1'!$F$21:$F$508</c:f>
              <c:numCache>
                <c:formatCode>General</c:formatCode>
                <c:ptCount val="488"/>
                <c:pt idx="0">
                  <c:v>-35899</c:v>
                </c:pt>
                <c:pt idx="1">
                  <c:v>-35837</c:v>
                </c:pt>
                <c:pt idx="2">
                  <c:v>-35231</c:v>
                </c:pt>
                <c:pt idx="3">
                  <c:v>-35228</c:v>
                </c:pt>
                <c:pt idx="4">
                  <c:v>-34916</c:v>
                </c:pt>
                <c:pt idx="5">
                  <c:v>-34331</c:v>
                </c:pt>
                <c:pt idx="6">
                  <c:v>-34322</c:v>
                </c:pt>
                <c:pt idx="7">
                  <c:v>-34251</c:v>
                </c:pt>
                <c:pt idx="8">
                  <c:v>-34165</c:v>
                </c:pt>
                <c:pt idx="9">
                  <c:v>-33841</c:v>
                </c:pt>
                <c:pt idx="10">
                  <c:v>-33750</c:v>
                </c:pt>
                <c:pt idx="11">
                  <c:v>-33632.5</c:v>
                </c:pt>
                <c:pt idx="12">
                  <c:v>-33633</c:v>
                </c:pt>
                <c:pt idx="13">
                  <c:v>-33250</c:v>
                </c:pt>
                <c:pt idx="14">
                  <c:v>-33084</c:v>
                </c:pt>
                <c:pt idx="15">
                  <c:v>-33004</c:v>
                </c:pt>
                <c:pt idx="16">
                  <c:v>-32674</c:v>
                </c:pt>
                <c:pt idx="17">
                  <c:v>-32597</c:v>
                </c:pt>
                <c:pt idx="18">
                  <c:v>-32493</c:v>
                </c:pt>
                <c:pt idx="19">
                  <c:v>-32080</c:v>
                </c:pt>
                <c:pt idx="20">
                  <c:v>-31569</c:v>
                </c:pt>
                <c:pt idx="21">
                  <c:v>-31507</c:v>
                </c:pt>
                <c:pt idx="22">
                  <c:v>-31502.5</c:v>
                </c:pt>
                <c:pt idx="23">
                  <c:v>-31498</c:v>
                </c:pt>
                <c:pt idx="24">
                  <c:v>-31014</c:v>
                </c:pt>
                <c:pt idx="25">
                  <c:v>-30905.5</c:v>
                </c:pt>
                <c:pt idx="26">
                  <c:v>-30785</c:v>
                </c:pt>
                <c:pt idx="27">
                  <c:v>-30502</c:v>
                </c:pt>
                <c:pt idx="28">
                  <c:v>-30432</c:v>
                </c:pt>
                <c:pt idx="29">
                  <c:v>-30414</c:v>
                </c:pt>
                <c:pt idx="30">
                  <c:v>-30399</c:v>
                </c:pt>
                <c:pt idx="31">
                  <c:v>-29811</c:v>
                </c:pt>
                <c:pt idx="32">
                  <c:v>-29738.5</c:v>
                </c:pt>
                <c:pt idx="33">
                  <c:v>-29324</c:v>
                </c:pt>
                <c:pt idx="34">
                  <c:v>-29253</c:v>
                </c:pt>
                <c:pt idx="35">
                  <c:v>-29247</c:v>
                </c:pt>
                <c:pt idx="36">
                  <c:v>-29245.5</c:v>
                </c:pt>
                <c:pt idx="37">
                  <c:v>-29236.5</c:v>
                </c:pt>
                <c:pt idx="38">
                  <c:v>-28834</c:v>
                </c:pt>
                <c:pt idx="39">
                  <c:v>-28764.5</c:v>
                </c:pt>
                <c:pt idx="40">
                  <c:v>-28749.5</c:v>
                </c:pt>
                <c:pt idx="41">
                  <c:v>-28172</c:v>
                </c:pt>
                <c:pt idx="42">
                  <c:v>-28163</c:v>
                </c:pt>
                <c:pt idx="43">
                  <c:v>-27705</c:v>
                </c:pt>
                <c:pt idx="44">
                  <c:v>-27640</c:v>
                </c:pt>
                <c:pt idx="45">
                  <c:v>-27638.5</c:v>
                </c:pt>
                <c:pt idx="46">
                  <c:v>-27590</c:v>
                </c:pt>
                <c:pt idx="47">
                  <c:v>-27575</c:v>
                </c:pt>
                <c:pt idx="48">
                  <c:v>-27104.5</c:v>
                </c:pt>
                <c:pt idx="49">
                  <c:v>-27086.5</c:v>
                </c:pt>
                <c:pt idx="50">
                  <c:v>-27079</c:v>
                </c:pt>
                <c:pt idx="51">
                  <c:v>-26981</c:v>
                </c:pt>
                <c:pt idx="52">
                  <c:v>-26913</c:v>
                </c:pt>
                <c:pt idx="53">
                  <c:v>-26688.5</c:v>
                </c:pt>
                <c:pt idx="54">
                  <c:v>-26614.5</c:v>
                </c:pt>
                <c:pt idx="55">
                  <c:v>-26574</c:v>
                </c:pt>
                <c:pt idx="56">
                  <c:v>-26518</c:v>
                </c:pt>
                <c:pt idx="57">
                  <c:v>-26503</c:v>
                </c:pt>
                <c:pt idx="58">
                  <c:v>-25913.5</c:v>
                </c:pt>
                <c:pt idx="59">
                  <c:v>-25499</c:v>
                </c:pt>
                <c:pt idx="60">
                  <c:v>-25407</c:v>
                </c:pt>
                <c:pt idx="61">
                  <c:v>-25402.5</c:v>
                </c:pt>
                <c:pt idx="62">
                  <c:v>-25398</c:v>
                </c:pt>
                <c:pt idx="63">
                  <c:v>-25345</c:v>
                </c:pt>
                <c:pt idx="64">
                  <c:v>-25324</c:v>
                </c:pt>
                <c:pt idx="65">
                  <c:v>-24332</c:v>
                </c:pt>
                <c:pt idx="66">
                  <c:v>-23848</c:v>
                </c:pt>
                <c:pt idx="67">
                  <c:v>-23812</c:v>
                </c:pt>
                <c:pt idx="68">
                  <c:v>-23269</c:v>
                </c:pt>
                <c:pt idx="69">
                  <c:v>-23263</c:v>
                </c:pt>
                <c:pt idx="70">
                  <c:v>-23207</c:v>
                </c:pt>
                <c:pt idx="71">
                  <c:v>-22555.5</c:v>
                </c:pt>
                <c:pt idx="72">
                  <c:v>-22108</c:v>
                </c:pt>
                <c:pt idx="73">
                  <c:v>-22108</c:v>
                </c:pt>
                <c:pt idx="74">
                  <c:v>-22090</c:v>
                </c:pt>
                <c:pt idx="75">
                  <c:v>-22019</c:v>
                </c:pt>
                <c:pt idx="76">
                  <c:v>-21615</c:v>
                </c:pt>
                <c:pt idx="77">
                  <c:v>-21606</c:v>
                </c:pt>
                <c:pt idx="78">
                  <c:v>-21591</c:v>
                </c:pt>
                <c:pt idx="79">
                  <c:v>-21529</c:v>
                </c:pt>
                <c:pt idx="80">
                  <c:v>-21504.5</c:v>
                </c:pt>
                <c:pt idx="81">
                  <c:v>-21104</c:v>
                </c:pt>
                <c:pt idx="82">
                  <c:v>-21104</c:v>
                </c:pt>
                <c:pt idx="83">
                  <c:v>-21018</c:v>
                </c:pt>
                <c:pt idx="84">
                  <c:v>-20926</c:v>
                </c:pt>
                <c:pt idx="85">
                  <c:v>-20605</c:v>
                </c:pt>
                <c:pt idx="86">
                  <c:v>-20596.5</c:v>
                </c:pt>
                <c:pt idx="87">
                  <c:v>-20537</c:v>
                </c:pt>
                <c:pt idx="88">
                  <c:v>-20532.5</c:v>
                </c:pt>
                <c:pt idx="89">
                  <c:v>-20443.5</c:v>
                </c:pt>
                <c:pt idx="90">
                  <c:v>-20439.5</c:v>
                </c:pt>
                <c:pt idx="91">
                  <c:v>-19954</c:v>
                </c:pt>
                <c:pt idx="92">
                  <c:v>-19940</c:v>
                </c:pt>
                <c:pt idx="93">
                  <c:v>-19821</c:v>
                </c:pt>
                <c:pt idx="94">
                  <c:v>-19364</c:v>
                </c:pt>
                <c:pt idx="95">
                  <c:v>-19361</c:v>
                </c:pt>
                <c:pt idx="96">
                  <c:v>-19275</c:v>
                </c:pt>
                <c:pt idx="97">
                  <c:v>-18847</c:v>
                </c:pt>
                <c:pt idx="98">
                  <c:v>-18799</c:v>
                </c:pt>
                <c:pt idx="99">
                  <c:v>-18695</c:v>
                </c:pt>
                <c:pt idx="100">
                  <c:v>-18366</c:v>
                </c:pt>
                <c:pt idx="101">
                  <c:v>-18299.5</c:v>
                </c:pt>
                <c:pt idx="102">
                  <c:v>-18272.5</c:v>
                </c:pt>
                <c:pt idx="103">
                  <c:v>-18220</c:v>
                </c:pt>
                <c:pt idx="104">
                  <c:v>-18214</c:v>
                </c:pt>
                <c:pt idx="105">
                  <c:v>-18198.5</c:v>
                </c:pt>
                <c:pt idx="106">
                  <c:v>-18185</c:v>
                </c:pt>
                <c:pt idx="107">
                  <c:v>-18179</c:v>
                </c:pt>
                <c:pt idx="108">
                  <c:v>-18136.5</c:v>
                </c:pt>
                <c:pt idx="109">
                  <c:v>-17807</c:v>
                </c:pt>
                <c:pt idx="110">
                  <c:v>-17727</c:v>
                </c:pt>
                <c:pt idx="111">
                  <c:v>-17223.5</c:v>
                </c:pt>
                <c:pt idx="112">
                  <c:v>-17145</c:v>
                </c:pt>
                <c:pt idx="113">
                  <c:v>-16617</c:v>
                </c:pt>
                <c:pt idx="114">
                  <c:v>-16612.5</c:v>
                </c:pt>
                <c:pt idx="115">
                  <c:v>-15975</c:v>
                </c:pt>
                <c:pt idx="116">
                  <c:v>-15562</c:v>
                </c:pt>
                <c:pt idx="117">
                  <c:v>-15540.5</c:v>
                </c:pt>
                <c:pt idx="118">
                  <c:v>-15489.5</c:v>
                </c:pt>
                <c:pt idx="119">
                  <c:v>-15479</c:v>
                </c:pt>
                <c:pt idx="120">
                  <c:v>-14998</c:v>
                </c:pt>
                <c:pt idx="121">
                  <c:v>-14948</c:v>
                </c:pt>
                <c:pt idx="122">
                  <c:v>-14916.5</c:v>
                </c:pt>
                <c:pt idx="123">
                  <c:v>-14453.5</c:v>
                </c:pt>
                <c:pt idx="124">
                  <c:v>-14291</c:v>
                </c:pt>
                <c:pt idx="125">
                  <c:v>-13891</c:v>
                </c:pt>
                <c:pt idx="126">
                  <c:v>-13879</c:v>
                </c:pt>
                <c:pt idx="127">
                  <c:v>-13876</c:v>
                </c:pt>
                <c:pt idx="128">
                  <c:v>-13873</c:v>
                </c:pt>
                <c:pt idx="129">
                  <c:v>-13837</c:v>
                </c:pt>
                <c:pt idx="130">
                  <c:v>-13389</c:v>
                </c:pt>
                <c:pt idx="131">
                  <c:v>-13345.5</c:v>
                </c:pt>
                <c:pt idx="132">
                  <c:v>-13301.5</c:v>
                </c:pt>
                <c:pt idx="133">
                  <c:v>-13294</c:v>
                </c:pt>
                <c:pt idx="134">
                  <c:v>-13264</c:v>
                </c:pt>
                <c:pt idx="135">
                  <c:v>-12759</c:v>
                </c:pt>
                <c:pt idx="136">
                  <c:v>-12756</c:v>
                </c:pt>
                <c:pt idx="137">
                  <c:v>-12550</c:v>
                </c:pt>
                <c:pt idx="138">
                  <c:v>-12144</c:v>
                </c:pt>
                <c:pt idx="139">
                  <c:v>-12058</c:v>
                </c:pt>
                <c:pt idx="140">
                  <c:v>-11719</c:v>
                </c:pt>
                <c:pt idx="141">
                  <c:v>-11685.5</c:v>
                </c:pt>
                <c:pt idx="142">
                  <c:v>-11684</c:v>
                </c:pt>
                <c:pt idx="143">
                  <c:v>-11643</c:v>
                </c:pt>
                <c:pt idx="144">
                  <c:v>-11057</c:v>
                </c:pt>
                <c:pt idx="145">
                  <c:v>-10563.5</c:v>
                </c:pt>
                <c:pt idx="146">
                  <c:v>-10027</c:v>
                </c:pt>
                <c:pt idx="147">
                  <c:v>-9424</c:v>
                </c:pt>
                <c:pt idx="148">
                  <c:v>-8922</c:v>
                </c:pt>
                <c:pt idx="149">
                  <c:v>-8308</c:v>
                </c:pt>
                <c:pt idx="150">
                  <c:v>-8299</c:v>
                </c:pt>
                <c:pt idx="151">
                  <c:v>-7838</c:v>
                </c:pt>
                <c:pt idx="152">
                  <c:v>-7148.5</c:v>
                </c:pt>
                <c:pt idx="153">
                  <c:v>-2820</c:v>
                </c:pt>
                <c:pt idx="154">
                  <c:v>-2814</c:v>
                </c:pt>
                <c:pt idx="155">
                  <c:v>-2811</c:v>
                </c:pt>
                <c:pt idx="156">
                  <c:v>-2808</c:v>
                </c:pt>
                <c:pt idx="157">
                  <c:v>-2808</c:v>
                </c:pt>
                <c:pt idx="158">
                  <c:v>-658</c:v>
                </c:pt>
                <c:pt idx="159">
                  <c:v>-658</c:v>
                </c:pt>
                <c:pt idx="160">
                  <c:v>-658</c:v>
                </c:pt>
                <c:pt idx="161">
                  <c:v>-575</c:v>
                </c:pt>
                <c:pt idx="162">
                  <c:v>-536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12</c:v>
                </c:pt>
                <c:pt idx="167">
                  <c:v>15</c:v>
                </c:pt>
                <c:pt idx="168">
                  <c:v>18</c:v>
                </c:pt>
                <c:pt idx="169">
                  <c:v>511.5</c:v>
                </c:pt>
                <c:pt idx="170">
                  <c:v>532.5</c:v>
                </c:pt>
                <c:pt idx="171">
                  <c:v>575</c:v>
                </c:pt>
                <c:pt idx="172">
                  <c:v>578</c:v>
                </c:pt>
                <c:pt idx="173">
                  <c:v>2719</c:v>
                </c:pt>
                <c:pt idx="174">
                  <c:v>2801</c:v>
                </c:pt>
                <c:pt idx="175">
                  <c:v>2810</c:v>
                </c:pt>
                <c:pt idx="176">
                  <c:v>2813</c:v>
                </c:pt>
                <c:pt idx="177">
                  <c:v>2890</c:v>
                </c:pt>
                <c:pt idx="178">
                  <c:v>2893</c:v>
                </c:pt>
                <c:pt idx="179">
                  <c:v>3128</c:v>
                </c:pt>
                <c:pt idx="180">
                  <c:v>3137</c:v>
                </c:pt>
                <c:pt idx="181">
                  <c:v>3143</c:v>
                </c:pt>
                <c:pt idx="182">
                  <c:v>3208</c:v>
                </c:pt>
                <c:pt idx="183">
                  <c:v>3309</c:v>
                </c:pt>
                <c:pt idx="184">
                  <c:v>3309</c:v>
                </c:pt>
                <c:pt idx="185">
                  <c:v>3321</c:v>
                </c:pt>
                <c:pt idx="186">
                  <c:v>3321</c:v>
                </c:pt>
                <c:pt idx="187">
                  <c:v>3380</c:v>
                </c:pt>
                <c:pt idx="188">
                  <c:v>3380</c:v>
                </c:pt>
                <c:pt idx="189">
                  <c:v>3380</c:v>
                </c:pt>
                <c:pt idx="190">
                  <c:v>3380</c:v>
                </c:pt>
                <c:pt idx="191">
                  <c:v>3380</c:v>
                </c:pt>
                <c:pt idx="192">
                  <c:v>3380</c:v>
                </c:pt>
                <c:pt idx="193">
                  <c:v>3380</c:v>
                </c:pt>
                <c:pt idx="194">
                  <c:v>3386</c:v>
                </c:pt>
                <c:pt idx="195">
                  <c:v>3386</c:v>
                </c:pt>
                <c:pt idx="196">
                  <c:v>3386</c:v>
                </c:pt>
                <c:pt idx="197">
                  <c:v>3386</c:v>
                </c:pt>
                <c:pt idx="198">
                  <c:v>3463</c:v>
                </c:pt>
                <c:pt idx="199">
                  <c:v>3463</c:v>
                </c:pt>
                <c:pt idx="200">
                  <c:v>3713</c:v>
                </c:pt>
                <c:pt idx="201">
                  <c:v>3722</c:v>
                </c:pt>
                <c:pt idx="202">
                  <c:v>3725</c:v>
                </c:pt>
                <c:pt idx="203">
                  <c:v>3725</c:v>
                </c:pt>
                <c:pt idx="204">
                  <c:v>3740</c:v>
                </c:pt>
                <c:pt idx="205">
                  <c:v>3793</c:v>
                </c:pt>
                <c:pt idx="206">
                  <c:v>3814</c:v>
                </c:pt>
                <c:pt idx="207">
                  <c:v>3864</c:v>
                </c:pt>
                <c:pt idx="208">
                  <c:v>3879</c:v>
                </c:pt>
                <c:pt idx="209">
                  <c:v>3885</c:v>
                </c:pt>
                <c:pt idx="210">
                  <c:v>3885</c:v>
                </c:pt>
                <c:pt idx="211">
                  <c:v>3885</c:v>
                </c:pt>
                <c:pt idx="212">
                  <c:v>3885</c:v>
                </c:pt>
                <c:pt idx="213">
                  <c:v>3891</c:v>
                </c:pt>
                <c:pt idx="214">
                  <c:v>3894</c:v>
                </c:pt>
                <c:pt idx="215">
                  <c:v>3962</c:v>
                </c:pt>
                <c:pt idx="216">
                  <c:v>3965</c:v>
                </c:pt>
                <c:pt idx="217">
                  <c:v>3968</c:v>
                </c:pt>
                <c:pt idx="218">
                  <c:v>4218</c:v>
                </c:pt>
                <c:pt idx="219">
                  <c:v>4384</c:v>
                </c:pt>
                <c:pt idx="220">
                  <c:v>4467</c:v>
                </c:pt>
                <c:pt idx="221">
                  <c:v>4795.5</c:v>
                </c:pt>
                <c:pt idx="222">
                  <c:v>4948</c:v>
                </c:pt>
                <c:pt idx="223">
                  <c:v>4951</c:v>
                </c:pt>
                <c:pt idx="224">
                  <c:v>4954</c:v>
                </c:pt>
                <c:pt idx="225">
                  <c:v>4954</c:v>
                </c:pt>
                <c:pt idx="226">
                  <c:v>4957</c:v>
                </c:pt>
                <c:pt idx="227">
                  <c:v>4960</c:v>
                </c:pt>
                <c:pt idx="228">
                  <c:v>4960</c:v>
                </c:pt>
                <c:pt idx="229">
                  <c:v>4963</c:v>
                </c:pt>
                <c:pt idx="230">
                  <c:v>4981</c:v>
                </c:pt>
                <c:pt idx="231">
                  <c:v>5013</c:v>
                </c:pt>
                <c:pt idx="232">
                  <c:v>5034</c:v>
                </c:pt>
                <c:pt idx="233">
                  <c:v>5034</c:v>
                </c:pt>
                <c:pt idx="234">
                  <c:v>5043</c:v>
                </c:pt>
                <c:pt idx="235">
                  <c:v>5111</c:v>
                </c:pt>
                <c:pt idx="236">
                  <c:v>5111</c:v>
                </c:pt>
                <c:pt idx="237">
                  <c:v>5373</c:v>
                </c:pt>
                <c:pt idx="238">
                  <c:v>5456</c:v>
                </c:pt>
                <c:pt idx="239">
                  <c:v>5460.5</c:v>
                </c:pt>
                <c:pt idx="240">
                  <c:v>5462</c:v>
                </c:pt>
                <c:pt idx="241">
                  <c:v>5463.5</c:v>
                </c:pt>
                <c:pt idx="242">
                  <c:v>5478.5</c:v>
                </c:pt>
                <c:pt idx="243">
                  <c:v>5530</c:v>
                </c:pt>
                <c:pt idx="244">
                  <c:v>5533</c:v>
                </c:pt>
                <c:pt idx="245">
                  <c:v>5533</c:v>
                </c:pt>
                <c:pt idx="246">
                  <c:v>5537.5</c:v>
                </c:pt>
                <c:pt idx="247">
                  <c:v>5539</c:v>
                </c:pt>
                <c:pt idx="248">
                  <c:v>5539</c:v>
                </c:pt>
                <c:pt idx="249">
                  <c:v>5543.5</c:v>
                </c:pt>
                <c:pt idx="250">
                  <c:v>5548</c:v>
                </c:pt>
                <c:pt idx="251">
                  <c:v>5587</c:v>
                </c:pt>
                <c:pt idx="252">
                  <c:v>5593</c:v>
                </c:pt>
                <c:pt idx="253">
                  <c:v>5616</c:v>
                </c:pt>
                <c:pt idx="254">
                  <c:v>5958</c:v>
                </c:pt>
                <c:pt idx="255">
                  <c:v>5997</c:v>
                </c:pt>
                <c:pt idx="256">
                  <c:v>6021.5</c:v>
                </c:pt>
                <c:pt idx="257">
                  <c:v>6023</c:v>
                </c:pt>
                <c:pt idx="258">
                  <c:v>6032</c:v>
                </c:pt>
                <c:pt idx="259">
                  <c:v>6038</c:v>
                </c:pt>
                <c:pt idx="260">
                  <c:v>6038</c:v>
                </c:pt>
                <c:pt idx="261">
                  <c:v>6041</c:v>
                </c:pt>
                <c:pt idx="262">
                  <c:v>6044</c:v>
                </c:pt>
                <c:pt idx="263">
                  <c:v>6044</c:v>
                </c:pt>
                <c:pt idx="264">
                  <c:v>6047</c:v>
                </c:pt>
                <c:pt idx="265">
                  <c:v>6047</c:v>
                </c:pt>
                <c:pt idx="266">
                  <c:v>6110.5</c:v>
                </c:pt>
                <c:pt idx="267">
                  <c:v>6112</c:v>
                </c:pt>
                <c:pt idx="268">
                  <c:v>6112</c:v>
                </c:pt>
                <c:pt idx="269">
                  <c:v>6113.5</c:v>
                </c:pt>
                <c:pt idx="270">
                  <c:v>6115</c:v>
                </c:pt>
                <c:pt idx="271">
                  <c:v>6118</c:v>
                </c:pt>
                <c:pt idx="272">
                  <c:v>6124</c:v>
                </c:pt>
                <c:pt idx="273">
                  <c:v>6522</c:v>
                </c:pt>
                <c:pt idx="274">
                  <c:v>6528</c:v>
                </c:pt>
                <c:pt idx="275">
                  <c:v>6552</c:v>
                </c:pt>
                <c:pt idx="276">
                  <c:v>6555</c:v>
                </c:pt>
                <c:pt idx="277">
                  <c:v>6573</c:v>
                </c:pt>
                <c:pt idx="278">
                  <c:v>6576</c:v>
                </c:pt>
                <c:pt idx="279">
                  <c:v>6582</c:v>
                </c:pt>
                <c:pt idx="280">
                  <c:v>6584</c:v>
                </c:pt>
                <c:pt idx="281">
                  <c:v>6591</c:v>
                </c:pt>
                <c:pt idx="282">
                  <c:v>6597</c:v>
                </c:pt>
                <c:pt idx="283">
                  <c:v>6600</c:v>
                </c:pt>
                <c:pt idx="284">
                  <c:v>6605</c:v>
                </c:pt>
                <c:pt idx="285">
                  <c:v>6606.5</c:v>
                </c:pt>
                <c:pt idx="286">
                  <c:v>6608</c:v>
                </c:pt>
                <c:pt idx="287">
                  <c:v>6612.5</c:v>
                </c:pt>
                <c:pt idx="288">
                  <c:v>6614</c:v>
                </c:pt>
                <c:pt idx="289">
                  <c:v>6614</c:v>
                </c:pt>
                <c:pt idx="290">
                  <c:v>6614</c:v>
                </c:pt>
                <c:pt idx="291">
                  <c:v>6615.5</c:v>
                </c:pt>
                <c:pt idx="292">
                  <c:v>6617</c:v>
                </c:pt>
                <c:pt idx="293">
                  <c:v>6685</c:v>
                </c:pt>
                <c:pt idx="294">
                  <c:v>6685</c:v>
                </c:pt>
                <c:pt idx="295">
                  <c:v>6688</c:v>
                </c:pt>
                <c:pt idx="296">
                  <c:v>6688</c:v>
                </c:pt>
                <c:pt idx="297">
                  <c:v>6688</c:v>
                </c:pt>
                <c:pt idx="298">
                  <c:v>6694</c:v>
                </c:pt>
                <c:pt idx="299">
                  <c:v>6900</c:v>
                </c:pt>
                <c:pt idx="300">
                  <c:v>7015</c:v>
                </c:pt>
                <c:pt idx="301">
                  <c:v>7018</c:v>
                </c:pt>
                <c:pt idx="302">
                  <c:v>7018</c:v>
                </c:pt>
                <c:pt idx="303">
                  <c:v>7021</c:v>
                </c:pt>
                <c:pt idx="304">
                  <c:v>7063</c:v>
                </c:pt>
                <c:pt idx="305">
                  <c:v>7063</c:v>
                </c:pt>
                <c:pt idx="306">
                  <c:v>7134</c:v>
                </c:pt>
                <c:pt idx="307">
                  <c:v>7184</c:v>
                </c:pt>
                <c:pt idx="308">
                  <c:v>7184</c:v>
                </c:pt>
                <c:pt idx="309">
                  <c:v>7184</c:v>
                </c:pt>
                <c:pt idx="310">
                  <c:v>7193</c:v>
                </c:pt>
                <c:pt idx="311">
                  <c:v>7199</c:v>
                </c:pt>
                <c:pt idx="312">
                  <c:v>7261</c:v>
                </c:pt>
                <c:pt idx="313">
                  <c:v>7264</c:v>
                </c:pt>
                <c:pt idx="314">
                  <c:v>7264</c:v>
                </c:pt>
                <c:pt idx="315">
                  <c:v>7511</c:v>
                </c:pt>
                <c:pt idx="316">
                  <c:v>7529</c:v>
                </c:pt>
                <c:pt idx="317">
                  <c:v>7668</c:v>
                </c:pt>
                <c:pt idx="318">
                  <c:v>7763</c:v>
                </c:pt>
                <c:pt idx="319">
                  <c:v>7763</c:v>
                </c:pt>
                <c:pt idx="320">
                  <c:v>7763</c:v>
                </c:pt>
                <c:pt idx="321">
                  <c:v>7763</c:v>
                </c:pt>
                <c:pt idx="322">
                  <c:v>7766</c:v>
                </c:pt>
                <c:pt idx="323">
                  <c:v>7766</c:v>
                </c:pt>
                <c:pt idx="324">
                  <c:v>7769</c:v>
                </c:pt>
                <c:pt idx="325">
                  <c:v>7769</c:v>
                </c:pt>
                <c:pt idx="326">
                  <c:v>7769</c:v>
                </c:pt>
                <c:pt idx="327">
                  <c:v>7772</c:v>
                </c:pt>
                <c:pt idx="328">
                  <c:v>7778</c:v>
                </c:pt>
                <c:pt idx="329">
                  <c:v>7778</c:v>
                </c:pt>
                <c:pt idx="330">
                  <c:v>7781</c:v>
                </c:pt>
                <c:pt idx="331">
                  <c:v>7784</c:v>
                </c:pt>
                <c:pt idx="332">
                  <c:v>8090</c:v>
                </c:pt>
                <c:pt idx="333">
                  <c:v>8333</c:v>
                </c:pt>
                <c:pt idx="334">
                  <c:v>8339</c:v>
                </c:pt>
                <c:pt idx="335">
                  <c:v>8351</c:v>
                </c:pt>
                <c:pt idx="336">
                  <c:v>8785</c:v>
                </c:pt>
                <c:pt idx="337">
                  <c:v>8788</c:v>
                </c:pt>
                <c:pt idx="338">
                  <c:v>8800</c:v>
                </c:pt>
                <c:pt idx="339">
                  <c:v>8853</c:v>
                </c:pt>
                <c:pt idx="340">
                  <c:v>8853</c:v>
                </c:pt>
                <c:pt idx="341">
                  <c:v>9364</c:v>
                </c:pt>
                <c:pt idx="342">
                  <c:v>9367</c:v>
                </c:pt>
                <c:pt idx="343">
                  <c:v>9367</c:v>
                </c:pt>
                <c:pt idx="344">
                  <c:v>9370</c:v>
                </c:pt>
                <c:pt idx="345">
                  <c:v>9405</c:v>
                </c:pt>
                <c:pt idx="346">
                  <c:v>9425</c:v>
                </c:pt>
                <c:pt idx="347">
                  <c:v>9426</c:v>
                </c:pt>
                <c:pt idx="348">
                  <c:v>9428</c:v>
                </c:pt>
                <c:pt idx="349">
                  <c:v>9435</c:v>
                </c:pt>
                <c:pt idx="350">
                  <c:v>9437</c:v>
                </c:pt>
                <c:pt idx="351">
                  <c:v>9912</c:v>
                </c:pt>
                <c:pt idx="352">
                  <c:v>9924</c:v>
                </c:pt>
                <c:pt idx="353">
                  <c:v>9939</c:v>
                </c:pt>
                <c:pt idx="354">
                  <c:v>9999</c:v>
                </c:pt>
                <c:pt idx="355">
                  <c:v>10500</c:v>
                </c:pt>
                <c:pt idx="356">
                  <c:v>10501</c:v>
                </c:pt>
                <c:pt idx="357">
                  <c:v>10504</c:v>
                </c:pt>
                <c:pt idx="358">
                  <c:v>10507</c:v>
                </c:pt>
                <c:pt idx="359">
                  <c:v>10509</c:v>
                </c:pt>
                <c:pt idx="360">
                  <c:v>10996</c:v>
                </c:pt>
                <c:pt idx="361">
                  <c:v>10996</c:v>
                </c:pt>
                <c:pt idx="362">
                  <c:v>11026</c:v>
                </c:pt>
                <c:pt idx="363">
                  <c:v>11040</c:v>
                </c:pt>
                <c:pt idx="364">
                  <c:v>11053</c:v>
                </c:pt>
                <c:pt idx="365">
                  <c:v>11064</c:v>
                </c:pt>
                <c:pt idx="366">
                  <c:v>11075</c:v>
                </c:pt>
                <c:pt idx="367">
                  <c:v>11076</c:v>
                </c:pt>
                <c:pt idx="368">
                  <c:v>11076</c:v>
                </c:pt>
                <c:pt idx="369">
                  <c:v>11083</c:v>
                </c:pt>
                <c:pt idx="370">
                  <c:v>11083</c:v>
                </c:pt>
                <c:pt idx="371">
                  <c:v>11084.5</c:v>
                </c:pt>
                <c:pt idx="372">
                  <c:v>11084.5</c:v>
                </c:pt>
                <c:pt idx="373">
                  <c:v>11084.5</c:v>
                </c:pt>
                <c:pt idx="374">
                  <c:v>11085</c:v>
                </c:pt>
                <c:pt idx="375">
                  <c:v>11086</c:v>
                </c:pt>
                <c:pt idx="376">
                  <c:v>11086</c:v>
                </c:pt>
                <c:pt idx="377">
                  <c:v>11088</c:v>
                </c:pt>
                <c:pt idx="378">
                  <c:v>11089</c:v>
                </c:pt>
                <c:pt idx="379">
                  <c:v>11089</c:v>
                </c:pt>
                <c:pt idx="380">
                  <c:v>11089</c:v>
                </c:pt>
                <c:pt idx="381">
                  <c:v>11090.5</c:v>
                </c:pt>
                <c:pt idx="382">
                  <c:v>11090.5</c:v>
                </c:pt>
                <c:pt idx="383">
                  <c:v>11090.5</c:v>
                </c:pt>
                <c:pt idx="384">
                  <c:v>11092</c:v>
                </c:pt>
                <c:pt idx="385">
                  <c:v>11092</c:v>
                </c:pt>
                <c:pt idx="386">
                  <c:v>11092</c:v>
                </c:pt>
                <c:pt idx="387">
                  <c:v>11092</c:v>
                </c:pt>
                <c:pt idx="388">
                  <c:v>11135</c:v>
                </c:pt>
                <c:pt idx="389">
                  <c:v>11144</c:v>
                </c:pt>
                <c:pt idx="390">
                  <c:v>11511.5</c:v>
                </c:pt>
                <c:pt idx="391">
                  <c:v>11511.5</c:v>
                </c:pt>
                <c:pt idx="392">
                  <c:v>11511.5</c:v>
                </c:pt>
                <c:pt idx="393">
                  <c:v>11584</c:v>
                </c:pt>
                <c:pt idx="394">
                  <c:v>11621.5</c:v>
                </c:pt>
                <c:pt idx="395">
                  <c:v>11621.5</c:v>
                </c:pt>
                <c:pt idx="396">
                  <c:v>11621.5</c:v>
                </c:pt>
                <c:pt idx="397">
                  <c:v>11650.5</c:v>
                </c:pt>
                <c:pt idx="398">
                  <c:v>11651</c:v>
                </c:pt>
                <c:pt idx="399">
                  <c:v>12075</c:v>
                </c:pt>
                <c:pt idx="400">
                  <c:v>12209</c:v>
                </c:pt>
                <c:pt idx="401">
                  <c:v>12209.5</c:v>
                </c:pt>
                <c:pt idx="402">
                  <c:v>12668</c:v>
                </c:pt>
                <c:pt idx="403">
                  <c:v>12720</c:v>
                </c:pt>
                <c:pt idx="404">
                  <c:v>12720.5</c:v>
                </c:pt>
                <c:pt idx="405">
                  <c:v>12764</c:v>
                </c:pt>
                <c:pt idx="406">
                  <c:v>12764.5</c:v>
                </c:pt>
                <c:pt idx="407">
                  <c:v>13220</c:v>
                </c:pt>
                <c:pt idx="408">
                  <c:v>13309</c:v>
                </c:pt>
                <c:pt idx="409">
                  <c:v>14373</c:v>
                </c:pt>
                <c:pt idx="410">
                  <c:v>14797</c:v>
                </c:pt>
                <c:pt idx="411">
                  <c:v>14871</c:v>
                </c:pt>
                <c:pt idx="412">
                  <c:v>15406</c:v>
                </c:pt>
                <c:pt idx="413">
                  <c:v>15462</c:v>
                </c:pt>
                <c:pt idx="414">
                  <c:v>15533</c:v>
                </c:pt>
                <c:pt idx="415">
                  <c:v>15539</c:v>
                </c:pt>
                <c:pt idx="416">
                  <c:v>15970</c:v>
                </c:pt>
                <c:pt idx="417">
                  <c:v>17088</c:v>
                </c:pt>
                <c:pt idx="418">
                  <c:v>17187</c:v>
                </c:pt>
                <c:pt idx="419">
                  <c:v>17600</c:v>
                </c:pt>
                <c:pt idx="420">
                  <c:v>18182</c:v>
                </c:pt>
                <c:pt idx="421">
                  <c:v>18256</c:v>
                </c:pt>
                <c:pt idx="422">
                  <c:v>19281</c:v>
                </c:pt>
                <c:pt idx="423">
                  <c:v>19867</c:v>
                </c:pt>
                <c:pt idx="424">
                  <c:v>19872</c:v>
                </c:pt>
                <c:pt idx="425">
                  <c:v>19884</c:v>
                </c:pt>
                <c:pt idx="426">
                  <c:v>19907</c:v>
                </c:pt>
                <c:pt idx="427">
                  <c:v>19907</c:v>
                </c:pt>
                <c:pt idx="428">
                  <c:v>19975</c:v>
                </c:pt>
                <c:pt idx="429">
                  <c:v>20394</c:v>
                </c:pt>
                <c:pt idx="430">
                  <c:v>20402</c:v>
                </c:pt>
                <c:pt idx="431">
                  <c:v>20403.5</c:v>
                </c:pt>
                <c:pt idx="432">
                  <c:v>20406</c:v>
                </c:pt>
                <c:pt idx="433">
                  <c:v>20406.5</c:v>
                </c:pt>
                <c:pt idx="434">
                  <c:v>20415</c:v>
                </c:pt>
                <c:pt idx="435">
                  <c:v>20418</c:v>
                </c:pt>
                <c:pt idx="436">
                  <c:v>20489</c:v>
                </c:pt>
                <c:pt idx="437">
                  <c:v>20489</c:v>
                </c:pt>
                <c:pt idx="438">
                  <c:v>20489</c:v>
                </c:pt>
                <c:pt idx="439">
                  <c:v>20893</c:v>
                </c:pt>
                <c:pt idx="440">
                  <c:v>20974</c:v>
                </c:pt>
                <c:pt idx="441">
                  <c:v>21955</c:v>
                </c:pt>
                <c:pt idx="442">
                  <c:v>21958</c:v>
                </c:pt>
                <c:pt idx="443">
                  <c:v>21964</c:v>
                </c:pt>
                <c:pt idx="444">
                  <c:v>21971</c:v>
                </c:pt>
                <c:pt idx="445">
                  <c:v>22034.5</c:v>
                </c:pt>
                <c:pt idx="446">
                  <c:v>22059</c:v>
                </c:pt>
                <c:pt idx="447">
                  <c:v>23126</c:v>
                </c:pt>
                <c:pt idx="448">
                  <c:v>23137</c:v>
                </c:pt>
                <c:pt idx="449">
                  <c:v>23137</c:v>
                </c:pt>
                <c:pt idx="450">
                  <c:v>23146</c:v>
                </c:pt>
                <c:pt idx="451">
                  <c:v>23544</c:v>
                </c:pt>
                <c:pt idx="452">
                  <c:v>23600</c:v>
                </c:pt>
                <c:pt idx="453">
                  <c:v>23610.5</c:v>
                </c:pt>
                <c:pt idx="454">
                  <c:v>23616.5</c:v>
                </c:pt>
                <c:pt idx="455">
                  <c:v>23696</c:v>
                </c:pt>
                <c:pt idx="456">
                  <c:v>23698</c:v>
                </c:pt>
                <c:pt idx="457">
                  <c:v>23702</c:v>
                </c:pt>
                <c:pt idx="458">
                  <c:v>24293</c:v>
                </c:pt>
                <c:pt idx="459">
                  <c:v>24860</c:v>
                </c:pt>
                <c:pt idx="460">
                  <c:v>25419</c:v>
                </c:pt>
                <c:pt idx="461">
                  <c:v>25429.5</c:v>
                </c:pt>
                <c:pt idx="462">
                  <c:v>25431</c:v>
                </c:pt>
                <c:pt idx="463">
                  <c:v>25912</c:v>
                </c:pt>
                <c:pt idx="464">
                  <c:v>25912</c:v>
                </c:pt>
                <c:pt idx="465">
                  <c:v>25936</c:v>
                </c:pt>
                <c:pt idx="466">
                  <c:v>26496</c:v>
                </c:pt>
                <c:pt idx="467">
                  <c:v>26914.5</c:v>
                </c:pt>
                <c:pt idx="468">
                  <c:v>27072</c:v>
                </c:pt>
                <c:pt idx="469">
                  <c:v>27629.5</c:v>
                </c:pt>
                <c:pt idx="470">
                  <c:v>27631</c:v>
                </c:pt>
                <c:pt idx="471">
                  <c:v>27642</c:v>
                </c:pt>
                <c:pt idx="472">
                  <c:v>27651</c:v>
                </c:pt>
                <c:pt idx="473">
                  <c:v>28055</c:v>
                </c:pt>
                <c:pt idx="474">
                  <c:v>28156</c:v>
                </c:pt>
                <c:pt idx="475">
                  <c:v>28637</c:v>
                </c:pt>
                <c:pt idx="476">
                  <c:v>28640</c:v>
                </c:pt>
                <c:pt idx="477">
                  <c:v>28735</c:v>
                </c:pt>
                <c:pt idx="478">
                  <c:v>28749</c:v>
                </c:pt>
                <c:pt idx="479">
                  <c:v>29207</c:v>
                </c:pt>
                <c:pt idx="480">
                  <c:v>29231.5</c:v>
                </c:pt>
                <c:pt idx="481">
                  <c:v>29231.5</c:v>
                </c:pt>
                <c:pt idx="482">
                  <c:v>29231.5</c:v>
                </c:pt>
                <c:pt idx="483">
                  <c:v>29286.5</c:v>
                </c:pt>
                <c:pt idx="484">
                  <c:v>29299</c:v>
                </c:pt>
                <c:pt idx="485">
                  <c:v>29792</c:v>
                </c:pt>
                <c:pt idx="486">
                  <c:v>29872</c:v>
                </c:pt>
                <c:pt idx="487">
                  <c:v>30371</c:v>
                </c:pt>
              </c:numCache>
            </c:numRef>
          </c:xVal>
          <c:yVal>
            <c:numRef>
              <c:f>'Active 1'!$U$21:$U$508</c:f>
              <c:numCache>
                <c:formatCode>General</c:formatCode>
                <c:ptCount val="488"/>
                <c:pt idx="467">
                  <c:v>-0.48257588477281388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26-40C3-8E46-2FB66895A9F6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1'!$V$2:$V$17</c:f>
              <c:numCache>
                <c:formatCode>General</c:formatCode>
                <c:ptCount val="16"/>
                <c:pt idx="0">
                  <c:v>-40000</c:v>
                </c:pt>
                <c:pt idx="1">
                  <c:v>-35000</c:v>
                </c:pt>
                <c:pt idx="2">
                  <c:v>-30000</c:v>
                </c:pt>
                <c:pt idx="3">
                  <c:v>-25000</c:v>
                </c:pt>
                <c:pt idx="4">
                  <c:v>-20000</c:v>
                </c:pt>
                <c:pt idx="5">
                  <c:v>-15000</c:v>
                </c:pt>
                <c:pt idx="6">
                  <c:v>-10000</c:v>
                </c:pt>
                <c:pt idx="7">
                  <c:v>-5000</c:v>
                </c:pt>
                <c:pt idx="8">
                  <c:v>0</c:v>
                </c:pt>
                <c:pt idx="9">
                  <c:v>5000</c:v>
                </c:pt>
                <c:pt idx="10">
                  <c:v>10000</c:v>
                </c:pt>
                <c:pt idx="11">
                  <c:v>15000</c:v>
                </c:pt>
                <c:pt idx="12">
                  <c:v>20000</c:v>
                </c:pt>
                <c:pt idx="13">
                  <c:v>25000</c:v>
                </c:pt>
                <c:pt idx="14">
                  <c:v>30000</c:v>
                </c:pt>
                <c:pt idx="15">
                  <c:v>35000</c:v>
                </c:pt>
              </c:numCache>
            </c:numRef>
          </c:xVal>
          <c:yVal>
            <c:numRef>
              <c:f>'Active 1'!$W$2:$W$17</c:f>
              <c:numCache>
                <c:formatCode>General</c:formatCode>
                <c:ptCount val="16"/>
                <c:pt idx="0">
                  <c:v>-0.70724640761757862</c:v>
                </c:pt>
                <c:pt idx="1">
                  <c:v>-0.5542033743301833</c:v>
                </c:pt>
                <c:pt idx="2">
                  <c:v>-0.4196231731383292</c:v>
                </c:pt>
                <c:pt idx="3">
                  <c:v>-0.30350580404201621</c:v>
                </c:pt>
                <c:pt idx="4">
                  <c:v>-0.20585126704124451</c:v>
                </c:pt>
                <c:pt idx="5">
                  <c:v>-0.12665956213601393</c:v>
                </c:pt>
                <c:pt idx="6">
                  <c:v>-6.5930689326324537E-2</c:v>
                </c:pt>
                <c:pt idx="7">
                  <c:v>-2.366464861217632E-2</c:v>
                </c:pt>
                <c:pt idx="8">
                  <c:v>1.3856000643072043E-4</c:v>
                </c:pt>
                <c:pt idx="9">
                  <c:v>5.4789365294965822E-3</c:v>
                </c:pt>
                <c:pt idx="10">
                  <c:v>-7.6435190429787331E-3</c:v>
                </c:pt>
                <c:pt idx="11">
                  <c:v>-3.9228806710995219E-2</c:v>
                </c:pt>
                <c:pt idx="12">
                  <c:v>-8.9276926474552903E-2</c:v>
                </c:pt>
                <c:pt idx="13">
                  <c:v>-0.15778787833365174</c:v>
                </c:pt>
                <c:pt idx="14">
                  <c:v>-0.24476166228829174</c:v>
                </c:pt>
                <c:pt idx="15">
                  <c:v>-0.350198278338473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326-40C3-8E46-2FB66895A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42800"/>
        <c:axId val="1"/>
      </c:scatterChart>
      <c:valAx>
        <c:axId val="73024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7955271565501"/>
              <c:y val="0.89028344811130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105431309904151E-2"/>
              <c:y val="0.42946774286443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428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249201277955275E-2"/>
          <c:y val="0.89655304058779484"/>
          <c:w val="0.864217252396166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4880033595800525"/>
          <c:y val="4.6012269938650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80011625009082"/>
          <c:y val="0.24233128834355827"/>
          <c:w val="0.79680062250048633"/>
          <c:h val="0.567484662576687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(2)'!$H$21:$H$239</c:f>
              <c:numCache>
                <c:formatCode>General</c:formatCode>
                <c:ptCount val="219"/>
                <c:pt idx="0">
                  <c:v>-0.17013679999945452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C0-4810-B867-C9DA06852DD1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(2)'!$I$21:$I$239</c:f>
              <c:numCache>
                <c:formatCode>General</c:formatCode>
                <c:ptCount val="219"/>
                <c:pt idx="190">
                  <c:v>-0.1168312000008882</c:v>
                </c:pt>
                <c:pt idx="191">
                  <c:v>-0.12171280000620754</c:v>
                </c:pt>
                <c:pt idx="192">
                  <c:v>-0.12042320000182372</c:v>
                </c:pt>
                <c:pt idx="195">
                  <c:v>-0.12411279999651015</c:v>
                </c:pt>
                <c:pt idx="196">
                  <c:v>-0.12956400000257418</c:v>
                </c:pt>
                <c:pt idx="198">
                  <c:v>-0.12771439999778522</c:v>
                </c:pt>
                <c:pt idx="199">
                  <c:v>-0.11985360000107903</c:v>
                </c:pt>
                <c:pt idx="200">
                  <c:v>-0.12798159999510972</c:v>
                </c:pt>
                <c:pt idx="201">
                  <c:v>-0.11954640000476502</c:v>
                </c:pt>
                <c:pt idx="202">
                  <c:v>-0.12742319999961182</c:v>
                </c:pt>
                <c:pt idx="203">
                  <c:v>-0.12794800000119722</c:v>
                </c:pt>
                <c:pt idx="204">
                  <c:v>-0.13831280000158586</c:v>
                </c:pt>
                <c:pt idx="205">
                  <c:v>-0.14576719999604393</c:v>
                </c:pt>
                <c:pt idx="206">
                  <c:v>-0.13142640000296524</c:v>
                </c:pt>
                <c:pt idx="207">
                  <c:v>-0.12421679999533808</c:v>
                </c:pt>
                <c:pt idx="208">
                  <c:v>-0.13012239999807207</c:v>
                </c:pt>
                <c:pt idx="209">
                  <c:v>-0.12126159999752417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C0-4810-B867-C9DA06852DD1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(2)'!$J$21:$J$239</c:f>
              <c:numCache>
                <c:formatCode>General</c:formatCode>
                <c:ptCount val="219"/>
                <c:pt idx="4">
                  <c:v>-0.14579760000196984</c:v>
                </c:pt>
                <c:pt idx="5">
                  <c:v>-0.15258480000193231</c:v>
                </c:pt>
                <c:pt idx="6">
                  <c:v>-0.14784720000170637</c:v>
                </c:pt>
                <c:pt idx="7">
                  <c:v>-0.14024880000215489</c:v>
                </c:pt>
                <c:pt idx="8">
                  <c:v>-0.14351120000355877</c:v>
                </c:pt>
                <c:pt idx="9">
                  <c:v>-0.1413992000016151</c:v>
                </c:pt>
                <c:pt idx="10">
                  <c:v>-0.15418640000279993</c:v>
                </c:pt>
                <c:pt idx="11">
                  <c:v>-0.1397112000049674</c:v>
                </c:pt>
                <c:pt idx="12">
                  <c:v>-0.15106320000631968</c:v>
                </c:pt>
                <c:pt idx="13">
                  <c:v>-0.14856400000280701</c:v>
                </c:pt>
                <c:pt idx="14">
                  <c:v>-0.1415640000050189</c:v>
                </c:pt>
                <c:pt idx="15">
                  <c:v>-0.13761360000353307</c:v>
                </c:pt>
                <c:pt idx="17">
                  <c:v>-0.16544080000312533</c:v>
                </c:pt>
                <c:pt idx="19">
                  <c:v>-0.16444079999928363</c:v>
                </c:pt>
                <c:pt idx="21">
                  <c:v>-0.15544080000108806</c:v>
                </c:pt>
                <c:pt idx="23">
                  <c:v>-0.14744079999945825</c:v>
                </c:pt>
                <c:pt idx="24">
                  <c:v>-0.13996559999941383</c:v>
                </c:pt>
                <c:pt idx="26">
                  <c:v>-0.13196560000505997</c:v>
                </c:pt>
                <c:pt idx="28">
                  <c:v>-0.16036719999829074</c:v>
                </c:pt>
                <c:pt idx="30">
                  <c:v>-0.12456720000045607</c:v>
                </c:pt>
                <c:pt idx="31">
                  <c:v>-0.13635440000507515</c:v>
                </c:pt>
                <c:pt idx="32">
                  <c:v>-0.13961680000647902</c:v>
                </c:pt>
                <c:pt idx="33">
                  <c:v>-0.13861680000263732</c:v>
                </c:pt>
                <c:pt idx="34">
                  <c:v>-6.0928800005058292E-2</c:v>
                </c:pt>
                <c:pt idx="35">
                  <c:v>-0.13323120000131894</c:v>
                </c:pt>
                <c:pt idx="36">
                  <c:v>-0.14106799999717623</c:v>
                </c:pt>
                <c:pt idx="37">
                  <c:v>-0.13010800000483869</c:v>
                </c:pt>
                <c:pt idx="38">
                  <c:v>-0.13842000000295229</c:v>
                </c:pt>
                <c:pt idx="39">
                  <c:v>-0.14294480000535259</c:v>
                </c:pt>
                <c:pt idx="40">
                  <c:v>-0.13894480000453768</c:v>
                </c:pt>
                <c:pt idx="41">
                  <c:v>-0.10694480000529438</c:v>
                </c:pt>
                <c:pt idx="42">
                  <c:v>-0.14146959999925457</c:v>
                </c:pt>
                <c:pt idx="43">
                  <c:v>-0.14373199999681674</c:v>
                </c:pt>
                <c:pt idx="44">
                  <c:v>-0.14534640000056243</c:v>
                </c:pt>
                <c:pt idx="45">
                  <c:v>-0.13660879999952158</c:v>
                </c:pt>
                <c:pt idx="46">
                  <c:v>-0.13987120000092546</c:v>
                </c:pt>
                <c:pt idx="47">
                  <c:v>-0.14207120000355644</c:v>
                </c:pt>
                <c:pt idx="48">
                  <c:v>-0.13492400000541238</c:v>
                </c:pt>
                <c:pt idx="49">
                  <c:v>-0.1338504000013927</c:v>
                </c:pt>
                <c:pt idx="50">
                  <c:v>-0.14558319999923697</c:v>
                </c:pt>
                <c:pt idx="51">
                  <c:v>-0.12325520000013057</c:v>
                </c:pt>
                <c:pt idx="52">
                  <c:v>-0.14051759999711066</c:v>
                </c:pt>
                <c:pt idx="53">
                  <c:v>-0.15978000000177417</c:v>
                </c:pt>
                <c:pt idx="54">
                  <c:v>-0.14278000000194879</c:v>
                </c:pt>
                <c:pt idx="55">
                  <c:v>-0.13804240000172285</c:v>
                </c:pt>
                <c:pt idx="56">
                  <c:v>-0.14730480000434909</c:v>
                </c:pt>
                <c:pt idx="57">
                  <c:v>-0.13730480000231182</c:v>
                </c:pt>
                <c:pt idx="58">
                  <c:v>-0.1405672000037157</c:v>
                </c:pt>
                <c:pt idx="59">
                  <c:v>-0.12614160000521224</c:v>
                </c:pt>
                <c:pt idx="60">
                  <c:v>-0.14560720000008587</c:v>
                </c:pt>
                <c:pt idx="61">
                  <c:v>-0.14744400000199676</c:v>
                </c:pt>
                <c:pt idx="62">
                  <c:v>-0.14644399999815505</c:v>
                </c:pt>
                <c:pt idx="63">
                  <c:v>-0.1362312000055681</c:v>
                </c:pt>
                <c:pt idx="64">
                  <c:v>-0.16084559999580961</c:v>
                </c:pt>
                <c:pt idx="65">
                  <c:v>-0.15884559999540215</c:v>
                </c:pt>
                <c:pt idx="66">
                  <c:v>-0.147095200001786</c:v>
                </c:pt>
                <c:pt idx="67">
                  <c:v>-0.13702159999957075</c:v>
                </c:pt>
                <c:pt idx="68">
                  <c:v>-0.11741519999486627</c:v>
                </c:pt>
                <c:pt idx="69">
                  <c:v>-0.12754639999911888</c:v>
                </c:pt>
                <c:pt idx="70">
                  <c:v>-0.14067760000034468</c:v>
                </c:pt>
                <c:pt idx="71">
                  <c:v>-0.13798960000713123</c:v>
                </c:pt>
                <c:pt idx="72">
                  <c:v>-0.13816080000106012</c:v>
                </c:pt>
                <c:pt idx="73">
                  <c:v>-0.16342319999967003</c:v>
                </c:pt>
                <c:pt idx="74">
                  <c:v>-0.12842320000345353</c:v>
                </c:pt>
                <c:pt idx="75">
                  <c:v>-0.14881679999962216</c:v>
                </c:pt>
                <c:pt idx="76">
                  <c:v>-0.15794800000003306</c:v>
                </c:pt>
                <c:pt idx="77">
                  <c:v>-0.14094800000020768</c:v>
                </c:pt>
                <c:pt idx="78">
                  <c:v>-0.12734159999672556</c:v>
                </c:pt>
                <c:pt idx="79">
                  <c:v>-0.12473519999912241</c:v>
                </c:pt>
                <c:pt idx="80">
                  <c:v>-0.14634959999966668</c:v>
                </c:pt>
                <c:pt idx="81">
                  <c:v>-0.13626320000184933</c:v>
                </c:pt>
                <c:pt idx="82">
                  <c:v>-0.12648400000034599</c:v>
                </c:pt>
                <c:pt idx="83">
                  <c:v>-0.13061519999610027</c:v>
                </c:pt>
                <c:pt idx="84">
                  <c:v>-0.13340240000252379</c:v>
                </c:pt>
                <c:pt idx="85">
                  <c:v>-0.16092720000597183</c:v>
                </c:pt>
                <c:pt idx="86">
                  <c:v>-0.11992720000125701</c:v>
                </c:pt>
                <c:pt idx="87">
                  <c:v>-0.14818959999684012</c:v>
                </c:pt>
                <c:pt idx="88">
                  <c:v>-0.14345199999661418</c:v>
                </c:pt>
                <c:pt idx="89">
                  <c:v>-0.13245199999801116</c:v>
                </c:pt>
                <c:pt idx="90">
                  <c:v>-0.14971440000226721</c:v>
                </c:pt>
                <c:pt idx="91">
                  <c:v>-0.14271439999720315</c:v>
                </c:pt>
                <c:pt idx="92">
                  <c:v>-0.11993520000396529</c:v>
                </c:pt>
                <c:pt idx="93">
                  <c:v>-0.15206639999814797</c:v>
                </c:pt>
                <c:pt idx="94">
                  <c:v>-0.12006639999890467</c:v>
                </c:pt>
                <c:pt idx="95">
                  <c:v>-0.10119760000088718</c:v>
                </c:pt>
                <c:pt idx="96">
                  <c:v>-0.12132879999990109</c:v>
                </c:pt>
                <c:pt idx="97">
                  <c:v>-0.13259120000293478</c:v>
                </c:pt>
                <c:pt idx="98">
                  <c:v>-0.1251159999956144</c:v>
                </c:pt>
                <c:pt idx="99">
                  <c:v>-0.13459439999860479</c:v>
                </c:pt>
                <c:pt idx="100">
                  <c:v>-0.13211920000321697</c:v>
                </c:pt>
                <c:pt idx="101">
                  <c:v>-0.13648080000712071</c:v>
                </c:pt>
                <c:pt idx="102">
                  <c:v>-0.13868399999773828</c:v>
                </c:pt>
                <c:pt idx="103">
                  <c:v>-0.13752080000267597</c:v>
                </c:pt>
                <c:pt idx="104">
                  <c:v>-0.12778319999779342</c:v>
                </c:pt>
                <c:pt idx="105">
                  <c:v>-0.1503080000038608</c:v>
                </c:pt>
                <c:pt idx="106">
                  <c:v>-0.13630800000100862</c:v>
                </c:pt>
                <c:pt idx="107">
                  <c:v>-0.12830800000665477</c:v>
                </c:pt>
                <c:pt idx="108">
                  <c:v>-0.13057040000421694</c:v>
                </c:pt>
                <c:pt idx="109">
                  <c:v>-0.14018480000231648</c:v>
                </c:pt>
                <c:pt idx="110">
                  <c:v>-0.1231848000024911</c:v>
                </c:pt>
                <c:pt idx="111">
                  <c:v>-0.14644720000069356</c:v>
                </c:pt>
                <c:pt idx="112">
                  <c:v>-0.13044719999743393</c:v>
                </c:pt>
                <c:pt idx="113">
                  <c:v>-0.12744720000046073</c:v>
                </c:pt>
                <c:pt idx="114">
                  <c:v>-0.13697200000024168</c:v>
                </c:pt>
                <c:pt idx="115">
                  <c:v>-9.9656800004595425E-2</c:v>
                </c:pt>
                <c:pt idx="116">
                  <c:v>-0.13004880000517005</c:v>
                </c:pt>
                <c:pt idx="117">
                  <c:v>-0.15031119999912335</c:v>
                </c:pt>
                <c:pt idx="118">
                  <c:v>-0.14231119999749353</c:v>
                </c:pt>
                <c:pt idx="119">
                  <c:v>-0.13157360000332119</c:v>
                </c:pt>
                <c:pt idx="120">
                  <c:v>-0.10224720000405796</c:v>
                </c:pt>
                <c:pt idx="121">
                  <c:v>-9.7247199999401346E-2</c:v>
                </c:pt>
                <c:pt idx="122">
                  <c:v>-0.13912400000117486</c:v>
                </c:pt>
                <c:pt idx="123">
                  <c:v>-0.13416400000278372</c:v>
                </c:pt>
                <c:pt idx="124">
                  <c:v>-0.12916399999812711</c:v>
                </c:pt>
                <c:pt idx="125">
                  <c:v>-0.11816399999952409</c:v>
                </c:pt>
                <c:pt idx="126">
                  <c:v>-0.11995120000210591</c:v>
                </c:pt>
                <c:pt idx="127">
                  <c:v>-0.11547599999903468</c:v>
                </c:pt>
                <c:pt idx="128">
                  <c:v>-0.14356559999578167</c:v>
                </c:pt>
                <c:pt idx="129">
                  <c:v>-0.13282800000160933</c:v>
                </c:pt>
                <c:pt idx="130">
                  <c:v>-0.13082800000120187</c:v>
                </c:pt>
                <c:pt idx="131">
                  <c:v>-0.15876560000469908</c:v>
                </c:pt>
                <c:pt idx="132">
                  <c:v>-0.12534000000596279</c:v>
                </c:pt>
                <c:pt idx="133">
                  <c:v>-0.12683120000292547</c:v>
                </c:pt>
                <c:pt idx="134">
                  <c:v>-0.13880719999724533</c:v>
                </c:pt>
                <c:pt idx="135">
                  <c:v>-0.12380719999782741</c:v>
                </c:pt>
                <c:pt idx="136">
                  <c:v>-0.12180719999741996</c:v>
                </c:pt>
                <c:pt idx="137">
                  <c:v>-9.480720000283327E-2</c:v>
                </c:pt>
                <c:pt idx="138">
                  <c:v>-0.13306960000045365</c:v>
                </c:pt>
                <c:pt idx="139">
                  <c:v>-0.12606960000266554</c:v>
                </c:pt>
                <c:pt idx="140">
                  <c:v>-0.14133200000651414</c:v>
                </c:pt>
                <c:pt idx="141">
                  <c:v>-0.13033200000063516</c:v>
                </c:pt>
                <c:pt idx="142">
                  <c:v>-0.12733200000366196</c:v>
                </c:pt>
                <c:pt idx="143">
                  <c:v>-0.12759440000081668</c:v>
                </c:pt>
                <c:pt idx="144">
                  <c:v>-0.12311919999774545</c:v>
                </c:pt>
                <c:pt idx="145">
                  <c:v>-0.11711919999652309</c:v>
                </c:pt>
                <c:pt idx="146">
                  <c:v>-0.12338160000217613</c:v>
                </c:pt>
                <c:pt idx="147">
                  <c:v>-0.12464400000317255</c:v>
                </c:pt>
                <c:pt idx="148">
                  <c:v>-0.1384087999977055</c:v>
                </c:pt>
                <c:pt idx="149">
                  <c:v>-0.11866319999535335</c:v>
                </c:pt>
                <c:pt idx="150">
                  <c:v>-0.14218799999798648</c:v>
                </c:pt>
                <c:pt idx="151">
                  <c:v>-0.1402375999969081</c:v>
                </c:pt>
                <c:pt idx="152">
                  <c:v>-0.10386480000306619</c:v>
                </c:pt>
                <c:pt idx="153">
                  <c:v>-0.10512719999678666</c:v>
                </c:pt>
                <c:pt idx="154">
                  <c:v>-0.10417679999954998</c:v>
                </c:pt>
                <c:pt idx="155">
                  <c:v>-9.6479200001340359E-2</c:v>
                </c:pt>
                <c:pt idx="156">
                  <c:v>-6.6479200002504513E-2</c:v>
                </c:pt>
                <c:pt idx="157">
                  <c:v>-0.11950799999613082</c:v>
                </c:pt>
                <c:pt idx="158">
                  <c:v>-0.1227703999975347</c:v>
                </c:pt>
                <c:pt idx="159">
                  <c:v>-0.11577039999974659</c:v>
                </c:pt>
                <c:pt idx="160">
                  <c:v>-0.12903280000318773</c:v>
                </c:pt>
                <c:pt idx="161">
                  <c:v>-0.12476080000487855</c:v>
                </c:pt>
                <c:pt idx="162">
                  <c:v>-0.10759759999928065</c:v>
                </c:pt>
                <c:pt idx="163">
                  <c:v>-0.1033848000006401</c:v>
                </c:pt>
                <c:pt idx="164">
                  <c:v>-0.10771600000589387</c:v>
                </c:pt>
                <c:pt idx="165">
                  <c:v>-0.11795759999949951</c:v>
                </c:pt>
                <c:pt idx="166">
                  <c:v>-0.11922000000049593</c:v>
                </c:pt>
                <c:pt idx="167">
                  <c:v>-0.10248239999782527</c:v>
                </c:pt>
                <c:pt idx="187">
                  <c:v>-0.10529680000036024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C0-4810-B867-C9DA06852DD1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(2)'!$K$21:$K$239</c:f>
              <c:numCache>
                <c:formatCode>General</c:formatCode>
                <c:ptCount val="219"/>
                <c:pt idx="168">
                  <c:v>-9.7763199999462813E-2</c:v>
                </c:pt>
                <c:pt idx="169">
                  <c:v>-9.8294399998849258E-2</c:v>
                </c:pt>
                <c:pt idx="170">
                  <c:v>-9.8094399996625725E-2</c:v>
                </c:pt>
                <c:pt idx="171">
                  <c:v>-9.7825600001669955E-2</c:v>
                </c:pt>
                <c:pt idx="172">
                  <c:v>-9.7725599996920209E-2</c:v>
                </c:pt>
                <c:pt idx="173">
                  <c:v>-9.8288000001048204E-2</c:v>
                </c:pt>
                <c:pt idx="174">
                  <c:v>-9.8188000003574416E-2</c:v>
                </c:pt>
                <c:pt idx="175">
                  <c:v>-9.78192000038689E-2</c:v>
                </c:pt>
                <c:pt idx="176">
                  <c:v>-9.7619200001645368E-2</c:v>
                </c:pt>
                <c:pt idx="177">
                  <c:v>-9.9150400004873518E-2</c:v>
                </c:pt>
                <c:pt idx="178">
                  <c:v>-9.7950400006084237E-2</c:v>
                </c:pt>
                <c:pt idx="210">
                  <c:v>-0.15899600000557257</c:v>
                </c:pt>
                <c:pt idx="211">
                  <c:v>-0.1505544000028749</c:v>
                </c:pt>
                <c:pt idx="216">
                  <c:v>-0.17675200000667246</c:v>
                </c:pt>
                <c:pt idx="217">
                  <c:v>-0.17497040000307607</c:v>
                </c:pt>
                <c:pt idx="218">
                  <c:v>-0.17680159999872558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C0-4810-B867-C9DA06852DD1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(2)'!$L$21:$L$239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C0-4810-B867-C9DA06852DD1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(2)'!$M$21:$M$239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C0-4810-B867-C9DA06852DD1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(2)'!$N$21:$N$239</c:f>
              <c:numCache>
                <c:formatCode>General</c:formatCode>
                <c:ptCount val="219"/>
                <c:pt idx="1">
                  <c:v>-0.16692400000465568</c:v>
                </c:pt>
                <c:pt idx="2">
                  <c:v>-0.16518639999412699</c:v>
                </c:pt>
                <c:pt idx="3">
                  <c:v>-0.16644879999512341</c:v>
                </c:pt>
                <c:pt idx="16">
                  <c:v>-0.13761360000353307</c:v>
                </c:pt>
                <c:pt idx="18">
                  <c:v>-0.16544080000312533</c:v>
                </c:pt>
                <c:pt idx="20">
                  <c:v>-0.16444079999928363</c:v>
                </c:pt>
                <c:pt idx="22">
                  <c:v>-0.15544080000108806</c:v>
                </c:pt>
                <c:pt idx="25">
                  <c:v>-0.13996559999941383</c:v>
                </c:pt>
                <c:pt idx="27">
                  <c:v>-0.13196560000505997</c:v>
                </c:pt>
                <c:pt idx="29">
                  <c:v>-0.14036720000149217</c:v>
                </c:pt>
                <c:pt idx="179">
                  <c:v>-0.12267599999904633</c:v>
                </c:pt>
                <c:pt idx="180">
                  <c:v>-0.1219760000021779</c:v>
                </c:pt>
                <c:pt idx="181">
                  <c:v>-0.1219760000021779</c:v>
                </c:pt>
                <c:pt idx="182">
                  <c:v>-0.12296400000195717</c:v>
                </c:pt>
                <c:pt idx="183">
                  <c:v>-0.12286399999720743</c:v>
                </c:pt>
                <c:pt idx="184">
                  <c:v>-0.12286399999720743</c:v>
                </c:pt>
                <c:pt idx="185">
                  <c:v>-8.4167200002411846E-2</c:v>
                </c:pt>
                <c:pt idx="186">
                  <c:v>-0.1028775999948266</c:v>
                </c:pt>
                <c:pt idx="188">
                  <c:v>-9.5684000007167924E-2</c:v>
                </c:pt>
                <c:pt idx="189">
                  <c:v>-0.10539440000138711</c:v>
                </c:pt>
                <c:pt idx="193">
                  <c:v>-8.2227999999304302E-2</c:v>
                </c:pt>
                <c:pt idx="194">
                  <c:v>-5.593840000074124E-2</c:v>
                </c:pt>
                <c:pt idx="197">
                  <c:v>-0.12229520000255434</c:v>
                </c:pt>
                <c:pt idx="212">
                  <c:v>-0.16171359999862034</c:v>
                </c:pt>
                <c:pt idx="213">
                  <c:v>-0.16273840000212658</c:v>
                </c:pt>
                <c:pt idx="214">
                  <c:v>-0.16773120000289055</c:v>
                </c:pt>
                <c:pt idx="215">
                  <c:v>-0.17702480000298237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C0-4810-B867-C9DA06852DD1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(2)'!$F$21:$F$239</c:f>
              <c:numCache>
                <c:formatCode>General</c:formatCode>
                <c:ptCount val="219"/>
                <c:pt idx="0">
                  <c:v>-11479</c:v>
                </c:pt>
                <c:pt idx="1">
                  <c:v>-11470</c:v>
                </c:pt>
                <c:pt idx="2">
                  <c:v>-11467</c:v>
                </c:pt>
                <c:pt idx="3">
                  <c:v>-11464</c:v>
                </c:pt>
                <c:pt idx="4">
                  <c:v>-8678</c:v>
                </c:pt>
                <c:pt idx="5">
                  <c:v>-8669</c:v>
                </c:pt>
                <c:pt idx="6">
                  <c:v>-8666</c:v>
                </c:pt>
                <c:pt idx="7">
                  <c:v>-8589</c:v>
                </c:pt>
                <c:pt idx="8">
                  <c:v>-8586</c:v>
                </c:pt>
                <c:pt idx="9">
                  <c:v>-8351</c:v>
                </c:pt>
                <c:pt idx="10">
                  <c:v>-8342</c:v>
                </c:pt>
                <c:pt idx="11">
                  <c:v>-8336</c:v>
                </c:pt>
                <c:pt idx="12">
                  <c:v>-8271</c:v>
                </c:pt>
                <c:pt idx="13">
                  <c:v>-8170</c:v>
                </c:pt>
                <c:pt idx="14">
                  <c:v>-8170</c:v>
                </c:pt>
                <c:pt idx="15">
                  <c:v>-8158</c:v>
                </c:pt>
                <c:pt idx="16">
                  <c:v>-8158</c:v>
                </c:pt>
                <c:pt idx="17">
                  <c:v>-8099</c:v>
                </c:pt>
                <c:pt idx="18">
                  <c:v>-8099</c:v>
                </c:pt>
                <c:pt idx="19">
                  <c:v>-8099</c:v>
                </c:pt>
                <c:pt idx="20">
                  <c:v>-8099</c:v>
                </c:pt>
                <c:pt idx="21">
                  <c:v>-8099</c:v>
                </c:pt>
                <c:pt idx="22">
                  <c:v>-8099</c:v>
                </c:pt>
                <c:pt idx="23">
                  <c:v>-8099</c:v>
                </c:pt>
                <c:pt idx="24">
                  <c:v>-8093</c:v>
                </c:pt>
                <c:pt idx="25">
                  <c:v>-8093</c:v>
                </c:pt>
                <c:pt idx="26">
                  <c:v>-8093</c:v>
                </c:pt>
                <c:pt idx="27">
                  <c:v>-8093</c:v>
                </c:pt>
                <c:pt idx="28">
                  <c:v>-8016</c:v>
                </c:pt>
                <c:pt idx="29">
                  <c:v>-8016</c:v>
                </c:pt>
                <c:pt idx="30">
                  <c:v>-7766</c:v>
                </c:pt>
                <c:pt idx="31">
                  <c:v>-7757</c:v>
                </c:pt>
                <c:pt idx="32">
                  <c:v>-7754</c:v>
                </c:pt>
                <c:pt idx="33">
                  <c:v>-7754</c:v>
                </c:pt>
                <c:pt idx="34">
                  <c:v>-7739</c:v>
                </c:pt>
                <c:pt idx="35">
                  <c:v>-7686</c:v>
                </c:pt>
                <c:pt idx="36">
                  <c:v>-7665</c:v>
                </c:pt>
                <c:pt idx="37">
                  <c:v>-7615</c:v>
                </c:pt>
                <c:pt idx="38">
                  <c:v>-7600</c:v>
                </c:pt>
                <c:pt idx="39">
                  <c:v>-7594</c:v>
                </c:pt>
                <c:pt idx="40">
                  <c:v>-7594</c:v>
                </c:pt>
                <c:pt idx="41">
                  <c:v>-7594</c:v>
                </c:pt>
                <c:pt idx="42">
                  <c:v>-7588</c:v>
                </c:pt>
                <c:pt idx="43">
                  <c:v>-7585</c:v>
                </c:pt>
                <c:pt idx="44">
                  <c:v>-7517</c:v>
                </c:pt>
                <c:pt idx="45">
                  <c:v>-7514</c:v>
                </c:pt>
                <c:pt idx="46">
                  <c:v>-7511</c:v>
                </c:pt>
                <c:pt idx="47">
                  <c:v>-7261</c:v>
                </c:pt>
                <c:pt idx="48">
                  <c:v>-7095</c:v>
                </c:pt>
                <c:pt idx="49">
                  <c:v>-7012</c:v>
                </c:pt>
                <c:pt idx="50">
                  <c:v>-6683.5</c:v>
                </c:pt>
                <c:pt idx="51">
                  <c:v>-6531</c:v>
                </c:pt>
                <c:pt idx="52">
                  <c:v>-6528</c:v>
                </c:pt>
                <c:pt idx="53">
                  <c:v>-6525</c:v>
                </c:pt>
                <c:pt idx="54">
                  <c:v>-6525</c:v>
                </c:pt>
                <c:pt idx="55">
                  <c:v>-6522</c:v>
                </c:pt>
                <c:pt idx="56">
                  <c:v>-6519</c:v>
                </c:pt>
                <c:pt idx="57">
                  <c:v>-6519</c:v>
                </c:pt>
                <c:pt idx="58">
                  <c:v>-6516</c:v>
                </c:pt>
                <c:pt idx="59">
                  <c:v>-6498</c:v>
                </c:pt>
                <c:pt idx="60">
                  <c:v>-6466</c:v>
                </c:pt>
                <c:pt idx="61">
                  <c:v>-6445</c:v>
                </c:pt>
                <c:pt idx="62">
                  <c:v>-6445</c:v>
                </c:pt>
                <c:pt idx="63">
                  <c:v>-6436</c:v>
                </c:pt>
                <c:pt idx="64">
                  <c:v>-6368</c:v>
                </c:pt>
                <c:pt idx="65">
                  <c:v>-6368</c:v>
                </c:pt>
                <c:pt idx="66">
                  <c:v>-6106</c:v>
                </c:pt>
                <c:pt idx="67">
                  <c:v>-6023</c:v>
                </c:pt>
                <c:pt idx="68">
                  <c:v>-6018.5</c:v>
                </c:pt>
                <c:pt idx="69">
                  <c:v>-6017</c:v>
                </c:pt>
                <c:pt idx="70">
                  <c:v>-6015.5</c:v>
                </c:pt>
                <c:pt idx="71">
                  <c:v>-6000.5</c:v>
                </c:pt>
                <c:pt idx="72">
                  <c:v>-5949</c:v>
                </c:pt>
                <c:pt idx="73">
                  <c:v>-5946</c:v>
                </c:pt>
                <c:pt idx="74">
                  <c:v>-5946</c:v>
                </c:pt>
                <c:pt idx="75">
                  <c:v>-5941.5</c:v>
                </c:pt>
                <c:pt idx="76">
                  <c:v>-5940</c:v>
                </c:pt>
                <c:pt idx="77">
                  <c:v>-5940</c:v>
                </c:pt>
                <c:pt idx="78">
                  <c:v>-5935.5</c:v>
                </c:pt>
                <c:pt idx="79">
                  <c:v>-5931</c:v>
                </c:pt>
                <c:pt idx="80">
                  <c:v>-5863</c:v>
                </c:pt>
                <c:pt idx="81">
                  <c:v>-5521</c:v>
                </c:pt>
                <c:pt idx="82">
                  <c:v>-5457.5</c:v>
                </c:pt>
                <c:pt idx="83">
                  <c:v>-5456</c:v>
                </c:pt>
                <c:pt idx="84">
                  <c:v>-5447</c:v>
                </c:pt>
                <c:pt idx="85">
                  <c:v>-5441</c:v>
                </c:pt>
                <c:pt idx="86">
                  <c:v>-5441</c:v>
                </c:pt>
                <c:pt idx="87">
                  <c:v>-5438</c:v>
                </c:pt>
                <c:pt idx="88">
                  <c:v>-5435</c:v>
                </c:pt>
                <c:pt idx="89">
                  <c:v>-5435</c:v>
                </c:pt>
                <c:pt idx="90">
                  <c:v>-5432</c:v>
                </c:pt>
                <c:pt idx="91">
                  <c:v>-5432</c:v>
                </c:pt>
                <c:pt idx="92">
                  <c:v>-5368.5</c:v>
                </c:pt>
                <c:pt idx="93">
                  <c:v>-5367</c:v>
                </c:pt>
                <c:pt idx="94">
                  <c:v>-5367</c:v>
                </c:pt>
                <c:pt idx="95">
                  <c:v>-5365.5</c:v>
                </c:pt>
                <c:pt idx="96">
                  <c:v>-5364</c:v>
                </c:pt>
                <c:pt idx="97">
                  <c:v>-5361</c:v>
                </c:pt>
                <c:pt idx="98">
                  <c:v>-5355</c:v>
                </c:pt>
                <c:pt idx="99">
                  <c:v>-4957</c:v>
                </c:pt>
                <c:pt idx="100">
                  <c:v>-4951</c:v>
                </c:pt>
                <c:pt idx="101">
                  <c:v>-4924</c:v>
                </c:pt>
                <c:pt idx="102">
                  <c:v>-4895</c:v>
                </c:pt>
                <c:pt idx="103">
                  <c:v>-4874</c:v>
                </c:pt>
                <c:pt idx="104">
                  <c:v>-4871</c:v>
                </c:pt>
                <c:pt idx="105">
                  <c:v>-4865</c:v>
                </c:pt>
                <c:pt idx="106">
                  <c:v>-4865</c:v>
                </c:pt>
                <c:pt idx="107">
                  <c:v>-4865</c:v>
                </c:pt>
                <c:pt idx="108">
                  <c:v>-4862</c:v>
                </c:pt>
                <c:pt idx="109">
                  <c:v>-4794</c:v>
                </c:pt>
                <c:pt idx="110">
                  <c:v>-4794</c:v>
                </c:pt>
                <c:pt idx="111">
                  <c:v>-4791</c:v>
                </c:pt>
                <c:pt idx="112">
                  <c:v>-4791</c:v>
                </c:pt>
                <c:pt idx="113">
                  <c:v>-4791</c:v>
                </c:pt>
                <c:pt idx="114">
                  <c:v>-4785</c:v>
                </c:pt>
                <c:pt idx="115">
                  <c:v>-4579</c:v>
                </c:pt>
                <c:pt idx="116">
                  <c:v>-4464</c:v>
                </c:pt>
                <c:pt idx="117">
                  <c:v>-4461</c:v>
                </c:pt>
                <c:pt idx="118">
                  <c:v>-4461</c:v>
                </c:pt>
                <c:pt idx="119">
                  <c:v>-4458</c:v>
                </c:pt>
                <c:pt idx="120">
                  <c:v>-4416</c:v>
                </c:pt>
                <c:pt idx="121">
                  <c:v>-4416</c:v>
                </c:pt>
                <c:pt idx="122">
                  <c:v>-4345</c:v>
                </c:pt>
                <c:pt idx="123">
                  <c:v>-4295</c:v>
                </c:pt>
                <c:pt idx="124">
                  <c:v>-4295</c:v>
                </c:pt>
                <c:pt idx="125">
                  <c:v>-4295</c:v>
                </c:pt>
                <c:pt idx="126">
                  <c:v>-4286</c:v>
                </c:pt>
                <c:pt idx="127">
                  <c:v>-4280</c:v>
                </c:pt>
                <c:pt idx="128">
                  <c:v>-4218</c:v>
                </c:pt>
                <c:pt idx="129">
                  <c:v>-4215</c:v>
                </c:pt>
                <c:pt idx="130">
                  <c:v>-4215</c:v>
                </c:pt>
                <c:pt idx="131">
                  <c:v>-3968</c:v>
                </c:pt>
                <c:pt idx="132">
                  <c:v>-3950</c:v>
                </c:pt>
                <c:pt idx="133">
                  <c:v>-3811</c:v>
                </c:pt>
                <c:pt idx="134">
                  <c:v>-3716</c:v>
                </c:pt>
                <c:pt idx="135">
                  <c:v>-3716</c:v>
                </c:pt>
                <c:pt idx="136">
                  <c:v>-3716</c:v>
                </c:pt>
                <c:pt idx="137">
                  <c:v>-3716</c:v>
                </c:pt>
                <c:pt idx="138">
                  <c:v>-3713</c:v>
                </c:pt>
                <c:pt idx="139">
                  <c:v>-3713</c:v>
                </c:pt>
                <c:pt idx="140">
                  <c:v>-3710</c:v>
                </c:pt>
                <c:pt idx="141">
                  <c:v>-3710</c:v>
                </c:pt>
                <c:pt idx="142">
                  <c:v>-3710</c:v>
                </c:pt>
                <c:pt idx="143">
                  <c:v>-3707</c:v>
                </c:pt>
                <c:pt idx="144">
                  <c:v>-3701</c:v>
                </c:pt>
                <c:pt idx="145">
                  <c:v>-3701</c:v>
                </c:pt>
                <c:pt idx="146">
                  <c:v>-3698</c:v>
                </c:pt>
                <c:pt idx="147">
                  <c:v>-3695</c:v>
                </c:pt>
                <c:pt idx="148">
                  <c:v>-3389</c:v>
                </c:pt>
                <c:pt idx="149">
                  <c:v>-3146</c:v>
                </c:pt>
                <c:pt idx="150">
                  <c:v>-3140</c:v>
                </c:pt>
                <c:pt idx="151">
                  <c:v>-3128</c:v>
                </c:pt>
                <c:pt idx="152">
                  <c:v>-2694</c:v>
                </c:pt>
                <c:pt idx="153">
                  <c:v>-2691</c:v>
                </c:pt>
                <c:pt idx="154">
                  <c:v>-2679</c:v>
                </c:pt>
                <c:pt idx="155">
                  <c:v>-2626</c:v>
                </c:pt>
                <c:pt idx="156">
                  <c:v>-2626</c:v>
                </c:pt>
                <c:pt idx="157">
                  <c:v>-2115</c:v>
                </c:pt>
                <c:pt idx="158">
                  <c:v>-2112</c:v>
                </c:pt>
                <c:pt idx="159">
                  <c:v>-2112</c:v>
                </c:pt>
                <c:pt idx="160">
                  <c:v>-2109</c:v>
                </c:pt>
                <c:pt idx="161">
                  <c:v>-2074</c:v>
                </c:pt>
                <c:pt idx="162">
                  <c:v>-2053</c:v>
                </c:pt>
                <c:pt idx="163">
                  <c:v>-2044</c:v>
                </c:pt>
                <c:pt idx="164">
                  <c:v>-1480</c:v>
                </c:pt>
                <c:pt idx="165">
                  <c:v>-978</c:v>
                </c:pt>
                <c:pt idx="166">
                  <c:v>-975</c:v>
                </c:pt>
                <c:pt idx="167">
                  <c:v>-972</c:v>
                </c:pt>
                <c:pt idx="168">
                  <c:v>-396</c:v>
                </c:pt>
                <c:pt idx="169">
                  <c:v>-394.5</c:v>
                </c:pt>
                <c:pt idx="170">
                  <c:v>-394.5</c:v>
                </c:pt>
                <c:pt idx="171">
                  <c:v>-393</c:v>
                </c:pt>
                <c:pt idx="172">
                  <c:v>-393</c:v>
                </c:pt>
                <c:pt idx="173">
                  <c:v>-390</c:v>
                </c:pt>
                <c:pt idx="174">
                  <c:v>-390</c:v>
                </c:pt>
                <c:pt idx="175">
                  <c:v>-388.5</c:v>
                </c:pt>
                <c:pt idx="176">
                  <c:v>-388.5</c:v>
                </c:pt>
                <c:pt idx="177">
                  <c:v>-387</c:v>
                </c:pt>
                <c:pt idx="178">
                  <c:v>-387</c:v>
                </c:pt>
                <c:pt idx="179">
                  <c:v>32.5</c:v>
                </c:pt>
                <c:pt idx="180">
                  <c:v>32.5</c:v>
                </c:pt>
                <c:pt idx="181">
                  <c:v>32.5</c:v>
                </c:pt>
                <c:pt idx="182">
                  <c:v>142.5</c:v>
                </c:pt>
                <c:pt idx="183">
                  <c:v>142.5</c:v>
                </c:pt>
                <c:pt idx="184">
                  <c:v>142.5</c:v>
                </c:pt>
                <c:pt idx="185">
                  <c:v>171.5</c:v>
                </c:pt>
                <c:pt idx="186">
                  <c:v>172</c:v>
                </c:pt>
                <c:pt idx="187">
                  <c:v>596</c:v>
                </c:pt>
                <c:pt idx="188">
                  <c:v>730</c:v>
                </c:pt>
                <c:pt idx="189">
                  <c:v>730.5</c:v>
                </c:pt>
                <c:pt idx="190">
                  <c:v>1189</c:v>
                </c:pt>
                <c:pt idx="191">
                  <c:v>1241</c:v>
                </c:pt>
                <c:pt idx="192">
                  <c:v>1241.5</c:v>
                </c:pt>
                <c:pt idx="193">
                  <c:v>1285</c:v>
                </c:pt>
                <c:pt idx="194">
                  <c:v>1285.5</c:v>
                </c:pt>
                <c:pt idx="195">
                  <c:v>1741</c:v>
                </c:pt>
                <c:pt idx="196">
                  <c:v>1830</c:v>
                </c:pt>
                <c:pt idx="197">
                  <c:v>2894</c:v>
                </c:pt>
                <c:pt idx="198">
                  <c:v>3318</c:v>
                </c:pt>
                <c:pt idx="199">
                  <c:v>3392</c:v>
                </c:pt>
                <c:pt idx="200">
                  <c:v>3927</c:v>
                </c:pt>
                <c:pt idx="201">
                  <c:v>3983</c:v>
                </c:pt>
                <c:pt idx="202">
                  <c:v>4054</c:v>
                </c:pt>
                <c:pt idx="203">
                  <c:v>4060</c:v>
                </c:pt>
                <c:pt idx="204">
                  <c:v>4491</c:v>
                </c:pt>
                <c:pt idx="205">
                  <c:v>5609</c:v>
                </c:pt>
                <c:pt idx="206">
                  <c:v>5708</c:v>
                </c:pt>
                <c:pt idx="207">
                  <c:v>6121</c:v>
                </c:pt>
                <c:pt idx="208">
                  <c:v>6703</c:v>
                </c:pt>
                <c:pt idx="209">
                  <c:v>6777</c:v>
                </c:pt>
                <c:pt idx="210">
                  <c:v>9495</c:v>
                </c:pt>
                <c:pt idx="211">
                  <c:v>10555.5</c:v>
                </c:pt>
                <c:pt idx="212">
                  <c:v>12217</c:v>
                </c:pt>
                <c:pt idx="213">
                  <c:v>12223</c:v>
                </c:pt>
                <c:pt idx="214">
                  <c:v>12814</c:v>
                </c:pt>
                <c:pt idx="215">
                  <c:v>13381</c:v>
                </c:pt>
                <c:pt idx="216">
                  <c:v>13940</c:v>
                </c:pt>
                <c:pt idx="217">
                  <c:v>13950.5</c:v>
                </c:pt>
                <c:pt idx="218">
                  <c:v>13952</c:v>
                </c:pt>
              </c:numCache>
            </c:numRef>
          </c:xVal>
          <c:yVal>
            <c:numRef>
              <c:f>'A (2)'!$O$21:$O$239</c:f>
              <c:numCache>
                <c:formatCode>General</c:formatCode>
                <c:ptCount val="219"/>
                <c:pt idx="168">
                  <c:v>-9.9438664698829213E-2</c:v>
                </c:pt>
                <c:pt idx="169">
                  <c:v>-9.9446590270039659E-2</c:v>
                </c:pt>
                <c:pt idx="170">
                  <c:v>-9.9446590270039659E-2</c:v>
                </c:pt>
                <c:pt idx="171">
                  <c:v>-9.9454515841250118E-2</c:v>
                </c:pt>
                <c:pt idx="172">
                  <c:v>-9.9454515841250118E-2</c:v>
                </c:pt>
                <c:pt idx="173">
                  <c:v>-9.9470366983671024E-2</c:v>
                </c:pt>
                <c:pt idx="174">
                  <c:v>-9.9470366983671024E-2</c:v>
                </c:pt>
                <c:pt idx="175">
                  <c:v>-9.9478292554881484E-2</c:v>
                </c:pt>
                <c:pt idx="176">
                  <c:v>-9.9478292554881484E-2</c:v>
                </c:pt>
                <c:pt idx="177">
                  <c:v>-9.948621812609193E-2</c:v>
                </c:pt>
                <c:pt idx="178">
                  <c:v>-9.948621812609193E-2</c:v>
                </c:pt>
                <c:pt idx="181">
                  <c:v>-0.10170273620794898</c:v>
                </c:pt>
                <c:pt idx="184">
                  <c:v>-0.10228394476338229</c:v>
                </c:pt>
                <c:pt idx="187">
                  <c:v>-0.10468010912600964</c:v>
                </c:pt>
                <c:pt idx="188">
                  <c:v>-0.10538812682081022</c:v>
                </c:pt>
                <c:pt idx="189">
                  <c:v>-0.10539076867788037</c:v>
                </c:pt>
                <c:pt idx="190">
                  <c:v>-0.10781335161120924</c:v>
                </c:pt>
                <c:pt idx="191">
                  <c:v>-0.10808810474650499</c:v>
                </c:pt>
                <c:pt idx="192">
                  <c:v>-0.10809074660357514</c:v>
                </c:pt>
                <c:pt idx="193">
                  <c:v>-0.10832058816867832</c:v>
                </c:pt>
                <c:pt idx="194">
                  <c:v>-0.10832323002574847</c:v>
                </c:pt>
                <c:pt idx="195">
                  <c:v>-0.11072996181665641</c:v>
                </c:pt>
                <c:pt idx="196">
                  <c:v>-0.11120021237514337</c:v>
                </c:pt>
                <c:pt idx="197">
                  <c:v>-0.11682208422042561</c:v>
                </c:pt>
                <c:pt idx="198">
                  <c:v>-0.11906237901591402</c:v>
                </c:pt>
                <c:pt idx="199">
                  <c:v>-0.11945337386229643</c:v>
                </c:pt>
                <c:pt idx="200">
                  <c:v>-0.12228016092735847</c:v>
                </c:pt>
                <c:pt idx="201">
                  <c:v>-0.12257604891921542</c:v>
                </c:pt>
                <c:pt idx="202">
                  <c:v>-0.12295119262317691</c:v>
                </c:pt>
                <c:pt idx="203">
                  <c:v>-0.12298289490801874</c:v>
                </c:pt>
                <c:pt idx="204">
                  <c:v>-0.12526017570248926</c:v>
                </c:pt>
                <c:pt idx="205">
                  <c:v>-0.13116736811134785</c:v>
                </c:pt>
                <c:pt idx="206">
                  <c:v>-0.13169045581123784</c:v>
                </c:pt>
                <c:pt idx="207">
                  <c:v>-0.13387262975118291</c:v>
                </c:pt>
                <c:pt idx="208">
                  <c:v>-0.1369477513808392</c:v>
                </c:pt>
                <c:pt idx="209">
                  <c:v>-0.13733874622722159</c:v>
                </c:pt>
                <c:pt idx="210">
                  <c:v>-0.15169988126056477</c:v>
                </c:pt>
                <c:pt idx="211">
                  <c:v>-0.15730326010635595</c:v>
                </c:pt>
                <c:pt idx="212">
                  <c:v>-0.16608215115046915</c:v>
                </c:pt>
                <c:pt idx="213">
                  <c:v>-0.16611385343531096</c:v>
                </c:pt>
                <c:pt idx="214">
                  <c:v>-0.16923652849222995</c:v>
                </c:pt>
                <c:pt idx="215">
                  <c:v>-0.17223239440978166</c:v>
                </c:pt>
                <c:pt idx="216">
                  <c:v>-0.17518599061421097</c:v>
                </c:pt>
                <c:pt idx="217">
                  <c:v>-0.17524146961268416</c:v>
                </c:pt>
                <c:pt idx="218">
                  <c:v>-0.1752493951838946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C0-4810-B867-C9DA0685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26728"/>
        <c:axId val="1"/>
      </c:scatterChart>
      <c:valAx>
        <c:axId val="730226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40033595800528"/>
              <c:y val="0.89263803680981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200000000000003E-2"/>
              <c:y val="0.43251533742331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267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20016797900261"/>
          <c:y val="0.89877300613496935"/>
          <c:w val="0.798400671916010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9514395137693881"/>
          <c:y val="4.7770700636942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7539491001279"/>
          <c:y val="0.24840764331210191"/>
          <c:w val="0.85430555660349905"/>
          <c:h val="0.554140127388535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(2)'!$H$21:$H$239</c:f>
              <c:numCache>
                <c:formatCode>General</c:formatCode>
                <c:ptCount val="219"/>
                <c:pt idx="0">
                  <c:v>-0.17013679999945452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67-4F93-A9B1-7AC84D17ADF1}"/>
            </c:ext>
          </c:extLst>
        </c:ser>
        <c:ser>
          <c:idx val="1"/>
          <c:order val="1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(2)'!$K$21:$K$239</c:f>
              <c:numCache>
                <c:formatCode>General</c:formatCode>
                <c:ptCount val="219"/>
                <c:pt idx="168">
                  <c:v>-9.7763199999462813E-2</c:v>
                </c:pt>
                <c:pt idx="169">
                  <c:v>-9.8294399998849258E-2</c:v>
                </c:pt>
                <c:pt idx="170">
                  <c:v>-9.8094399996625725E-2</c:v>
                </c:pt>
                <c:pt idx="171">
                  <c:v>-9.7825600001669955E-2</c:v>
                </c:pt>
                <c:pt idx="172">
                  <c:v>-9.7725599996920209E-2</c:v>
                </c:pt>
                <c:pt idx="173">
                  <c:v>-9.8288000001048204E-2</c:v>
                </c:pt>
                <c:pt idx="174">
                  <c:v>-9.8188000003574416E-2</c:v>
                </c:pt>
                <c:pt idx="175">
                  <c:v>-9.78192000038689E-2</c:v>
                </c:pt>
                <c:pt idx="176">
                  <c:v>-9.7619200001645368E-2</c:v>
                </c:pt>
                <c:pt idx="177">
                  <c:v>-9.9150400004873518E-2</c:v>
                </c:pt>
                <c:pt idx="178">
                  <c:v>-9.7950400006084237E-2</c:v>
                </c:pt>
                <c:pt idx="210">
                  <c:v>-0.15899600000557257</c:v>
                </c:pt>
                <c:pt idx="211">
                  <c:v>-0.1505544000028749</c:v>
                </c:pt>
                <c:pt idx="216">
                  <c:v>-0.17675200000667246</c:v>
                </c:pt>
                <c:pt idx="217">
                  <c:v>-0.17497040000307607</c:v>
                </c:pt>
                <c:pt idx="218">
                  <c:v>-0.17680159999872558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67-4F93-A9B1-7AC84D17ADF1}"/>
            </c:ext>
          </c:extLst>
        </c:ser>
        <c:ser>
          <c:idx val="2"/>
          <c:order val="2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(2)'!$L$21:$L$239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67-4F93-A9B1-7AC84D17ADF1}"/>
            </c:ext>
          </c:extLst>
        </c:ser>
        <c:ser>
          <c:idx val="3"/>
          <c:order val="3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(2)'!$M$21:$M$239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67-4F93-A9B1-7AC84D17ADF1}"/>
            </c:ext>
          </c:extLst>
        </c:ser>
        <c:ser>
          <c:idx val="4"/>
          <c:order val="4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(2)'!$N$21:$N$239</c:f>
              <c:numCache>
                <c:formatCode>General</c:formatCode>
                <c:ptCount val="219"/>
                <c:pt idx="1">
                  <c:v>-0.16692400000465568</c:v>
                </c:pt>
                <c:pt idx="2">
                  <c:v>-0.16518639999412699</c:v>
                </c:pt>
                <c:pt idx="3">
                  <c:v>-0.16644879999512341</c:v>
                </c:pt>
                <c:pt idx="16">
                  <c:v>-0.13761360000353307</c:v>
                </c:pt>
                <c:pt idx="18">
                  <c:v>-0.16544080000312533</c:v>
                </c:pt>
                <c:pt idx="20">
                  <c:v>-0.16444079999928363</c:v>
                </c:pt>
                <c:pt idx="22">
                  <c:v>-0.15544080000108806</c:v>
                </c:pt>
                <c:pt idx="25">
                  <c:v>-0.13996559999941383</c:v>
                </c:pt>
                <c:pt idx="27">
                  <c:v>-0.13196560000505997</c:v>
                </c:pt>
                <c:pt idx="29">
                  <c:v>-0.14036720000149217</c:v>
                </c:pt>
                <c:pt idx="179">
                  <c:v>-0.12267599999904633</c:v>
                </c:pt>
                <c:pt idx="180">
                  <c:v>-0.1219760000021779</c:v>
                </c:pt>
                <c:pt idx="181">
                  <c:v>-0.1219760000021779</c:v>
                </c:pt>
                <c:pt idx="182">
                  <c:v>-0.12296400000195717</c:v>
                </c:pt>
                <c:pt idx="183">
                  <c:v>-0.12286399999720743</c:v>
                </c:pt>
                <c:pt idx="184">
                  <c:v>-0.12286399999720743</c:v>
                </c:pt>
                <c:pt idx="185">
                  <c:v>-8.4167200002411846E-2</c:v>
                </c:pt>
                <c:pt idx="186">
                  <c:v>-0.1028775999948266</c:v>
                </c:pt>
                <c:pt idx="188">
                  <c:v>-9.5684000007167924E-2</c:v>
                </c:pt>
                <c:pt idx="189">
                  <c:v>-0.10539440000138711</c:v>
                </c:pt>
                <c:pt idx="193">
                  <c:v>-8.2227999999304302E-2</c:v>
                </c:pt>
                <c:pt idx="194">
                  <c:v>-5.593840000074124E-2</c:v>
                </c:pt>
                <c:pt idx="197">
                  <c:v>-0.12229520000255434</c:v>
                </c:pt>
                <c:pt idx="212">
                  <c:v>-0.16171359999862034</c:v>
                </c:pt>
                <c:pt idx="213">
                  <c:v>-0.16273840000212658</c:v>
                </c:pt>
                <c:pt idx="214">
                  <c:v>-0.16773120000289055</c:v>
                </c:pt>
                <c:pt idx="215">
                  <c:v>-0.17702480000298237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67-4F93-A9B1-7AC84D17ADF1}"/>
            </c:ext>
          </c:extLst>
        </c:ser>
        <c:ser>
          <c:idx val="5"/>
          <c:order val="5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(2)'!$O$21:$O$239</c:f>
              <c:numCache>
                <c:formatCode>General</c:formatCode>
                <c:ptCount val="219"/>
                <c:pt idx="168">
                  <c:v>-9.9438664698829213E-2</c:v>
                </c:pt>
                <c:pt idx="169">
                  <c:v>-9.9446590270039659E-2</c:v>
                </c:pt>
                <c:pt idx="170">
                  <c:v>-9.9446590270039659E-2</c:v>
                </c:pt>
                <c:pt idx="171">
                  <c:v>-9.9454515841250118E-2</c:v>
                </c:pt>
                <c:pt idx="172">
                  <c:v>-9.9454515841250118E-2</c:v>
                </c:pt>
                <c:pt idx="173">
                  <c:v>-9.9470366983671024E-2</c:v>
                </c:pt>
                <c:pt idx="174">
                  <c:v>-9.9470366983671024E-2</c:v>
                </c:pt>
                <c:pt idx="175">
                  <c:v>-9.9478292554881484E-2</c:v>
                </c:pt>
                <c:pt idx="176">
                  <c:v>-9.9478292554881484E-2</c:v>
                </c:pt>
                <c:pt idx="177">
                  <c:v>-9.948621812609193E-2</c:v>
                </c:pt>
                <c:pt idx="178">
                  <c:v>-9.948621812609193E-2</c:v>
                </c:pt>
                <c:pt idx="181">
                  <c:v>-0.10170273620794898</c:v>
                </c:pt>
                <c:pt idx="184">
                  <c:v>-0.10228394476338229</c:v>
                </c:pt>
                <c:pt idx="187">
                  <c:v>-0.10468010912600964</c:v>
                </c:pt>
                <c:pt idx="188">
                  <c:v>-0.10538812682081022</c:v>
                </c:pt>
                <c:pt idx="189">
                  <c:v>-0.10539076867788037</c:v>
                </c:pt>
                <c:pt idx="190">
                  <c:v>-0.10781335161120924</c:v>
                </c:pt>
                <c:pt idx="191">
                  <c:v>-0.10808810474650499</c:v>
                </c:pt>
                <c:pt idx="192">
                  <c:v>-0.10809074660357514</c:v>
                </c:pt>
                <c:pt idx="193">
                  <c:v>-0.10832058816867832</c:v>
                </c:pt>
                <c:pt idx="194">
                  <c:v>-0.10832323002574847</c:v>
                </c:pt>
                <c:pt idx="195">
                  <c:v>-0.11072996181665641</c:v>
                </c:pt>
                <c:pt idx="196">
                  <c:v>-0.11120021237514337</c:v>
                </c:pt>
                <c:pt idx="197">
                  <c:v>-0.11682208422042561</c:v>
                </c:pt>
                <c:pt idx="198">
                  <c:v>-0.11906237901591402</c:v>
                </c:pt>
                <c:pt idx="199">
                  <c:v>-0.11945337386229643</c:v>
                </c:pt>
                <c:pt idx="200">
                  <c:v>-0.12228016092735847</c:v>
                </c:pt>
                <c:pt idx="201">
                  <c:v>-0.12257604891921542</c:v>
                </c:pt>
                <c:pt idx="202">
                  <c:v>-0.12295119262317691</c:v>
                </c:pt>
                <c:pt idx="203">
                  <c:v>-0.12298289490801874</c:v>
                </c:pt>
                <c:pt idx="204">
                  <c:v>-0.12526017570248926</c:v>
                </c:pt>
                <c:pt idx="205">
                  <c:v>-0.13116736811134785</c:v>
                </c:pt>
                <c:pt idx="206">
                  <c:v>-0.13169045581123784</c:v>
                </c:pt>
                <c:pt idx="207">
                  <c:v>-0.13387262975118291</c:v>
                </c:pt>
                <c:pt idx="208">
                  <c:v>-0.1369477513808392</c:v>
                </c:pt>
                <c:pt idx="209">
                  <c:v>-0.13733874622722159</c:v>
                </c:pt>
                <c:pt idx="210">
                  <c:v>-0.15169988126056477</c:v>
                </c:pt>
                <c:pt idx="211">
                  <c:v>-0.15730326010635595</c:v>
                </c:pt>
                <c:pt idx="212">
                  <c:v>-0.16608215115046915</c:v>
                </c:pt>
                <c:pt idx="213">
                  <c:v>-0.16611385343531096</c:v>
                </c:pt>
                <c:pt idx="214">
                  <c:v>-0.16923652849222995</c:v>
                </c:pt>
                <c:pt idx="215">
                  <c:v>-0.17223239440978166</c:v>
                </c:pt>
                <c:pt idx="216">
                  <c:v>-0.17518599061421097</c:v>
                </c:pt>
                <c:pt idx="217">
                  <c:v>-0.17524146961268416</c:v>
                </c:pt>
                <c:pt idx="218">
                  <c:v>-0.1752493951838946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67-4F93-A9B1-7AC84D17A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40504"/>
        <c:axId val="1"/>
      </c:scatterChart>
      <c:valAx>
        <c:axId val="730240504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JD</a:t>
                </a:r>
              </a:p>
            </c:rich>
          </c:tx>
          <c:layout>
            <c:manualLayout>
              <c:xMode val="edge"/>
              <c:yMode val="edge"/>
              <c:x val="0.52317938734479386"/>
              <c:y val="0.88853503184713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56512141280353E-2"/>
              <c:y val="0.42993630573248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40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664493925014338"/>
          <c:y val="0.89490445859872614"/>
          <c:w val="0.38852143482064738"/>
          <c:h val="6.36942675159235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V1010 Oph - O-C Diagr.</a:t>
            </a:r>
          </a:p>
        </c:rich>
      </c:tx>
      <c:layout>
        <c:manualLayout>
          <c:xMode val="edge"/>
          <c:yMode val="edge"/>
          <c:x val="0.39333379994167394"/>
          <c:y val="4.7619047619047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3167451353"/>
          <c:y val="0.24761981528960594"/>
          <c:w val="0.85333425926026396"/>
          <c:h val="0.555557277893346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(2)'!$H$21:$H$239</c:f>
              <c:numCache>
                <c:formatCode>General</c:formatCode>
                <c:ptCount val="219"/>
                <c:pt idx="0">
                  <c:v>-0.17013679999945452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C2-4202-AD2C-1361A4A2A46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(2)'!$I$21:$I$239</c:f>
              <c:numCache>
                <c:formatCode>General</c:formatCode>
                <c:ptCount val="219"/>
                <c:pt idx="190">
                  <c:v>-0.1168312000008882</c:v>
                </c:pt>
                <c:pt idx="191">
                  <c:v>-0.12171280000620754</c:v>
                </c:pt>
                <c:pt idx="192">
                  <c:v>-0.12042320000182372</c:v>
                </c:pt>
                <c:pt idx="195">
                  <c:v>-0.12411279999651015</c:v>
                </c:pt>
                <c:pt idx="196">
                  <c:v>-0.12956400000257418</c:v>
                </c:pt>
                <c:pt idx="198">
                  <c:v>-0.12771439999778522</c:v>
                </c:pt>
                <c:pt idx="199">
                  <c:v>-0.11985360000107903</c:v>
                </c:pt>
                <c:pt idx="200">
                  <c:v>-0.12798159999510972</c:v>
                </c:pt>
                <c:pt idx="201">
                  <c:v>-0.11954640000476502</c:v>
                </c:pt>
                <c:pt idx="202">
                  <c:v>-0.12742319999961182</c:v>
                </c:pt>
                <c:pt idx="203">
                  <c:v>-0.12794800000119722</c:v>
                </c:pt>
                <c:pt idx="204">
                  <c:v>-0.13831280000158586</c:v>
                </c:pt>
                <c:pt idx="205">
                  <c:v>-0.14576719999604393</c:v>
                </c:pt>
                <c:pt idx="206">
                  <c:v>-0.13142640000296524</c:v>
                </c:pt>
                <c:pt idx="207">
                  <c:v>-0.12421679999533808</c:v>
                </c:pt>
                <c:pt idx="208">
                  <c:v>-0.13012239999807207</c:v>
                </c:pt>
                <c:pt idx="209">
                  <c:v>-0.12126159999752417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C2-4202-AD2C-1361A4A2A465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(2)'!$J$21:$J$239</c:f>
              <c:numCache>
                <c:formatCode>General</c:formatCode>
                <c:ptCount val="219"/>
                <c:pt idx="4">
                  <c:v>-0.14579760000196984</c:v>
                </c:pt>
                <c:pt idx="5">
                  <c:v>-0.15258480000193231</c:v>
                </c:pt>
                <c:pt idx="6">
                  <c:v>-0.14784720000170637</c:v>
                </c:pt>
                <c:pt idx="7">
                  <c:v>-0.14024880000215489</c:v>
                </c:pt>
                <c:pt idx="8">
                  <c:v>-0.14351120000355877</c:v>
                </c:pt>
                <c:pt idx="9">
                  <c:v>-0.1413992000016151</c:v>
                </c:pt>
                <c:pt idx="10">
                  <c:v>-0.15418640000279993</c:v>
                </c:pt>
                <c:pt idx="11">
                  <c:v>-0.1397112000049674</c:v>
                </c:pt>
                <c:pt idx="12">
                  <c:v>-0.15106320000631968</c:v>
                </c:pt>
                <c:pt idx="13">
                  <c:v>-0.14856400000280701</c:v>
                </c:pt>
                <c:pt idx="14">
                  <c:v>-0.1415640000050189</c:v>
                </c:pt>
                <c:pt idx="15">
                  <c:v>-0.13761360000353307</c:v>
                </c:pt>
                <c:pt idx="17">
                  <c:v>-0.16544080000312533</c:v>
                </c:pt>
                <c:pt idx="19">
                  <c:v>-0.16444079999928363</c:v>
                </c:pt>
                <c:pt idx="21">
                  <c:v>-0.15544080000108806</c:v>
                </c:pt>
                <c:pt idx="23">
                  <c:v>-0.14744079999945825</c:v>
                </c:pt>
                <c:pt idx="24">
                  <c:v>-0.13996559999941383</c:v>
                </c:pt>
                <c:pt idx="26">
                  <c:v>-0.13196560000505997</c:v>
                </c:pt>
                <c:pt idx="28">
                  <c:v>-0.16036719999829074</c:v>
                </c:pt>
                <c:pt idx="30">
                  <c:v>-0.12456720000045607</c:v>
                </c:pt>
                <c:pt idx="31">
                  <c:v>-0.13635440000507515</c:v>
                </c:pt>
                <c:pt idx="32">
                  <c:v>-0.13961680000647902</c:v>
                </c:pt>
                <c:pt idx="33">
                  <c:v>-0.13861680000263732</c:v>
                </c:pt>
                <c:pt idx="34">
                  <c:v>-6.0928800005058292E-2</c:v>
                </c:pt>
                <c:pt idx="35">
                  <c:v>-0.13323120000131894</c:v>
                </c:pt>
                <c:pt idx="36">
                  <c:v>-0.14106799999717623</c:v>
                </c:pt>
                <c:pt idx="37">
                  <c:v>-0.13010800000483869</c:v>
                </c:pt>
                <c:pt idx="38">
                  <c:v>-0.13842000000295229</c:v>
                </c:pt>
                <c:pt idx="39">
                  <c:v>-0.14294480000535259</c:v>
                </c:pt>
                <c:pt idx="40">
                  <c:v>-0.13894480000453768</c:v>
                </c:pt>
                <c:pt idx="41">
                  <c:v>-0.10694480000529438</c:v>
                </c:pt>
                <c:pt idx="42">
                  <c:v>-0.14146959999925457</c:v>
                </c:pt>
                <c:pt idx="43">
                  <c:v>-0.14373199999681674</c:v>
                </c:pt>
                <c:pt idx="44">
                  <c:v>-0.14534640000056243</c:v>
                </c:pt>
                <c:pt idx="45">
                  <c:v>-0.13660879999952158</c:v>
                </c:pt>
                <c:pt idx="46">
                  <c:v>-0.13987120000092546</c:v>
                </c:pt>
                <c:pt idx="47">
                  <c:v>-0.14207120000355644</c:v>
                </c:pt>
                <c:pt idx="48">
                  <c:v>-0.13492400000541238</c:v>
                </c:pt>
                <c:pt idx="49">
                  <c:v>-0.1338504000013927</c:v>
                </c:pt>
                <c:pt idx="50">
                  <c:v>-0.14558319999923697</c:v>
                </c:pt>
                <c:pt idx="51">
                  <c:v>-0.12325520000013057</c:v>
                </c:pt>
                <c:pt idx="52">
                  <c:v>-0.14051759999711066</c:v>
                </c:pt>
                <c:pt idx="53">
                  <c:v>-0.15978000000177417</c:v>
                </c:pt>
                <c:pt idx="54">
                  <c:v>-0.14278000000194879</c:v>
                </c:pt>
                <c:pt idx="55">
                  <c:v>-0.13804240000172285</c:v>
                </c:pt>
                <c:pt idx="56">
                  <c:v>-0.14730480000434909</c:v>
                </c:pt>
                <c:pt idx="57">
                  <c:v>-0.13730480000231182</c:v>
                </c:pt>
                <c:pt idx="58">
                  <c:v>-0.1405672000037157</c:v>
                </c:pt>
                <c:pt idx="59">
                  <c:v>-0.12614160000521224</c:v>
                </c:pt>
                <c:pt idx="60">
                  <c:v>-0.14560720000008587</c:v>
                </c:pt>
                <c:pt idx="61">
                  <c:v>-0.14744400000199676</c:v>
                </c:pt>
                <c:pt idx="62">
                  <c:v>-0.14644399999815505</c:v>
                </c:pt>
                <c:pt idx="63">
                  <c:v>-0.1362312000055681</c:v>
                </c:pt>
                <c:pt idx="64">
                  <c:v>-0.16084559999580961</c:v>
                </c:pt>
                <c:pt idx="65">
                  <c:v>-0.15884559999540215</c:v>
                </c:pt>
                <c:pt idx="66">
                  <c:v>-0.147095200001786</c:v>
                </c:pt>
                <c:pt idx="67">
                  <c:v>-0.13702159999957075</c:v>
                </c:pt>
                <c:pt idx="68">
                  <c:v>-0.11741519999486627</c:v>
                </c:pt>
                <c:pt idx="69">
                  <c:v>-0.12754639999911888</c:v>
                </c:pt>
                <c:pt idx="70">
                  <c:v>-0.14067760000034468</c:v>
                </c:pt>
                <c:pt idx="71">
                  <c:v>-0.13798960000713123</c:v>
                </c:pt>
                <c:pt idx="72">
                  <c:v>-0.13816080000106012</c:v>
                </c:pt>
                <c:pt idx="73">
                  <c:v>-0.16342319999967003</c:v>
                </c:pt>
                <c:pt idx="74">
                  <c:v>-0.12842320000345353</c:v>
                </c:pt>
                <c:pt idx="75">
                  <c:v>-0.14881679999962216</c:v>
                </c:pt>
                <c:pt idx="76">
                  <c:v>-0.15794800000003306</c:v>
                </c:pt>
                <c:pt idx="77">
                  <c:v>-0.14094800000020768</c:v>
                </c:pt>
                <c:pt idx="78">
                  <c:v>-0.12734159999672556</c:v>
                </c:pt>
                <c:pt idx="79">
                  <c:v>-0.12473519999912241</c:v>
                </c:pt>
                <c:pt idx="80">
                  <c:v>-0.14634959999966668</c:v>
                </c:pt>
                <c:pt idx="81">
                  <c:v>-0.13626320000184933</c:v>
                </c:pt>
                <c:pt idx="82">
                  <c:v>-0.12648400000034599</c:v>
                </c:pt>
                <c:pt idx="83">
                  <c:v>-0.13061519999610027</c:v>
                </c:pt>
                <c:pt idx="84">
                  <c:v>-0.13340240000252379</c:v>
                </c:pt>
                <c:pt idx="85">
                  <c:v>-0.16092720000597183</c:v>
                </c:pt>
                <c:pt idx="86">
                  <c:v>-0.11992720000125701</c:v>
                </c:pt>
                <c:pt idx="87">
                  <c:v>-0.14818959999684012</c:v>
                </c:pt>
                <c:pt idx="88">
                  <c:v>-0.14345199999661418</c:v>
                </c:pt>
                <c:pt idx="89">
                  <c:v>-0.13245199999801116</c:v>
                </c:pt>
                <c:pt idx="90">
                  <c:v>-0.14971440000226721</c:v>
                </c:pt>
                <c:pt idx="91">
                  <c:v>-0.14271439999720315</c:v>
                </c:pt>
                <c:pt idx="92">
                  <c:v>-0.11993520000396529</c:v>
                </c:pt>
                <c:pt idx="93">
                  <c:v>-0.15206639999814797</c:v>
                </c:pt>
                <c:pt idx="94">
                  <c:v>-0.12006639999890467</c:v>
                </c:pt>
                <c:pt idx="95">
                  <c:v>-0.10119760000088718</c:v>
                </c:pt>
                <c:pt idx="96">
                  <c:v>-0.12132879999990109</c:v>
                </c:pt>
                <c:pt idx="97">
                  <c:v>-0.13259120000293478</c:v>
                </c:pt>
                <c:pt idx="98">
                  <c:v>-0.1251159999956144</c:v>
                </c:pt>
                <c:pt idx="99">
                  <c:v>-0.13459439999860479</c:v>
                </c:pt>
                <c:pt idx="100">
                  <c:v>-0.13211920000321697</c:v>
                </c:pt>
                <c:pt idx="101">
                  <c:v>-0.13648080000712071</c:v>
                </c:pt>
                <c:pt idx="102">
                  <c:v>-0.13868399999773828</c:v>
                </c:pt>
                <c:pt idx="103">
                  <c:v>-0.13752080000267597</c:v>
                </c:pt>
                <c:pt idx="104">
                  <c:v>-0.12778319999779342</c:v>
                </c:pt>
                <c:pt idx="105">
                  <c:v>-0.1503080000038608</c:v>
                </c:pt>
                <c:pt idx="106">
                  <c:v>-0.13630800000100862</c:v>
                </c:pt>
                <c:pt idx="107">
                  <c:v>-0.12830800000665477</c:v>
                </c:pt>
                <c:pt idx="108">
                  <c:v>-0.13057040000421694</c:v>
                </c:pt>
                <c:pt idx="109">
                  <c:v>-0.14018480000231648</c:v>
                </c:pt>
                <c:pt idx="110">
                  <c:v>-0.1231848000024911</c:v>
                </c:pt>
                <c:pt idx="111">
                  <c:v>-0.14644720000069356</c:v>
                </c:pt>
                <c:pt idx="112">
                  <c:v>-0.13044719999743393</c:v>
                </c:pt>
                <c:pt idx="113">
                  <c:v>-0.12744720000046073</c:v>
                </c:pt>
                <c:pt idx="114">
                  <c:v>-0.13697200000024168</c:v>
                </c:pt>
                <c:pt idx="115">
                  <c:v>-9.9656800004595425E-2</c:v>
                </c:pt>
                <c:pt idx="116">
                  <c:v>-0.13004880000517005</c:v>
                </c:pt>
                <c:pt idx="117">
                  <c:v>-0.15031119999912335</c:v>
                </c:pt>
                <c:pt idx="118">
                  <c:v>-0.14231119999749353</c:v>
                </c:pt>
                <c:pt idx="119">
                  <c:v>-0.13157360000332119</c:v>
                </c:pt>
                <c:pt idx="120">
                  <c:v>-0.10224720000405796</c:v>
                </c:pt>
                <c:pt idx="121">
                  <c:v>-9.7247199999401346E-2</c:v>
                </c:pt>
                <c:pt idx="122">
                  <c:v>-0.13912400000117486</c:v>
                </c:pt>
                <c:pt idx="123">
                  <c:v>-0.13416400000278372</c:v>
                </c:pt>
                <c:pt idx="124">
                  <c:v>-0.12916399999812711</c:v>
                </c:pt>
                <c:pt idx="125">
                  <c:v>-0.11816399999952409</c:v>
                </c:pt>
                <c:pt idx="126">
                  <c:v>-0.11995120000210591</c:v>
                </c:pt>
                <c:pt idx="127">
                  <c:v>-0.11547599999903468</c:v>
                </c:pt>
                <c:pt idx="128">
                  <c:v>-0.14356559999578167</c:v>
                </c:pt>
                <c:pt idx="129">
                  <c:v>-0.13282800000160933</c:v>
                </c:pt>
                <c:pt idx="130">
                  <c:v>-0.13082800000120187</c:v>
                </c:pt>
                <c:pt idx="131">
                  <c:v>-0.15876560000469908</c:v>
                </c:pt>
                <c:pt idx="132">
                  <c:v>-0.12534000000596279</c:v>
                </c:pt>
                <c:pt idx="133">
                  <c:v>-0.12683120000292547</c:v>
                </c:pt>
                <c:pt idx="134">
                  <c:v>-0.13880719999724533</c:v>
                </c:pt>
                <c:pt idx="135">
                  <c:v>-0.12380719999782741</c:v>
                </c:pt>
                <c:pt idx="136">
                  <c:v>-0.12180719999741996</c:v>
                </c:pt>
                <c:pt idx="137">
                  <c:v>-9.480720000283327E-2</c:v>
                </c:pt>
                <c:pt idx="138">
                  <c:v>-0.13306960000045365</c:v>
                </c:pt>
                <c:pt idx="139">
                  <c:v>-0.12606960000266554</c:v>
                </c:pt>
                <c:pt idx="140">
                  <c:v>-0.14133200000651414</c:v>
                </c:pt>
                <c:pt idx="141">
                  <c:v>-0.13033200000063516</c:v>
                </c:pt>
                <c:pt idx="142">
                  <c:v>-0.12733200000366196</c:v>
                </c:pt>
                <c:pt idx="143">
                  <c:v>-0.12759440000081668</c:v>
                </c:pt>
                <c:pt idx="144">
                  <c:v>-0.12311919999774545</c:v>
                </c:pt>
                <c:pt idx="145">
                  <c:v>-0.11711919999652309</c:v>
                </c:pt>
                <c:pt idx="146">
                  <c:v>-0.12338160000217613</c:v>
                </c:pt>
                <c:pt idx="147">
                  <c:v>-0.12464400000317255</c:v>
                </c:pt>
                <c:pt idx="148">
                  <c:v>-0.1384087999977055</c:v>
                </c:pt>
                <c:pt idx="149">
                  <c:v>-0.11866319999535335</c:v>
                </c:pt>
                <c:pt idx="150">
                  <c:v>-0.14218799999798648</c:v>
                </c:pt>
                <c:pt idx="151">
                  <c:v>-0.1402375999969081</c:v>
                </c:pt>
                <c:pt idx="152">
                  <c:v>-0.10386480000306619</c:v>
                </c:pt>
                <c:pt idx="153">
                  <c:v>-0.10512719999678666</c:v>
                </c:pt>
                <c:pt idx="154">
                  <c:v>-0.10417679999954998</c:v>
                </c:pt>
                <c:pt idx="155">
                  <c:v>-9.6479200001340359E-2</c:v>
                </c:pt>
                <c:pt idx="156">
                  <c:v>-6.6479200002504513E-2</c:v>
                </c:pt>
                <c:pt idx="157">
                  <c:v>-0.11950799999613082</c:v>
                </c:pt>
                <c:pt idx="158">
                  <c:v>-0.1227703999975347</c:v>
                </c:pt>
                <c:pt idx="159">
                  <c:v>-0.11577039999974659</c:v>
                </c:pt>
                <c:pt idx="160">
                  <c:v>-0.12903280000318773</c:v>
                </c:pt>
                <c:pt idx="161">
                  <c:v>-0.12476080000487855</c:v>
                </c:pt>
                <c:pt idx="162">
                  <c:v>-0.10759759999928065</c:v>
                </c:pt>
                <c:pt idx="163">
                  <c:v>-0.1033848000006401</c:v>
                </c:pt>
                <c:pt idx="164">
                  <c:v>-0.10771600000589387</c:v>
                </c:pt>
                <c:pt idx="165">
                  <c:v>-0.11795759999949951</c:v>
                </c:pt>
                <c:pt idx="166">
                  <c:v>-0.11922000000049593</c:v>
                </c:pt>
                <c:pt idx="167">
                  <c:v>-0.10248239999782527</c:v>
                </c:pt>
                <c:pt idx="187">
                  <c:v>-0.10529680000036024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C2-4202-AD2C-1361A4A2A465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(2)'!$K$21:$K$239</c:f>
              <c:numCache>
                <c:formatCode>General</c:formatCode>
                <c:ptCount val="219"/>
                <c:pt idx="168">
                  <c:v>-9.7763199999462813E-2</c:v>
                </c:pt>
                <c:pt idx="169">
                  <c:v>-9.8294399998849258E-2</c:v>
                </c:pt>
                <c:pt idx="170">
                  <c:v>-9.8094399996625725E-2</c:v>
                </c:pt>
                <c:pt idx="171">
                  <c:v>-9.7825600001669955E-2</c:v>
                </c:pt>
                <c:pt idx="172">
                  <c:v>-9.7725599996920209E-2</c:v>
                </c:pt>
                <c:pt idx="173">
                  <c:v>-9.8288000001048204E-2</c:v>
                </c:pt>
                <c:pt idx="174">
                  <c:v>-9.8188000003574416E-2</c:v>
                </c:pt>
                <c:pt idx="175">
                  <c:v>-9.78192000038689E-2</c:v>
                </c:pt>
                <c:pt idx="176">
                  <c:v>-9.7619200001645368E-2</c:v>
                </c:pt>
                <c:pt idx="177">
                  <c:v>-9.9150400004873518E-2</c:v>
                </c:pt>
                <c:pt idx="178">
                  <c:v>-9.7950400006084237E-2</c:v>
                </c:pt>
                <c:pt idx="210">
                  <c:v>-0.15899600000557257</c:v>
                </c:pt>
                <c:pt idx="211">
                  <c:v>-0.1505544000028749</c:v>
                </c:pt>
                <c:pt idx="216">
                  <c:v>-0.17675200000667246</c:v>
                </c:pt>
                <c:pt idx="217">
                  <c:v>-0.17497040000307607</c:v>
                </c:pt>
                <c:pt idx="218">
                  <c:v>-0.17680159999872558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C2-4202-AD2C-1361A4A2A465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(2)'!$L$21:$L$239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C2-4202-AD2C-1361A4A2A46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(2)'!$M$21:$M$239</c:f>
              <c:numCache>
                <c:formatCode>General</c:formatCode>
                <c:ptCount val="21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C2-4202-AD2C-1361A4A2A46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(2)'!$N$21:$N$239</c:f>
              <c:numCache>
                <c:formatCode>General</c:formatCode>
                <c:ptCount val="219"/>
                <c:pt idx="1">
                  <c:v>-0.16692400000465568</c:v>
                </c:pt>
                <c:pt idx="2">
                  <c:v>-0.16518639999412699</c:v>
                </c:pt>
                <c:pt idx="3">
                  <c:v>-0.16644879999512341</c:v>
                </c:pt>
                <c:pt idx="16">
                  <c:v>-0.13761360000353307</c:v>
                </c:pt>
                <c:pt idx="18">
                  <c:v>-0.16544080000312533</c:v>
                </c:pt>
                <c:pt idx="20">
                  <c:v>-0.16444079999928363</c:v>
                </c:pt>
                <c:pt idx="22">
                  <c:v>-0.15544080000108806</c:v>
                </c:pt>
                <c:pt idx="25">
                  <c:v>-0.13996559999941383</c:v>
                </c:pt>
                <c:pt idx="27">
                  <c:v>-0.13196560000505997</c:v>
                </c:pt>
                <c:pt idx="29">
                  <c:v>-0.14036720000149217</c:v>
                </c:pt>
                <c:pt idx="179">
                  <c:v>-0.12267599999904633</c:v>
                </c:pt>
                <c:pt idx="180">
                  <c:v>-0.1219760000021779</c:v>
                </c:pt>
                <c:pt idx="181">
                  <c:v>-0.1219760000021779</c:v>
                </c:pt>
                <c:pt idx="182">
                  <c:v>-0.12296400000195717</c:v>
                </c:pt>
                <c:pt idx="183">
                  <c:v>-0.12286399999720743</c:v>
                </c:pt>
                <c:pt idx="184">
                  <c:v>-0.12286399999720743</c:v>
                </c:pt>
                <c:pt idx="185">
                  <c:v>-8.4167200002411846E-2</c:v>
                </c:pt>
                <c:pt idx="186">
                  <c:v>-0.1028775999948266</c:v>
                </c:pt>
                <c:pt idx="188">
                  <c:v>-9.5684000007167924E-2</c:v>
                </c:pt>
                <c:pt idx="189">
                  <c:v>-0.10539440000138711</c:v>
                </c:pt>
                <c:pt idx="193">
                  <c:v>-8.2227999999304302E-2</c:v>
                </c:pt>
                <c:pt idx="194">
                  <c:v>-5.593840000074124E-2</c:v>
                </c:pt>
                <c:pt idx="197">
                  <c:v>-0.12229520000255434</c:v>
                </c:pt>
                <c:pt idx="212">
                  <c:v>-0.16171359999862034</c:v>
                </c:pt>
                <c:pt idx="213">
                  <c:v>-0.16273840000212658</c:v>
                </c:pt>
                <c:pt idx="214">
                  <c:v>-0.16773120000289055</c:v>
                </c:pt>
                <c:pt idx="215">
                  <c:v>-0.17702480000298237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C2-4202-AD2C-1361A4A2A46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(2)'!$C$21:$C$239</c:f>
              <c:numCache>
                <c:formatCode>General</c:formatCode>
                <c:ptCount val="219"/>
                <c:pt idx="0">
                  <c:v>38937.769</c:v>
                </c:pt>
                <c:pt idx="1">
                  <c:v>38943.724999999999</c:v>
                </c:pt>
                <c:pt idx="2">
                  <c:v>38945.711000000003</c:v>
                </c:pt>
                <c:pt idx="3">
                  <c:v>38947.694000000003</c:v>
                </c:pt>
                <c:pt idx="4">
                  <c:v>40790.432999999997</c:v>
                </c:pt>
                <c:pt idx="5">
                  <c:v>40796.379000000001</c:v>
                </c:pt>
                <c:pt idx="6">
                  <c:v>40798.368000000002</c:v>
                </c:pt>
                <c:pt idx="7">
                  <c:v>40849.305</c:v>
                </c:pt>
                <c:pt idx="8">
                  <c:v>40851.286</c:v>
                </c:pt>
                <c:pt idx="9">
                  <c:v>41006.722000000002</c:v>
                </c:pt>
                <c:pt idx="10">
                  <c:v>41012.661999999997</c:v>
                </c:pt>
                <c:pt idx="11">
                  <c:v>41016.644999999997</c:v>
                </c:pt>
                <c:pt idx="12">
                  <c:v>41059.625999999997</c:v>
                </c:pt>
                <c:pt idx="13">
                  <c:v>41126.432000000001</c:v>
                </c:pt>
                <c:pt idx="14">
                  <c:v>41126.438999999998</c:v>
                </c:pt>
                <c:pt idx="15">
                  <c:v>41134.379999999997</c:v>
                </c:pt>
                <c:pt idx="16">
                  <c:v>41134.379999999997</c:v>
                </c:pt>
                <c:pt idx="17">
                  <c:v>41173.375999999997</c:v>
                </c:pt>
                <c:pt idx="18">
                  <c:v>41173.375999999997</c:v>
                </c:pt>
                <c:pt idx="19">
                  <c:v>41173.377</c:v>
                </c:pt>
                <c:pt idx="20">
                  <c:v>41173.377</c:v>
                </c:pt>
                <c:pt idx="21">
                  <c:v>41173.385999999999</c:v>
                </c:pt>
                <c:pt idx="22">
                  <c:v>41173.385999999999</c:v>
                </c:pt>
                <c:pt idx="23">
                  <c:v>41173.394</c:v>
                </c:pt>
                <c:pt idx="24">
                  <c:v>41177.370000000003</c:v>
                </c:pt>
                <c:pt idx="25">
                  <c:v>41177.370000000003</c:v>
                </c:pt>
                <c:pt idx="26">
                  <c:v>41177.377999999997</c:v>
                </c:pt>
                <c:pt idx="27">
                  <c:v>41177.377999999997</c:v>
                </c:pt>
                <c:pt idx="28">
                  <c:v>41228.279000000002</c:v>
                </c:pt>
                <c:pt idx="29">
                  <c:v>41228.298999999999</c:v>
                </c:pt>
                <c:pt idx="30">
                  <c:v>41393.67</c:v>
                </c:pt>
                <c:pt idx="31">
                  <c:v>41399.610999999997</c:v>
                </c:pt>
                <c:pt idx="32">
                  <c:v>41401.591999999997</c:v>
                </c:pt>
                <c:pt idx="33">
                  <c:v>41401.593000000001</c:v>
                </c:pt>
                <c:pt idx="34">
                  <c:v>41411.591999999997</c:v>
                </c:pt>
                <c:pt idx="35">
                  <c:v>41446.574999999997</c:v>
                </c:pt>
                <c:pt idx="36">
                  <c:v>41460.457000000002</c:v>
                </c:pt>
                <c:pt idx="37">
                  <c:v>41493.538999999997</c:v>
                </c:pt>
                <c:pt idx="38">
                  <c:v>41503.451999999997</c:v>
                </c:pt>
                <c:pt idx="39">
                  <c:v>41507.415999999997</c:v>
                </c:pt>
                <c:pt idx="40">
                  <c:v>41507.42</c:v>
                </c:pt>
                <c:pt idx="41">
                  <c:v>41507.451999999997</c:v>
                </c:pt>
                <c:pt idx="42">
                  <c:v>41511.385999999999</c:v>
                </c:pt>
                <c:pt idx="43">
                  <c:v>41513.368000000002</c:v>
                </c:pt>
                <c:pt idx="44">
                  <c:v>41558.343000000001</c:v>
                </c:pt>
                <c:pt idx="45">
                  <c:v>41560.336000000003</c:v>
                </c:pt>
                <c:pt idx="46">
                  <c:v>41562.317000000003</c:v>
                </c:pt>
                <c:pt idx="47">
                  <c:v>41727.67</c:v>
                </c:pt>
                <c:pt idx="48">
                  <c:v>41837.472999999998</c:v>
                </c:pt>
                <c:pt idx="49">
                  <c:v>41892.372000000003</c:v>
                </c:pt>
                <c:pt idx="50">
                  <c:v>42109.637000000002</c:v>
                </c:pt>
                <c:pt idx="51">
                  <c:v>42210.525999999998</c:v>
                </c:pt>
                <c:pt idx="52">
                  <c:v>42212.493000000002</c:v>
                </c:pt>
                <c:pt idx="53">
                  <c:v>42214.457999999999</c:v>
                </c:pt>
                <c:pt idx="54">
                  <c:v>42214.474999999999</c:v>
                </c:pt>
                <c:pt idx="55">
                  <c:v>42216.464</c:v>
                </c:pt>
                <c:pt idx="56">
                  <c:v>42218.438999999998</c:v>
                </c:pt>
                <c:pt idx="57">
                  <c:v>42218.449000000001</c:v>
                </c:pt>
                <c:pt idx="58">
                  <c:v>42220.43</c:v>
                </c:pt>
                <c:pt idx="59">
                  <c:v>42232.35</c:v>
                </c:pt>
                <c:pt idx="60">
                  <c:v>42253.495999999999</c:v>
                </c:pt>
                <c:pt idx="61">
                  <c:v>42267.383999999998</c:v>
                </c:pt>
                <c:pt idx="62">
                  <c:v>42267.385000000002</c:v>
                </c:pt>
                <c:pt idx="63">
                  <c:v>42273.347999999998</c:v>
                </c:pt>
                <c:pt idx="64">
                  <c:v>42318.3</c:v>
                </c:pt>
                <c:pt idx="65">
                  <c:v>42318.302000000003</c:v>
                </c:pt>
                <c:pt idx="66">
                  <c:v>42491.606</c:v>
                </c:pt>
                <c:pt idx="67">
                  <c:v>42546.514000000003</c:v>
                </c:pt>
                <c:pt idx="68">
                  <c:v>42549.51</c:v>
                </c:pt>
                <c:pt idx="69">
                  <c:v>42550.491999999998</c:v>
                </c:pt>
                <c:pt idx="70">
                  <c:v>42551.470999999998</c:v>
                </c:pt>
                <c:pt idx="71">
                  <c:v>42561.394999999997</c:v>
                </c:pt>
                <c:pt idx="72">
                  <c:v>42595.457999999999</c:v>
                </c:pt>
                <c:pt idx="73">
                  <c:v>42597.417000000001</c:v>
                </c:pt>
                <c:pt idx="74">
                  <c:v>42597.451999999997</c:v>
                </c:pt>
                <c:pt idx="75">
                  <c:v>42600.408000000003</c:v>
                </c:pt>
                <c:pt idx="76">
                  <c:v>42601.391000000003</c:v>
                </c:pt>
                <c:pt idx="77">
                  <c:v>42601.408000000003</c:v>
                </c:pt>
                <c:pt idx="78">
                  <c:v>42604.398000000001</c:v>
                </c:pt>
                <c:pt idx="79">
                  <c:v>42607.377</c:v>
                </c:pt>
                <c:pt idx="80">
                  <c:v>42652.332000000002</c:v>
                </c:pt>
                <c:pt idx="81">
                  <c:v>42878.548000000003</c:v>
                </c:pt>
                <c:pt idx="82">
                  <c:v>42920.557999999997</c:v>
                </c:pt>
                <c:pt idx="83">
                  <c:v>42921.546000000002</c:v>
                </c:pt>
                <c:pt idx="84">
                  <c:v>42927.495999999999</c:v>
                </c:pt>
                <c:pt idx="85">
                  <c:v>42931.436999999998</c:v>
                </c:pt>
                <c:pt idx="86">
                  <c:v>42931.478000000003</c:v>
                </c:pt>
                <c:pt idx="87">
                  <c:v>42933.434000000001</c:v>
                </c:pt>
                <c:pt idx="88">
                  <c:v>42935.423000000003</c:v>
                </c:pt>
                <c:pt idx="89">
                  <c:v>42935.434000000001</c:v>
                </c:pt>
                <c:pt idx="90">
                  <c:v>42937.400999999998</c:v>
                </c:pt>
                <c:pt idx="91">
                  <c:v>42937.408000000003</c:v>
                </c:pt>
                <c:pt idx="92">
                  <c:v>42979.430999999997</c:v>
                </c:pt>
                <c:pt idx="93">
                  <c:v>42980.391000000003</c:v>
                </c:pt>
                <c:pt idx="94">
                  <c:v>42980.423000000003</c:v>
                </c:pt>
                <c:pt idx="95">
                  <c:v>42981.434000000001</c:v>
                </c:pt>
                <c:pt idx="96">
                  <c:v>42982.406000000003</c:v>
                </c:pt>
                <c:pt idx="97">
                  <c:v>42984.379000000001</c:v>
                </c:pt>
                <c:pt idx="98">
                  <c:v>42988.355000000003</c:v>
                </c:pt>
                <c:pt idx="99">
                  <c:v>43251.591</c:v>
                </c:pt>
                <c:pt idx="100">
                  <c:v>43255.561999999998</c:v>
                </c:pt>
                <c:pt idx="101">
                  <c:v>43273.415999999997</c:v>
                </c:pt>
                <c:pt idx="102">
                  <c:v>43292.595000000001</c:v>
                </c:pt>
                <c:pt idx="103">
                  <c:v>43306.485999999997</c:v>
                </c:pt>
                <c:pt idx="104">
                  <c:v>43308.480000000003</c:v>
                </c:pt>
                <c:pt idx="105">
                  <c:v>43312.425999999999</c:v>
                </c:pt>
                <c:pt idx="106">
                  <c:v>43312.44</c:v>
                </c:pt>
                <c:pt idx="107">
                  <c:v>43312.447999999997</c:v>
                </c:pt>
                <c:pt idx="108">
                  <c:v>43314.43</c:v>
                </c:pt>
                <c:pt idx="109">
                  <c:v>43359.396999999997</c:v>
                </c:pt>
                <c:pt idx="110">
                  <c:v>43359.413999999997</c:v>
                </c:pt>
                <c:pt idx="111">
                  <c:v>43361.375</c:v>
                </c:pt>
                <c:pt idx="112">
                  <c:v>43361.391000000003</c:v>
                </c:pt>
                <c:pt idx="113">
                  <c:v>43361.394</c:v>
                </c:pt>
                <c:pt idx="114">
                  <c:v>43365.353000000003</c:v>
                </c:pt>
                <c:pt idx="115">
                  <c:v>43501.642999999996</c:v>
                </c:pt>
                <c:pt idx="116">
                  <c:v>43577.675999999999</c:v>
                </c:pt>
                <c:pt idx="117">
                  <c:v>43579.64</c:v>
                </c:pt>
                <c:pt idx="118">
                  <c:v>43579.648000000001</c:v>
                </c:pt>
                <c:pt idx="119">
                  <c:v>43581.642999999996</c:v>
                </c:pt>
                <c:pt idx="120">
                  <c:v>43609.451999999997</c:v>
                </c:pt>
                <c:pt idx="121">
                  <c:v>43609.457000000002</c:v>
                </c:pt>
                <c:pt idx="122">
                  <c:v>43656.375999999997</c:v>
                </c:pt>
                <c:pt idx="123">
                  <c:v>43689.451999999997</c:v>
                </c:pt>
                <c:pt idx="124">
                  <c:v>43689.457000000002</c:v>
                </c:pt>
                <c:pt idx="125">
                  <c:v>43689.468000000001</c:v>
                </c:pt>
                <c:pt idx="126">
                  <c:v>43695.419000000002</c:v>
                </c:pt>
                <c:pt idx="127">
                  <c:v>43699.392</c:v>
                </c:pt>
                <c:pt idx="128">
                  <c:v>43740.372000000003</c:v>
                </c:pt>
                <c:pt idx="129">
                  <c:v>43742.366999999998</c:v>
                </c:pt>
                <c:pt idx="130">
                  <c:v>43742.368999999999</c:v>
                </c:pt>
                <c:pt idx="131">
                  <c:v>43905.712</c:v>
                </c:pt>
                <c:pt idx="132">
                  <c:v>43917.650999999998</c:v>
                </c:pt>
                <c:pt idx="133">
                  <c:v>44009.587</c:v>
                </c:pt>
                <c:pt idx="134">
                  <c:v>44072.41</c:v>
                </c:pt>
                <c:pt idx="135">
                  <c:v>44072.425000000003</c:v>
                </c:pt>
                <c:pt idx="136">
                  <c:v>44072.427000000003</c:v>
                </c:pt>
                <c:pt idx="137">
                  <c:v>44072.453999999998</c:v>
                </c:pt>
                <c:pt idx="138">
                  <c:v>44074.400000000001</c:v>
                </c:pt>
                <c:pt idx="139">
                  <c:v>44074.406999999999</c:v>
                </c:pt>
                <c:pt idx="140">
                  <c:v>44076.375999999997</c:v>
                </c:pt>
                <c:pt idx="141">
                  <c:v>44076.387000000002</c:v>
                </c:pt>
                <c:pt idx="142">
                  <c:v>44076.39</c:v>
                </c:pt>
                <c:pt idx="143">
                  <c:v>44078.374000000003</c:v>
                </c:pt>
                <c:pt idx="144">
                  <c:v>44082.347000000002</c:v>
                </c:pt>
                <c:pt idx="145">
                  <c:v>44082.353000000003</c:v>
                </c:pt>
                <c:pt idx="146">
                  <c:v>44084.330999999998</c:v>
                </c:pt>
                <c:pt idx="147">
                  <c:v>44086.313999999998</c:v>
                </c:pt>
                <c:pt idx="148">
                  <c:v>44288.695</c:v>
                </c:pt>
                <c:pt idx="149">
                  <c:v>44449.440000000002</c:v>
                </c:pt>
                <c:pt idx="150">
                  <c:v>44453.385000000002</c:v>
                </c:pt>
                <c:pt idx="151">
                  <c:v>44461.324000000001</c:v>
                </c:pt>
                <c:pt idx="152">
                  <c:v>44748.417000000001</c:v>
                </c:pt>
                <c:pt idx="153">
                  <c:v>44750.400000000001</c:v>
                </c:pt>
                <c:pt idx="154">
                  <c:v>44758.338000000003</c:v>
                </c:pt>
                <c:pt idx="155">
                  <c:v>44793.400999999998</c:v>
                </c:pt>
                <c:pt idx="156">
                  <c:v>44793.430999999997</c:v>
                </c:pt>
                <c:pt idx="157">
                  <c:v>45131.364000000001</c:v>
                </c:pt>
                <c:pt idx="158">
                  <c:v>45133.345000000001</c:v>
                </c:pt>
                <c:pt idx="159">
                  <c:v>45133.351999999999</c:v>
                </c:pt>
                <c:pt idx="160">
                  <c:v>45135.322999999997</c:v>
                </c:pt>
                <c:pt idx="161">
                  <c:v>45158.476999999999</c:v>
                </c:pt>
                <c:pt idx="162">
                  <c:v>45172.383999999998</c:v>
                </c:pt>
                <c:pt idx="163">
                  <c:v>45178.341</c:v>
                </c:pt>
                <c:pt idx="164">
                  <c:v>45551.377999999997</c:v>
                </c:pt>
                <c:pt idx="165">
                  <c:v>45883.400999999998</c:v>
                </c:pt>
                <c:pt idx="166">
                  <c:v>45885.383999999998</c:v>
                </c:pt>
                <c:pt idx="167">
                  <c:v>45887.385000000002</c:v>
                </c:pt>
                <c:pt idx="168">
                  <c:v>46268.3681</c:v>
                </c:pt>
                <c:pt idx="169">
                  <c:v>46269.359700000001</c:v>
                </c:pt>
                <c:pt idx="170">
                  <c:v>46269.359900000003</c:v>
                </c:pt>
                <c:pt idx="171">
                  <c:v>46270.352299999999</c:v>
                </c:pt>
                <c:pt idx="172">
                  <c:v>46270.352400000003</c:v>
                </c:pt>
                <c:pt idx="173">
                  <c:v>46272.3361</c:v>
                </c:pt>
                <c:pt idx="174">
                  <c:v>46272.336199999998</c:v>
                </c:pt>
                <c:pt idx="175">
                  <c:v>46273.328699999998</c:v>
                </c:pt>
                <c:pt idx="176">
                  <c:v>46273.3289</c:v>
                </c:pt>
                <c:pt idx="177">
                  <c:v>46274.319499999998</c:v>
                </c:pt>
                <c:pt idx="178">
                  <c:v>46274.320699999997</c:v>
                </c:pt>
                <c:pt idx="179">
                  <c:v>46551.762000000002</c:v>
                </c:pt>
                <c:pt idx="180">
                  <c:v>46551.762699999999</c:v>
                </c:pt>
                <c:pt idx="181">
                  <c:v>46551.762699999999</c:v>
                </c:pt>
                <c:pt idx="182">
                  <c:v>46624.517999999996</c:v>
                </c:pt>
                <c:pt idx="183">
                  <c:v>46624.518100000001</c:v>
                </c:pt>
                <c:pt idx="184">
                  <c:v>46624.518100000001</c:v>
                </c:pt>
                <c:pt idx="185">
                  <c:v>46643.737999999998</c:v>
                </c:pt>
                <c:pt idx="186">
                  <c:v>46644.05</c:v>
                </c:pt>
                <c:pt idx="187">
                  <c:v>46924.49</c:v>
                </c:pt>
                <c:pt idx="188">
                  <c:v>47013.13</c:v>
                </c:pt>
                <c:pt idx="189">
                  <c:v>47013.451000000001</c:v>
                </c:pt>
                <c:pt idx="190">
                  <c:v>47316.701000000001</c:v>
                </c:pt>
                <c:pt idx="191">
                  <c:v>47351.09</c:v>
                </c:pt>
                <c:pt idx="192">
                  <c:v>47351.421999999999</c:v>
                </c:pt>
                <c:pt idx="193">
                  <c:v>47380.232000000004</c:v>
                </c:pt>
                <c:pt idx="194">
                  <c:v>47380.589</c:v>
                </c:pt>
                <c:pt idx="195">
                  <c:v>47681.798000000003</c:v>
                </c:pt>
                <c:pt idx="196">
                  <c:v>47740.659</c:v>
                </c:pt>
                <c:pt idx="197">
                  <c:v>48444.417999999998</c:v>
                </c:pt>
                <c:pt idx="198">
                  <c:v>48724.855000000003</c:v>
                </c:pt>
                <c:pt idx="199">
                  <c:v>48773.807999999997</c:v>
                </c:pt>
                <c:pt idx="200">
                  <c:v>49127.66</c:v>
                </c:pt>
                <c:pt idx="201">
                  <c:v>49164.707999999999</c:v>
                </c:pt>
                <c:pt idx="202">
                  <c:v>49211.661</c:v>
                </c:pt>
                <c:pt idx="203">
                  <c:v>49215.629000000001</c:v>
                </c:pt>
                <c:pt idx="204">
                  <c:v>49500.690999999999</c:v>
                </c:pt>
                <c:pt idx="205">
                  <c:v>50240.152000000002</c:v>
                </c:pt>
                <c:pt idx="206">
                  <c:v>50305.646999999997</c:v>
                </c:pt>
                <c:pt idx="207">
                  <c:v>50578.821000000004</c:v>
                </c:pt>
                <c:pt idx="208">
                  <c:v>50963.762000000002</c:v>
                </c:pt>
                <c:pt idx="209">
                  <c:v>51012.716</c:v>
                </c:pt>
                <c:pt idx="210">
                  <c:v>52810.42</c:v>
                </c:pt>
                <c:pt idx="211">
                  <c:v>53511.8652</c:v>
                </c:pt>
                <c:pt idx="212">
                  <c:v>54610.804700000001</c:v>
                </c:pt>
                <c:pt idx="213">
                  <c:v>54614.772199999999</c:v>
                </c:pt>
                <c:pt idx="214">
                  <c:v>55005.666899999997</c:v>
                </c:pt>
                <c:pt idx="215">
                  <c:v>55380.683199999999</c:v>
                </c:pt>
                <c:pt idx="216">
                  <c:v>55750.417699999998</c:v>
                </c:pt>
                <c:pt idx="217">
                  <c:v>55757.364399999999</c:v>
                </c:pt>
                <c:pt idx="218">
                  <c:v>55758.354700000004</c:v>
                </c:pt>
              </c:numCache>
            </c:numRef>
          </c:xVal>
          <c:yVal>
            <c:numRef>
              <c:f>'A (2)'!$O$21:$O$239</c:f>
              <c:numCache>
                <c:formatCode>General</c:formatCode>
                <c:ptCount val="219"/>
                <c:pt idx="168">
                  <c:v>-9.9438664698829213E-2</c:v>
                </c:pt>
                <c:pt idx="169">
                  <c:v>-9.9446590270039659E-2</c:v>
                </c:pt>
                <c:pt idx="170">
                  <c:v>-9.9446590270039659E-2</c:v>
                </c:pt>
                <c:pt idx="171">
                  <c:v>-9.9454515841250118E-2</c:v>
                </c:pt>
                <c:pt idx="172">
                  <c:v>-9.9454515841250118E-2</c:v>
                </c:pt>
                <c:pt idx="173">
                  <c:v>-9.9470366983671024E-2</c:v>
                </c:pt>
                <c:pt idx="174">
                  <c:v>-9.9470366983671024E-2</c:v>
                </c:pt>
                <c:pt idx="175">
                  <c:v>-9.9478292554881484E-2</c:v>
                </c:pt>
                <c:pt idx="176">
                  <c:v>-9.9478292554881484E-2</c:v>
                </c:pt>
                <c:pt idx="177">
                  <c:v>-9.948621812609193E-2</c:v>
                </c:pt>
                <c:pt idx="178">
                  <c:v>-9.948621812609193E-2</c:v>
                </c:pt>
                <c:pt idx="181">
                  <c:v>-0.10170273620794898</c:v>
                </c:pt>
                <c:pt idx="184">
                  <c:v>-0.10228394476338229</c:v>
                </c:pt>
                <c:pt idx="187">
                  <c:v>-0.10468010912600964</c:v>
                </c:pt>
                <c:pt idx="188">
                  <c:v>-0.10538812682081022</c:v>
                </c:pt>
                <c:pt idx="189">
                  <c:v>-0.10539076867788037</c:v>
                </c:pt>
                <c:pt idx="190">
                  <c:v>-0.10781335161120924</c:v>
                </c:pt>
                <c:pt idx="191">
                  <c:v>-0.10808810474650499</c:v>
                </c:pt>
                <c:pt idx="192">
                  <c:v>-0.10809074660357514</c:v>
                </c:pt>
                <c:pt idx="193">
                  <c:v>-0.10832058816867832</c:v>
                </c:pt>
                <c:pt idx="194">
                  <c:v>-0.10832323002574847</c:v>
                </c:pt>
                <c:pt idx="195">
                  <c:v>-0.11072996181665641</c:v>
                </c:pt>
                <c:pt idx="196">
                  <c:v>-0.11120021237514337</c:v>
                </c:pt>
                <c:pt idx="197">
                  <c:v>-0.11682208422042561</c:v>
                </c:pt>
                <c:pt idx="198">
                  <c:v>-0.11906237901591402</c:v>
                </c:pt>
                <c:pt idx="199">
                  <c:v>-0.11945337386229643</c:v>
                </c:pt>
                <c:pt idx="200">
                  <c:v>-0.12228016092735847</c:v>
                </c:pt>
                <c:pt idx="201">
                  <c:v>-0.12257604891921542</c:v>
                </c:pt>
                <c:pt idx="202">
                  <c:v>-0.12295119262317691</c:v>
                </c:pt>
                <c:pt idx="203">
                  <c:v>-0.12298289490801874</c:v>
                </c:pt>
                <c:pt idx="204">
                  <c:v>-0.12526017570248926</c:v>
                </c:pt>
                <c:pt idx="205">
                  <c:v>-0.13116736811134785</c:v>
                </c:pt>
                <c:pt idx="206">
                  <c:v>-0.13169045581123784</c:v>
                </c:pt>
                <c:pt idx="207">
                  <c:v>-0.13387262975118291</c:v>
                </c:pt>
                <c:pt idx="208">
                  <c:v>-0.1369477513808392</c:v>
                </c:pt>
                <c:pt idx="209">
                  <c:v>-0.13733874622722159</c:v>
                </c:pt>
                <c:pt idx="210">
                  <c:v>-0.15169988126056477</c:v>
                </c:pt>
                <c:pt idx="211">
                  <c:v>-0.15730326010635595</c:v>
                </c:pt>
                <c:pt idx="212">
                  <c:v>-0.16608215115046915</c:v>
                </c:pt>
                <c:pt idx="213">
                  <c:v>-0.16611385343531096</c:v>
                </c:pt>
                <c:pt idx="214">
                  <c:v>-0.16923652849222995</c:v>
                </c:pt>
                <c:pt idx="215">
                  <c:v>-0.17223239440978166</c:v>
                </c:pt>
                <c:pt idx="216">
                  <c:v>-0.17518599061421097</c:v>
                </c:pt>
                <c:pt idx="217">
                  <c:v>-0.17524146961268416</c:v>
                </c:pt>
                <c:pt idx="218">
                  <c:v>-0.1752493951838946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C2-4202-AD2C-1361A4A2A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238536"/>
        <c:axId val="1"/>
      </c:scatterChart>
      <c:valAx>
        <c:axId val="730238536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JD</a:t>
                </a:r>
              </a:p>
            </c:rich>
          </c:tx>
          <c:layout>
            <c:manualLayout>
              <c:xMode val="edge"/>
              <c:yMode val="edge"/>
              <c:x val="0.52333391659375916"/>
              <c:y val="0.8888915552222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88888888888891E-2"/>
              <c:y val="0.428572761738116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2385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111134441528143"/>
          <c:y val="0.89524076157147026"/>
          <c:w val="0.55444502770487025"/>
          <c:h val="6.34923967837354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552450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9BD34FD-2F06-8121-3A61-6E61D4C15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0</xdr:row>
      <xdr:rowOff>9525</xdr:rowOff>
    </xdr:from>
    <xdr:to>
      <xdr:col>25</xdr:col>
      <xdr:colOff>504825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DF61CD8-30EF-58A5-8EED-8BA400A95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25</xdr:row>
      <xdr:rowOff>114300</xdr:rowOff>
    </xdr:from>
    <xdr:to>
      <xdr:col>26</xdr:col>
      <xdr:colOff>571500</xdr:colOff>
      <xdr:row>44</xdr:row>
      <xdr:rowOff>142875</xdr:rowOff>
    </xdr:to>
    <xdr:graphicFrame macro="">
      <xdr:nvGraphicFramePr>
        <xdr:cNvPr id="3079" name="Chart 1">
          <a:extLst>
            <a:ext uri="{FF2B5EF4-FFF2-40B4-BE49-F238E27FC236}">
              <a16:creationId xmlns:a16="http://schemas.microsoft.com/office/drawing/2014/main" id="{F9A91B6D-6B08-41BA-1116-8215DB460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0</xdr:row>
      <xdr:rowOff>0</xdr:rowOff>
    </xdr:from>
    <xdr:to>
      <xdr:col>19</xdr:col>
      <xdr:colOff>419100</xdr:colOff>
      <xdr:row>17</xdr:row>
      <xdr:rowOff>142875</xdr:rowOff>
    </xdr:to>
    <xdr:graphicFrame macro="">
      <xdr:nvGraphicFramePr>
        <xdr:cNvPr id="3080" name="Chart 2">
          <a:extLst>
            <a:ext uri="{FF2B5EF4-FFF2-40B4-BE49-F238E27FC236}">
              <a16:creationId xmlns:a16="http://schemas.microsoft.com/office/drawing/2014/main" id="{8A3C50CB-58F1-193C-A8E5-8A37D1C31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32</xdr:col>
      <xdr:colOff>342900</xdr:colOff>
      <xdr:row>17</xdr:row>
      <xdr:rowOff>152400</xdr:rowOff>
    </xdr:to>
    <xdr:graphicFrame macro="">
      <xdr:nvGraphicFramePr>
        <xdr:cNvPr id="3081" name="Chart 3">
          <a:extLst>
            <a:ext uri="{FF2B5EF4-FFF2-40B4-BE49-F238E27FC236}">
              <a16:creationId xmlns:a16="http://schemas.microsoft.com/office/drawing/2014/main" id="{358B4055-6FFF-CACD-593F-ECDDB8895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05" TargetMode="External"/><Relationship Id="rId13" Type="http://schemas.openxmlformats.org/officeDocument/2006/relationships/hyperlink" Target="http://www.konkoly.hu/cgi-bin/IBVS?77" TargetMode="External"/><Relationship Id="rId18" Type="http://schemas.openxmlformats.org/officeDocument/2006/relationships/hyperlink" Target="http://www.konkoly.hu/cgi-bin/IBVS?77" TargetMode="External"/><Relationship Id="rId26" Type="http://schemas.openxmlformats.org/officeDocument/2006/relationships/hyperlink" Target="http://www.konkoly.hu/cgi-bin/IBVS?119" TargetMode="External"/><Relationship Id="rId39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5843" TargetMode="External"/><Relationship Id="rId21" Type="http://schemas.openxmlformats.org/officeDocument/2006/relationships/hyperlink" Target="http://www.konkoly.hu/cgi-bin/IBVS?77" TargetMode="External"/><Relationship Id="rId34" Type="http://schemas.openxmlformats.org/officeDocument/2006/relationships/hyperlink" Target="http://vsolj.cetus-net.org/no40.pdf" TargetMode="External"/><Relationship Id="rId42" Type="http://schemas.openxmlformats.org/officeDocument/2006/relationships/hyperlink" Target="http://vsolj.cetus-net.org/no46.pdf" TargetMode="External"/><Relationship Id="rId47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6005" TargetMode="External"/><Relationship Id="rId12" Type="http://schemas.openxmlformats.org/officeDocument/2006/relationships/hyperlink" Target="http://www.konkoly.hu/cgi-bin/IBVS?77" TargetMode="External"/><Relationship Id="rId17" Type="http://schemas.openxmlformats.org/officeDocument/2006/relationships/hyperlink" Target="http://www.konkoly.hu/cgi-bin/IBVS?77" TargetMode="External"/><Relationship Id="rId25" Type="http://schemas.openxmlformats.org/officeDocument/2006/relationships/hyperlink" Target="http://www.konkoly.hu/cgi-bin/IBVS?154" TargetMode="External"/><Relationship Id="rId33" Type="http://schemas.openxmlformats.org/officeDocument/2006/relationships/hyperlink" Target="http://vsolj.cetus-net.org/no40.pdf" TargetMode="External"/><Relationship Id="rId38" Type="http://schemas.openxmlformats.org/officeDocument/2006/relationships/hyperlink" Target="http://vsolj.cetus-net.org/no44.pdf" TargetMode="External"/><Relationship Id="rId46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2818" TargetMode="External"/><Relationship Id="rId16" Type="http://schemas.openxmlformats.org/officeDocument/2006/relationships/hyperlink" Target="http://www.konkoly.hu/cgi-bin/IBVS?77" TargetMode="External"/><Relationship Id="rId20" Type="http://schemas.openxmlformats.org/officeDocument/2006/relationships/hyperlink" Target="http://www.konkoly.hu/cgi-bin/IBVS?77" TargetMode="External"/><Relationship Id="rId29" Type="http://schemas.openxmlformats.org/officeDocument/2006/relationships/hyperlink" Target="http://www.konkoly.hu/cgi-bin/IBVS?2818" TargetMode="External"/><Relationship Id="rId41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konkoly.hu/cgi-bin/IBVS?2818" TargetMode="External"/><Relationship Id="rId6" Type="http://schemas.openxmlformats.org/officeDocument/2006/relationships/hyperlink" Target="http://www.konkoly.hu/cgi-bin/IBVS?6005" TargetMode="External"/><Relationship Id="rId11" Type="http://schemas.openxmlformats.org/officeDocument/2006/relationships/hyperlink" Target="http://www.konkoly.hu/cgi-bin/IBVS?77" TargetMode="External"/><Relationship Id="rId24" Type="http://schemas.openxmlformats.org/officeDocument/2006/relationships/hyperlink" Target="http://www.konkoly.hu/cgi-bin/IBVS?77" TargetMode="External"/><Relationship Id="rId32" Type="http://schemas.openxmlformats.org/officeDocument/2006/relationships/hyperlink" Target="http://www.konkoly.hu/cgi-bin/IBVS?2818" TargetMode="External"/><Relationship Id="rId37" Type="http://schemas.openxmlformats.org/officeDocument/2006/relationships/hyperlink" Target="http://vsolj.cetus-net.org/no44.pdf" TargetMode="External"/><Relationship Id="rId40" Type="http://schemas.openxmlformats.org/officeDocument/2006/relationships/hyperlink" Target="http://vsolj.cetus-net.org/no46.pdf" TargetMode="External"/><Relationship Id="rId45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aavso.org/sites/default/files/jaavso/v36n2/186.pdf" TargetMode="External"/><Relationship Id="rId15" Type="http://schemas.openxmlformats.org/officeDocument/2006/relationships/hyperlink" Target="http://www.konkoly.hu/cgi-bin/IBVS?77" TargetMode="External"/><Relationship Id="rId23" Type="http://schemas.openxmlformats.org/officeDocument/2006/relationships/hyperlink" Target="http://www.konkoly.hu/cgi-bin/IBVS?77" TargetMode="External"/><Relationship Id="rId28" Type="http://schemas.openxmlformats.org/officeDocument/2006/relationships/hyperlink" Target="http://vsolj.cetus-net.org/no47.pdf" TargetMode="External"/><Relationship Id="rId36" Type="http://schemas.openxmlformats.org/officeDocument/2006/relationships/hyperlink" Target="http://vsolj.cetus-net.org/no44.pdf" TargetMode="External"/><Relationship Id="rId10" Type="http://schemas.openxmlformats.org/officeDocument/2006/relationships/hyperlink" Target="http://www.konkoly.hu/cgi-bin/IBVS?77" TargetMode="External"/><Relationship Id="rId19" Type="http://schemas.openxmlformats.org/officeDocument/2006/relationships/hyperlink" Target="http://www.konkoly.hu/cgi-bin/IBVS?77" TargetMode="External"/><Relationship Id="rId31" Type="http://schemas.openxmlformats.org/officeDocument/2006/relationships/hyperlink" Target="http://www.konkoly.hu/cgi-bin/IBVS?2818" TargetMode="External"/><Relationship Id="rId44" Type="http://schemas.openxmlformats.org/officeDocument/2006/relationships/hyperlink" Target="http://vsolj.cetus-net.org/no48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ar.astro.cz/oejv/issues/oejv0155.pdf" TargetMode="External"/><Relationship Id="rId14" Type="http://schemas.openxmlformats.org/officeDocument/2006/relationships/hyperlink" Target="http://www.konkoly.hu/cgi-bin/IBVS?77" TargetMode="External"/><Relationship Id="rId22" Type="http://schemas.openxmlformats.org/officeDocument/2006/relationships/hyperlink" Target="http://www.konkoly.hu/cgi-bin/IBVS?77" TargetMode="External"/><Relationship Id="rId27" Type="http://schemas.openxmlformats.org/officeDocument/2006/relationships/hyperlink" Target="http://vsolj.cetus-net.org/no47.pdf" TargetMode="External"/><Relationship Id="rId30" Type="http://schemas.openxmlformats.org/officeDocument/2006/relationships/hyperlink" Target="http://www.konkoly.hu/cgi-bin/IBVS?2818" TargetMode="External"/><Relationship Id="rId35" Type="http://schemas.openxmlformats.org/officeDocument/2006/relationships/hyperlink" Target="http://vsolj.cetus-net.org/no40.pdf" TargetMode="External"/><Relationship Id="rId43" Type="http://schemas.openxmlformats.org/officeDocument/2006/relationships/hyperlink" Target="http://vsolj.cetus-net.org/no48.pdf" TargetMode="External"/><Relationship Id="rId48" Type="http://schemas.openxmlformats.org/officeDocument/2006/relationships/hyperlink" Target="http://vsolj.cetus-net.org/vsoljno5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H700"/>
  <sheetViews>
    <sheetView tabSelected="1" workbookViewId="0">
      <pane xSplit="13" ySplit="22" topLeftCell="N502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8.5703125" style="1" customWidth="1"/>
    <col min="2" max="2" width="5.140625" style="1" customWidth="1"/>
    <col min="3" max="3" width="16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61" customWidth="1"/>
    <col min="18" max="16384" width="10.28515625" style="1"/>
  </cols>
  <sheetData>
    <row r="1" spans="1:23" ht="20.25" x14ac:dyDescent="0.3">
      <c r="A1" s="3" t="s">
        <v>0</v>
      </c>
      <c r="Q1" s="1"/>
      <c r="V1" s="4" t="s">
        <v>1</v>
      </c>
      <c r="W1" s="5" t="s">
        <v>2</v>
      </c>
    </row>
    <row r="2" spans="1:23" s="63" customFormat="1" ht="12.95" customHeight="1" x14ac:dyDescent="0.2">
      <c r="A2" s="63" t="s">
        <v>3</v>
      </c>
      <c r="B2" s="64" t="s">
        <v>4</v>
      </c>
      <c r="G2" s="56"/>
      <c r="V2" s="63">
        <v>-40000</v>
      </c>
      <c r="W2" s="63">
        <f t="shared" ref="W2:W17" si="0">+D$11+D$12*V2+D$13*V2^2</f>
        <v>-0.70724640761757862</v>
      </c>
    </row>
    <row r="3" spans="1:23" s="63" customFormat="1" ht="12.95" customHeight="1" x14ac:dyDescent="0.2">
      <c r="C3" s="63" t="s">
        <v>5</v>
      </c>
      <c r="G3" s="56"/>
      <c r="V3" s="63">
        <v>-35000</v>
      </c>
      <c r="W3" s="63">
        <f t="shared" si="0"/>
        <v>-0.5542033743301833</v>
      </c>
    </row>
    <row r="4" spans="1:23" s="63" customFormat="1" ht="12.95" customHeight="1" x14ac:dyDescent="0.2">
      <c r="A4" s="65" t="s">
        <v>6</v>
      </c>
      <c r="C4" s="66">
        <v>38937.769</v>
      </c>
      <c r="D4" s="67">
        <v>0.66142612999999995</v>
      </c>
      <c r="G4" s="56"/>
      <c r="V4" s="63">
        <v>-30000</v>
      </c>
      <c r="W4" s="63">
        <f t="shared" si="0"/>
        <v>-0.4196231731383292</v>
      </c>
    </row>
    <row r="5" spans="1:23" s="63" customFormat="1" ht="12.95" customHeight="1" x14ac:dyDescent="0.2">
      <c r="A5" s="68" t="s">
        <v>7</v>
      </c>
      <c r="C5" s="69">
        <v>-9.5</v>
      </c>
      <c r="D5" s="63" t="s">
        <v>8</v>
      </c>
      <c r="G5" s="56"/>
      <c r="V5" s="63">
        <v>-25000</v>
      </c>
      <c r="W5" s="63">
        <f t="shared" si="0"/>
        <v>-0.30350580404201621</v>
      </c>
    </row>
    <row r="6" spans="1:23" s="63" customFormat="1" ht="12.95" customHeight="1" x14ac:dyDescent="0.2">
      <c r="A6" s="65" t="s">
        <v>9</v>
      </c>
      <c r="G6" s="56"/>
      <c r="V6" s="63">
        <v>-20000</v>
      </c>
      <c r="W6" s="63">
        <f t="shared" si="0"/>
        <v>-0.20585126704124451</v>
      </c>
    </row>
    <row r="7" spans="1:23" s="63" customFormat="1" ht="12.95" customHeight="1" x14ac:dyDescent="0.2">
      <c r="A7" s="63" t="s">
        <v>10</v>
      </c>
      <c r="C7" s="63">
        <f>+C4</f>
        <v>38937.769</v>
      </c>
      <c r="G7" s="56"/>
      <c r="V7" s="63">
        <v>-15000</v>
      </c>
      <c r="W7" s="63">
        <f t="shared" si="0"/>
        <v>-0.12665956213601393</v>
      </c>
    </row>
    <row r="8" spans="1:23" s="63" customFormat="1" ht="12.95" customHeight="1" x14ac:dyDescent="0.2">
      <c r="A8" s="63" t="s">
        <v>11</v>
      </c>
      <c r="C8" s="63">
        <f>+D4</f>
        <v>0.66142612999999995</v>
      </c>
      <c r="G8" s="56"/>
      <c r="V8" s="63">
        <v>-10000</v>
      </c>
      <c r="W8" s="63">
        <f t="shared" si="0"/>
        <v>-6.5930689326324537E-2</v>
      </c>
    </row>
    <row r="9" spans="1:23" s="63" customFormat="1" ht="12.95" customHeight="1" x14ac:dyDescent="0.2">
      <c r="A9" s="70" t="s">
        <v>12</v>
      </c>
      <c r="B9" s="71">
        <v>470</v>
      </c>
      <c r="C9" s="72" t="str">
        <f>"F"&amp;B9</f>
        <v>F470</v>
      </c>
      <c r="D9" s="72" t="str">
        <f>"G"&amp;B9</f>
        <v>G470</v>
      </c>
      <c r="G9" s="56"/>
      <c r="V9" s="63">
        <v>-5000</v>
      </c>
      <c r="W9" s="63">
        <f t="shared" si="0"/>
        <v>-2.366464861217632E-2</v>
      </c>
    </row>
    <row r="10" spans="1:23" s="63" customFormat="1" ht="12.95" customHeight="1" x14ac:dyDescent="0.2">
      <c r="C10" s="73" t="s">
        <v>13</v>
      </c>
      <c r="D10" s="73" t="s">
        <v>14</v>
      </c>
      <c r="G10" s="56"/>
      <c r="V10" s="63">
        <v>0</v>
      </c>
      <c r="W10" s="63">
        <f t="shared" si="0"/>
        <v>1.3856000643072043E-4</v>
      </c>
    </row>
    <row r="11" spans="1:23" s="63" customFormat="1" ht="12.95" customHeight="1" x14ac:dyDescent="0.2">
      <c r="A11" s="63" t="s">
        <v>15</v>
      </c>
      <c r="C11" s="74">
        <f ca="1">INTERCEPT(INDIRECT($D$9):G988,INDIRECT($C$9):F988)</f>
        <v>0.23755318872568257</v>
      </c>
      <c r="D11" s="57">
        <f>+E11*F11</f>
        <v>1.3856000643072043E-4</v>
      </c>
      <c r="E11" s="75">
        <v>1.3856000643072043E-4</v>
      </c>
      <c r="F11" s="63">
        <v>1</v>
      </c>
      <c r="G11" s="56"/>
      <c r="V11" s="63">
        <v>5000</v>
      </c>
      <c r="W11" s="63">
        <f t="shared" si="0"/>
        <v>5.4789365294965822E-3</v>
      </c>
    </row>
    <row r="12" spans="1:23" s="63" customFormat="1" ht="12.95" customHeight="1" x14ac:dyDescent="0.2">
      <c r="A12" s="63" t="s">
        <v>16</v>
      </c>
      <c r="C12" s="74">
        <f ca="1">SLOPE(INDIRECT($D$9):G988,INDIRECT($C$9):F988)</f>
        <v>-1.4912353348971385E-5</v>
      </c>
      <c r="D12" s="57">
        <f>+E12*F12</f>
        <v>2.9143585141672903E-6</v>
      </c>
      <c r="E12" s="76">
        <v>2.9143585141672902E-2</v>
      </c>
      <c r="F12" s="77">
        <v>1E-4</v>
      </c>
      <c r="G12" s="56"/>
      <c r="V12" s="63">
        <v>10000</v>
      </c>
      <c r="W12" s="63">
        <f t="shared" si="0"/>
        <v>-7.6435190429787331E-3</v>
      </c>
    </row>
    <row r="13" spans="1:23" s="63" customFormat="1" ht="12.95" customHeight="1" x14ac:dyDescent="0.2">
      <c r="A13" s="63" t="s">
        <v>17</v>
      </c>
      <c r="C13" s="57" t="s">
        <v>18</v>
      </c>
      <c r="D13" s="57">
        <f>+E13*F13</f>
        <v>-3.6925664191082356E-10</v>
      </c>
      <c r="E13" s="78">
        <v>-3.6925664191082355E-2</v>
      </c>
      <c r="F13" s="77">
        <v>1E-8</v>
      </c>
      <c r="G13" s="56"/>
      <c r="V13" s="63">
        <v>15000</v>
      </c>
      <c r="W13" s="63">
        <f t="shared" si="0"/>
        <v>-3.9228806710995219E-2</v>
      </c>
    </row>
    <row r="14" spans="1:23" s="63" customFormat="1" ht="12.95" customHeight="1" x14ac:dyDescent="0.2">
      <c r="E14" s="63">
        <f>SUM(T21:T946)</f>
        <v>4.449473058523532</v>
      </c>
      <c r="G14" s="56"/>
      <c r="V14" s="63">
        <v>20000</v>
      </c>
      <c r="W14" s="63">
        <f t="shared" si="0"/>
        <v>-8.9276926474552903E-2</v>
      </c>
    </row>
    <row r="15" spans="1:23" s="63" customFormat="1" ht="12.95" customHeight="1" x14ac:dyDescent="0.2">
      <c r="A15" s="65" t="s">
        <v>19</v>
      </c>
      <c r="C15" s="79">
        <f ca="1">(C7+C11)+(C8+C12)*INT(MAX(F21:F3529))</f>
        <v>60116.39374223449</v>
      </c>
      <c r="D15" s="74">
        <f>+C7+INT(MAX(F21:F1584))*C8+D11+D12*INT(MAX(F21:F4019))+D13*INT(MAX(F21:F4046)^2)</f>
        <v>60116.34853549851</v>
      </c>
      <c r="E15" s="70" t="s">
        <v>20</v>
      </c>
      <c r="F15" s="69">
        <v>1</v>
      </c>
      <c r="G15" s="56"/>
      <c r="R15" s="63" t="s">
        <v>21</v>
      </c>
      <c r="S15" s="57">
        <v>0.2</v>
      </c>
      <c r="V15" s="63">
        <v>25000</v>
      </c>
      <c r="W15" s="63">
        <f t="shared" si="0"/>
        <v>-0.15778787833365174</v>
      </c>
    </row>
    <row r="16" spans="1:23" s="63" customFormat="1" ht="12.95" customHeight="1" x14ac:dyDescent="0.2">
      <c r="A16" s="65" t="s">
        <v>22</v>
      </c>
      <c r="C16" s="79">
        <f ca="1">+C8+C12</f>
        <v>0.66141121764665101</v>
      </c>
      <c r="D16" s="74">
        <f>+C8+D12+2*D13*MAX(F21:F892)</f>
        <v>0.66140539679390953</v>
      </c>
      <c r="E16" s="70" t="s">
        <v>23</v>
      </c>
      <c r="F16" s="74">
        <f ca="1">NOW()+15018.5+$C$5/24</f>
        <v>60368.715132407408</v>
      </c>
      <c r="G16" s="56"/>
      <c r="R16" s="63" t="s">
        <v>24</v>
      </c>
      <c r="S16" s="57">
        <v>0.1</v>
      </c>
      <c r="V16" s="63">
        <v>30000</v>
      </c>
      <c r="W16" s="63">
        <f t="shared" si="0"/>
        <v>-0.24476166228829174</v>
      </c>
    </row>
    <row r="17" spans="1:23" s="63" customFormat="1" ht="12.95" customHeight="1" x14ac:dyDescent="0.2">
      <c r="A17" s="70" t="s">
        <v>25</v>
      </c>
      <c r="C17" s="63">
        <f>COUNT(C21:C2187)</f>
        <v>496</v>
      </c>
      <c r="E17" s="70" t="s">
        <v>26</v>
      </c>
      <c r="F17" s="74">
        <f ca="1">ROUND(2*(F16-$C$7)/$C$8,0)/2+F15</f>
        <v>32402</v>
      </c>
      <c r="G17" s="56"/>
      <c r="R17" s="63" t="s">
        <v>27</v>
      </c>
      <c r="S17" s="57">
        <v>1</v>
      </c>
      <c r="V17" s="63">
        <v>35000</v>
      </c>
      <c r="W17" s="63">
        <f t="shared" si="0"/>
        <v>-0.350198278338473</v>
      </c>
    </row>
    <row r="18" spans="1:23" s="63" customFormat="1" ht="12.95" customHeight="1" x14ac:dyDescent="0.2">
      <c r="A18" s="65" t="s">
        <v>28</v>
      </c>
      <c r="C18" s="66">
        <f ca="1">+C15</f>
        <v>60116.39374223449</v>
      </c>
      <c r="D18" s="67">
        <f ca="1">+C16</f>
        <v>0.66141121764665101</v>
      </c>
      <c r="E18" s="70" t="s">
        <v>29</v>
      </c>
      <c r="F18" s="74">
        <f ca="1">ROUND(2*(F16-$C$15)/$C$16,0)/2+F15</f>
        <v>382.5</v>
      </c>
      <c r="G18" s="56"/>
      <c r="R18" s="63" t="s">
        <v>30</v>
      </c>
      <c r="S18" s="57">
        <v>1</v>
      </c>
    </row>
    <row r="19" spans="1:23" s="63" customFormat="1" ht="12.95" customHeight="1" x14ac:dyDescent="0.2">
      <c r="A19" s="65" t="s">
        <v>31</v>
      </c>
      <c r="C19" s="80">
        <f>+D15</f>
        <v>60116.34853549851</v>
      </c>
      <c r="D19" s="81">
        <f>+D16</f>
        <v>0.66140539679390953</v>
      </c>
      <c r="E19" s="70" t="s">
        <v>32</v>
      </c>
      <c r="F19" s="82">
        <f ca="1">+$C$15+$C$16*F18-15018.5-$C$5/24</f>
        <v>45351.279366317671</v>
      </c>
      <c r="G19" s="56"/>
    </row>
    <row r="20" spans="1:23" s="63" customFormat="1" ht="12.95" customHeight="1" x14ac:dyDescent="0.2">
      <c r="A20" s="73" t="s">
        <v>33</v>
      </c>
      <c r="B20" s="73" t="s">
        <v>34</v>
      </c>
      <c r="C20" s="73" t="s">
        <v>35</v>
      </c>
      <c r="D20" s="73" t="s">
        <v>36</v>
      </c>
      <c r="E20" s="73" t="s">
        <v>37</v>
      </c>
      <c r="F20" s="73" t="s">
        <v>1</v>
      </c>
      <c r="G20" s="83" t="s">
        <v>38</v>
      </c>
      <c r="H20" s="84" t="s">
        <v>21</v>
      </c>
      <c r="I20" s="84" t="s">
        <v>24</v>
      </c>
      <c r="J20" s="84" t="s">
        <v>27</v>
      </c>
      <c r="K20" s="84" t="s">
        <v>30</v>
      </c>
      <c r="L20" s="84" t="s">
        <v>39</v>
      </c>
      <c r="M20" s="84" t="s">
        <v>40</v>
      </c>
      <c r="N20" s="84" t="s">
        <v>41</v>
      </c>
      <c r="O20" s="84" t="s">
        <v>42</v>
      </c>
      <c r="P20" s="85" t="s">
        <v>2</v>
      </c>
      <c r="Q20" s="73" t="s">
        <v>43</v>
      </c>
      <c r="R20" s="84" t="s">
        <v>44</v>
      </c>
      <c r="S20" s="84" t="s">
        <v>45</v>
      </c>
      <c r="T20" s="84" t="s">
        <v>46</v>
      </c>
      <c r="U20" s="86" t="s">
        <v>47</v>
      </c>
    </row>
    <row r="21" spans="1:23" s="63" customFormat="1" ht="12.95" customHeight="1" x14ac:dyDescent="0.2">
      <c r="A21" s="87" t="s">
        <v>48</v>
      </c>
      <c r="B21" s="88" t="s">
        <v>49</v>
      </c>
      <c r="C21" s="89">
        <v>15192.652</v>
      </c>
      <c r="D21" s="28"/>
      <c r="E21" s="63">
        <f t="shared" ref="E21:E84" si="1">+(C21-C$7)/C$8</f>
        <v>-35899.877436048679</v>
      </c>
      <c r="F21" s="90">
        <f t="shared" ref="F21:F32" si="2">ROUND(2*E21,0)/2+1</f>
        <v>-35899</v>
      </c>
      <c r="G21" s="56">
        <f t="shared" ref="G21:G84" si="3">+C21-(C$7+F21*C$8)</f>
        <v>-0.58035913000094297</v>
      </c>
      <c r="H21" s="63">
        <f t="shared" ref="H21:H52" si="4">+G21</f>
        <v>-0.58035913000094297</v>
      </c>
      <c r="O21" s="63">
        <f ca="1">+C$11+C$12*$F21</f>
        <v>0.77289176160040629</v>
      </c>
      <c r="P21" s="70">
        <f>+D$11+D$12*F21+D$13*F21^2</f>
        <v>-0.58035913669711681</v>
      </c>
      <c r="Q21" s="91">
        <f t="shared" ref="Q21:Q84" si="5">+C21-15018.5</f>
        <v>174.15200000000004</v>
      </c>
      <c r="R21" s="63">
        <f t="shared" ref="R21:R84" si="6">+(P21-G21)^2</f>
        <v>4.4838744063883794E-17</v>
      </c>
      <c r="S21" s="57">
        <f t="shared" ref="S21:S52" si="7">S$15</f>
        <v>0.2</v>
      </c>
      <c r="T21" s="63">
        <f t="shared" ref="T21:T84" si="8">+S21*R21</f>
        <v>8.9677488127767598E-18</v>
      </c>
    </row>
    <row r="22" spans="1:23" s="63" customFormat="1" ht="12.95" customHeight="1" x14ac:dyDescent="0.2">
      <c r="A22" s="87" t="s">
        <v>48</v>
      </c>
      <c r="B22" s="88" t="s">
        <v>49</v>
      </c>
      <c r="C22" s="89">
        <v>15233.647000000001</v>
      </c>
      <c r="D22" s="28"/>
      <c r="E22" s="63">
        <f t="shared" si="1"/>
        <v>-35837.897725631134</v>
      </c>
      <c r="F22" s="90">
        <f t="shared" si="2"/>
        <v>-35837</v>
      </c>
      <c r="G22" s="56">
        <f t="shared" si="3"/>
        <v>-0.59377918999962276</v>
      </c>
      <c r="H22" s="63">
        <f t="shared" si="4"/>
        <v>-0.59377918999962276</v>
      </c>
      <c r="Q22" s="91">
        <f t="shared" si="5"/>
        <v>215.14700000000084</v>
      </c>
      <c r="R22" s="63">
        <f t="shared" si="6"/>
        <v>0.35257372647660812</v>
      </c>
      <c r="S22" s="57">
        <f t="shared" si="7"/>
        <v>0.2</v>
      </c>
      <c r="T22" s="63">
        <f t="shared" si="8"/>
        <v>7.0514745295321632E-2</v>
      </c>
    </row>
    <row r="23" spans="1:23" s="63" customFormat="1" ht="12.95" customHeight="1" x14ac:dyDescent="0.2">
      <c r="A23" s="87" t="s">
        <v>48</v>
      </c>
      <c r="B23" s="88" t="s">
        <v>49</v>
      </c>
      <c r="C23" s="89">
        <v>15634.522000000001</v>
      </c>
      <c r="D23" s="28"/>
      <c r="E23" s="63">
        <f t="shared" si="1"/>
        <v>-35231.82097447526</v>
      </c>
      <c r="F23" s="90">
        <f t="shared" si="2"/>
        <v>-35231</v>
      </c>
      <c r="G23" s="56">
        <f t="shared" si="3"/>
        <v>-0.5430139700001746</v>
      </c>
      <c r="H23" s="63">
        <f t="shared" si="4"/>
        <v>-0.5430139700001746</v>
      </c>
      <c r="Q23" s="91">
        <f t="shared" si="5"/>
        <v>616.02200000000084</v>
      </c>
      <c r="R23" s="63">
        <f t="shared" si="6"/>
        <v>0.2948641716153505</v>
      </c>
      <c r="S23" s="57">
        <f t="shared" si="7"/>
        <v>0.2</v>
      </c>
      <c r="T23" s="63">
        <f t="shared" si="8"/>
        <v>5.89728343230701E-2</v>
      </c>
    </row>
    <row r="24" spans="1:23" s="63" customFormat="1" ht="12.95" customHeight="1" x14ac:dyDescent="0.2">
      <c r="A24" s="87" t="s">
        <v>48</v>
      </c>
      <c r="B24" s="88" t="s">
        <v>49</v>
      </c>
      <c r="C24" s="89">
        <v>15636.51</v>
      </c>
      <c r="D24" s="28"/>
      <c r="E24" s="63">
        <f t="shared" si="1"/>
        <v>-35228.815347830299</v>
      </c>
      <c r="F24" s="90">
        <f t="shared" si="2"/>
        <v>-35228</v>
      </c>
      <c r="G24" s="56">
        <f t="shared" si="3"/>
        <v>-0.53929236000294622</v>
      </c>
      <c r="H24" s="63">
        <f t="shared" si="4"/>
        <v>-0.53929236000294622</v>
      </c>
      <c r="Q24" s="91">
        <f t="shared" si="5"/>
        <v>618.01000000000022</v>
      </c>
      <c r="R24" s="63">
        <f t="shared" si="6"/>
        <v>0.29083624955754733</v>
      </c>
      <c r="S24" s="57">
        <f t="shared" si="7"/>
        <v>0.2</v>
      </c>
      <c r="T24" s="63">
        <f t="shared" si="8"/>
        <v>5.8167249911509469E-2</v>
      </c>
    </row>
    <row r="25" spans="1:23" s="63" customFormat="1" ht="12.95" customHeight="1" x14ac:dyDescent="0.2">
      <c r="A25" s="87" t="s">
        <v>48</v>
      </c>
      <c r="B25" s="88" t="s">
        <v>49</v>
      </c>
      <c r="C25" s="89">
        <v>15842.871999999999</v>
      </c>
      <c r="D25" s="28"/>
      <c r="E25" s="63">
        <f t="shared" si="1"/>
        <v>-34916.81981176039</v>
      </c>
      <c r="F25" s="90">
        <f t="shared" si="2"/>
        <v>-34916</v>
      </c>
      <c r="G25" s="56">
        <f t="shared" si="3"/>
        <v>-0.54224492000139435</v>
      </c>
      <c r="H25" s="63">
        <f t="shared" si="4"/>
        <v>-0.54224492000139435</v>
      </c>
      <c r="Q25" s="91">
        <f t="shared" si="5"/>
        <v>824.37199999999939</v>
      </c>
      <c r="R25" s="63">
        <f t="shared" si="6"/>
        <v>0.29402955326731856</v>
      </c>
      <c r="S25" s="57">
        <f t="shared" si="7"/>
        <v>0.2</v>
      </c>
      <c r="T25" s="63">
        <f t="shared" si="8"/>
        <v>5.8805910653463717E-2</v>
      </c>
    </row>
    <row r="26" spans="1:23" s="63" customFormat="1" ht="12.95" customHeight="1" x14ac:dyDescent="0.2">
      <c r="A26" s="87" t="s">
        <v>48</v>
      </c>
      <c r="B26" s="88" t="s">
        <v>49</v>
      </c>
      <c r="C26" s="89">
        <v>16229.772999999999</v>
      </c>
      <c r="D26" s="28"/>
      <c r="E26" s="63">
        <f t="shared" si="1"/>
        <v>-34331.87013642778</v>
      </c>
      <c r="F26" s="90">
        <f t="shared" si="2"/>
        <v>-34331</v>
      </c>
      <c r="G26" s="56">
        <f t="shared" si="3"/>
        <v>-0.57553097000163689</v>
      </c>
      <c r="H26" s="63">
        <f t="shared" si="4"/>
        <v>-0.57553097000163689</v>
      </c>
      <c r="Q26" s="91">
        <f t="shared" si="5"/>
        <v>1211.2729999999992</v>
      </c>
      <c r="R26" s="63">
        <f t="shared" si="6"/>
        <v>0.33123589743102505</v>
      </c>
      <c r="S26" s="57">
        <f t="shared" si="7"/>
        <v>0.2</v>
      </c>
      <c r="T26" s="63">
        <f t="shared" si="8"/>
        <v>6.624717948620501E-2</v>
      </c>
    </row>
    <row r="27" spans="1:23" s="63" customFormat="1" ht="12.95" customHeight="1" x14ac:dyDescent="0.2">
      <c r="A27" s="87" t="s">
        <v>48</v>
      </c>
      <c r="B27" s="88" t="s">
        <v>49</v>
      </c>
      <c r="C27" s="89">
        <v>16235.778</v>
      </c>
      <c r="D27" s="28"/>
      <c r="E27" s="63">
        <f t="shared" si="1"/>
        <v>-34322.791269223068</v>
      </c>
      <c r="F27" s="90">
        <f t="shared" si="2"/>
        <v>-34322</v>
      </c>
      <c r="G27" s="56">
        <f t="shared" si="3"/>
        <v>-0.52336614000341797</v>
      </c>
      <c r="H27" s="63">
        <f t="shared" si="4"/>
        <v>-0.52336614000341797</v>
      </c>
      <c r="Q27" s="91">
        <f t="shared" si="5"/>
        <v>1217.2780000000002</v>
      </c>
      <c r="R27" s="63">
        <f t="shared" si="6"/>
        <v>0.27391211650207731</v>
      </c>
      <c r="S27" s="57">
        <f t="shared" si="7"/>
        <v>0.2</v>
      </c>
      <c r="T27" s="63">
        <f t="shared" si="8"/>
        <v>5.4782423300415467E-2</v>
      </c>
    </row>
    <row r="28" spans="1:23" s="63" customFormat="1" ht="12.95" customHeight="1" x14ac:dyDescent="0.2">
      <c r="A28" s="87" t="s">
        <v>48</v>
      </c>
      <c r="B28" s="88" t="s">
        <v>49</v>
      </c>
      <c r="C28" s="89">
        <v>16282.668</v>
      </c>
      <c r="D28" s="28"/>
      <c r="E28" s="63">
        <f t="shared" si="1"/>
        <v>-34251.898998910132</v>
      </c>
      <c r="F28" s="90">
        <f t="shared" si="2"/>
        <v>-34251</v>
      </c>
      <c r="G28" s="56">
        <f t="shared" si="3"/>
        <v>-0.59462137000264192</v>
      </c>
      <c r="H28" s="63">
        <f t="shared" si="4"/>
        <v>-0.59462137000264192</v>
      </c>
      <c r="Q28" s="91">
        <f t="shared" si="5"/>
        <v>1264.1679999999997</v>
      </c>
      <c r="R28" s="63">
        <f t="shared" si="6"/>
        <v>0.35357457366381878</v>
      </c>
      <c r="S28" s="57">
        <f t="shared" si="7"/>
        <v>0.2</v>
      </c>
      <c r="T28" s="63">
        <f t="shared" si="8"/>
        <v>7.0714914732763756E-2</v>
      </c>
    </row>
    <row r="29" spans="1:23" s="63" customFormat="1" ht="12.95" customHeight="1" x14ac:dyDescent="0.2">
      <c r="A29" s="87" t="s">
        <v>48</v>
      </c>
      <c r="B29" s="88" t="s">
        <v>50</v>
      </c>
      <c r="C29" s="89">
        <v>16339.611000000001</v>
      </c>
      <c r="D29" s="28"/>
      <c r="E29" s="63">
        <f t="shared" si="1"/>
        <v>-34165.807752409179</v>
      </c>
      <c r="F29" s="90">
        <f t="shared" si="2"/>
        <v>-34165</v>
      </c>
      <c r="G29" s="56">
        <f t="shared" si="3"/>
        <v>-0.53426854999997886</v>
      </c>
      <c r="H29" s="63">
        <f t="shared" si="4"/>
        <v>-0.53426854999997886</v>
      </c>
      <c r="Q29" s="91">
        <f t="shared" si="5"/>
        <v>1321.1110000000008</v>
      </c>
      <c r="R29" s="63">
        <f t="shared" si="6"/>
        <v>0.28544288351907993</v>
      </c>
      <c r="S29" s="57">
        <f t="shared" si="7"/>
        <v>0.2</v>
      </c>
      <c r="T29" s="63">
        <f t="shared" si="8"/>
        <v>5.7088576703815987E-2</v>
      </c>
    </row>
    <row r="30" spans="1:23" s="63" customFormat="1" ht="12.95" customHeight="1" x14ac:dyDescent="0.2">
      <c r="A30" s="87" t="s">
        <v>48</v>
      </c>
      <c r="B30" s="88" t="s">
        <v>50</v>
      </c>
      <c r="C30" s="89">
        <v>16553.904999999999</v>
      </c>
      <c r="D30" s="28"/>
      <c r="E30" s="63">
        <f t="shared" si="1"/>
        <v>-33841.819947452037</v>
      </c>
      <c r="F30" s="90">
        <f t="shared" si="2"/>
        <v>-33841</v>
      </c>
      <c r="G30" s="56">
        <f t="shared" si="3"/>
        <v>-0.54233467000449309</v>
      </c>
      <c r="H30" s="63">
        <f t="shared" si="4"/>
        <v>-0.54233467000449309</v>
      </c>
      <c r="Q30" s="91">
        <f t="shared" si="5"/>
        <v>1535.4049999999988</v>
      </c>
      <c r="R30" s="63">
        <f t="shared" si="6"/>
        <v>0.29412689428888245</v>
      </c>
      <c r="S30" s="57">
        <f t="shared" si="7"/>
        <v>0.2</v>
      </c>
      <c r="T30" s="63">
        <f t="shared" si="8"/>
        <v>5.8825378857776493E-2</v>
      </c>
    </row>
    <row r="31" spans="1:23" s="63" customFormat="1" ht="12.95" customHeight="1" x14ac:dyDescent="0.2">
      <c r="A31" s="87" t="s">
        <v>48</v>
      </c>
      <c r="B31" s="88" t="s">
        <v>49</v>
      </c>
      <c r="C31" s="89">
        <v>16613.951000000001</v>
      </c>
      <c r="D31" s="28"/>
      <c r="E31" s="63">
        <f t="shared" si="1"/>
        <v>-33751.037322943383</v>
      </c>
      <c r="F31" s="90">
        <f t="shared" si="2"/>
        <v>-33750</v>
      </c>
      <c r="G31" s="56">
        <f t="shared" si="3"/>
        <v>-0.6861124999995809</v>
      </c>
      <c r="H31" s="63">
        <f t="shared" si="4"/>
        <v>-0.6861124999995809</v>
      </c>
      <c r="Q31" s="91">
        <f t="shared" si="5"/>
        <v>1595.4510000000009</v>
      </c>
      <c r="R31" s="63">
        <f t="shared" si="6"/>
        <v>0.47075036265567488</v>
      </c>
      <c r="S31" s="57">
        <f t="shared" si="7"/>
        <v>0.2</v>
      </c>
      <c r="T31" s="63">
        <f t="shared" si="8"/>
        <v>9.4150072531134985E-2</v>
      </c>
    </row>
    <row r="32" spans="1:23" s="63" customFormat="1" ht="12.95" customHeight="1" x14ac:dyDescent="0.2">
      <c r="A32" s="87" t="s">
        <v>48</v>
      </c>
      <c r="B32" s="88" t="s">
        <v>50</v>
      </c>
      <c r="C32" s="89">
        <v>16691.569</v>
      </c>
      <c r="D32" s="28"/>
      <c r="E32" s="63">
        <f t="shared" si="1"/>
        <v>-33633.687861711784</v>
      </c>
      <c r="F32" s="90">
        <f t="shared" si="2"/>
        <v>-33632.5</v>
      </c>
      <c r="G32" s="56">
        <f t="shared" si="3"/>
        <v>-0.78568277500380646</v>
      </c>
      <c r="H32" s="63">
        <f t="shared" si="4"/>
        <v>-0.78568277500380646</v>
      </c>
      <c r="Q32" s="91">
        <f t="shared" si="5"/>
        <v>1673.0689999999995</v>
      </c>
      <c r="R32" s="63">
        <f t="shared" si="6"/>
        <v>0.61729742293768197</v>
      </c>
      <c r="S32" s="57">
        <f t="shared" si="7"/>
        <v>0.2</v>
      </c>
      <c r="T32" s="63">
        <f t="shared" si="8"/>
        <v>0.1234594845875364</v>
      </c>
    </row>
    <row r="33" spans="1:20" s="63" customFormat="1" ht="12.95" customHeight="1" x14ac:dyDescent="0.2">
      <c r="A33" s="87" t="s">
        <v>48</v>
      </c>
      <c r="B33" s="88" t="s">
        <v>50</v>
      </c>
      <c r="C33" s="89">
        <v>16691.573</v>
      </c>
      <c r="D33" s="28"/>
      <c r="E33" s="63">
        <f t="shared" si="1"/>
        <v>-33633.681814173266</v>
      </c>
      <c r="F33" s="92">
        <f>ROUND(2*E33,0)/2+0.5</f>
        <v>-33633</v>
      </c>
      <c r="G33" s="56">
        <f t="shared" si="3"/>
        <v>-0.45096971000020858</v>
      </c>
      <c r="H33" s="63">
        <f t="shared" si="4"/>
        <v>-0.45096971000020858</v>
      </c>
      <c r="Q33" s="91">
        <f t="shared" si="5"/>
        <v>1673.0730000000003</v>
      </c>
      <c r="R33" s="63">
        <f t="shared" si="6"/>
        <v>0.20337367933767223</v>
      </c>
      <c r="S33" s="57">
        <f t="shared" si="7"/>
        <v>0.2</v>
      </c>
      <c r="T33" s="63">
        <f t="shared" si="8"/>
        <v>4.0674735867534451E-2</v>
      </c>
    </row>
    <row r="34" spans="1:20" s="63" customFormat="1" ht="12.95" customHeight="1" x14ac:dyDescent="0.2">
      <c r="A34" s="87" t="s">
        <v>48</v>
      </c>
      <c r="B34" s="88" t="s">
        <v>50</v>
      </c>
      <c r="C34" s="89">
        <v>16944.862000000001</v>
      </c>
      <c r="D34" s="28"/>
      <c r="E34" s="63">
        <f t="shared" si="1"/>
        <v>-33250.738068059094</v>
      </c>
      <c r="F34" s="92">
        <f>ROUND(2*E34,0)/2+0.5</f>
        <v>-33250</v>
      </c>
      <c r="G34" s="56">
        <f t="shared" si="3"/>
        <v>-0.48817749999943771</v>
      </c>
      <c r="H34" s="63">
        <f t="shared" si="4"/>
        <v>-0.48817749999943771</v>
      </c>
      <c r="Q34" s="91">
        <f t="shared" si="5"/>
        <v>1926.362000000001</v>
      </c>
      <c r="R34" s="63">
        <f t="shared" si="6"/>
        <v>0.23831727150570101</v>
      </c>
      <c r="S34" s="57">
        <f t="shared" si="7"/>
        <v>0.2</v>
      </c>
      <c r="T34" s="63">
        <f t="shared" si="8"/>
        <v>4.7663454301140204E-2</v>
      </c>
    </row>
    <row r="35" spans="1:20" s="63" customFormat="1" ht="12.95" customHeight="1" x14ac:dyDescent="0.2">
      <c r="A35" s="87" t="s">
        <v>48</v>
      </c>
      <c r="B35" s="88" t="s">
        <v>50</v>
      </c>
      <c r="C35" s="89">
        <v>17054.633999999998</v>
      </c>
      <c r="D35" s="28"/>
      <c r="E35" s="63">
        <f t="shared" si="1"/>
        <v>-33084.775468426087</v>
      </c>
      <c r="F35" s="90">
        <f>ROUND(2*E35,0)/2+1</f>
        <v>-33084</v>
      </c>
      <c r="G35" s="56">
        <f t="shared" si="3"/>
        <v>-0.51291508000213071</v>
      </c>
      <c r="H35" s="63">
        <f t="shared" si="4"/>
        <v>-0.51291508000213071</v>
      </c>
      <c r="Q35" s="91">
        <f t="shared" si="5"/>
        <v>2036.1339999999982</v>
      </c>
      <c r="R35" s="63">
        <f t="shared" si="6"/>
        <v>0.26308187929359217</v>
      </c>
      <c r="S35" s="57">
        <f t="shared" si="7"/>
        <v>0.2</v>
      </c>
      <c r="T35" s="63">
        <f t="shared" si="8"/>
        <v>5.2616375858718437E-2</v>
      </c>
    </row>
    <row r="36" spans="1:20" s="63" customFormat="1" ht="12.95" customHeight="1" x14ac:dyDescent="0.2">
      <c r="A36" s="87" t="s">
        <v>48</v>
      </c>
      <c r="B36" s="88" t="s">
        <v>50</v>
      </c>
      <c r="C36" s="89">
        <v>17107.572</v>
      </c>
      <c r="D36" s="56"/>
      <c r="E36" s="63">
        <f t="shared" si="1"/>
        <v>-33004.739319869332</v>
      </c>
      <c r="F36" s="92">
        <f>ROUND(2*E36,0)/2+0.5</f>
        <v>-33004</v>
      </c>
      <c r="G36" s="56">
        <f t="shared" si="3"/>
        <v>-0.48900548000165145</v>
      </c>
      <c r="H36" s="63">
        <f t="shared" si="4"/>
        <v>-0.48900548000165145</v>
      </c>
      <c r="Q36" s="91">
        <f t="shared" si="5"/>
        <v>2089.0720000000001</v>
      </c>
      <c r="R36" s="63">
        <f t="shared" si="6"/>
        <v>0.23912635947164554</v>
      </c>
      <c r="S36" s="57">
        <f t="shared" si="7"/>
        <v>0.2</v>
      </c>
      <c r="T36" s="63">
        <f t="shared" si="8"/>
        <v>4.7825271894329113E-2</v>
      </c>
    </row>
    <row r="37" spans="1:20" s="63" customFormat="1" ht="12.95" customHeight="1" x14ac:dyDescent="0.2">
      <c r="A37" s="87" t="s">
        <v>48</v>
      </c>
      <c r="B37" s="88" t="s">
        <v>50</v>
      </c>
      <c r="C37" s="89">
        <v>17325.803</v>
      </c>
      <c r="D37" s="56"/>
      <c r="E37" s="63">
        <f t="shared" si="1"/>
        <v>-32674.799225122846</v>
      </c>
      <c r="F37" s="90">
        <f>ROUND(2*E37,0)/2+1</f>
        <v>-32674</v>
      </c>
      <c r="G37" s="56">
        <f t="shared" si="3"/>
        <v>-0.52862838000146439</v>
      </c>
      <c r="H37" s="63">
        <f t="shared" si="4"/>
        <v>-0.52862838000146439</v>
      </c>
      <c r="Q37" s="91">
        <f t="shared" si="5"/>
        <v>2307.3029999999999</v>
      </c>
      <c r="R37" s="63">
        <f t="shared" si="6"/>
        <v>0.27944796414297263</v>
      </c>
      <c r="S37" s="57">
        <f t="shared" si="7"/>
        <v>0.2</v>
      </c>
      <c r="T37" s="63">
        <f t="shared" si="8"/>
        <v>5.5889592828594528E-2</v>
      </c>
    </row>
    <row r="38" spans="1:20" s="63" customFormat="1" ht="12.95" customHeight="1" x14ac:dyDescent="0.2">
      <c r="A38" s="87" t="s">
        <v>48</v>
      </c>
      <c r="B38" s="88" t="s">
        <v>50</v>
      </c>
      <c r="C38" s="89">
        <v>17376.723000000002</v>
      </c>
      <c r="D38" s="56"/>
      <c r="E38" s="63">
        <f t="shared" si="1"/>
        <v>-32597.814059749951</v>
      </c>
      <c r="F38" s="90">
        <f>ROUND(2*E38,0)/2+1</f>
        <v>-32597</v>
      </c>
      <c r="G38" s="56">
        <f t="shared" si="3"/>
        <v>-0.53844038999886834</v>
      </c>
      <c r="H38" s="63">
        <f t="shared" si="4"/>
        <v>-0.53844038999886834</v>
      </c>
      <c r="Q38" s="91">
        <f t="shared" si="5"/>
        <v>2358.2230000000018</v>
      </c>
      <c r="R38" s="63">
        <f t="shared" si="6"/>
        <v>0.28991805358213346</v>
      </c>
      <c r="S38" s="57">
        <f t="shared" si="7"/>
        <v>0.2</v>
      </c>
      <c r="T38" s="63">
        <f t="shared" si="8"/>
        <v>5.7983610716426694E-2</v>
      </c>
    </row>
    <row r="39" spans="1:20" s="63" customFormat="1" ht="12.95" customHeight="1" x14ac:dyDescent="0.2">
      <c r="A39" s="87" t="s">
        <v>48</v>
      </c>
      <c r="B39" s="88" t="s">
        <v>50</v>
      </c>
      <c r="C39" s="89">
        <v>17445.553</v>
      </c>
      <c r="D39" s="56"/>
      <c r="E39" s="63">
        <f t="shared" si="1"/>
        <v>-32493.751040649091</v>
      </c>
      <c r="F39" s="90">
        <f>ROUND(2*E39,0)/2+1</f>
        <v>-32493</v>
      </c>
      <c r="G39" s="56">
        <f t="shared" si="3"/>
        <v>-0.49675791000117897</v>
      </c>
      <c r="H39" s="63">
        <f t="shared" si="4"/>
        <v>-0.49675791000117897</v>
      </c>
      <c r="Q39" s="91">
        <f t="shared" si="5"/>
        <v>2427.0529999999999</v>
      </c>
      <c r="R39" s="63">
        <f t="shared" si="6"/>
        <v>0.24676842114873943</v>
      </c>
      <c r="S39" s="57">
        <f t="shared" si="7"/>
        <v>0.2</v>
      </c>
      <c r="T39" s="63">
        <f t="shared" si="8"/>
        <v>4.9353684229747889E-2</v>
      </c>
    </row>
    <row r="40" spans="1:20" s="63" customFormat="1" ht="12.95" customHeight="1" x14ac:dyDescent="0.2">
      <c r="A40" s="87" t="s">
        <v>48</v>
      </c>
      <c r="B40" s="88" t="s">
        <v>50</v>
      </c>
      <c r="C40" s="89">
        <v>17718.776000000002</v>
      </c>
      <c r="D40" s="56"/>
      <c r="E40" s="63">
        <f t="shared" si="1"/>
        <v>-32080.669386315294</v>
      </c>
      <c r="F40" s="92">
        <f t="shared" ref="F40:F71" si="9">ROUND(2*E40,0)/2+0.5</f>
        <v>-32080</v>
      </c>
      <c r="G40" s="56">
        <f t="shared" si="3"/>
        <v>-0.44274959999893326</v>
      </c>
      <c r="H40" s="63">
        <f t="shared" si="4"/>
        <v>-0.44274959999893326</v>
      </c>
      <c r="Q40" s="91">
        <f t="shared" si="5"/>
        <v>2700.2760000000017</v>
      </c>
      <c r="R40" s="63">
        <f t="shared" si="6"/>
        <v>0.19602720829921541</v>
      </c>
      <c r="S40" s="57">
        <f t="shared" si="7"/>
        <v>0.2</v>
      </c>
      <c r="T40" s="63">
        <f t="shared" si="8"/>
        <v>3.9205441659843084E-2</v>
      </c>
    </row>
    <row r="41" spans="1:20" s="63" customFormat="1" ht="12.95" customHeight="1" x14ac:dyDescent="0.2">
      <c r="A41" s="87" t="s">
        <v>48</v>
      </c>
      <c r="B41" s="88" t="s">
        <v>50</v>
      </c>
      <c r="C41" s="89">
        <v>18056.751</v>
      </c>
      <c r="D41" s="56"/>
      <c r="E41" s="63">
        <f t="shared" si="1"/>
        <v>-31569.690178402841</v>
      </c>
      <c r="F41" s="92">
        <f t="shared" si="9"/>
        <v>-31569</v>
      </c>
      <c r="G41" s="56">
        <f t="shared" si="3"/>
        <v>-0.45650203000332112</v>
      </c>
      <c r="H41" s="63">
        <f t="shared" si="4"/>
        <v>-0.45650203000332112</v>
      </c>
      <c r="Q41" s="91">
        <f t="shared" si="5"/>
        <v>3038.2510000000002</v>
      </c>
      <c r="R41" s="63">
        <f t="shared" si="6"/>
        <v>0.20839410339715311</v>
      </c>
      <c r="S41" s="57">
        <f t="shared" si="7"/>
        <v>0.2</v>
      </c>
      <c r="T41" s="63">
        <f t="shared" si="8"/>
        <v>4.1678820679430628E-2</v>
      </c>
    </row>
    <row r="42" spans="1:20" s="63" customFormat="1" ht="12.95" customHeight="1" x14ac:dyDescent="0.2">
      <c r="A42" s="87" t="s">
        <v>48</v>
      </c>
      <c r="B42" s="88" t="s">
        <v>50</v>
      </c>
      <c r="C42" s="89">
        <v>18097.773000000001</v>
      </c>
      <c r="D42" s="56"/>
      <c r="E42" s="63">
        <f t="shared" si="1"/>
        <v>-31507.669647100276</v>
      </c>
      <c r="F42" s="92">
        <f t="shared" si="9"/>
        <v>-31507</v>
      </c>
      <c r="G42" s="56">
        <f t="shared" si="3"/>
        <v>-0.44292209000195726</v>
      </c>
      <c r="H42" s="63">
        <f t="shared" si="4"/>
        <v>-0.44292209000195726</v>
      </c>
      <c r="Q42" s="91">
        <f t="shared" si="5"/>
        <v>3079.273000000001</v>
      </c>
      <c r="R42" s="63">
        <f t="shared" si="6"/>
        <v>0.19617997781170193</v>
      </c>
      <c r="S42" s="57">
        <f t="shared" si="7"/>
        <v>0.2</v>
      </c>
      <c r="T42" s="63">
        <f t="shared" si="8"/>
        <v>3.9235995562340392E-2</v>
      </c>
    </row>
    <row r="43" spans="1:20" s="63" customFormat="1" ht="12.95" customHeight="1" x14ac:dyDescent="0.2">
      <c r="A43" s="87" t="s">
        <v>48</v>
      </c>
      <c r="B43" s="88" t="s">
        <v>49</v>
      </c>
      <c r="C43" s="89">
        <v>18100.728999999999</v>
      </c>
      <c r="D43" s="56"/>
      <c r="E43" s="63">
        <f t="shared" si="1"/>
        <v>-31503.200516133227</v>
      </c>
      <c r="F43" s="92">
        <f t="shared" si="9"/>
        <v>-31502.5</v>
      </c>
      <c r="G43" s="56">
        <f t="shared" si="3"/>
        <v>-0.46333967500322615</v>
      </c>
      <c r="H43" s="63">
        <f t="shared" si="4"/>
        <v>-0.46333967500322615</v>
      </c>
      <c r="Q43" s="91">
        <f t="shared" si="5"/>
        <v>3082.2289999999994</v>
      </c>
      <c r="R43" s="63">
        <f t="shared" si="6"/>
        <v>0.21468365443209522</v>
      </c>
      <c r="S43" s="57">
        <f t="shared" si="7"/>
        <v>0.2</v>
      </c>
      <c r="T43" s="63">
        <f t="shared" si="8"/>
        <v>4.2936730886419049E-2</v>
      </c>
    </row>
    <row r="44" spans="1:20" s="63" customFormat="1" ht="12.95" customHeight="1" x14ac:dyDescent="0.2">
      <c r="A44" s="87" t="s">
        <v>48</v>
      </c>
      <c r="B44" s="88" t="s">
        <v>50</v>
      </c>
      <c r="C44" s="89">
        <v>18103.706999999999</v>
      </c>
      <c r="D44" s="56"/>
      <c r="E44" s="63">
        <f t="shared" si="1"/>
        <v>-31498.698123704311</v>
      </c>
      <c r="F44" s="92">
        <f t="shared" si="9"/>
        <v>-31498</v>
      </c>
      <c r="G44" s="56">
        <f t="shared" si="3"/>
        <v>-0.46175726000365103</v>
      </c>
      <c r="H44" s="63">
        <f t="shared" si="4"/>
        <v>-0.46175726000365103</v>
      </c>
      <c r="Q44" s="91">
        <f t="shared" si="5"/>
        <v>3085.2069999999985</v>
      </c>
      <c r="R44" s="63">
        <f t="shared" si="6"/>
        <v>0.21321976716607938</v>
      </c>
      <c r="S44" s="57">
        <f t="shared" si="7"/>
        <v>0.2</v>
      </c>
      <c r="T44" s="63">
        <f t="shared" si="8"/>
        <v>4.2643953433215878E-2</v>
      </c>
    </row>
    <row r="45" spans="1:20" s="63" customFormat="1" ht="12.95" customHeight="1" x14ac:dyDescent="0.2">
      <c r="A45" s="87" t="s">
        <v>48</v>
      </c>
      <c r="B45" s="88" t="s">
        <v>50</v>
      </c>
      <c r="C45" s="89">
        <v>18423.811000000002</v>
      </c>
      <c r="D45" s="56"/>
      <c r="E45" s="63">
        <f t="shared" si="1"/>
        <v>-31014.737806019246</v>
      </c>
      <c r="F45" s="92">
        <f t="shared" si="9"/>
        <v>-31014</v>
      </c>
      <c r="G45" s="56">
        <f t="shared" si="3"/>
        <v>-0.48800417999882484</v>
      </c>
      <c r="H45" s="63">
        <f t="shared" si="4"/>
        <v>-0.48800417999882484</v>
      </c>
      <c r="Q45" s="91">
        <f t="shared" si="5"/>
        <v>3405.3110000000015</v>
      </c>
      <c r="R45" s="63">
        <f t="shared" si="6"/>
        <v>0.23814807969632543</v>
      </c>
      <c r="S45" s="57">
        <f t="shared" si="7"/>
        <v>0.2</v>
      </c>
      <c r="T45" s="63">
        <f t="shared" si="8"/>
        <v>4.7629615939265089E-2</v>
      </c>
    </row>
    <row r="46" spans="1:20" s="63" customFormat="1" ht="12.95" customHeight="1" x14ac:dyDescent="0.2">
      <c r="A46" s="87" t="s">
        <v>48</v>
      </c>
      <c r="B46" s="88" t="s">
        <v>49</v>
      </c>
      <c r="C46" s="89">
        <v>18495.690999999999</v>
      </c>
      <c r="D46" s="56"/>
      <c r="E46" s="63">
        <f t="shared" si="1"/>
        <v>-30906.06353879609</v>
      </c>
      <c r="F46" s="92">
        <f t="shared" si="9"/>
        <v>-30905.5</v>
      </c>
      <c r="G46" s="56">
        <f t="shared" si="3"/>
        <v>-0.37273928500144393</v>
      </c>
      <c r="H46" s="63">
        <f t="shared" si="4"/>
        <v>-0.37273928500144393</v>
      </c>
      <c r="Q46" s="91">
        <f t="shared" si="5"/>
        <v>3477.1909999999989</v>
      </c>
      <c r="R46" s="63">
        <f t="shared" si="6"/>
        <v>0.13893457458338765</v>
      </c>
      <c r="S46" s="57">
        <f t="shared" si="7"/>
        <v>0.2</v>
      </c>
      <c r="T46" s="63">
        <f t="shared" si="8"/>
        <v>2.7786914916677532E-2</v>
      </c>
    </row>
    <row r="47" spans="1:20" s="63" customFormat="1" ht="12.95" customHeight="1" x14ac:dyDescent="0.2">
      <c r="A47" s="87" t="s">
        <v>48</v>
      </c>
      <c r="B47" s="88" t="s">
        <v>50</v>
      </c>
      <c r="C47" s="89">
        <v>18575.295999999998</v>
      </c>
      <c r="D47" s="56"/>
      <c r="E47" s="63">
        <f t="shared" si="1"/>
        <v>-30785.709962804165</v>
      </c>
      <c r="F47" s="92">
        <f t="shared" si="9"/>
        <v>-30785</v>
      </c>
      <c r="G47" s="56">
        <f t="shared" si="3"/>
        <v>-0.46958795000318787</v>
      </c>
      <c r="H47" s="63">
        <f t="shared" si="4"/>
        <v>-0.46958795000318787</v>
      </c>
      <c r="Q47" s="91">
        <f t="shared" si="5"/>
        <v>3556.7959999999985</v>
      </c>
      <c r="R47" s="63">
        <f t="shared" si="6"/>
        <v>0.22051284278819647</v>
      </c>
      <c r="S47" s="57">
        <f t="shared" si="7"/>
        <v>0.2</v>
      </c>
      <c r="T47" s="63">
        <f t="shared" si="8"/>
        <v>4.4102568557639298E-2</v>
      </c>
    </row>
    <row r="48" spans="1:20" s="63" customFormat="1" ht="12.95" customHeight="1" x14ac:dyDescent="0.2">
      <c r="A48" s="87" t="s">
        <v>48</v>
      </c>
      <c r="B48" s="88" t="s">
        <v>50</v>
      </c>
      <c r="C48" s="89">
        <v>18762.476999999999</v>
      </c>
      <c r="D48" s="56"/>
      <c r="E48" s="63">
        <f t="shared" si="1"/>
        <v>-30502.713885827285</v>
      </c>
      <c r="F48" s="92">
        <f t="shared" si="9"/>
        <v>-30502</v>
      </c>
      <c r="G48" s="56">
        <f t="shared" si="3"/>
        <v>-0.47218274000260863</v>
      </c>
      <c r="H48" s="63">
        <f t="shared" si="4"/>
        <v>-0.47218274000260863</v>
      </c>
      <c r="Q48" s="91">
        <f t="shared" si="5"/>
        <v>3743.976999999999</v>
      </c>
      <c r="R48" s="63">
        <f t="shared" si="6"/>
        <v>0.2229565399563711</v>
      </c>
      <c r="S48" s="57">
        <f t="shared" si="7"/>
        <v>0.2</v>
      </c>
      <c r="T48" s="63">
        <f t="shared" si="8"/>
        <v>4.4591307991274226E-2</v>
      </c>
    </row>
    <row r="49" spans="1:20" s="63" customFormat="1" ht="12.95" customHeight="1" x14ac:dyDescent="0.2">
      <c r="A49" s="87" t="s">
        <v>48</v>
      </c>
      <c r="B49" s="88" t="s">
        <v>50</v>
      </c>
      <c r="C49" s="89">
        <v>18808.782999999999</v>
      </c>
      <c r="D49" s="56"/>
      <c r="E49" s="63">
        <f t="shared" si="1"/>
        <v>-30432.704556138418</v>
      </c>
      <c r="F49" s="92">
        <f t="shared" si="9"/>
        <v>-30432</v>
      </c>
      <c r="G49" s="56">
        <f t="shared" si="3"/>
        <v>-0.46601184000246576</v>
      </c>
      <c r="H49" s="63">
        <f t="shared" si="4"/>
        <v>-0.46601184000246576</v>
      </c>
      <c r="Q49" s="91">
        <f t="shared" si="5"/>
        <v>3790.2829999999994</v>
      </c>
      <c r="R49" s="63">
        <f t="shared" si="6"/>
        <v>0.21716703502248375</v>
      </c>
      <c r="S49" s="57">
        <f t="shared" si="7"/>
        <v>0.2</v>
      </c>
      <c r="T49" s="63">
        <f t="shared" si="8"/>
        <v>4.343340700449675E-2</v>
      </c>
    </row>
    <row r="50" spans="1:20" s="63" customFormat="1" ht="12.95" customHeight="1" x14ac:dyDescent="0.2">
      <c r="A50" s="87" t="s">
        <v>48</v>
      </c>
      <c r="B50" s="88" t="s">
        <v>50</v>
      </c>
      <c r="C50" s="89">
        <v>18820.778999999999</v>
      </c>
      <c r="D50" s="56"/>
      <c r="E50" s="63">
        <f t="shared" si="1"/>
        <v>-30414.567988113809</v>
      </c>
      <c r="F50" s="92">
        <f t="shared" si="9"/>
        <v>-30414</v>
      </c>
      <c r="G50" s="56">
        <f t="shared" si="3"/>
        <v>-0.37568218000160414</v>
      </c>
      <c r="H50" s="63">
        <f t="shared" si="4"/>
        <v>-0.37568218000160414</v>
      </c>
      <c r="Q50" s="91">
        <f t="shared" si="5"/>
        <v>3802.2789999999986</v>
      </c>
      <c r="R50" s="63">
        <f t="shared" si="6"/>
        <v>0.14113710037075769</v>
      </c>
      <c r="S50" s="57">
        <f t="shared" si="7"/>
        <v>0.2</v>
      </c>
      <c r="T50" s="63">
        <f t="shared" si="8"/>
        <v>2.8227420074151539E-2</v>
      </c>
    </row>
    <row r="51" spans="1:20" s="63" customFormat="1" ht="12.95" customHeight="1" x14ac:dyDescent="0.2">
      <c r="A51" s="87" t="s">
        <v>48</v>
      </c>
      <c r="B51" s="88" t="s">
        <v>50</v>
      </c>
      <c r="C51" s="89">
        <v>18830.740000000002</v>
      </c>
      <c r="D51" s="56"/>
      <c r="E51" s="63">
        <f t="shared" si="1"/>
        <v>-30399.508105311776</v>
      </c>
      <c r="F51" s="92">
        <f t="shared" si="9"/>
        <v>-30399</v>
      </c>
      <c r="G51" s="56">
        <f t="shared" si="3"/>
        <v>-0.33607413000208908</v>
      </c>
      <c r="H51" s="63">
        <f t="shared" si="4"/>
        <v>-0.33607413000208908</v>
      </c>
      <c r="Q51" s="91">
        <f t="shared" si="5"/>
        <v>3812.2400000000016</v>
      </c>
      <c r="R51" s="63">
        <f t="shared" si="6"/>
        <v>0.11294582085666106</v>
      </c>
      <c r="S51" s="57">
        <f t="shared" si="7"/>
        <v>0.2</v>
      </c>
      <c r="T51" s="63">
        <f t="shared" si="8"/>
        <v>2.2589164171332214E-2</v>
      </c>
    </row>
    <row r="52" spans="1:20" s="63" customFormat="1" ht="12.95" customHeight="1" x14ac:dyDescent="0.2">
      <c r="A52" s="87" t="s">
        <v>48</v>
      </c>
      <c r="B52" s="88" t="s">
        <v>50</v>
      </c>
      <c r="C52" s="89">
        <v>19219.64</v>
      </c>
      <c r="D52" s="56"/>
      <c r="E52" s="63">
        <f t="shared" si="1"/>
        <v>-29811.536172603286</v>
      </c>
      <c r="F52" s="92">
        <f t="shared" si="9"/>
        <v>-29811</v>
      </c>
      <c r="G52" s="56">
        <f t="shared" si="3"/>
        <v>-0.35463857000286225</v>
      </c>
      <c r="H52" s="63">
        <f t="shared" si="4"/>
        <v>-0.35463857000286225</v>
      </c>
      <c r="Q52" s="91">
        <f t="shared" si="5"/>
        <v>4201.1399999999994</v>
      </c>
      <c r="R52" s="63">
        <f t="shared" si="6"/>
        <v>0.12576851533367503</v>
      </c>
      <c r="S52" s="57">
        <f t="shared" si="7"/>
        <v>0.2</v>
      </c>
      <c r="T52" s="63">
        <f t="shared" si="8"/>
        <v>2.5153703066735006E-2</v>
      </c>
    </row>
    <row r="53" spans="1:20" s="63" customFormat="1" ht="12.95" customHeight="1" x14ac:dyDescent="0.2">
      <c r="A53" s="87" t="s">
        <v>48</v>
      </c>
      <c r="B53" s="88" t="s">
        <v>49</v>
      </c>
      <c r="C53" s="89">
        <v>19267.565999999999</v>
      </c>
      <c r="D53" s="56"/>
      <c r="E53" s="63">
        <f t="shared" si="1"/>
        <v>-29739.077589813398</v>
      </c>
      <c r="F53" s="92">
        <f t="shared" si="9"/>
        <v>-29738.5</v>
      </c>
      <c r="G53" s="56">
        <f t="shared" si="3"/>
        <v>-0.38203299500310095</v>
      </c>
      <c r="H53" s="63">
        <f t="shared" ref="H53:H84" si="10">+G53</f>
        <v>-0.38203299500310095</v>
      </c>
      <c r="Q53" s="91">
        <f t="shared" si="5"/>
        <v>4249.0659999999989</v>
      </c>
      <c r="R53" s="63">
        <f t="shared" si="6"/>
        <v>0.14594920927103935</v>
      </c>
      <c r="S53" s="57">
        <f t="shared" ref="S53:S84" si="11">S$15</f>
        <v>0.2</v>
      </c>
      <c r="T53" s="63">
        <f t="shared" si="8"/>
        <v>2.9189841854207872E-2</v>
      </c>
    </row>
    <row r="54" spans="1:20" s="63" customFormat="1" ht="12.95" customHeight="1" x14ac:dyDescent="0.2">
      <c r="A54" s="87" t="s">
        <v>48</v>
      </c>
      <c r="B54" s="88" t="s">
        <v>50</v>
      </c>
      <c r="C54" s="89">
        <v>19541.763999999999</v>
      </c>
      <c r="D54" s="56"/>
      <c r="E54" s="63">
        <f t="shared" si="1"/>
        <v>-29324.521847965098</v>
      </c>
      <c r="F54" s="92">
        <f t="shared" si="9"/>
        <v>-29324</v>
      </c>
      <c r="G54" s="56">
        <f t="shared" si="3"/>
        <v>-0.34516388000338338</v>
      </c>
      <c r="H54" s="63">
        <f t="shared" si="10"/>
        <v>-0.34516388000338338</v>
      </c>
      <c r="Q54" s="91">
        <f t="shared" si="5"/>
        <v>4523.2639999999992</v>
      </c>
      <c r="R54" s="63">
        <f t="shared" si="6"/>
        <v>0.11913810405899004</v>
      </c>
      <c r="S54" s="57">
        <f t="shared" si="11"/>
        <v>0.2</v>
      </c>
      <c r="T54" s="63">
        <f t="shared" si="8"/>
        <v>2.3827620811798012E-2</v>
      </c>
    </row>
    <row r="55" spans="1:20" s="63" customFormat="1" ht="12.95" customHeight="1" x14ac:dyDescent="0.2">
      <c r="A55" s="87" t="s">
        <v>48</v>
      </c>
      <c r="B55" s="88" t="s">
        <v>50</v>
      </c>
      <c r="C55" s="89">
        <v>19588.674999999999</v>
      </c>
      <c r="D55" s="56"/>
      <c r="E55" s="63">
        <f t="shared" si="1"/>
        <v>-29253.597828074926</v>
      </c>
      <c r="F55" s="92">
        <f t="shared" si="9"/>
        <v>-29253</v>
      </c>
      <c r="G55" s="56">
        <f t="shared" si="3"/>
        <v>-0.39541911000196706</v>
      </c>
      <c r="H55" s="63">
        <f t="shared" si="10"/>
        <v>-0.39541911000196706</v>
      </c>
      <c r="Q55" s="91">
        <f t="shared" si="5"/>
        <v>4570.1749999999993</v>
      </c>
      <c r="R55" s="63">
        <f t="shared" si="6"/>
        <v>0.15635627255474771</v>
      </c>
      <c r="S55" s="57">
        <f t="shared" si="11"/>
        <v>0.2</v>
      </c>
      <c r="T55" s="63">
        <f t="shared" si="8"/>
        <v>3.1271254510949545E-2</v>
      </c>
    </row>
    <row r="56" spans="1:20" s="63" customFormat="1" ht="12.95" customHeight="1" x14ac:dyDescent="0.2">
      <c r="A56" s="87" t="s">
        <v>48</v>
      </c>
      <c r="B56" s="88" t="s">
        <v>50</v>
      </c>
      <c r="C56" s="89">
        <v>19592.650000000001</v>
      </c>
      <c r="D56" s="56"/>
      <c r="E56" s="63">
        <f t="shared" si="1"/>
        <v>-29247.588086669635</v>
      </c>
      <c r="F56" s="92">
        <f t="shared" si="9"/>
        <v>-29247</v>
      </c>
      <c r="G56" s="56">
        <f t="shared" si="3"/>
        <v>-0.38897589000043808</v>
      </c>
      <c r="H56" s="63">
        <f t="shared" si="10"/>
        <v>-0.38897589000043808</v>
      </c>
      <c r="Q56" s="91">
        <f t="shared" si="5"/>
        <v>4574.1500000000015</v>
      </c>
      <c r="R56" s="63">
        <f t="shared" si="6"/>
        <v>0.15130224300163292</v>
      </c>
      <c r="S56" s="57">
        <f t="shared" si="11"/>
        <v>0.2</v>
      </c>
      <c r="T56" s="63">
        <f t="shared" si="8"/>
        <v>3.0260448600326586E-2</v>
      </c>
    </row>
    <row r="57" spans="1:20" s="63" customFormat="1" ht="12.95" customHeight="1" x14ac:dyDescent="0.2">
      <c r="A57" s="87" t="s">
        <v>48</v>
      </c>
      <c r="B57" s="88" t="s">
        <v>49</v>
      </c>
      <c r="C57" s="89">
        <v>19593.669000000002</v>
      </c>
      <c r="D57" s="56"/>
      <c r="E57" s="63">
        <f t="shared" si="1"/>
        <v>-29246.047476231397</v>
      </c>
      <c r="F57" s="92">
        <f t="shared" si="9"/>
        <v>-29245.5</v>
      </c>
      <c r="G57" s="56">
        <f t="shared" si="3"/>
        <v>-0.3621150850012782</v>
      </c>
      <c r="H57" s="63">
        <f t="shared" si="10"/>
        <v>-0.3621150850012782</v>
      </c>
      <c r="Q57" s="91">
        <f t="shared" si="5"/>
        <v>4575.1690000000017</v>
      </c>
      <c r="R57" s="63">
        <f t="shared" si="6"/>
        <v>0.13112733478548294</v>
      </c>
      <c r="S57" s="57">
        <f t="shared" si="11"/>
        <v>0.2</v>
      </c>
      <c r="T57" s="63">
        <f t="shared" si="8"/>
        <v>2.6225466957096589E-2</v>
      </c>
    </row>
    <row r="58" spans="1:20" s="63" customFormat="1" ht="12.95" customHeight="1" x14ac:dyDescent="0.2">
      <c r="A58" s="87" t="s">
        <v>48</v>
      </c>
      <c r="B58" s="88" t="s">
        <v>49</v>
      </c>
      <c r="C58" s="89">
        <v>19599.649000000001</v>
      </c>
      <c r="D58" s="56"/>
      <c r="E58" s="63">
        <f t="shared" si="1"/>
        <v>-29237.006406142438</v>
      </c>
      <c r="F58" s="92">
        <f t="shared" si="9"/>
        <v>-29236.5</v>
      </c>
      <c r="G58" s="56">
        <f t="shared" si="3"/>
        <v>-0.3349502550008765</v>
      </c>
      <c r="H58" s="63">
        <f t="shared" si="10"/>
        <v>-0.3349502550008765</v>
      </c>
      <c r="Q58" s="91">
        <f t="shared" si="5"/>
        <v>4581.1490000000013</v>
      </c>
      <c r="R58" s="63">
        <f t="shared" si="6"/>
        <v>0.11219167332515219</v>
      </c>
      <c r="S58" s="57">
        <f t="shared" si="11"/>
        <v>0.2</v>
      </c>
      <c r="T58" s="63">
        <f t="shared" si="8"/>
        <v>2.2438334665030438E-2</v>
      </c>
    </row>
    <row r="59" spans="1:20" s="63" customFormat="1" ht="12.95" customHeight="1" x14ac:dyDescent="0.2">
      <c r="A59" s="87" t="s">
        <v>48</v>
      </c>
      <c r="B59" s="88" t="s">
        <v>50</v>
      </c>
      <c r="C59" s="89">
        <v>19865.868999999999</v>
      </c>
      <c r="D59" s="56"/>
      <c r="E59" s="63">
        <f t="shared" si="1"/>
        <v>-28834.512479874364</v>
      </c>
      <c r="F59" s="92">
        <f t="shared" si="9"/>
        <v>-28834</v>
      </c>
      <c r="G59" s="56">
        <f t="shared" si="3"/>
        <v>-0.33896758000264526</v>
      </c>
      <c r="H59" s="63">
        <f t="shared" si="10"/>
        <v>-0.33896758000264526</v>
      </c>
      <c r="Q59" s="91">
        <f t="shared" si="5"/>
        <v>4847.3689999999988</v>
      </c>
      <c r="R59" s="63">
        <f t="shared" si="6"/>
        <v>0.11489902029284972</v>
      </c>
      <c r="S59" s="57">
        <f t="shared" si="11"/>
        <v>0.2</v>
      </c>
      <c r="T59" s="63">
        <f t="shared" si="8"/>
        <v>2.2979804058569947E-2</v>
      </c>
    </row>
    <row r="60" spans="1:20" s="63" customFormat="1" ht="12.95" customHeight="1" x14ac:dyDescent="0.2">
      <c r="A60" s="87" t="s">
        <v>48</v>
      </c>
      <c r="B60" s="88" t="s">
        <v>49</v>
      </c>
      <c r="C60" s="89">
        <v>19911.853999999999</v>
      </c>
      <c r="D60" s="56"/>
      <c r="E60" s="63">
        <f t="shared" si="1"/>
        <v>-28764.988465151811</v>
      </c>
      <c r="F60" s="92">
        <f t="shared" si="9"/>
        <v>-28764.5</v>
      </c>
      <c r="G60" s="56">
        <f t="shared" si="3"/>
        <v>-0.3230836150032701</v>
      </c>
      <c r="H60" s="63">
        <f t="shared" si="10"/>
        <v>-0.3230836150032701</v>
      </c>
      <c r="Q60" s="91">
        <f t="shared" si="5"/>
        <v>4893.3539999999994</v>
      </c>
      <c r="R60" s="63">
        <f t="shared" si="6"/>
        <v>0.10438302228358125</v>
      </c>
      <c r="S60" s="57">
        <f t="shared" si="11"/>
        <v>0.2</v>
      </c>
      <c r="T60" s="63">
        <f t="shared" si="8"/>
        <v>2.0876604456716252E-2</v>
      </c>
    </row>
    <row r="61" spans="1:20" s="63" customFormat="1" ht="12.95" customHeight="1" x14ac:dyDescent="0.2">
      <c r="A61" s="87" t="s">
        <v>48</v>
      </c>
      <c r="B61" s="88" t="s">
        <v>49</v>
      </c>
      <c r="C61" s="89">
        <v>19921.758999999998</v>
      </c>
      <c r="D61" s="56"/>
      <c r="E61" s="63">
        <f t="shared" si="1"/>
        <v>-28750.013247889077</v>
      </c>
      <c r="F61" s="92">
        <f t="shared" si="9"/>
        <v>-28749.5</v>
      </c>
      <c r="G61" s="56">
        <f t="shared" si="3"/>
        <v>-0.3394755650042498</v>
      </c>
      <c r="H61" s="63">
        <f t="shared" si="10"/>
        <v>-0.3394755650042498</v>
      </c>
      <c r="Q61" s="91">
        <f t="shared" si="5"/>
        <v>4903.2589999999982</v>
      </c>
      <c r="R61" s="63">
        <f t="shared" si="6"/>
        <v>0.11524365923495464</v>
      </c>
      <c r="S61" s="57">
        <f t="shared" si="11"/>
        <v>0.2</v>
      </c>
      <c r="T61" s="63">
        <f t="shared" si="8"/>
        <v>2.3048731846990928E-2</v>
      </c>
    </row>
    <row r="62" spans="1:20" s="63" customFormat="1" ht="12.95" customHeight="1" x14ac:dyDescent="0.2">
      <c r="A62" s="87" t="s">
        <v>48</v>
      </c>
      <c r="B62" s="88" t="s">
        <v>50</v>
      </c>
      <c r="C62" s="89">
        <v>20303.738000000001</v>
      </c>
      <c r="D62" s="56"/>
      <c r="E62" s="63">
        <f t="shared" si="1"/>
        <v>-28172.505068706614</v>
      </c>
      <c r="F62" s="92">
        <f t="shared" si="9"/>
        <v>-28172</v>
      </c>
      <c r="G62" s="56">
        <f t="shared" si="3"/>
        <v>-0.33406563999960781</v>
      </c>
      <c r="H62" s="63">
        <f t="shared" si="10"/>
        <v>-0.33406563999960781</v>
      </c>
      <c r="Q62" s="91">
        <f t="shared" si="5"/>
        <v>5285.2380000000012</v>
      </c>
      <c r="R62" s="63">
        <f t="shared" si="6"/>
        <v>0.11159985182834757</v>
      </c>
      <c r="S62" s="57">
        <f t="shared" si="11"/>
        <v>0.2</v>
      </c>
      <c r="T62" s="63">
        <f t="shared" si="8"/>
        <v>2.2319970365669517E-2</v>
      </c>
    </row>
    <row r="63" spans="1:20" s="63" customFormat="1" ht="12.95" customHeight="1" x14ac:dyDescent="0.2">
      <c r="A63" s="87" t="s">
        <v>48</v>
      </c>
      <c r="B63" s="88" t="s">
        <v>50</v>
      </c>
      <c r="C63" s="89">
        <v>20309.659</v>
      </c>
      <c r="D63" s="56"/>
      <c r="E63" s="63">
        <f t="shared" si="1"/>
        <v>-28163.553199810842</v>
      </c>
      <c r="F63" s="92">
        <f t="shared" si="9"/>
        <v>-28163</v>
      </c>
      <c r="G63" s="56">
        <f t="shared" si="3"/>
        <v>-0.36590081000031205</v>
      </c>
      <c r="H63" s="63">
        <f t="shared" si="10"/>
        <v>-0.36590081000031205</v>
      </c>
      <c r="Q63" s="91">
        <f t="shared" si="5"/>
        <v>5291.1589999999997</v>
      </c>
      <c r="R63" s="63">
        <f t="shared" si="6"/>
        <v>0.13388340275888447</v>
      </c>
      <c r="S63" s="57">
        <f t="shared" si="11"/>
        <v>0.2</v>
      </c>
      <c r="T63" s="63">
        <f t="shared" si="8"/>
        <v>2.6776680551776896E-2</v>
      </c>
    </row>
    <row r="64" spans="1:20" s="63" customFormat="1" ht="12.95" customHeight="1" x14ac:dyDescent="0.2">
      <c r="A64" s="87" t="s">
        <v>48</v>
      </c>
      <c r="B64" s="88" t="s">
        <v>50</v>
      </c>
      <c r="C64" s="89">
        <v>20612.701000000001</v>
      </c>
      <c r="D64" s="56"/>
      <c r="E64" s="63">
        <f t="shared" si="1"/>
        <v>-27705.388657687294</v>
      </c>
      <c r="F64" s="92">
        <f t="shared" si="9"/>
        <v>-27705</v>
      </c>
      <c r="G64" s="56">
        <f t="shared" si="3"/>
        <v>-0.25706835000164574</v>
      </c>
      <c r="H64" s="63">
        <f t="shared" si="10"/>
        <v>-0.25706835000164574</v>
      </c>
      <c r="Q64" s="91">
        <f t="shared" si="5"/>
        <v>5594.2010000000009</v>
      </c>
      <c r="R64" s="63">
        <f t="shared" si="6"/>
        <v>6.6084136572568633E-2</v>
      </c>
      <c r="S64" s="57">
        <f t="shared" si="11"/>
        <v>0.2</v>
      </c>
      <c r="T64" s="63">
        <f t="shared" si="8"/>
        <v>1.3216827314513728E-2</v>
      </c>
    </row>
    <row r="65" spans="1:20" s="63" customFormat="1" ht="12.95" customHeight="1" x14ac:dyDescent="0.2">
      <c r="A65" s="87" t="s">
        <v>48</v>
      </c>
      <c r="B65" s="88" t="s">
        <v>50</v>
      </c>
      <c r="C65" s="89">
        <v>20655.656999999999</v>
      </c>
      <c r="D65" s="56"/>
      <c r="E65" s="63">
        <f t="shared" si="1"/>
        <v>-27640.444141509804</v>
      </c>
      <c r="F65" s="92">
        <f t="shared" si="9"/>
        <v>-27640</v>
      </c>
      <c r="G65" s="56">
        <f t="shared" si="3"/>
        <v>-0.29376680000132183</v>
      </c>
      <c r="H65" s="63">
        <f t="shared" si="10"/>
        <v>-0.29376680000132183</v>
      </c>
      <c r="Q65" s="91">
        <f t="shared" si="5"/>
        <v>5637.1569999999992</v>
      </c>
      <c r="R65" s="63">
        <f t="shared" si="6"/>
        <v>8.6298932783016619E-2</v>
      </c>
      <c r="S65" s="57">
        <f t="shared" si="11"/>
        <v>0.2</v>
      </c>
      <c r="T65" s="63">
        <f t="shared" si="8"/>
        <v>1.7259786556603325E-2</v>
      </c>
    </row>
    <row r="66" spans="1:20" s="63" customFormat="1" ht="12.95" customHeight="1" x14ac:dyDescent="0.2">
      <c r="A66" s="87" t="s">
        <v>48</v>
      </c>
      <c r="B66" s="88" t="s">
        <v>49</v>
      </c>
      <c r="C66" s="89">
        <v>20656.631000000001</v>
      </c>
      <c r="D66" s="56"/>
      <c r="E66" s="63">
        <f t="shared" si="1"/>
        <v>-27638.971565879929</v>
      </c>
      <c r="F66" s="92">
        <f t="shared" si="9"/>
        <v>-27638.5</v>
      </c>
      <c r="G66" s="56">
        <f t="shared" si="3"/>
        <v>-0.31190599500041571</v>
      </c>
      <c r="H66" s="63">
        <f t="shared" si="10"/>
        <v>-0.31190599500041571</v>
      </c>
      <c r="Q66" s="91">
        <f t="shared" si="5"/>
        <v>5638.1310000000012</v>
      </c>
      <c r="R66" s="63">
        <f t="shared" si="6"/>
        <v>9.7285349717199349E-2</v>
      </c>
      <c r="S66" s="57">
        <f t="shared" si="11"/>
        <v>0.2</v>
      </c>
      <c r="T66" s="63">
        <f t="shared" si="8"/>
        <v>1.9457069943439872E-2</v>
      </c>
    </row>
    <row r="67" spans="1:20" s="63" customFormat="1" ht="12.95" customHeight="1" x14ac:dyDescent="0.2">
      <c r="A67" s="87" t="s">
        <v>48</v>
      </c>
      <c r="B67" s="88" t="s">
        <v>50</v>
      </c>
      <c r="C67" s="89">
        <v>20688.678</v>
      </c>
      <c r="D67" s="56"/>
      <c r="E67" s="63">
        <f t="shared" si="1"/>
        <v>-27590.520199133956</v>
      </c>
      <c r="F67" s="92">
        <f t="shared" si="9"/>
        <v>-27590</v>
      </c>
      <c r="G67" s="56">
        <f t="shared" si="3"/>
        <v>-0.34407330000249203</v>
      </c>
      <c r="H67" s="63">
        <f t="shared" si="10"/>
        <v>-0.34407330000249203</v>
      </c>
      <c r="Q67" s="91">
        <f t="shared" si="5"/>
        <v>5670.1779999999999</v>
      </c>
      <c r="R67" s="63">
        <f t="shared" si="6"/>
        <v>0.11838643577460488</v>
      </c>
      <c r="S67" s="57">
        <f t="shared" si="11"/>
        <v>0.2</v>
      </c>
      <c r="T67" s="63">
        <f t="shared" si="8"/>
        <v>2.3677287154920977E-2</v>
      </c>
    </row>
    <row r="68" spans="1:20" s="63" customFormat="1" ht="12.95" customHeight="1" x14ac:dyDescent="0.2">
      <c r="A68" s="87" t="s">
        <v>48</v>
      </c>
      <c r="B68" s="88" t="s">
        <v>50</v>
      </c>
      <c r="C68" s="89">
        <v>20698.626</v>
      </c>
      <c r="D68" s="56"/>
      <c r="E68" s="63">
        <f t="shared" si="1"/>
        <v>-27575.479970832119</v>
      </c>
      <c r="F68" s="92">
        <f t="shared" si="9"/>
        <v>-27575</v>
      </c>
      <c r="G68" s="56">
        <f t="shared" si="3"/>
        <v>-0.31746525000198744</v>
      </c>
      <c r="H68" s="63">
        <f t="shared" si="10"/>
        <v>-0.31746525000198744</v>
      </c>
      <c r="Q68" s="91">
        <f t="shared" si="5"/>
        <v>5680.1260000000002</v>
      </c>
      <c r="R68" s="63">
        <f t="shared" si="6"/>
        <v>0.10078418495882439</v>
      </c>
      <c r="S68" s="57">
        <f t="shared" si="11"/>
        <v>0.2</v>
      </c>
      <c r="T68" s="63">
        <f t="shared" si="8"/>
        <v>2.0156836991764879E-2</v>
      </c>
    </row>
    <row r="69" spans="1:20" s="63" customFormat="1" ht="12.95" customHeight="1" x14ac:dyDescent="0.2">
      <c r="A69" s="87" t="s">
        <v>48</v>
      </c>
      <c r="B69" s="88" t="s">
        <v>49</v>
      </c>
      <c r="C69" s="89">
        <v>21009.780999999999</v>
      </c>
      <c r="D69" s="56"/>
      <c r="E69" s="63">
        <f t="shared" si="1"/>
        <v>-27105.049508703265</v>
      </c>
      <c r="F69" s="92">
        <f t="shared" si="9"/>
        <v>-27104.5</v>
      </c>
      <c r="G69" s="56">
        <f t="shared" si="3"/>
        <v>-0.3634594150025805</v>
      </c>
      <c r="H69" s="63">
        <f t="shared" si="10"/>
        <v>-0.3634594150025805</v>
      </c>
      <c r="Q69" s="91">
        <f t="shared" si="5"/>
        <v>5991.280999999999</v>
      </c>
      <c r="R69" s="63">
        <f t="shared" si="6"/>
        <v>0.13210274635401803</v>
      </c>
      <c r="S69" s="57">
        <f t="shared" si="11"/>
        <v>0.2</v>
      </c>
      <c r="T69" s="63">
        <f t="shared" si="8"/>
        <v>2.6420549270803607E-2</v>
      </c>
    </row>
    <row r="70" spans="1:20" s="63" customFormat="1" ht="12.95" customHeight="1" x14ac:dyDescent="0.2">
      <c r="A70" s="87" t="s">
        <v>48</v>
      </c>
      <c r="B70" s="88" t="s">
        <v>49</v>
      </c>
      <c r="C70" s="89">
        <v>21021.675999999999</v>
      </c>
      <c r="D70" s="56"/>
      <c r="E70" s="63">
        <f t="shared" si="1"/>
        <v>-27087.065641026311</v>
      </c>
      <c r="F70" s="92">
        <f t="shared" si="9"/>
        <v>-27086.5</v>
      </c>
      <c r="G70" s="56">
        <f t="shared" si="3"/>
        <v>-0.37412975500046741</v>
      </c>
      <c r="H70" s="63">
        <f t="shared" si="10"/>
        <v>-0.37412975500046741</v>
      </c>
      <c r="Q70" s="91">
        <f t="shared" si="5"/>
        <v>6003.1759999999995</v>
      </c>
      <c r="R70" s="63">
        <f t="shared" si="6"/>
        <v>0.13997307357670977</v>
      </c>
      <c r="S70" s="57">
        <f t="shared" si="11"/>
        <v>0.2</v>
      </c>
      <c r="T70" s="63">
        <f t="shared" si="8"/>
        <v>2.7994614715341953E-2</v>
      </c>
    </row>
    <row r="71" spans="1:20" s="63" customFormat="1" ht="12.95" customHeight="1" x14ac:dyDescent="0.2">
      <c r="A71" s="87" t="s">
        <v>48</v>
      </c>
      <c r="B71" s="88" t="s">
        <v>50</v>
      </c>
      <c r="C71" s="89">
        <v>21026.623</v>
      </c>
      <c r="D71" s="56"/>
      <c r="E71" s="63">
        <f t="shared" si="1"/>
        <v>-27079.586347760411</v>
      </c>
      <c r="F71" s="92">
        <f t="shared" si="9"/>
        <v>-27079</v>
      </c>
      <c r="G71" s="56">
        <f t="shared" si="3"/>
        <v>-0.38782573000207776</v>
      </c>
      <c r="H71" s="63">
        <f t="shared" si="10"/>
        <v>-0.38782573000207776</v>
      </c>
      <c r="Q71" s="91">
        <f t="shared" si="5"/>
        <v>6008.1229999999996</v>
      </c>
      <c r="R71" s="63">
        <f t="shared" si="6"/>
        <v>0.15040879685164452</v>
      </c>
      <c r="S71" s="57">
        <f t="shared" si="11"/>
        <v>0.2</v>
      </c>
      <c r="T71" s="63">
        <f t="shared" si="8"/>
        <v>3.0081759370328906E-2</v>
      </c>
    </row>
    <row r="72" spans="1:20" s="63" customFormat="1" ht="12.95" customHeight="1" x14ac:dyDescent="0.2">
      <c r="A72" s="87" t="s">
        <v>48</v>
      </c>
      <c r="B72" s="88" t="s">
        <v>50</v>
      </c>
      <c r="C72" s="89">
        <v>21091.554</v>
      </c>
      <c r="D72" s="56"/>
      <c r="E72" s="63">
        <f t="shared" si="1"/>
        <v>-26981.418166832933</v>
      </c>
      <c r="F72" s="92">
        <f t="shared" ref="F72:F103" si="12">ROUND(2*E72,0)/2+0.5</f>
        <v>-26981</v>
      </c>
      <c r="G72" s="56">
        <f t="shared" si="3"/>
        <v>-0.27658647000134806</v>
      </c>
      <c r="H72" s="63">
        <f t="shared" si="10"/>
        <v>-0.27658647000134806</v>
      </c>
      <c r="Q72" s="91">
        <f t="shared" si="5"/>
        <v>6073.0540000000001</v>
      </c>
      <c r="R72" s="63">
        <f t="shared" si="6"/>
        <v>7.6500075387806607E-2</v>
      </c>
      <c r="S72" s="57">
        <f t="shared" si="11"/>
        <v>0.2</v>
      </c>
      <c r="T72" s="63">
        <f t="shared" si="8"/>
        <v>1.5300015077561322E-2</v>
      </c>
    </row>
    <row r="73" spans="1:20" s="63" customFormat="1" ht="12.95" customHeight="1" x14ac:dyDescent="0.2">
      <c r="A73" s="87" t="s">
        <v>48</v>
      </c>
      <c r="B73" s="88" t="s">
        <v>50</v>
      </c>
      <c r="C73" s="89">
        <v>21136.507000000001</v>
      </c>
      <c r="D73" s="56"/>
      <c r="E73" s="63">
        <f t="shared" si="1"/>
        <v>-26913.454417048812</v>
      </c>
      <c r="F73" s="92">
        <f t="shared" si="12"/>
        <v>-26913</v>
      </c>
      <c r="G73" s="56">
        <f t="shared" si="3"/>
        <v>-0.30056331000014325</v>
      </c>
      <c r="H73" s="63">
        <f t="shared" si="10"/>
        <v>-0.30056331000014325</v>
      </c>
      <c r="Q73" s="91">
        <f t="shared" si="5"/>
        <v>6118.0070000000014</v>
      </c>
      <c r="R73" s="63">
        <f t="shared" si="6"/>
        <v>9.0338303318242205E-2</v>
      </c>
      <c r="S73" s="57">
        <f t="shared" si="11"/>
        <v>0.2</v>
      </c>
      <c r="T73" s="63">
        <f t="shared" si="8"/>
        <v>1.8067660663648441E-2</v>
      </c>
    </row>
    <row r="74" spans="1:20" s="63" customFormat="1" ht="12.95" customHeight="1" x14ac:dyDescent="0.2">
      <c r="A74" s="87" t="s">
        <v>48</v>
      </c>
      <c r="B74" s="88" t="s">
        <v>49</v>
      </c>
      <c r="C74" s="89">
        <v>21284.927</v>
      </c>
      <c r="D74" s="56"/>
      <c r="E74" s="63">
        <f t="shared" si="1"/>
        <v>-26689.060500225478</v>
      </c>
      <c r="F74" s="92">
        <f t="shared" si="12"/>
        <v>-26688.5</v>
      </c>
      <c r="G74" s="56">
        <f t="shared" si="3"/>
        <v>-0.37072949500361574</v>
      </c>
      <c r="H74" s="63">
        <f t="shared" si="10"/>
        <v>-0.37072949500361574</v>
      </c>
      <c r="Q74" s="91">
        <f t="shared" si="5"/>
        <v>6266.4269999999997</v>
      </c>
      <c r="R74" s="63">
        <f t="shared" si="6"/>
        <v>0.13744035846563596</v>
      </c>
      <c r="S74" s="57">
        <f t="shared" si="11"/>
        <v>0.2</v>
      </c>
      <c r="T74" s="63">
        <f t="shared" si="8"/>
        <v>2.7488071693127194E-2</v>
      </c>
    </row>
    <row r="75" spans="1:20" s="63" customFormat="1" ht="12.95" customHeight="1" x14ac:dyDescent="0.2">
      <c r="A75" s="87" t="s">
        <v>48</v>
      </c>
      <c r="B75" s="88" t="s">
        <v>49</v>
      </c>
      <c r="C75" s="89">
        <v>21333.84</v>
      </c>
      <c r="D75" s="56"/>
      <c r="E75" s="63">
        <f t="shared" si="1"/>
        <v>-26615.109687305521</v>
      </c>
      <c r="F75" s="92">
        <f t="shared" si="12"/>
        <v>-26614.5</v>
      </c>
      <c r="G75" s="56">
        <f t="shared" si="3"/>
        <v>-0.40326311500029988</v>
      </c>
      <c r="H75" s="63">
        <f t="shared" si="10"/>
        <v>-0.40326311500029988</v>
      </c>
      <c r="Q75" s="91">
        <f t="shared" si="5"/>
        <v>6315.34</v>
      </c>
      <c r="R75" s="63">
        <f t="shared" si="6"/>
        <v>0.16262113991974508</v>
      </c>
      <c r="S75" s="57">
        <f t="shared" si="11"/>
        <v>0.2</v>
      </c>
      <c r="T75" s="63">
        <f t="shared" si="8"/>
        <v>3.2524227983949015E-2</v>
      </c>
    </row>
    <row r="76" spans="1:20" s="63" customFormat="1" ht="12.95" customHeight="1" x14ac:dyDescent="0.2">
      <c r="A76" s="87" t="s">
        <v>48</v>
      </c>
      <c r="B76" s="88" t="s">
        <v>50</v>
      </c>
      <c r="C76" s="89">
        <v>21360.727999999999</v>
      </c>
      <c r="D76" s="56"/>
      <c r="E76" s="63">
        <f t="shared" si="1"/>
        <v>-26574.458133367065</v>
      </c>
      <c r="F76" s="92">
        <f t="shared" si="12"/>
        <v>-26574</v>
      </c>
      <c r="G76" s="56">
        <f t="shared" si="3"/>
        <v>-0.30302138000115519</v>
      </c>
      <c r="H76" s="63">
        <f t="shared" si="10"/>
        <v>-0.30302138000115519</v>
      </c>
      <c r="Q76" s="91">
        <f t="shared" si="5"/>
        <v>6342.2279999999992</v>
      </c>
      <c r="R76" s="63">
        <f t="shared" si="6"/>
        <v>9.1821956737804494E-2</v>
      </c>
      <c r="S76" s="57">
        <f t="shared" si="11"/>
        <v>0.2</v>
      </c>
      <c r="T76" s="63">
        <f t="shared" si="8"/>
        <v>1.8364391347560901E-2</v>
      </c>
    </row>
    <row r="77" spans="1:20" s="63" customFormat="1" ht="12.95" customHeight="1" x14ac:dyDescent="0.2">
      <c r="A77" s="87" t="s">
        <v>48</v>
      </c>
      <c r="B77" s="88" t="s">
        <v>50</v>
      </c>
      <c r="C77" s="89">
        <v>21397.708999999999</v>
      </c>
      <c r="D77" s="56"/>
      <c r="E77" s="63">
        <f t="shared" si="1"/>
        <v>-26518.547127855385</v>
      </c>
      <c r="F77" s="92">
        <f t="shared" si="12"/>
        <v>-26518</v>
      </c>
      <c r="G77" s="56">
        <f t="shared" si="3"/>
        <v>-0.36188466000385233</v>
      </c>
      <c r="H77" s="63">
        <f t="shared" si="10"/>
        <v>-0.36188466000385233</v>
      </c>
      <c r="Q77" s="91">
        <f t="shared" si="5"/>
        <v>6379.2089999999989</v>
      </c>
      <c r="R77" s="63">
        <f t="shared" si="6"/>
        <v>0.1309605071461038</v>
      </c>
      <c r="S77" s="57">
        <f t="shared" si="11"/>
        <v>0.2</v>
      </c>
      <c r="T77" s="63">
        <f t="shared" si="8"/>
        <v>2.6192101429220762E-2</v>
      </c>
    </row>
    <row r="78" spans="1:20" s="63" customFormat="1" ht="12.95" customHeight="1" x14ac:dyDescent="0.2">
      <c r="A78" s="87" t="s">
        <v>48</v>
      </c>
      <c r="B78" s="88" t="s">
        <v>50</v>
      </c>
      <c r="C78" s="89">
        <v>21407.686000000002</v>
      </c>
      <c r="D78" s="56"/>
      <c r="E78" s="63">
        <f t="shared" si="1"/>
        <v>-26503.463054899268</v>
      </c>
      <c r="F78" s="92">
        <f t="shared" si="12"/>
        <v>-26503</v>
      </c>
      <c r="G78" s="56">
        <f t="shared" si="3"/>
        <v>-0.30627661000107764</v>
      </c>
      <c r="H78" s="63">
        <f t="shared" si="10"/>
        <v>-0.30627661000107764</v>
      </c>
      <c r="Q78" s="91">
        <f t="shared" si="5"/>
        <v>6389.1860000000015</v>
      </c>
      <c r="R78" s="63">
        <f t="shared" si="6"/>
        <v>9.380536183375221E-2</v>
      </c>
      <c r="S78" s="57">
        <f t="shared" si="11"/>
        <v>0.2</v>
      </c>
      <c r="T78" s="63">
        <f t="shared" si="8"/>
        <v>1.8761072366750443E-2</v>
      </c>
    </row>
    <row r="79" spans="1:20" s="63" customFormat="1" ht="12.95" customHeight="1" x14ac:dyDescent="0.2">
      <c r="A79" s="87" t="s">
        <v>48</v>
      </c>
      <c r="B79" s="88" t="s">
        <v>49</v>
      </c>
      <c r="C79" s="89">
        <v>21797.592000000001</v>
      </c>
      <c r="D79" s="56"/>
      <c r="E79" s="63">
        <f t="shared" si="1"/>
        <v>-25913.970166252733</v>
      </c>
      <c r="F79" s="92">
        <f t="shared" si="12"/>
        <v>-25913.5</v>
      </c>
      <c r="G79" s="56">
        <f t="shared" si="3"/>
        <v>-0.31098024500170141</v>
      </c>
      <c r="H79" s="63">
        <f t="shared" si="10"/>
        <v>-0.31098024500170141</v>
      </c>
      <c r="Q79" s="91">
        <f t="shared" si="5"/>
        <v>6779.0920000000006</v>
      </c>
      <c r="R79" s="63">
        <f t="shared" si="6"/>
        <v>9.6708712781318235E-2</v>
      </c>
      <c r="S79" s="57">
        <f t="shared" si="11"/>
        <v>0.2</v>
      </c>
      <c r="T79" s="63">
        <f t="shared" si="8"/>
        <v>1.9341742556263648E-2</v>
      </c>
    </row>
    <row r="80" spans="1:20" s="63" customFormat="1" ht="12.95" customHeight="1" x14ac:dyDescent="0.2">
      <c r="A80" s="87" t="s">
        <v>48</v>
      </c>
      <c r="B80" s="88" t="s">
        <v>50</v>
      </c>
      <c r="C80" s="89">
        <v>22071.803</v>
      </c>
      <c r="D80" s="56"/>
      <c r="E80" s="63">
        <f t="shared" si="1"/>
        <v>-25499.39476990424</v>
      </c>
      <c r="F80" s="92">
        <f t="shared" si="12"/>
        <v>-25499</v>
      </c>
      <c r="G80" s="56">
        <f t="shared" si="3"/>
        <v>-0.26111113000297337</v>
      </c>
      <c r="H80" s="63">
        <f t="shared" si="10"/>
        <v>-0.26111113000297337</v>
      </c>
      <c r="Q80" s="91">
        <f t="shared" si="5"/>
        <v>7053.3029999999999</v>
      </c>
      <c r="R80" s="63">
        <f t="shared" si="6"/>
        <v>6.8179022211429657E-2</v>
      </c>
      <c r="S80" s="57">
        <f t="shared" si="11"/>
        <v>0.2</v>
      </c>
      <c r="T80" s="63">
        <f t="shared" si="8"/>
        <v>1.3635804442285931E-2</v>
      </c>
    </row>
    <row r="81" spans="1:20" s="63" customFormat="1" ht="12.95" customHeight="1" x14ac:dyDescent="0.2">
      <c r="A81" s="87" t="s">
        <v>48</v>
      </c>
      <c r="B81" s="88" t="s">
        <v>50</v>
      </c>
      <c r="C81" s="89">
        <v>22132.621999999999</v>
      </c>
      <c r="D81" s="56"/>
      <c r="E81" s="63">
        <f t="shared" si="1"/>
        <v>-25407.443458576399</v>
      </c>
      <c r="F81" s="92">
        <f t="shared" si="12"/>
        <v>-25407</v>
      </c>
      <c r="G81" s="56">
        <f t="shared" si="3"/>
        <v>-0.29331509000257938</v>
      </c>
      <c r="H81" s="63">
        <f t="shared" si="10"/>
        <v>-0.29331509000257938</v>
      </c>
      <c r="Q81" s="91">
        <f t="shared" si="5"/>
        <v>7114.1219999999994</v>
      </c>
      <c r="R81" s="63">
        <f t="shared" si="6"/>
        <v>8.6033742023221241E-2</v>
      </c>
      <c r="S81" s="57">
        <f t="shared" si="11"/>
        <v>0.2</v>
      </c>
      <c r="T81" s="63">
        <f t="shared" si="8"/>
        <v>1.720674840464425E-2</v>
      </c>
    </row>
    <row r="82" spans="1:20" s="63" customFormat="1" ht="12.95" customHeight="1" x14ac:dyDescent="0.2">
      <c r="A82" s="87" t="s">
        <v>48</v>
      </c>
      <c r="B82" s="88" t="s">
        <v>49</v>
      </c>
      <c r="C82" s="89">
        <v>22135.618999999999</v>
      </c>
      <c r="D82" s="56"/>
      <c r="E82" s="63">
        <f t="shared" si="1"/>
        <v>-25402.912340339506</v>
      </c>
      <c r="F82" s="92">
        <f t="shared" si="12"/>
        <v>-25402.5</v>
      </c>
      <c r="G82" s="56">
        <f t="shared" si="3"/>
        <v>-0.27273267500277143</v>
      </c>
      <c r="H82" s="63">
        <f t="shared" si="10"/>
        <v>-0.27273267500277143</v>
      </c>
      <c r="Q82" s="91">
        <f t="shared" si="5"/>
        <v>7117.1189999999988</v>
      </c>
      <c r="R82" s="63">
        <f t="shared" si="6"/>
        <v>7.4383112014167349E-2</v>
      </c>
      <c r="S82" s="57">
        <f t="shared" si="11"/>
        <v>0.2</v>
      </c>
      <c r="T82" s="63">
        <f t="shared" si="8"/>
        <v>1.4876622402833471E-2</v>
      </c>
    </row>
    <row r="83" spans="1:20" s="63" customFormat="1" ht="12.95" customHeight="1" x14ac:dyDescent="0.2">
      <c r="A83" s="87" t="s">
        <v>48</v>
      </c>
      <c r="B83" s="88" t="s">
        <v>50</v>
      </c>
      <c r="C83" s="89">
        <v>22138.602999999999</v>
      </c>
      <c r="D83" s="56"/>
      <c r="E83" s="63">
        <f t="shared" si="1"/>
        <v>-25398.400876602809</v>
      </c>
      <c r="F83" s="92">
        <f t="shared" si="12"/>
        <v>-25398</v>
      </c>
      <c r="G83" s="56">
        <f t="shared" si="3"/>
        <v>-0.26515026000197395</v>
      </c>
      <c r="H83" s="63">
        <f t="shared" si="10"/>
        <v>-0.26515026000197395</v>
      </c>
      <c r="Q83" s="91">
        <f t="shared" si="5"/>
        <v>7120.1029999999992</v>
      </c>
      <c r="R83" s="63">
        <f t="shared" si="6"/>
        <v>7.0304660379114384E-2</v>
      </c>
      <c r="S83" s="57">
        <f t="shared" si="11"/>
        <v>0.2</v>
      </c>
      <c r="T83" s="63">
        <f t="shared" si="8"/>
        <v>1.4060932075822877E-2</v>
      </c>
    </row>
    <row r="84" spans="1:20" s="63" customFormat="1" ht="12.95" customHeight="1" x14ac:dyDescent="0.2">
      <c r="A84" s="87" t="s">
        <v>48</v>
      </c>
      <c r="B84" s="88" t="s">
        <v>50</v>
      </c>
      <c r="C84" s="89">
        <v>22173.615000000002</v>
      </c>
      <c r="D84" s="56"/>
      <c r="E84" s="63">
        <f t="shared" si="1"/>
        <v>-25345.466771928106</v>
      </c>
      <c r="F84" s="92">
        <f t="shared" si="12"/>
        <v>-25345</v>
      </c>
      <c r="G84" s="56">
        <f t="shared" si="3"/>
        <v>-0.30873514999984764</v>
      </c>
      <c r="H84" s="63">
        <f t="shared" si="10"/>
        <v>-0.30873514999984764</v>
      </c>
      <c r="Q84" s="91">
        <f t="shared" si="5"/>
        <v>7155.1150000000016</v>
      </c>
      <c r="R84" s="63">
        <f t="shared" si="6"/>
        <v>9.5317392845428422E-2</v>
      </c>
      <c r="S84" s="57">
        <f t="shared" si="11"/>
        <v>0.2</v>
      </c>
      <c r="T84" s="63">
        <f t="shared" si="8"/>
        <v>1.9063478569085687E-2</v>
      </c>
    </row>
    <row r="85" spans="1:20" s="63" customFormat="1" ht="12.95" customHeight="1" x14ac:dyDescent="0.2">
      <c r="A85" s="87" t="s">
        <v>48</v>
      </c>
      <c r="B85" s="88" t="s">
        <v>50</v>
      </c>
      <c r="C85" s="89">
        <v>22187.567999999999</v>
      </c>
      <c r="D85" s="56"/>
      <c r="E85" s="63">
        <f t="shared" ref="E85:E148" si="13">+(C85-C$7)/C$8</f>
        <v>-25324.371445682078</v>
      </c>
      <c r="F85" s="92">
        <f t="shared" si="12"/>
        <v>-25324</v>
      </c>
      <c r="G85" s="56">
        <f t="shared" ref="G85:G148" si="14">+C85-(C$7+F85*C$8)</f>
        <v>-0.24568388000261621</v>
      </c>
      <c r="H85" s="63">
        <f t="shared" ref="H85:H113" si="15">+G85</f>
        <v>-0.24568388000261621</v>
      </c>
      <c r="Q85" s="91">
        <f t="shared" ref="Q85:Q148" si="16">+C85-15018.5</f>
        <v>7169.0679999999993</v>
      </c>
      <c r="R85" s="63">
        <f t="shared" ref="R85:R148" si="17">+(P85-G85)^2</f>
        <v>6.036056889313992E-2</v>
      </c>
      <c r="S85" s="57">
        <f t="shared" ref="S85:S113" si="18">S$15</f>
        <v>0.2</v>
      </c>
      <c r="T85" s="63">
        <f t="shared" ref="T85:T148" si="19">+S85*R85</f>
        <v>1.2072113778627984E-2</v>
      </c>
    </row>
    <row r="86" spans="1:20" s="63" customFormat="1" ht="12.95" customHeight="1" x14ac:dyDescent="0.2">
      <c r="A86" s="87" t="s">
        <v>48</v>
      </c>
      <c r="B86" s="88" t="s">
        <v>50</v>
      </c>
      <c r="C86" s="89">
        <v>22843.735000000001</v>
      </c>
      <c r="D86" s="56"/>
      <c r="E86" s="63">
        <f t="shared" si="13"/>
        <v>-24332.32264349762</v>
      </c>
      <c r="F86" s="92">
        <f t="shared" si="12"/>
        <v>-24332</v>
      </c>
      <c r="G86" s="56">
        <f t="shared" si="14"/>
        <v>-0.21340484000029392</v>
      </c>
      <c r="H86" s="63">
        <f t="shared" si="15"/>
        <v>-0.21340484000029392</v>
      </c>
      <c r="Q86" s="91">
        <f t="shared" si="16"/>
        <v>7825.2350000000006</v>
      </c>
      <c r="R86" s="63">
        <f t="shared" si="17"/>
        <v>4.5541625735551046E-2</v>
      </c>
      <c r="S86" s="57">
        <f t="shared" si="18"/>
        <v>0.2</v>
      </c>
      <c r="T86" s="63">
        <f t="shared" si="19"/>
        <v>9.1083251471102099E-3</v>
      </c>
    </row>
    <row r="87" spans="1:20" s="63" customFormat="1" ht="12.95" customHeight="1" x14ac:dyDescent="0.2">
      <c r="A87" s="87" t="s">
        <v>48</v>
      </c>
      <c r="B87" s="88" t="s">
        <v>50</v>
      </c>
      <c r="C87" s="89">
        <v>23163.837</v>
      </c>
      <c r="D87" s="56"/>
      <c r="E87" s="63">
        <f t="shared" si="13"/>
        <v>-23848.365349581822</v>
      </c>
      <c r="F87" s="92">
        <f t="shared" si="12"/>
        <v>-23848</v>
      </c>
      <c r="G87" s="56">
        <f t="shared" si="14"/>
        <v>-0.24165175999951316</v>
      </c>
      <c r="H87" s="63">
        <f t="shared" si="15"/>
        <v>-0.24165175999951316</v>
      </c>
      <c r="Q87" s="91">
        <f t="shared" si="16"/>
        <v>8145.3369999999995</v>
      </c>
      <c r="R87" s="63">
        <f t="shared" si="17"/>
        <v>5.8395573110862312E-2</v>
      </c>
      <c r="S87" s="57">
        <f t="shared" si="18"/>
        <v>0.2</v>
      </c>
      <c r="T87" s="63">
        <f t="shared" si="19"/>
        <v>1.1679114622172464E-2</v>
      </c>
    </row>
    <row r="88" spans="1:20" s="63" customFormat="1" ht="12.95" customHeight="1" x14ac:dyDescent="0.2">
      <c r="A88" s="87" t="s">
        <v>48</v>
      </c>
      <c r="B88" s="88" t="s">
        <v>50</v>
      </c>
      <c r="C88" s="89">
        <v>23187.701000000001</v>
      </c>
      <c r="D88" s="56"/>
      <c r="E88" s="63">
        <f t="shared" si="13"/>
        <v>-23812.285734765272</v>
      </c>
      <c r="F88" s="92">
        <f t="shared" si="12"/>
        <v>-23812</v>
      </c>
      <c r="G88" s="56">
        <f t="shared" si="14"/>
        <v>-0.18899244000203907</v>
      </c>
      <c r="H88" s="63">
        <f t="shared" si="15"/>
        <v>-0.18899244000203907</v>
      </c>
      <c r="Q88" s="91">
        <f t="shared" si="16"/>
        <v>8169.2010000000009</v>
      </c>
      <c r="R88" s="63">
        <f t="shared" si="17"/>
        <v>3.5718142377924339E-2</v>
      </c>
      <c r="S88" s="57">
        <f t="shared" si="18"/>
        <v>0.2</v>
      </c>
      <c r="T88" s="63">
        <f t="shared" si="19"/>
        <v>7.1436284755848683E-3</v>
      </c>
    </row>
    <row r="89" spans="1:20" s="63" customFormat="1" ht="12.95" customHeight="1" x14ac:dyDescent="0.2">
      <c r="A89" s="87" t="s">
        <v>48</v>
      </c>
      <c r="B89" s="88" t="s">
        <v>50</v>
      </c>
      <c r="C89" s="89">
        <v>23546.792000000001</v>
      </c>
      <c r="D89" s="56"/>
      <c r="E89" s="63">
        <f t="shared" si="13"/>
        <v>-23269.381571000227</v>
      </c>
      <c r="F89" s="92">
        <f t="shared" si="12"/>
        <v>-23269</v>
      </c>
      <c r="G89" s="56">
        <f t="shared" si="14"/>
        <v>-0.25238103000083356</v>
      </c>
      <c r="H89" s="63">
        <f t="shared" si="15"/>
        <v>-0.25238103000083356</v>
      </c>
      <c r="Q89" s="91">
        <f t="shared" si="16"/>
        <v>8528.2920000000013</v>
      </c>
      <c r="R89" s="63">
        <f t="shared" si="17"/>
        <v>6.3696184304281644E-2</v>
      </c>
      <c r="S89" s="57">
        <f t="shared" si="18"/>
        <v>0.2</v>
      </c>
      <c r="T89" s="63">
        <f t="shared" si="19"/>
        <v>1.273923686085633E-2</v>
      </c>
    </row>
    <row r="90" spans="1:20" s="63" customFormat="1" ht="12.95" customHeight="1" x14ac:dyDescent="0.2">
      <c r="A90" s="87" t="s">
        <v>48</v>
      </c>
      <c r="B90" s="88" t="s">
        <v>50</v>
      </c>
      <c r="C90" s="89">
        <v>23550.796999999999</v>
      </c>
      <c r="D90" s="56"/>
      <c r="E90" s="63">
        <f t="shared" si="13"/>
        <v>-23263.326473056037</v>
      </c>
      <c r="F90" s="92">
        <f t="shared" si="12"/>
        <v>-23263</v>
      </c>
      <c r="G90" s="56">
        <f t="shared" si="14"/>
        <v>-0.21593781000410672</v>
      </c>
      <c r="H90" s="63">
        <f t="shared" si="15"/>
        <v>-0.21593781000410672</v>
      </c>
      <c r="Q90" s="91">
        <f t="shared" si="16"/>
        <v>8532.2969999999987</v>
      </c>
      <c r="R90" s="63">
        <f t="shared" si="17"/>
        <v>4.6629137789369696E-2</v>
      </c>
      <c r="S90" s="57">
        <f t="shared" si="18"/>
        <v>0.2</v>
      </c>
      <c r="T90" s="63">
        <f t="shared" si="19"/>
        <v>9.3258275578739398E-3</v>
      </c>
    </row>
    <row r="91" spans="1:20" s="63" customFormat="1" ht="12.95" customHeight="1" x14ac:dyDescent="0.2">
      <c r="A91" s="87" t="s">
        <v>48</v>
      </c>
      <c r="B91" s="88" t="s">
        <v>50</v>
      </c>
      <c r="C91" s="89">
        <v>23587.682000000001</v>
      </c>
      <c r="D91" s="56"/>
      <c r="E91" s="63">
        <f t="shared" si="13"/>
        <v>-23207.560608468855</v>
      </c>
      <c r="F91" s="92">
        <f t="shared" si="12"/>
        <v>-23207</v>
      </c>
      <c r="G91" s="56">
        <f t="shared" si="14"/>
        <v>-0.37080109000089578</v>
      </c>
      <c r="H91" s="63">
        <f t="shared" si="15"/>
        <v>-0.37080109000089578</v>
      </c>
      <c r="Q91" s="91">
        <f t="shared" si="16"/>
        <v>8569.1820000000007</v>
      </c>
      <c r="R91" s="63">
        <f t="shared" si="17"/>
        <v>0.13749344834585242</v>
      </c>
      <c r="S91" s="57">
        <f t="shared" si="18"/>
        <v>0.2</v>
      </c>
      <c r="T91" s="63">
        <f t="shared" si="19"/>
        <v>2.7498689669170486E-2</v>
      </c>
    </row>
    <row r="92" spans="1:20" s="63" customFormat="1" ht="12.95" customHeight="1" x14ac:dyDescent="0.2">
      <c r="A92" s="87" t="s">
        <v>48</v>
      </c>
      <c r="B92" s="88" t="s">
        <v>50</v>
      </c>
      <c r="C92" s="89">
        <v>24018.536</v>
      </c>
      <c r="D92" s="56"/>
      <c r="E92" s="63">
        <f t="shared" si="13"/>
        <v>-22556.159067982393</v>
      </c>
      <c r="F92" s="92">
        <f t="shared" si="12"/>
        <v>-22555.5</v>
      </c>
      <c r="G92" s="56">
        <f t="shared" si="14"/>
        <v>-0.43592478500067955</v>
      </c>
      <c r="H92" s="63">
        <f t="shared" si="15"/>
        <v>-0.43592478500067955</v>
      </c>
      <c r="Q92" s="91">
        <f t="shared" si="16"/>
        <v>9000.0360000000001</v>
      </c>
      <c r="R92" s="63">
        <f t="shared" si="17"/>
        <v>0.19003041817788868</v>
      </c>
      <c r="S92" s="57">
        <f t="shared" si="18"/>
        <v>0.2</v>
      </c>
      <c r="T92" s="63">
        <f t="shared" si="19"/>
        <v>3.8006083635577739E-2</v>
      </c>
    </row>
    <row r="93" spans="1:20" s="63" customFormat="1" ht="12.95" customHeight="1" x14ac:dyDescent="0.2">
      <c r="A93" s="87" t="s">
        <v>48</v>
      </c>
      <c r="B93" s="88" t="s">
        <v>50</v>
      </c>
      <c r="C93" s="89">
        <v>24314.664000000001</v>
      </c>
      <c r="D93" s="56"/>
      <c r="E93" s="63">
        <f t="shared" si="13"/>
        <v>-22108.44769619247</v>
      </c>
      <c r="F93" s="92">
        <f t="shared" si="12"/>
        <v>-22108</v>
      </c>
      <c r="G93" s="56">
        <f t="shared" si="14"/>
        <v>-0.29611795999880997</v>
      </c>
      <c r="H93" s="63">
        <f t="shared" si="15"/>
        <v>-0.29611795999880997</v>
      </c>
      <c r="Q93" s="91">
        <f t="shared" si="16"/>
        <v>9296.1640000000007</v>
      </c>
      <c r="R93" s="63">
        <f t="shared" si="17"/>
        <v>8.7685846233856821E-2</v>
      </c>
      <c r="S93" s="57">
        <f t="shared" si="18"/>
        <v>0.2</v>
      </c>
      <c r="T93" s="63">
        <f t="shared" si="19"/>
        <v>1.7537169246771366E-2</v>
      </c>
    </row>
    <row r="94" spans="1:20" s="63" customFormat="1" ht="12.95" customHeight="1" x14ac:dyDescent="0.2">
      <c r="A94" s="87" t="s">
        <v>48</v>
      </c>
      <c r="B94" s="88" t="s">
        <v>50</v>
      </c>
      <c r="C94" s="89">
        <v>24314.697</v>
      </c>
      <c r="D94" s="56"/>
      <c r="E94" s="63">
        <f t="shared" si="13"/>
        <v>-22108.397803999673</v>
      </c>
      <c r="F94" s="92">
        <f t="shared" si="12"/>
        <v>-22108</v>
      </c>
      <c r="G94" s="56">
        <f t="shared" si="14"/>
        <v>-0.26311795999936294</v>
      </c>
      <c r="H94" s="63">
        <f t="shared" si="15"/>
        <v>-0.26311795999936294</v>
      </c>
      <c r="Q94" s="91">
        <f t="shared" si="16"/>
        <v>9296.1970000000001</v>
      </c>
      <c r="R94" s="63">
        <f t="shared" si="17"/>
        <v>6.9231060874226355E-2</v>
      </c>
      <c r="S94" s="57">
        <f t="shared" si="18"/>
        <v>0.2</v>
      </c>
      <c r="T94" s="63">
        <f t="shared" si="19"/>
        <v>1.3846212174845272E-2</v>
      </c>
    </row>
    <row r="95" spans="1:20" s="63" customFormat="1" ht="12.95" customHeight="1" x14ac:dyDescent="0.2">
      <c r="A95" s="87" t="s">
        <v>48</v>
      </c>
      <c r="B95" s="88" t="s">
        <v>50</v>
      </c>
      <c r="C95" s="89">
        <v>24326.633000000002</v>
      </c>
      <c r="D95" s="56"/>
      <c r="E95" s="63">
        <f t="shared" si="13"/>
        <v>-22090.351949052874</v>
      </c>
      <c r="F95" s="92">
        <f t="shared" si="12"/>
        <v>-22090</v>
      </c>
      <c r="G95" s="56">
        <f t="shared" si="14"/>
        <v>-0.23278829999981099</v>
      </c>
      <c r="H95" s="63">
        <f t="shared" si="15"/>
        <v>-0.23278829999981099</v>
      </c>
      <c r="Q95" s="91">
        <f t="shared" si="16"/>
        <v>9308.1330000000016</v>
      </c>
      <c r="R95" s="63">
        <f t="shared" si="17"/>
        <v>5.4190392616802002E-2</v>
      </c>
      <c r="S95" s="57">
        <f t="shared" si="18"/>
        <v>0.2</v>
      </c>
      <c r="T95" s="63">
        <f t="shared" si="19"/>
        <v>1.0838078523360401E-2</v>
      </c>
    </row>
    <row r="96" spans="1:20" s="63" customFormat="1" ht="12.95" customHeight="1" x14ac:dyDescent="0.2">
      <c r="A96" s="87" t="s">
        <v>48</v>
      </c>
      <c r="B96" s="88" t="s">
        <v>50</v>
      </c>
      <c r="C96" s="89">
        <v>24373.573</v>
      </c>
      <c r="D96" s="56"/>
      <c r="E96" s="63">
        <f t="shared" si="13"/>
        <v>-22019.384084508427</v>
      </c>
      <c r="F96" s="92">
        <f t="shared" si="12"/>
        <v>-22019</v>
      </c>
      <c r="G96" s="56">
        <f t="shared" si="14"/>
        <v>-0.25404352999976254</v>
      </c>
      <c r="H96" s="63">
        <f t="shared" si="15"/>
        <v>-0.25404352999976254</v>
      </c>
      <c r="Q96" s="91">
        <f t="shared" si="16"/>
        <v>9355.0730000000003</v>
      </c>
      <c r="R96" s="63">
        <f t="shared" si="17"/>
        <v>6.4538115134740254E-2</v>
      </c>
      <c r="S96" s="57">
        <f t="shared" si="18"/>
        <v>0.2</v>
      </c>
      <c r="T96" s="63">
        <f t="shared" si="19"/>
        <v>1.2907623026948051E-2</v>
      </c>
    </row>
    <row r="97" spans="1:20" s="63" customFormat="1" ht="12.95" customHeight="1" x14ac:dyDescent="0.2">
      <c r="A97" s="87" t="s">
        <v>48</v>
      </c>
      <c r="B97" s="88" t="s">
        <v>50</v>
      </c>
      <c r="C97" s="89">
        <v>24640.798999999999</v>
      </c>
      <c r="D97" s="56"/>
      <c r="E97" s="63">
        <f t="shared" si="13"/>
        <v>-21615.369202302307</v>
      </c>
      <c r="F97" s="92">
        <f t="shared" si="12"/>
        <v>-21615</v>
      </c>
      <c r="G97" s="56">
        <f t="shared" si="14"/>
        <v>-0.2442000500013819</v>
      </c>
      <c r="H97" s="63">
        <f t="shared" si="15"/>
        <v>-0.2442000500013819</v>
      </c>
      <c r="Q97" s="91">
        <f t="shared" si="16"/>
        <v>9622.2989999999991</v>
      </c>
      <c r="R97" s="63">
        <f t="shared" si="17"/>
        <v>5.9633664420677419E-2</v>
      </c>
      <c r="S97" s="57">
        <f t="shared" si="18"/>
        <v>0.2</v>
      </c>
      <c r="T97" s="63">
        <f t="shared" si="19"/>
        <v>1.1926732884135484E-2</v>
      </c>
    </row>
    <row r="98" spans="1:20" s="63" customFormat="1" ht="12.95" customHeight="1" x14ac:dyDescent="0.2">
      <c r="A98" s="87" t="s">
        <v>48</v>
      </c>
      <c r="B98" s="88" t="s">
        <v>50</v>
      </c>
      <c r="C98" s="89">
        <v>24646.767</v>
      </c>
      <c r="D98" s="56"/>
      <c r="E98" s="63">
        <f t="shared" si="13"/>
        <v>-21606.346274828909</v>
      </c>
      <c r="F98" s="92">
        <f t="shared" si="12"/>
        <v>-21606</v>
      </c>
      <c r="G98" s="56">
        <f t="shared" si="14"/>
        <v>-0.22903521999978693</v>
      </c>
      <c r="H98" s="63">
        <f t="shared" si="15"/>
        <v>-0.22903521999978693</v>
      </c>
      <c r="Q98" s="91">
        <f t="shared" si="16"/>
        <v>9628.2669999999998</v>
      </c>
      <c r="R98" s="63">
        <f t="shared" si="17"/>
        <v>5.2457132000350799E-2</v>
      </c>
      <c r="S98" s="57">
        <f t="shared" si="18"/>
        <v>0.2</v>
      </c>
      <c r="T98" s="63">
        <f t="shared" si="19"/>
        <v>1.0491426400070161E-2</v>
      </c>
    </row>
    <row r="99" spans="1:20" s="63" customFormat="1" ht="12.95" customHeight="1" x14ac:dyDescent="0.2">
      <c r="A99" s="87" t="s">
        <v>48</v>
      </c>
      <c r="B99" s="88" t="s">
        <v>50</v>
      </c>
      <c r="C99" s="89">
        <v>24656.725999999999</v>
      </c>
      <c r="D99" s="56"/>
      <c r="E99" s="63">
        <f t="shared" si="13"/>
        <v>-21591.289415796142</v>
      </c>
      <c r="F99" s="92">
        <f t="shared" si="12"/>
        <v>-21591</v>
      </c>
      <c r="G99" s="56">
        <f t="shared" si="14"/>
        <v>-0.1914271700043173</v>
      </c>
      <c r="H99" s="63">
        <f t="shared" si="15"/>
        <v>-0.1914271700043173</v>
      </c>
      <c r="Q99" s="91">
        <f t="shared" si="16"/>
        <v>9638.2259999999987</v>
      </c>
      <c r="R99" s="63">
        <f t="shared" si="17"/>
        <v>3.6644361415861797E-2</v>
      </c>
      <c r="S99" s="57">
        <f t="shared" si="18"/>
        <v>0.2</v>
      </c>
      <c r="T99" s="63">
        <f t="shared" si="19"/>
        <v>7.3288722831723599E-3</v>
      </c>
    </row>
    <row r="100" spans="1:20" s="63" customFormat="1" ht="12.95" customHeight="1" x14ac:dyDescent="0.2">
      <c r="A100" s="87" t="s">
        <v>48</v>
      </c>
      <c r="B100" s="88" t="s">
        <v>50</v>
      </c>
      <c r="C100" s="89">
        <v>24697.687000000002</v>
      </c>
      <c r="D100" s="56"/>
      <c r="E100" s="63">
        <f t="shared" si="13"/>
        <v>-21529.361109456018</v>
      </c>
      <c r="F100" s="92">
        <f t="shared" si="12"/>
        <v>-21529</v>
      </c>
      <c r="G100" s="56">
        <f t="shared" si="14"/>
        <v>-0.23884722999719088</v>
      </c>
      <c r="H100" s="63">
        <f t="shared" si="15"/>
        <v>-0.23884722999719088</v>
      </c>
      <c r="Q100" s="91">
        <f t="shared" si="16"/>
        <v>9679.1870000000017</v>
      </c>
      <c r="R100" s="63">
        <f t="shared" si="17"/>
        <v>5.7047999277331E-2</v>
      </c>
      <c r="S100" s="57">
        <f t="shared" si="18"/>
        <v>0.2</v>
      </c>
      <c r="T100" s="63">
        <f t="shared" si="19"/>
        <v>1.1409599855466201E-2</v>
      </c>
    </row>
    <row r="101" spans="1:20" s="63" customFormat="1" ht="12.95" customHeight="1" x14ac:dyDescent="0.2">
      <c r="A101" s="87" t="s">
        <v>48</v>
      </c>
      <c r="B101" s="88" t="s">
        <v>50</v>
      </c>
      <c r="C101" s="89">
        <v>24713.643</v>
      </c>
      <c r="D101" s="56"/>
      <c r="E101" s="63">
        <f t="shared" si="13"/>
        <v>-21505.237478295574</v>
      </c>
      <c r="F101" s="92">
        <f t="shared" si="12"/>
        <v>-21504.5</v>
      </c>
      <c r="G101" s="56">
        <f t="shared" si="14"/>
        <v>-0.48778741500063916</v>
      </c>
      <c r="H101" s="63">
        <f t="shared" si="15"/>
        <v>-0.48778741500063916</v>
      </c>
      <c r="Q101" s="91">
        <f t="shared" si="16"/>
        <v>9695.143</v>
      </c>
      <c r="R101" s="63">
        <f t="shared" si="17"/>
        <v>0.23793656223300577</v>
      </c>
      <c r="S101" s="57">
        <f t="shared" si="18"/>
        <v>0.2</v>
      </c>
      <c r="T101" s="63">
        <f t="shared" si="19"/>
        <v>4.7587312446601158E-2</v>
      </c>
    </row>
    <row r="102" spans="1:20" s="63" customFormat="1" ht="12.95" customHeight="1" x14ac:dyDescent="0.2">
      <c r="A102" s="87" t="s">
        <v>48</v>
      </c>
      <c r="B102" s="88" t="s">
        <v>50</v>
      </c>
      <c r="C102" s="89">
        <v>24978.813999999998</v>
      </c>
      <c r="D102" s="56"/>
      <c r="E102" s="63">
        <f t="shared" si="13"/>
        <v>-21104.329519004645</v>
      </c>
      <c r="F102" s="92">
        <f t="shared" si="12"/>
        <v>-21104</v>
      </c>
      <c r="G102" s="56">
        <f t="shared" si="14"/>
        <v>-0.21795248000125866</v>
      </c>
      <c r="H102" s="63">
        <f t="shared" si="15"/>
        <v>-0.21795248000125866</v>
      </c>
      <c r="Q102" s="91">
        <f t="shared" si="16"/>
        <v>9960.3139999999985</v>
      </c>
      <c r="R102" s="63">
        <f t="shared" si="17"/>
        <v>4.7503283538699058E-2</v>
      </c>
      <c r="S102" s="57">
        <f t="shared" si="18"/>
        <v>0.2</v>
      </c>
      <c r="T102" s="63">
        <f t="shared" si="19"/>
        <v>9.5006567077398126E-3</v>
      </c>
    </row>
    <row r="103" spans="1:20" s="63" customFormat="1" ht="12.95" customHeight="1" x14ac:dyDescent="0.2">
      <c r="A103" s="87" t="s">
        <v>48</v>
      </c>
      <c r="B103" s="88" t="s">
        <v>50</v>
      </c>
      <c r="C103" s="89">
        <v>24978.857</v>
      </c>
      <c r="D103" s="56"/>
      <c r="E103" s="63">
        <f t="shared" si="13"/>
        <v>-21104.264507965541</v>
      </c>
      <c r="F103" s="92">
        <f t="shared" si="12"/>
        <v>-21104</v>
      </c>
      <c r="G103" s="56">
        <f t="shared" si="14"/>
        <v>-0.17495247999977437</v>
      </c>
      <c r="H103" s="63">
        <f t="shared" si="15"/>
        <v>-0.17495247999977437</v>
      </c>
      <c r="Q103" s="91">
        <f t="shared" si="16"/>
        <v>9960.357</v>
      </c>
      <c r="R103" s="63">
        <f t="shared" si="17"/>
        <v>3.0608370258071449E-2</v>
      </c>
      <c r="S103" s="57">
        <f t="shared" si="18"/>
        <v>0.2</v>
      </c>
      <c r="T103" s="63">
        <f t="shared" si="19"/>
        <v>6.1216740516142898E-3</v>
      </c>
    </row>
    <row r="104" spans="1:20" s="63" customFormat="1" ht="12.95" customHeight="1" x14ac:dyDescent="0.2">
      <c r="A104" s="87" t="s">
        <v>48</v>
      </c>
      <c r="B104" s="88" t="s">
        <v>50</v>
      </c>
      <c r="C104" s="89">
        <v>25035.672999999999</v>
      </c>
      <c r="D104" s="56"/>
      <c r="E104" s="63">
        <f t="shared" si="13"/>
        <v>-21018.365270812636</v>
      </c>
      <c r="F104" s="92">
        <f t="shared" ref="F104:F117" si="20">ROUND(2*E104,0)/2+0.5</f>
        <v>-21018</v>
      </c>
      <c r="G104" s="56">
        <f t="shared" si="14"/>
        <v>-0.24159966000297572</v>
      </c>
      <c r="H104" s="63">
        <f t="shared" si="15"/>
        <v>-0.24159966000297572</v>
      </c>
      <c r="Q104" s="91">
        <f t="shared" si="16"/>
        <v>10017.172999999999</v>
      </c>
      <c r="R104" s="63">
        <f t="shared" si="17"/>
        <v>5.8370395713553465E-2</v>
      </c>
      <c r="S104" s="57">
        <f t="shared" si="18"/>
        <v>0.2</v>
      </c>
      <c r="T104" s="63">
        <f t="shared" si="19"/>
        <v>1.1674079142710694E-2</v>
      </c>
    </row>
    <row r="105" spans="1:20" s="63" customFormat="1" ht="12.95" customHeight="1" x14ac:dyDescent="0.2">
      <c r="A105" s="87" t="s">
        <v>48</v>
      </c>
      <c r="B105" s="88" t="s">
        <v>50</v>
      </c>
      <c r="C105" s="89">
        <v>25096.576000000001</v>
      </c>
      <c r="D105" s="56"/>
      <c r="E105" s="63">
        <f t="shared" si="13"/>
        <v>-20926.286961175847</v>
      </c>
      <c r="F105" s="92">
        <f t="shared" si="20"/>
        <v>-20926</v>
      </c>
      <c r="G105" s="56">
        <f t="shared" si="14"/>
        <v>-0.1898036200000206</v>
      </c>
      <c r="H105" s="63">
        <f t="shared" si="15"/>
        <v>-0.1898036200000206</v>
      </c>
      <c r="Q105" s="91">
        <f t="shared" si="16"/>
        <v>10078.076000000001</v>
      </c>
      <c r="R105" s="63">
        <f t="shared" si="17"/>
        <v>3.6025414165112221E-2</v>
      </c>
      <c r="S105" s="57">
        <f t="shared" si="18"/>
        <v>0.2</v>
      </c>
      <c r="T105" s="63">
        <f t="shared" si="19"/>
        <v>7.2050828330224442E-3</v>
      </c>
    </row>
    <row r="106" spans="1:20" s="63" customFormat="1" ht="12.95" customHeight="1" x14ac:dyDescent="0.2">
      <c r="A106" s="87" t="s">
        <v>48</v>
      </c>
      <c r="B106" s="88" t="s">
        <v>50</v>
      </c>
      <c r="C106" s="89">
        <v>25308.909</v>
      </c>
      <c r="D106" s="56"/>
      <c r="E106" s="63">
        <f t="shared" si="13"/>
        <v>-20605.263961978642</v>
      </c>
      <c r="F106" s="92">
        <f t="shared" si="20"/>
        <v>-20605</v>
      </c>
      <c r="G106" s="56">
        <f t="shared" si="14"/>
        <v>-0.17459135000171955</v>
      </c>
      <c r="H106" s="63">
        <f t="shared" si="15"/>
        <v>-0.17459135000171955</v>
      </c>
      <c r="Q106" s="91">
        <f t="shared" si="16"/>
        <v>10290.409</v>
      </c>
      <c r="R106" s="63">
        <f t="shared" si="17"/>
        <v>3.0482139495422937E-2</v>
      </c>
      <c r="S106" s="57">
        <f t="shared" si="18"/>
        <v>0.2</v>
      </c>
      <c r="T106" s="63">
        <f t="shared" si="19"/>
        <v>6.0964278990845878E-3</v>
      </c>
    </row>
    <row r="107" spans="1:20" s="63" customFormat="1" ht="12.95" customHeight="1" x14ac:dyDescent="0.2">
      <c r="A107" s="87" t="s">
        <v>48</v>
      </c>
      <c r="B107" s="88" t="s">
        <v>49</v>
      </c>
      <c r="C107" s="89">
        <v>25314.413</v>
      </c>
      <c r="D107" s="56"/>
      <c r="E107" s="63">
        <f t="shared" si="13"/>
        <v>-20596.942548973686</v>
      </c>
      <c r="F107" s="92">
        <f t="shared" si="20"/>
        <v>-20596.5</v>
      </c>
      <c r="G107" s="56">
        <f t="shared" si="14"/>
        <v>-0.29271345500092139</v>
      </c>
      <c r="H107" s="63">
        <f t="shared" si="15"/>
        <v>-0.29271345500092139</v>
      </c>
      <c r="Q107" s="91">
        <f t="shared" si="16"/>
        <v>10295.913</v>
      </c>
      <c r="R107" s="63">
        <f t="shared" si="17"/>
        <v>8.5681166738576425E-2</v>
      </c>
      <c r="S107" s="57">
        <f t="shared" si="18"/>
        <v>0.2</v>
      </c>
      <c r="T107" s="63">
        <f t="shared" si="19"/>
        <v>1.7136233347715284E-2</v>
      </c>
    </row>
    <row r="108" spans="1:20" s="63" customFormat="1" ht="12.95" customHeight="1" x14ac:dyDescent="0.2">
      <c r="A108" s="87" t="s">
        <v>48</v>
      </c>
      <c r="B108" s="88" t="s">
        <v>50</v>
      </c>
      <c r="C108" s="89">
        <v>25353.850999999999</v>
      </c>
      <c r="D108" s="56"/>
      <c r="E108" s="63">
        <f t="shared" si="13"/>
        <v>-20537.316842925458</v>
      </c>
      <c r="F108" s="92">
        <f t="shared" si="20"/>
        <v>-20537</v>
      </c>
      <c r="G108" s="56">
        <f t="shared" si="14"/>
        <v>-0.20956819000275573</v>
      </c>
      <c r="H108" s="63">
        <f t="shared" si="15"/>
        <v>-0.20956819000275573</v>
      </c>
      <c r="Q108" s="91">
        <f t="shared" si="16"/>
        <v>10335.350999999999</v>
      </c>
      <c r="R108" s="63">
        <f t="shared" si="17"/>
        <v>4.3918826261031128E-2</v>
      </c>
      <c r="S108" s="57">
        <f t="shared" si="18"/>
        <v>0.2</v>
      </c>
      <c r="T108" s="63">
        <f t="shared" si="19"/>
        <v>8.7837652522062253E-3</v>
      </c>
    </row>
    <row r="109" spans="1:20" s="63" customFormat="1" ht="12.95" customHeight="1" x14ac:dyDescent="0.2">
      <c r="A109" s="87" t="s">
        <v>48</v>
      </c>
      <c r="B109" s="88" t="s">
        <v>49</v>
      </c>
      <c r="C109" s="89">
        <v>25356.807000000001</v>
      </c>
      <c r="D109" s="56"/>
      <c r="E109" s="63">
        <f t="shared" si="13"/>
        <v>-20532.847711958402</v>
      </c>
      <c r="F109" s="92">
        <f t="shared" si="20"/>
        <v>-20532.5</v>
      </c>
      <c r="G109" s="56">
        <f t="shared" si="14"/>
        <v>-0.22998577500038664</v>
      </c>
      <c r="H109" s="63">
        <f t="shared" si="15"/>
        <v>-0.22998577500038664</v>
      </c>
      <c r="Q109" s="91">
        <f t="shared" si="16"/>
        <v>10338.307000000001</v>
      </c>
      <c r="R109" s="63">
        <f t="shared" si="17"/>
        <v>5.2893456702528464E-2</v>
      </c>
      <c r="S109" s="57">
        <f t="shared" si="18"/>
        <v>0.2</v>
      </c>
      <c r="T109" s="63">
        <f t="shared" si="19"/>
        <v>1.0578691340505694E-2</v>
      </c>
    </row>
    <row r="110" spans="1:20" s="63" customFormat="1" ht="12.95" customHeight="1" x14ac:dyDescent="0.2">
      <c r="A110" s="87" t="s">
        <v>48</v>
      </c>
      <c r="B110" s="88" t="s">
        <v>49</v>
      </c>
      <c r="C110" s="89">
        <v>25415.668000000001</v>
      </c>
      <c r="D110" s="56"/>
      <c r="E110" s="63">
        <f t="shared" si="13"/>
        <v>-20443.856670736608</v>
      </c>
      <c r="F110" s="92">
        <f t="shared" si="20"/>
        <v>-20443.5</v>
      </c>
      <c r="G110" s="56">
        <f t="shared" si="14"/>
        <v>-0.23591134500020416</v>
      </c>
      <c r="H110" s="63">
        <f t="shared" si="15"/>
        <v>-0.23591134500020416</v>
      </c>
      <c r="Q110" s="91">
        <f t="shared" si="16"/>
        <v>10397.168000000001</v>
      </c>
      <c r="R110" s="63">
        <f t="shared" si="17"/>
        <v>5.5654162699805353E-2</v>
      </c>
      <c r="S110" s="57">
        <f t="shared" si="18"/>
        <v>0.2</v>
      </c>
      <c r="T110" s="63">
        <f t="shared" si="19"/>
        <v>1.1130832539961071E-2</v>
      </c>
    </row>
    <row r="111" spans="1:20" s="63" customFormat="1" ht="12.95" customHeight="1" x14ac:dyDescent="0.2">
      <c r="A111" s="87" t="s">
        <v>48</v>
      </c>
      <c r="B111" s="88" t="s">
        <v>49</v>
      </c>
      <c r="C111" s="89">
        <v>25418.35</v>
      </c>
      <c r="D111" s="56"/>
      <c r="E111" s="63">
        <f t="shared" si="13"/>
        <v>-20439.801796158255</v>
      </c>
      <c r="F111" s="92">
        <f t="shared" si="20"/>
        <v>-20439.5</v>
      </c>
      <c r="G111" s="56">
        <f t="shared" si="14"/>
        <v>-0.19961586500357953</v>
      </c>
      <c r="H111" s="63">
        <f t="shared" si="15"/>
        <v>-0.19961586500357953</v>
      </c>
      <c r="Q111" s="91">
        <f t="shared" si="16"/>
        <v>10399.849999999999</v>
      </c>
      <c r="R111" s="63">
        <f t="shared" si="17"/>
        <v>3.9846493561127287E-2</v>
      </c>
      <c r="S111" s="57">
        <f t="shared" si="18"/>
        <v>0.2</v>
      </c>
      <c r="T111" s="63">
        <f t="shared" si="19"/>
        <v>7.9692987122254571E-3</v>
      </c>
    </row>
    <row r="112" spans="1:20" s="63" customFormat="1" ht="12.95" customHeight="1" x14ac:dyDescent="0.2">
      <c r="A112" s="87" t="s">
        <v>48</v>
      </c>
      <c r="B112" s="88" t="s">
        <v>50</v>
      </c>
      <c r="C112" s="89">
        <v>25739.473000000002</v>
      </c>
      <c r="D112" s="56"/>
      <c r="E112" s="63">
        <f t="shared" si="13"/>
        <v>-19954.300868034952</v>
      </c>
      <c r="F112" s="92">
        <f t="shared" si="20"/>
        <v>-19954</v>
      </c>
      <c r="G112" s="56">
        <f t="shared" si="14"/>
        <v>-0.19900197999959346</v>
      </c>
      <c r="H112" s="63">
        <f t="shared" si="15"/>
        <v>-0.19900197999959346</v>
      </c>
      <c r="Q112" s="91">
        <f t="shared" si="16"/>
        <v>10720.973000000002</v>
      </c>
      <c r="R112" s="63">
        <f t="shared" si="17"/>
        <v>3.9601788043758593E-2</v>
      </c>
      <c r="S112" s="57">
        <f t="shared" si="18"/>
        <v>0.2</v>
      </c>
      <c r="T112" s="63">
        <f t="shared" si="19"/>
        <v>7.9203576087517186E-3</v>
      </c>
    </row>
    <row r="113" spans="1:20" s="63" customFormat="1" ht="12.95" customHeight="1" x14ac:dyDescent="0.2">
      <c r="A113" s="87" t="s">
        <v>48</v>
      </c>
      <c r="B113" s="88" t="s">
        <v>50</v>
      </c>
      <c r="C113" s="89">
        <v>25748.737000000001</v>
      </c>
      <c r="D113" s="56"/>
      <c r="E113" s="63">
        <f t="shared" si="13"/>
        <v>-19940.294768820215</v>
      </c>
      <c r="F113" s="92">
        <f t="shared" si="20"/>
        <v>-19940</v>
      </c>
      <c r="G113" s="56">
        <f t="shared" si="14"/>
        <v>-0.19496780000190483</v>
      </c>
      <c r="H113" s="63">
        <f t="shared" si="15"/>
        <v>-0.19496780000190483</v>
      </c>
      <c r="Q113" s="91">
        <f t="shared" si="16"/>
        <v>10730.237000000001</v>
      </c>
      <c r="R113" s="63">
        <f t="shared" si="17"/>
        <v>3.8012443037582763E-2</v>
      </c>
      <c r="S113" s="57">
        <f t="shared" si="18"/>
        <v>0.2</v>
      </c>
      <c r="T113" s="63">
        <f t="shared" si="19"/>
        <v>7.6024886075165528E-3</v>
      </c>
    </row>
    <row r="114" spans="1:20" s="63" customFormat="1" ht="12.95" customHeight="1" x14ac:dyDescent="0.2">
      <c r="A114" s="87" t="s">
        <v>51</v>
      </c>
      <c r="B114" s="88" t="s">
        <v>50</v>
      </c>
      <c r="C114" s="89">
        <v>25827.413</v>
      </c>
      <c r="D114" s="56"/>
      <c r="E114" s="63">
        <f t="shared" si="13"/>
        <v>-19821.345733649803</v>
      </c>
      <c r="F114" s="92">
        <f t="shared" si="20"/>
        <v>-19821</v>
      </c>
      <c r="G114" s="56">
        <f t="shared" si="14"/>
        <v>-0.22867727000266314</v>
      </c>
      <c r="J114" s="63">
        <f>+G114</f>
        <v>-0.22867727000266314</v>
      </c>
      <c r="Q114" s="91">
        <f t="shared" si="16"/>
        <v>10808.913</v>
      </c>
      <c r="R114" s="63">
        <f t="shared" si="17"/>
        <v>5.2293293815870896E-2</v>
      </c>
      <c r="S114" s="57">
        <f>S$17</f>
        <v>1</v>
      </c>
      <c r="T114" s="63">
        <f t="shared" si="19"/>
        <v>5.2293293815870896E-2</v>
      </c>
    </row>
    <row r="115" spans="1:20" s="63" customFormat="1" ht="12.95" customHeight="1" x14ac:dyDescent="0.2">
      <c r="A115" s="87" t="s">
        <v>48</v>
      </c>
      <c r="B115" s="88" t="s">
        <v>50</v>
      </c>
      <c r="C115" s="89">
        <v>26129.691999999999</v>
      </c>
      <c r="D115" s="56"/>
      <c r="E115" s="63">
        <f t="shared" si="13"/>
        <v>-19364.334759499146</v>
      </c>
      <c r="F115" s="92">
        <f t="shared" si="20"/>
        <v>-19364</v>
      </c>
      <c r="G115" s="56">
        <f t="shared" si="14"/>
        <v>-0.22141868000107934</v>
      </c>
      <c r="H115" s="63">
        <f t="shared" ref="H115:H123" si="21">+G115</f>
        <v>-0.22141868000107934</v>
      </c>
      <c r="Q115" s="91">
        <f t="shared" si="16"/>
        <v>11111.191999999999</v>
      </c>
      <c r="R115" s="63">
        <f t="shared" si="17"/>
        <v>4.9026231853420373E-2</v>
      </c>
      <c r="S115" s="57">
        <f t="shared" ref="S115:S123" si="22">S$15</f>
        <v>0.2</v>
      </c>
      <c r="T115" s="63">
        <f t="shared" si="19"/>
        <v>9.8052463706840755E-3</v>
      </c>
    </row>
    <row r="116" spans="1:20" s="63" customFormat="1" ht="12.95" customHeight="1" x14ac:dyDescent="0.2">
      <c r="A116" s="87" t="s">
        <v>48</v>
      </c>
      <c r="B116" s="88" t="s">
        <v>50</v>
      </c>
      <c r="C116" s="89">
        <v>26131.690999999999</v>
      </c>
      <c r="D116" s="56"/>
      <c r="E116" s="63">
        <f t="shared" si="13"/>
        <v>-19361.312502123255</v>
      </c>
      <c r="F116" s="92">
        <f t="shared" si="20"/>
        <v>-19361</v>
      </c>
      <c r="G116" s="56">
        <f t="shared" si="14"/>
        <v>-0.20669707000342896</v>
      </c>
      <c r="H116" s="63">
        <f t="shared" si="21"/>
        <v>-0.20669707000342896</v>
      </c>
      <c r="Q116" s="91">
        <f t="shared" si="16"/>
        <v>11113.190999999999</v>
      </c>
      <c r="R116" s="63">
        <f t="shared" si="17"/>
        <v>4.2723678748002411E-2</v>
      </c>
      <c r="S116" s="57">
        <f t="shared" si="22"/>
        <v>0.2</v>
      </c>
      <c r="T116" s="63">
        <f t="shared" si="19"/>
        <v>8.5447357496004819E-3</v>
      </c>
    </row>
    <row r="117" spans="1:20" s="63" customFormat="1" ht="12.95" customHeight="1" x14ac:dyDescent="0.2">
      <c r="A117" s="87" t="s">
        <v>48</v>
      </c>
      <c r="B117" s="88" t="s">
        <v>50</v>
      </c>
      <c r="C117" s="89">
        <v>26188.582999999999</v>
      </c>
      <c r="D117" s="56"/>
      <c r="E117" s="63">
        <f t="shared" si="13"/>
        <v>-19275.298361738449</v>
      </c>
      <c r="F117" s="92">
        <f t="shared" si="20"/>
        <v>-19275</v>
      </c>
      <c r="G117" s="56">
        <f t="shared" si="14"/>
        <v>-0.19734425000206102</v>
      </c>
      <c r="H117" s="63">
        <f t="shared" si="21"/>
        <v>-0.19734425000206102</v>
      </c>
      <c r="Q117" s="91">
        <f t="shared" si="16"/>
        <v>11170.082999999999</v>
      </c>
      <c r="R117" s="63">
        <f t="shared" si="17"/>
        <v>3.8944753008875961E-2</v>
      </c>
      <c r="S117" s="57">
        <f t="shared" si="22"/>
        <v>0.2</v>
      </c>
      <c r="T117" s="63">
        <f t="shared" si="19"/>
        <v>7.7889506017751924E-3</v>
      </c>
    </row>
    <row r="118" spans="1:20" s="63" customFormat="1" ht="12.95" customHeight="1" x14ac:dyDescent="0.2">
      <c r="A118" s="87" t="s">
        <v>48</v>
      </c>
      <c r="B118" s="88" t="s">
        <v>50</v>
      </c>
      <c r="C118" s="89">
        <v>26471.732</v>
      </c>
      <c r="D118" s="56"/>
      <c r="E118" s="63">
        <f t="shared" si="13"/>
        <v>-18847.209740564682</v>
      </c>
      <c r="F118" s="63">
        <f>ROUND(2*E118,0)/2</f>
        <v>-18847</v>
      </c>
      <c r="G118" s="56">
        <f t="shared" si="14"/>
        <v>-0.13872789000379271</v>
      </c>
      <c r="H118" s="63">
        <f t="shared" si="21"/>
        <v>-0.13872789000379271</v>
      </c>
      <c r="Q118" s="91">
        <f t="shared" si="16"/>
        <v>11453.232</v>
      </c>
      <c r="R118" s="63">
        <f t="shared" si="17"/>
        <v>1.9245427464904409E-2</v>
      </c>
      <c r="S118" s="57">
        <f t="shared" si="22"/>
        <v>0.2</v>
      </c>
      <c r="T118" s="63">
        <f t="shared" si="19"/>
        <v>3.8490854929808822E-3</v>
      </c>
    </row>
    <row r="119" spans="1:20" s="63" customFormat="1" ht="12.95" customHeight="1" x14ac:dyDescent="0.2">
      <c r="A119" s="87" t="s">
        <v>48</v>
      </c>
      <c r="B119" s="88" t="s">
        <v>50</v>
      </c>
      <c r="C119" s="89">
        <v>26503.428</v>
      </c>
      <c r="D119" s="56"/>
      <c r="E119" s="63">
        <f t="shared" si="13"/>
        <v>-18799.289045323931</v>
      </c>
      <c r="F119" s="92">
        <f>ROUND(2*E119,0)/2+0.5</f>
        <v>-18799</v>
      </c>
      <c r="G119" s="56">
        <f t="shared" si="14"/>
        <v>-0.19118213000183459</v>
      </c>
      <c r="H119" s="63">
        <f t="shared" si="21"/>
        <v>-0.19118213000183459</v>
      </c>
      <c r="Q119" s="91">
        <f t="shared" si="16"/>
        <v>11484.928</v>
      </c>
      <c r="R119" s="63">
        <f t="shared" si="17"/>
        <v>3.6550606832038382E-2</v>
      </c>
      <c r="S119" s="57">
        <f t="shared" si="22"/>
        <v>0.2</v>
      </c>
      <c r="T119" s="63">
        <f t="shared" si="19"/>
        <v>7.3101213664076769E-3</v>
      </c>
    </row>
    <row r="120" spans="1:20" s="63" customFormat="1" ht="12.95" customHeight="1" x14ac:dyDescent="0.2">
      <c r="A120" s="87" t="s">
        <v>48</v>
      </c>
      <c r="B120" s="88" t="s">
        <v>50</v>
      </c>
      <c r="C120" s="89">
        <v>26572.292000000001</v>
      </c>
      <c r="D120" s="56"/>
      <c r="E120" s="63">
        <f t="shared" si="13"/>
        <v>-18695.174622145634</v>
      </c>
      <c r="F120" s="63">
        <f>ROUND(2*E120,0)/2</f>
        <v>-18695</v>
      </c>
      <c r="G120" s="56">
        <f t="shared" si="14"/>
        <v>-0.11549965000085649</v>
      </c>
      <c r="H120" s="63">
        <f t="shared" si="21"/>
        <v>-0.11549965000085649</v>
      </c>
      <c r="Q120" s="91">
        <f t="shared" si="16"/>
        <v>11553.792000000001</v>
      </c>
      <c r="R120" s="63">
        <f t="shared" si="17"/>
        <v>1.3340169150320349E-2</v>
      </c>
      <c r="S120" s="57">
        <f t="shared" si="22"/>
        <v>0.2</v>
      </c>
      <c r="T120" s="63">
        <f t="shared" si="19"/>
        <v>2.6680338300640698E-3</v>
      </c>
    </row>
    <row r="121" spans="1:20" s="63" customFormat="1" ht="12.95" customHeight="1" x14ac:dyDescent="0.2">
      <c r="A121" s="87" t="s">
        <v>48</v>
      </c>
      <c r="B121" s="88" t="s">
        <v>50</v>
      </c>
      <c r="C121" s="89">
        <v>26789.886999999999</v>
      </c>
      <c r="D121" s="56"/>
      <c r="E121" s="63">
        <f t="shared" si="13"/>
        <v>-18366.196086024003</v>
      </c>
      <c r="F121" s="63">
        <f>ROUND(2*E121,0)/2</f>
        <v>-18366</v>
      </c>
      <c r="G121" s="56">
        <f t="shared" si="14"/>
        <v>-0.12969642000462045</v>
      </c>
      <c r="H121" s="63">
        <f t="shared" si="21"/>
        <v>-0.12969642000462045</v>
      </c>
      <c r="Q121" s="91">
        <f t="shared" si="16"/>
        <v>11771.386999999999</v>
      </c>
      <c r="R121" s="63">
        <f t="shared" si="17"/>
        <v>1.6821161362014912E-2</v>
      </c>
      <c r="S121" s="57">
        <f t="shared" si="22"/>
        <v>0.2</v>
      </c>
      <c r="T121" s="63">
        <f t="shared" si="19"/>
        <v>3.3642322724029825E-3</v>
      </c>
    </row>
    <row r="122" spans="1:20" s="63" customFormat="1" ht="12.95" customHeight="1" x14ac:dyDescent="0.2">
      <c r="A122" s="87" t="s">
        <v>48</v>
      </c>
      <c r="B122" s="88" t="s">
        <v>49</v>
      </c>
      <c r="C122" s="89">
        <v>26833.759999999998</v>
      </c>
      <c r="D122" s="56"/>
      <c r="E122" s="63">
        <f t="shared" si="13"/>
        <v>-18299.865171640562</v>
      </c>
      <c r="F122" s="92">
        <f>ROUND(2*E122,0)/2+0.5</f>
        <v>-18299.5</v>
      </c>
      <c r="G122" s="56">
        <f t="shared" si="14"/>
        <v>-0.24153406500045094</v>
      </c>
      <c r="H122" s="63">
        <f t="shared" si="21"/>
        <v>-0.24153406500045094</v>
      </c>
      <c r="Q122" s="91">
        <f t="shared" si="16"/>
        <v>11815.259999999998</v>
      </c>
      <c r="R122" s="63">
        <f t="shared" si="17"/>
        <v>5.8338704555642058E-2</v>
      </c>
      <c r="S122" s="57">
        <f t="shared" si="22"/>
        <v>0.2</v>
      </c>
      <c r="T122" s="63">
        <f t="shared" si="19"/>
        <v>1.1667740911128412E-2</v>
      </c>
    </row>
    <row r="123" spans="1:20" s="63" customFormat="1" ht="12.95" customHeight="1" x14ac:dyDescent="0.2">
      <c r="A123" s="87" t="s">
        <v>48</v>
      </c>
      <c r="B123" s="88" t="s">
        <v>49</v>
      </c>
      <c r="C123" s="89">
        <v>26851.708999999999</v>
      </c>
      <c r="D123" s="56"/>
      <c r="E123" s="63">
        <f t="shared" si="13"/>
        <v>-18272.728354412007</v>
      </c>
      <c r="F123" s="63">
        <f>ROUND(2*E123,0)/2</f>
        <v>-18272.5</v>
      </c>
      <c r="G123" s="56">
        <f t="shared" si="14"/>
        <v>-0.15103957500468823</v>
      </c>
      <c r="H123" s="63">
        <f t="shared" si="21"/>
        <v>-0.15103957500468823</v>
      </c>
      <c r="Q123" s="91">
        <f t="shared" si="16"/>
        <v>11833.208999999999</v>
      </c>
      <c r="R123" s="63">
        <f t="shared" si="17"/>
        <v>2.281295321759684E-2</v>
      </c>
      <c r="S123" s="57">
        <f t="shared" si="22"/>
        <v>0.2</v>
      </c>
      <c r="T123" s="63">
        <f t="shared" si="19"/>
        <v>4.562590643519368E-3</v>
      </c>
    </row>
    <row r="124" spans="1:20" s="63" customFormat="1" ht="12.95" customHeight="1" x14ac:dyDescent="0.2">
      <c r="A124" s="87" t="s">
        <v>51</v>
      </c>
      <c r="B124" s="88" t="s">
        <v>50</v>
      </c>
      <c r="C124" s="89">
        <v>26886.451000000001</v>
      </c>
      <c r="D124" s="56"/>
      <c r="E124" s="63">
        <f t="shared" si="13"/>
        <v>-18220.202458587479</v>
      </c>
      <c r="F124" s="63">
        <f>ROUND(2*E124,0)/2</f>
        <v>-18220</v>
      </c>
      <c r="G124" s="56">
        <f t="shared" si="14"/>
        <v>-0.13391140000021551</v>
      </c>
      <c r="J124" s="63">
        <f>+G124</f>
        <v>-0.13391140000021551</v>
      </c>
      <c r="Q124" s="91">
        <f t="shared" si="16"/>
        <v>11867.951000000001</v>
      </c>
      <c r="R124" s="63">
        <f t="shared" si="17"/>
        <v>1.793226305001772E-2</v>
      </c>
      <c r="S124" s="57">
        <f>S$17</f>
        <v>1</v>
      </c>
      <c r="T124" s="63">
        <f t="shared" si="19"/>
        <v>1.793226305001772E-2</v>
      </c>
    </row>
    <row r="125" spans="1:20" s="63" customFormat="1" ht="12.95" customHeight="1" x14ac:dyDescent="0.2">
      <c r="A125" s="87" t="s">
        <v>48</v>
      </c>
      <c r="B125" s="88" t="s">
        <v>50</v>
      </c>
      <c r="C125" s="89">
        <v>26890.397000000001</v>
      </c>
      <c r="D125" s="56"/>
      <c r="E125" s="63">
        <f t="shared" si="13"/>
        <v>-18214.236561836467</v>
      </c>
      <c r="F125" s="63">
        <f>ROUND(2*E125,0)/2</f>
        <v>-18214</v>
      </c>
      <c r="G125" s="56">
        <f t="shared" si="14"/>
        <v>-0.15646818000095664</v>
      </c>
      <c r="H125" s="63">
        <f>+G125</f>
        <v>-0.15646818000095664</v>
      </c>
      <c r="Q125" s="91">
        <f t="shared" si="16"/>
        <v>11871.897000000001</v>
      </c>
      <c r="R125" s="63">
        <f t="shared" si="17"/>
        <v>2.4482291352811766E-2</v>
      </c>
      <c r="S125" s="57">
        <f>S$15</f>
        <v>0.2</v>
      </c>
      <c r="T125" s="63">
        <f t="shared" si="19"/>
        <v>4.8964582705623531E-3</v>
      </c>
    </row>
    <row r="126" spans="1:20" s="63" customFormat="1" ht="12.95" customHeight="1" x14ac:dyDescent="0.2">
      <c r="A126" s="87" t="s">
        <v>48</v>
      </c>
      <c r="B126" s="88" t="s">
        <v>49</v>
      </c>
      <c r="C126" s="89">
        <v>26900.629000000001</v>
      </c>
      <c r="D126" s="56"/>
      <c r="E126" s="63">
        <f t="shared" si="13"/>
        <v>-18198.766958299639</v>
      </c>
      <c r="F126" s="92">
        <f>ROUND(2*E126,0)/2+0.5</f>
        <v>-18198.5</v>
      </c>
      <c r="G126" s="56">
        <f t="shared" si="14"/>
        <v>-0.17657319499994628</v>
      </c>
      <c r="H126" s="63">
        <f>+G126</f>
        <v>-0.17657319499994628</v>
      </c>
      <c r="Q126" s="91">
        <f t="shared" si="16"/>
        <v>11882.129000000001</v>
      </c>
      <c r="R126" s="63">
        <f t="shared" si="17"/>
        <v>3.1178093192489053E-2</v>
      </c>
      <c r="S126" s="57">
        <f>S$15</f>
        <v>0.2</v>
      </c>
      <c r="T126" s="63">
        <f t="shared" si="19"/>
        <v>6.2356186384978111E-3</v>
      </c>
    </row>
    <row r="127" spans="1:20" s="63" customFormat="1" ht="12.95" customHeight="1" x14ac:dyDescent="0.2">
      <c r="A127" s="87" t="s">
        <v>48</v>
      </c>
      <c r="B127" s="88" t="s">
        <v>50</v>
      </c>
      <c r="C127" s="89">
        <v>26909.606</v>
      </c>
      <c r="D127" s="56"/>
      <c r="E127" s="63">
        <f t="shared" si="13"/>
        <v>-18185.194769973787</v>
      </c>
      <c r="F127" s="63">
        <f>ROUND(2*E127,0)/2</f>
        <v>-18185</v>
      </c>
      <c r="G127" s="56">
        <f t="shared" si="14"/>
        <v>-0.12882594999973662</v>
      </c>
      <c r="H127" s="63">
        <f>+G127</f>
        <v>-0.12882594999973662</v>
      </c>
      <c r="Q127" s="91">
        <f t="shared" si="16"/>
        <v>11891.106</v>
      </c>
      <c r="R127" s="63">
        <f t="shared" si="17"/>
        <v>1.6596125393334639E-2</v>
      </c>
      <c r="S127" s="57">
        <f>S$15</f>
        <v>0.2</v>
      </c>
      <c r="T127" s="63">
        <f t="shared" si="19"/>
        <v>3.3192250786669279E-3</v>
      </c>
    </row>
    <row r="128" spans="1:20" s="63" customFormat="1" ht="12.95" customHeight="1" x14ac:dyDescent="0.2">
      <c r="A128" s="87" t="s">
        <v>48</v>
      </c>
      <c r="B128" s="88" t="s">
        <v>50</v>
      </c>
      <c r="C128" s="89">
        <v>26913.587</v>
      </c>
      <c r="D128" s="56"/>
      <c r="E128" s="63">
        <f t="shared" si="13"/>
        <v>-18179.175957260719</v>
      </c>
      <c r="F128" s="63">
        <f>ROUND(2*E128,0)/2</f>
        <v>-18179</v>
      </c>
      <c r="G128" s="56">
        <f t="shared" si="14"/>
        <v>-0.11638273000426125</v>
      </c>
      <c r="H128" s="63">
        <f>+G128</f>
        <v>-0.11638273000426125</v>
      </c>
      <c r="Q128" s="91">
        <f t="shared" si="16"/>
        <v>11895.087</v>
      </c>
      <c r="R128" s="63">
        <f t="shared" si="17"/>
        <v>1.3544939843244772E-2</v>
      </c>
      <c r="S128" s="57">
        <f>S$15</f>
        <v>0.2</v>
      </c>
      <c r="T128" s="63">
        <f t="shared" si="19"/>
        <v>2.7089879686489544E-3</v>
      </c>
    </row>
    <row r="129" spans="1:20" s="63" customFormat="1" ht="12.95" customHeight="1" x14ac:dyDescent="0.2">
      <c r="A129" s="87" t="s">
        <v>48</v>
      </c>
      <c r="B129" s="88" t="s">
        <v>49</v>
      </c>
      <c r="C129" s="89">
        <v>26941.59</v>
      </c>
      <c r="D129" s="56"/>
      <c r="E129" s="63">
        <f t="shared" si="13"/>
        <v>-18136.838651959519</v>
      </c>
      <c r="F129" s="92">
        <f>ROUND(2*E129,0)/2+0.5</f>
        <v>-18136.5</v>
      </c>
      <c r="G129" s="56">
        <f t="shared" si="14"/>
        <v>-0.22399325500373379</v>
      </c>
      <c r="H129" s="63">
        <f>+G129</f>
        <v>-0.22399325500373379</v>
      </c>
      <c r="Q129" s="91">
        <f t="shared" si="16"/>
        <v>11923.09</v>
      </c>
      <c r="R129" s="63">
        <f t="shared" si="17"/>
        <v>5.0172978287167713E-2</v>
      </c>
      <c r="S129" s="57">
        <f>S$15</f>
        <v>0.2</v>
      </c>
      <c r="T129" s="63">
        <f t="shared" si="19"/>
        <v>1.0034595657433544E-2</v>
      </c>
    </row>
    <row r="130" spans="1:20" s="63" customFormat="1" ht="12.95" customHeight="1" x14ac:dyDescent="0.2">
      <c r="A130" s="87" t="s">
        <v>51</v>
      </c>
      <c r="B130" s="88" t="s">
        <v>50</v>
      </c>
      <c r="C130" s="89">
        <v>27159.617999999999</v>
      </c>
      <c r="D130" s="56"/>
      <c r="E130" s="63">
        <f t="shared" si="13"/>
        <v>-17807.205469792982</v>
      </c>
      <c r="F130" s="63">
        <f>ROUND(2*E130,0)/2</f>
        <v>-17807</v>
      </c>
      <c r="G130" s="56">
        <f t="shared" si="14"/>
        <v>-0.13590309000210254</v>
      </c>
      <c r="J130" s="63">
        <f>+G130</f>
        <v>-0.13590309000210254</v>
      </c>
      <c r="Q130" s="91">
        <f t="shared" si="16"/>
        <v>12141.117999999999</v>
      </c>
      <c r="R130" s="63">
        <f t="shared" si="17"/>
        <v>1.8469649872119586E-2</v>
      </c>
      <c r="S130" s="57">
        <f>S$17</f>
        <v>1</v>
      </c>
      <c r="T130" s="63">
        <f t="shared" si="19"/>
        <v>1.8469649872119586E-2</v>
      </c>
    </row>
    <row r="131" spans="1:20" s="63" customFormat="1" ht="12.95" customHeight="1" x14ac:dyDescent="0.2">
      <c r="A131" s="87" t="s">
        <v>51</v>
      </c>
      <c r="B131" s="88" t="s">
        <v>50</v>
      </c>
      <c r="C131" s="89">
        <v>27212.507000000001</v>
      </c>
      <c r="D131" s="56"/>
      <c r="E131" s="63">
        <f t="shared" si="13"/>
        <v>-17727.243403583103</v>
      </c>
      <c r="F131" s="63">
        <f>ROUND(2*E131,0)/2</f>
        <v>-17727</v>
      </c>
      <c r="G131" s="56">
        <f t="shared" si="14"/>
        <v>-0.16099349000069196</v>
      </c>
      <c r="J131" s="63">
        <f>+G131</f>
        <v>-0.16099349000069196</v>
      </c>
      <c r="Q131" s="91">
        <f t="shared" si="16"/>
        <v>12194.007000000001</v>
      </c>
      <c r="R131" s="63">
        <f t="shared" si="17"/>
        <v>2.5918903822602903E-2</v>
      </c>
      <c r="S131" s="57">
        <f>S$17</f>
        <v>1</v>
      </c>
      <c r="T131" s="63">
        <f t="shared" si="19"/>
        <v>2.5918903822602903E-2</v>
      </c>
    </row>
    <row r="132" spans="1:20" s="63" customFormat="1" ht="12.95" customHeight="1" x14ac:dyDescent="0.2">
      <c r="A132" s="87" t="s">
        <v>48</v>
      </c>
      <c r="B132" s="88" t="s">
        <v>49</v>
      </c>
      <c r="C132" s="89">
        <v>27545.578000000001</v>
      </c>
      <c r="D132" s="56"/>
      <c r="E132" s="63">
        <f t="shared" si="13"/>
        <v>-17223.678477897447</v>
      </c>
      <c r="F132" s="63">
        <f>ROUND(2*E132,0)/2</f>
        <v>-17223.5</v>
      </c>
      <c r="G132" s="56">
        <f t="shared" si="14"/>
        <v>-0.1180499449983472</v>
      </c>
      <c r="H132" s="63">
        <f>+G132</f>
        <v>-0.1180499449983472</v>
      </c>
      <c r="Q132" s="91">
        <f t="shared" si="16"/>
        <v>12527.078000000001</v>
      </c>
      <c r="R132" s="63">
        <f t="shared" si="17"/>
        <v>1.39357895141128E-2</v>
      </c>
      <c r="S132" s="57">
        <f>S$15</f>
        <v>0.2</v>
      </c>
      <c r="T132" s="63">
        <f t="shared" si="19"/>
        <v>2.7871579028225599E-3</v>
      </c>
    </row>
    <row r="133" spans="1:20" s="63" customFormat="1" ht="12.95" customHeight="1" x14ac:dyDescent="0.2">
      <c r="A133" s="87" t="s">
        <v>51</v>
      </c>
      <c r="B133" s="88" t="s">
        <v>50</v>
      </c>
      <c r="C133" s="89">
        <v>27597.45</v>
      </c>
      <c r="D133" s="56"/>
      <c r="E133" s="63">
        <f t="shared" si="13"/>
        <v>-17145.253998356551</v>
      </c>
      <c r="F133" s="92">
        <f>ROUND(2*E133,0)/2+0.5</f>
        <v>-17145</v>
      </c>
      <c r="G133" s="56">
        <f t="shared" si="14"/>
        <v>-0.16800115000296501</v>
      </c>
      <c r="J133" s="63">
        <f>+G133</f>
        <v>-0.16800115000296501</v>
      </c>
      <c r="Q133" s="91">
        <f t="shared" si="16"/>
        <v>12578.95</v>
      </c>
      <c r="R133" s="63">
        <f t="shared" si="17"/>
        <v>2.8224386402318748E-2</v>
      </c>
      <c r="S133" s="57">
        <f>S$17</f>
        <v>1</v>
      </c>
      <c r="T133" s="63">
        <f t="shared" si="19"/>
        <v>2.8224386402318748E-2</v>
      </c>
    </row>
    <row r="134" spans="1:20" s="63" customFormat="1" ht="12.95" customHeight="1" x14ac:dyDescent="0.2">
      <c r="A134" s="87" t="s">
        <v>48</v>
      </c>
      <c r="B134" s="88" t="s">
        <v>50</v>
      </c>
      <c r="C134" s="89">
        <v>27946.697</v>
      </c>
      <c r="D134" s="56"/>
      <c r="E134" s="63">
        <f t="shared" si="13"/>
        <v>-16617.232826891795</v>
      </c>
      <c r="F134" s="63">
        <f t="shared" ref="F134:F197" si="23">ROUND(2*E134,0)/2</f>
        <v>-16617</v>
      </c>
      <c r="G134" s="56">
        <f t="shared" si="14"/>
        <v>-0.15399779000290437</v>
      </c>
      <c r="H134" s="63">
        <f t="shared" ref="H134:H173" si="24">+G134</f>
        <v>-0.15399779000290437</v>
      </c>
      <c r="Q134" s="91">
        <f t="shared" si="16"/>
        <v>12928.197</v>
      </c>
      <c r="R134" s="63">
        <f t="shared" si="17"/>
        <v>2.3715319325778632E-2</v>
      </c>
      <c r="S134" s="57">
        <f t="shared" ref="S134:S173" si="25">S$15</f>
        <v>0.2</v>
      </c>
      <c r="T134" s="63">
        <f t="shared" si="19"/>
        <v>4.7430638651557271E-3</v>
      </c>
    </row>
    <row r="135" spans="1:20" s="63" customFormat="1" ht="12.95" customHeight="1" x14ac:dyDescent="0.2">
      <c r="A135" s="87" t="s">
        <v>48</v>
      </c>
      <c r="B135" s="88" t="s">
        <v>49</v>
      </c>
      <c r="C135" s="89">
        <v>27949.685000000001</v>
      </c>
      <c r="D135" s="56"/>
      <c r="E135" s="63">
        <f t="shared" si="13"/>
        <v>-16612.715315616577</v>
      </c>
      <c r="F135" s="63">
        <f t="shared" si="23"/>
        <v>-16612.5</v>
      </c>
      <c r="G135" s="56">
        <f t="shared" si="14"/>
        <v>-0.14241537500129198</v>
      </c>
      <c r="H135" s="63">
        <f t="shared" si="24"/>
        <v>-0.14241537500129198</v>
      </c>
      <c r="Q135" s="91">
        <f t="shared" si="16"/>
        <v>12931.185000000001</v>
      </c>
      <c r="R135" s="63">
        <f t="shared" si="17"/>
        <v>2.0282139036758622E-2</v>
      </c>
      <c r="S135" s="57">
        <f t="shared" si="25"/>
        <v>0.2</v>
      </c>
      <c r="T135" s="63">
        <f t="shared" si="19"/>
        <v>4.0564278073517241E-3</v>
      </c>
    </row>
    <row r="136" spans="1:20" s="63" customFormat="1" ht="12.95" customHeight="1" x14ac:dyDescent="0.2">
      <c r="A136" s="87" t="s">
        <v>48</v>
      </c>
      <c r="B136" s="88" t="s">
        <v>50</v>
      </c>
      <c r="C136" s="89">
        <v>28371.376</v>
      </c>
      <c r="D136" s="56"/>
      <c r="E136" s="63">
        <f t="shared" si="13"/>
        <v>-15975.167173997193</v>
      </c>
      <c r="F136" s="63">
        <f t="shared" si="23"/>
        <v>-15975</v>
      </c>
      <c r="G136" s="56">
        <f t="shared" si="14"/>
        <v>-0.11057325000001583</v>
      </c>
      <c r="H136" s="63">
        <f t="shared" si="24"/>
        <v>-0.11057325000001583</v>
      </c>
      <c r="Q136" s="91">
        <f t="shared" si="16"/>
        <v>13352.876</v>
      </c>
      <c r="R136" s="63">
        <f t="shared" si="17"/>
        <v>1.2226443615566001E-2</v>
      </c>
      <c r="S136" s="57">
        <f t="shared" si="25"/>
        <v>0.2</v>
      </c>
      <c r="T136" s="63">
        <f t="shared" si="19"/>
        <v>2.4452887231132003E-3</v>
      </c>
    </row>
    <row r="137" spans="1:20" s="63" customFormat="1" ht="12.95" customHeight="1" x14ac:dyDescent="0.2">
      <c r="A137" s="87" t="s">
        <v>48</v>
      </c>
      <c r="B137" s="88" t="s">
        <v>50</v>
      </c>
      <c r="C137" s="89">
        <v>28644.538</v>
      </c>
      <c r="D137" s="56"/>
      <c r="E137" s="63">
        <f t="shared" si="13"/>
        <v>-15562.177744625844</v>
      </c>
      <c r="F137" s="63">
        <f t="shared" si="23"/>
        <v>-15562</v>
      </c>
      <c r="G137" s="56">
        <f t="shared" si="14"/>
        <v>-0.1175649400029215</v>
      </c>
      <c r="H137" s="63">
        <f t="shared" si="24"/>
        <v>-0.1175649400029215</v>
      </c>
      <c r="Q137" s="91">
        <f t="shared" si="16"/>
        <v>13626.038</v>
      </c>
      <c r="R137" s="63">
        <f t="shared" si="17"/>
        <v>1.3821515117890532E-2</v>
      </c>
      <c r="S137" s="57">
        <f t="shared" si="25"/>
        <v>0.2</v>
      </c>
      <c r="T137" s="63">
        <f t="shared" si="19"/>
        <v>2.7643030235781066E-3</v>
      </c>
    </row>
    <row r="138" spans="1:20" s="63" customFormat="1" ht="12.95" customHeight="1" x14ac:dyDescent="0.2">
      <c r="A138" s="87" t="s">
        <v>48</v>
      </c>
      <c r="B138" s="88" t="s">
        <v>49</v>
      </c>
      <c r="C138" s="89">
        <v>28658.736000000001</v>
      </c>
      <c r="D138" s="56"/>
      <c r="E138" s="63">
        <f t="shared" si="13"/>
        <v>-15540.712006645399</v>
      </c>
      <c r="F138" s="63">
        <f t="shared" si="23"/>
        <v>-15540.5</v>
      </c>
      <c r="G138" s="56">
        <f t="shared" si="14"/>
        <v>-0.14022673500221572</v>
      </c>
      <c r="H138" s="63">
        <f t="shared" si="24"/>
        <v>-0.14022673500221572</v>
      </c>
      <c r="Q138" s="91">
        <f t="shared" si="16"/>
        <v>13640.236000000001</v>
      </c>
      <c r="R138" s="63">
        <f t="shared" si="17"/>
        <v>1.9663537209381632E-2</v>
      </c>
      <c r="S138" s="57">
        <f t="shared" si="25"/>
        <v>0.2</v>
      </c>
      <c r="T138" s="63">
        <f t="shared" si="19"/>
        <v>3.9327074418763269E-3</v>
      </c>
    </row>
    <row r="139" spans="1:20" s="63" customFormat="1" ht="12.95" customHeight="1" x14ac:dyDescent="0.2">
      <c r="A139" s="87" t="s">
        <v>48</v>
      </c>
      <c r="B139" s="88" t="s">
        <v>49</v>
      </c>
      <c r="C139" s="89">
        <v>28692.488000000001</v>
      </c>
      <c r="D139" s="56"/>
      <c r="E139" s="63">
        <f t="shared" si="13"/>
        <v>-15489.682876604829</v>
      </c>
      <c r="F139" s="63">
        <f t="shared" si="23"/>
        <v>-15489.5</v>
      </c>
      <c r="G139" s="56">
        <f t="shared" si="14"/>
        <v>-0.12095936500190874</v>
      </c>
      <c r="H139" s="63">
        <f t="shared" si="24"/>
        <v>-0.12095936500190874</v>
      </c>
      <c r="Q139" s="91">
        <f t="shared" si="16"/>
        <v>13673.988000000001</v>
      </c>
      <c r="R139" s="63">
        <f t="shared" si="17"/>
        <v>1.4631167981664984E-2</v>
      </c>
      <c r="S139" s="57">
        <f t="shared" si="25"/>
        <v>0.2</v>
      </c>
      <c r="T139" s="63">
        <f t="shared" si="19"/>
        <v>2.9262335963329972E-3</v>
      </c>
    </row>
    <row r="140" spans="1:20" s="63" customFormat="1" ht="12.95" customHeight="1" x14ac:dyDescent="0.2">
      <c r="A140" s="87" t="s">
        <v>48</v>
      </c>
      <c r="B140" s="88" t="s">
        <v>50</v>
      </c>
      <c r="C140" s="89">
        <v>28699.403999999999</v>
      </c>
      <c r="D140" s="56"/>
      <c r="E140" s="63">
        <f t="shared" si="13"/>
        <v>-15479.226682501949</v>
      </c>
      <c r="F140" s="63">
        <f t="shared" si="23"/>
        <v>-15479</v>
      </c>
      <c r="G140" s="56">
        <f t="shared" si="14"/>
        <v>-0.14993373000106658</v>
      </c>
      <c r="H140" s="63">
        <f t="shared" si="24"/>
        <v>-0.14993373000106658</v>
      </c>
      <c r="Q140" s="91">
        <f t="shared" si="16"/>
        <v>13680.903999999999</v>
      </c>
      <c r="R140" s="63">
        <f t="shared" si="17"/>
        <v>2.2480123392032734E-2</v>
      </c>
      <c r="S140" s="57">
        <f t="shared" si="25"/>
        <v>0.2</v>
      </c>
      <c r="T140" s="63">
        <f t="shared" si="19"/>
        <v>4.4960246784065466E-3</v>
      </c>
    </row>
    <row r="141" spans="1:20" s="63" customFormat="1" ht="12.95" customHeight="1" x14ac:dyDescent="0.2">
      <c r="A141" s="87" t="s">
        <v>48</v>
      </c>
      <c r="B141" s="88" t="s">
        <v>50</v>
      </c>
      <c r="C141" s="89">
        <v>29017.602999999999</v>
      </c>
      <c r="D141" s="56"/>
      <c r="E141" s="63">
        <f t="shared" si="13"/>
        <v>-14998.146505037534</v>
      </c>
      <c r="F141" s="63">
        <f t="shared" si="23"/>
        <v>-14998</v>
      </c>
      <c r="G141" s="56">
        <f t="shared" si="14"/>
        <v>-9.6902260000206297E-2</v>
      </c>
      <c r="H141" s="63">
        <f t="shared" si="24"/>
        <v>-9.6902260000206297E-2</v>
      </c>
      <c r="Q141" s="91">
        <f t="shared" si="16"/>
        <v>13999.102999999999</v>
      </c>
      <c r="R141" s="63">
        <f t="shared" si="17"/>
        <v>9.3900479931475819E-3</v>
      </c>
      <c r="S141" s="57">
        <f t="shared" si="25"/>
        <v>0.2</v>
      </c>
      <c r="T141" s="63">
        <f t="shared" si="19"/>
        <v>1.8780095986295165E-3</v>
      </c>
    </row>
    <row r="142" spans="1:20" s="63" customFormat="1" ht="12.95" customHeight="1" x14ac:dyDescent="0.2">
      <c r="A142" s="87" t="s">
        <v>48</v>
      </c>
      <c r="B142" s="88" t="s">
        <v>50</v>
      </c>
      <c r="C142" s="89">
        <v>29050.664000000001</v>
      </c>
      <c r="D142" s="56"/>
      <c r="E142" s="63">
        <f t="shared" si="13"/>
        <v>-14948.162087276474</v>
      </c>
      <c r="F142" s="63">
        <f t="shared" si="23"/>
        <v>-14948</v>
      </c>
      <c r="G142" s="56">
        <f t="shared" si="14"/>
        <v>-0.10720876000050339</v>
      </c>
      <c r="H142" s="63">
        <f t="shared" si="24"/>
        <v>-0.10720876000050339</v>
      </c>
      <c r="Q142" s="91">
        <f t="shared" si="16"/>
        <v>14032.164000000001</v>
      </c>
      <c r="R142" s="63">
        <f t="shared" si="17"/>
        <v>1.1493718220845536E-2</v>
      </c>
      <c r="S142" s="57">
        <f t="shared" si="25"/>
        <v>0.2</v>
      </c>
      <c r="T142" s="63">
        <f t="shared" si="19"/>
        <v>2.2987436441691072E-3</v>
      </c>
    </row>
    <row r="143" spans="1:20" s="63" customFormat="1" ht="12.95" customHeight="1" x14ac:dyDescent="0.2">
      <c r="A143" s="87" t="s">
        <v>48</v>
      </c>
      <c r="B143" s="88" t="s">
        <v>49</v>
      </c>
      <c r="C143" s="89">
        <v>29071.506000000001</v>
      </c>
      <c r="D143" s="56"/>
      <c r="E143" s="63">
        <f t="shared" si="13"/>
        <v>-14916.651387812573</v>
      </c>
      <c r="F143" s="63">
        <f t="shared" si="23"/>
        <v>-14916.5</v>
      </c>
      <c r="G143" s="56">
        <f t="shared" si="14"/>
        <v>-0.10013185500065447</v>
      </c>
      <c r="H143" s="63">
        <f t="shared" si="24"/>
        <v>-0.10013185500065447</v>
      </c>
      <c r="Q143" s="91">
        <f t="shared" si="16"/>
        <v>14053.006000000001</v>
      </c>
      <c r="R143" s="63">
        <f t="shared" si="17"/>
        <v>1.0026388385872092E-2</v>
      </c>
      <c r="S143" s="57">
        <f t="shared" si="25"/>
        <v>0.2</v>
      </c>
      <c r="T143" s="63">
        <f t="shared" si="19"/>
        <v>2.0052776771744183E-3</v>
      </c>
    </row>
    <row r="144" spans="1:20" s="63" customFormat="1" ht="12.95" customHeight="1" x14ac:dyDescent="0.2">
      <c r="A144" s="87" t="s">
        <v>48</v>
      </c>
      <c r="B144" s="88" t="s">
        <v>49</v>
      </c>
      <c r="C144" s="89">
        <v>29377.746999999999</v>
      </c>
      <c r="D144" s="56"/>
      <c r="E144" s="63">
        <f t="shared" si="13"/>
        <v>-14453.650326756824</v>
      </c>
      <c r="F144" s="63">
        <f t="shared" si="23"/>
        <v>-14453.5</v>
      </c>
      <c r="G144" s="56">
        <f t="shared" si="14"/>
        <v>-9.9430045000190148E-2</v>
      </c>
      <c r="H144" s="63">
        <f t="shared" si="24"/>
        <v>-9.9430045000190148E-2</v>
      </c>
      <c r="Q144" s="91">
        <f t="shared" si="16"/>
        <v>14359.246999999999</v>
      </c>
      <c r="R144" s="63">
        <f t="shared" si="17"/>
        <v>9.8863338487398377E-3</v>
      </c>
      <c r="S144" s="57">
        <f t="shared" si="25"/>
        <v>0.2</v>
      </c>
      <c r="T144" s="63">
        <f t="shared" si="19"/>
        <v>1.9772667697479677E-3</v>
      </c>
    </row>
    <row r="145" spans="1:20" s="63" customFormat="1" ht="12.95" customHeight="1" x14ac:dyDescent="0.2">
      <c r="A145" s="87" t="s">
        <v>48</v>
      </c>
      <c r="B145" s="88" t="s">
        <v>50</v>
      </c>
      <c r="C145" s="89">
        <v>29485.235000000001</v>
      </c>
      <c r="D145" s="56"/>
      <c r="E145" s="63">
        <f t="shared" si="13"/>
        <v>-14291.140871619331</v>
      </c>
      <c r="F145" s="63">
        <f t="shared" si="23"/>
        <v>-14291</v>
      </c>
      <c r="G145" s="56">
        <f t="shared" si="14"/>
        <v>-9.3176170001243008E-2</v>
      </c>
      <c r="H145" s="63">
        <f t="shared" si="24"/>
        <v>-9.3176170001243008E-2</v>
      </c>
      <c r="Q145" s="91">
        <f t="shared" si="16"/>
        <v>14466.735000000001</v>
      </c>
      <c r="R145" s="63">
        <f t="shared" si="17"/>
        <v>8.6817986561005377E-3</v>
      </c>
      <c r="S145" s="57">
        <f t="shared" si="25"/>
        <v>0.2</v>
      </c>
      <c r="T145" s="63">
        <f t="shared" si="19"/>
        <v>1.7363597312201077E-3</v>
      </c>
    </row>
    <row r="146" spans="1:20" s="63" customFormat="1" ht="12.95" customHeight="1" x14ac:dyDescent="0.2">
      <c r="A146" s="87" t="s">
        <v>48</v>
      </c>
      <c r="B146" s="88" t="s">
        <v>50</v>
      </c>
      <c r="C146" s="89">
        <v>29749.760999999999</v>
      </c>
      <c r="D146" s="56"/>
      <c r="E146" s="63">
        <f t="shared" si="13"/>
        <v>-13891.208077914918</v>
      </c>
      <c r="F146" s="63">
        <f t="shared" si="23"/>
        <v>-13891</v>
      </c>
      <c r="G146" s="56">
        <f t="shared" si="14"/>
        <v>-0.13762817000315408</v>
      </c>
      <c r="H146" s="63">
        <f t="shared" si="24"/>
        <v>-0.13762817000315408</v>
      </c>
      <c r="Q146" s="91">
        <f t="shared" si="16"/>
        <v>14731.260999999999</v>
      </c>
      <c r="R146" s="63">
        <f t="shared" si="17"/>
        <v>1.894151317841708E-2</v>
      </c>
      <c r="S146" s="57">
        <f t="shared" si="25"/>
        <v>0.2</v>
      </c>
      <c r="T146" s="63">
        <f t="shared" si="19"/>
        <v>3.788302635683416E-3</v>
      </c>
    </row>
    <row r="147" spans="1:20" s="63" customFormat="1" ht="12.95" customHeight="1" x14ac:dyDescent="0.2">
      <c r="A147" s="87" t="s">
        <v>48</v>
      </c>
      <c r="B147" s="88" t="s">
        <v>50</v>
      </c>
      <c r="C147" s="89">
        <v>29757.762999999999</v>
      </c>
      <c r="D147" s="56"/>
      <c r="E147" s="63">
        <f t="shared" si="13"/>
        <v>-13879.109977103568</v>
      </c>
      <c r="F147" s="63">
        <f t="shared" si="23"/>
        <v>-13879</v>
      </c>
      <c r="G147" s="56">
        <f t="shared" si="14"/>
        <v>-7.2741730000416283E-2</v>
      </c>
      <c r="H147" s="63">
        <f t="shared" si="24"/>
        <v>-7.2741730000416283E-2</v>
      </c>
      <c r="Q147" s="91">
        <f t="shared" si="16"/>
        <v>14739.262999999999</v>
      </c>
      <c r="R147" s="63">
        <f t="shared" si="17"/>
        <v>5.2913592834534619E-3</v>
      </c>
      <c r="S147" s="57">
        <f t="shared" si="25"/>
        <v>0.2</v>
      </c>
      <c r="T147" s="63">
        <f t="shared" si="19"/>
        <v>1.0582718566906925E-3</v>
      </c>
    </row>
    <row r="148" spans="1:20" s="63" customFormat="1" ht="12.95" customHeight="1" x14ac:dyDescent="0.2">
      <c r="A148" s="87" t="s">
        <v>48</v>
      </c>
      <c r="B148" s="88" t="s">
        <v>50</v>
      </c>
      <c r="C148" s="89">
        <v>29759.756000000001</v>
      </c>
      <c r="D148" s="56"/>
      <c r="E148" s="63">
        <f t="shared" si="13"/>
        <v>-13876.096791035456</v>
      </c>
      <c r="F148" s="63">
        <f t="shared" si="23"/>
        <v>-13876</v>
      </c>
      <c r="G148" s="56">
        <f t="shared" si="14"/>
        <v>-6.4020120000350289E-2</v>
      </c>
      <c r="H148" s="63">
        <f t="shared" si="24"/>
        <v>-6.4020120000350289E-2</v>
      </c>
      <c r="Q148" s="91">
        <f t="shared" si="16"/>
        <v>14741.256000000001</v>
      </c>
      <c r="R148" s="63">
        <f t="shared" si="17"/>
        <v>4.0985757648592507E-3</v>
      </c>
      <c r="S148" s="57">
        <f t="shared" si="25"/>
        <v>0.2</v>
      </c>
      <c r="T148" s="63">
        <f t="shared" si="19"/>
        <v>8.1971515297185019E-4</v>
      </c>
    </row>
    <row r="149" spans="1:20" s="63" customFormat="1" ht="12.95" customHeight="1" x14ac:dyDescent="0.2">
      <c r="A149" s="87" t="s">
        <v>48</v>
      </c>
      <c r="B149" s="88" t="s">
        <v>50</v>
      </c>
      <c r="C149" s="89">
        <v>29761.739000000001</v>
      </c>
      <c r="D149" s="56"/>
      <c r="E149" s="63">
        <f t="shared" ref="E149:E212" si="26">+(C149-C$7)/C$8</f>
        <v>-13873.098723813648</v>
      </c>
      <c r="F149" s="63">
        <f t="shared" si="23"/>
        <v>-13873</v>
      </c>
      <c r="G149" s="56">
        <f t="shared" ref="G149:G212" si="27">+C149-(C$7+F149*C$8)</f>
        <v>-6.5298509998683585E-2</v>
      </c>
      <c r="H149" s="63">
        <f t="shared" si="24"/>
        <v>-6.5298509998683585E-2</v>
      </c>
      <c r="Q149" s="91">
        <f t="shared" ref="Q149:Q212" si="28">+C149-15018.5</f>
        <v>14743.239000000001</v>
      </c>
      <c r="R149" s="63">
        <f t="shared" ref="R149:R212" si="29">+(P149-G149)^2</f>
        <v>4.2638954080481805E-3</v>
      </c>
      <c r="S149" s="57">
        <f t="shared" si="25"/>
        <v>0.2</v>
      </c>
      <c r="T149" s="63">
        <f t="shared" ref="T149:T212" si="30">+S149*R149</f>
        <v>8.5277908160963616E-4</v>
      </c>
    </row>
    <row r="150" spans="1:20" s="63" customFormat="1" ht="12.95" customHeight="1" x14ac:dyDescent="0.2">
      <c r="A150" s="87" t="s">
        <v>48</v>
      </c>
      <c r="B150" s="88" t="s">
        <v>50</v>
      </c>
      <c r="C150" s="89">
        <v>29785.481</v>
      </c>
      <c r="D150" s="56"/>
      <c r="E150" s="63">
        <f t="shared" si="26"/>
        <v>-13837.203558921994</v>
      </c>
      <c r="F150" s="63">
        <f t="shared" si="23"/>
        <v>-13837</v>
      </c>
      <c r="G150" s="56">
        <f t="shared" si="27"/>
        <v>-0.13463919000059832</v>
      </c>
      <c r="H150" s="63">
        <f t="shared" si="24"/>
        <v>-0.13463919000059832</v>
      </c>
      <c r="Q150" s="91">
        <f t="shared" si="28"/>
        <v>14766.981</v>
      </c>
      <c r="R150" s="63">
        <f t="shared" si="29"/>
        <v>1.8127711484017213E-2</v>
      </c>
      <c r="S150" s="57">
        <f t="shared" si="25"/>
        <v>0.2</v>
      </c>
      <c r="T150" s="63">
        <f t="shared" si="30"/>
        <v>3.6255422968034428E-3</v>
      </c>
    </row>
    <row r="151" spans="1:20" s="63" customFormat="1" ht="12.95" customHeight="1" x14ac:dyDescent="0.2">
      <c r="A151" s="87" t="s">
        <v>48</v>
      </c>
      <c r="B151" s="88" t="s">
        <v>50</v>
      </c>
      <c r="C151" s="89">
        <v>30081.862000000001</v>
      </c>
      <c r="D151" s="56"/>
      <c r="E151" s="63">
        <f t="shared" si="26"/>
        <v>-13389.109680320613</v>
      </c>
      <c r="F151" s="63">
        <f t="shared" si="23"/>
        <v>-13389</v>
      </c>
      <c r="G151" s="56">
        <f t="shared" si="27"/>
        <v>-7.2545429997262545E-2</v>
      </c>
      <c r="H151" s="63">
        <f t="shared" si="24"/>
        <v>-7.2545429997262545E-2</v>
      </c>
      <c r="Q151" s="91">
        <f t="shared" si="28"/>
        <v>15063.362000000001</v>
      </c>
      <c r="R151" s="63">
        <f t="shared" si="29"/>
        <v>5.2628394134877207E-3</v>
      </c>
      <c r="S151" s="57">
        <f t="shared" si="25"/>
        <v>0.2</v>
      </c>
      <c r="T151" s="63">
        <f t="shared" si="30"/>
        <v>1.0525678826975441E-3</v>
      </c>
    </row>
    <row r="152" spans="1:20" s="63" customFormat="1" ht="12.95" customHeight="1" x14ac:dyDescent="0.2">
      <c r="A152" s="87" t="s">
        <v>48</v>
      </c>
      <c r="B152" s="88" t="s">
        <v>49</v>
      </c>
      <c r="C152" s="89">
        <v>30110.594000000001</v>
      </c>
      <c r="D152" s="56"/>
      <c r="E152" s="63">
        <f t="shared" si="26"/>
        <v>-13345.670211123954</v>
      </c>
      <c r="F152" s="63">
        <f t="shared" si="23"/>
        <v>-13345.5</v>
      </c>
      <c r="G152" s="56">
        <f t="shared" si="27"/>
        <v>-0.11258208499930333</v>
      </c>
      <c r="H152" s="63">
        <f t="shared" si="24"/>
        <v>-0.11258208499930333</v>
      </c>
      <c r="Q152" s="91">
        <f t="shared" si="28"/>
        <v>15092.094000000001</v>
      </c>
      <c r="R152" s="63">
        <f t="shared" si="29"/>
        <v>1.2674725862790361E-2</v>
      </c>
      <c r="S152" s="57">
        <f t="shared" si="25"/>
        <v>0.2</v>
      </c>
      <c r="T152" s="63">
        <f t="shared" si="30"/>
        <v>2.5349451725580723E-3</v>
      </c>
    </row>
    <row r="153" spans="1:20" s="63" customFormat="1" ht="12.95" customHeight="1" x14ac:dyDescent="0.2">
      <c r="A153" s="87" t="s">
        <v>48</v>
      </c>
      <c r="B153" s="88" t="s">
        <v>49</v>
      </c>
      <c r="C153" s="89">
        <v>30139.713</v>
      </c>
      <c r="D153" s="56"/>
      <c r="E153" s="63">
        <f t="shared" si="26"/>
        <v>-13301.645642575386</v>
      </c>
      <c r="F153" s="63">
        <f t="shared" si="23"/>
        <v>-13301.5</v>
      </c>
      <c r="G153" s="56">
        <f t="shared" si="27"/>
        <v>-9.6331805001682369E-2</v>
      </c>
      <c r="H153" s="63">
        <f t="shared" si="24"/>
        <v>-9.6331805001682369E-2</v>
      </c>
      <c r="Q153" s="91">
        <f t="shared" si="28"/>
        <v>15121.213</v>
      </c>
      <c r="R153" s="63">
        <f t="shared" si="29"/>
        <v>9.2798166548821569E-3</v>
      </c>
      <c r="S153" s="57">
        <f t="shared" si="25"/>
        <v>0.2</v>
      </c>
      <c r="T153" s="63">
        <f t="shared" si="30"/>
        <v>1.8559633309764316E-3</v>
      </c>
    </row>
    <row r="154" spans="1:20" s="63" customFormat="1" ht="12.95" customHeight="1" x14ac:dyDescent="0.2">
      <c r="A154" s="87" t="s">
        <v>48</v>
      </c>
      <c r="B154" s="88" t="s">
        <v>50</v>
      </c>
      <c r="C154" s="89">
        <v>30144.715</v>
      </c>
      <c r="D154" s="56"/>
      <c r="E154" s="63">
        <f t="shared" si="26"/>
        <v>-13294.083195654821</v>
      </c>
      <c r="F154" s="63">
        <f t="shared" si="23"/>
        <v>-13294</v>
      </c>
      <c r="G154" s="56">
        <f t="shared" si="27"/>
        <v>-5.5027780003001681E-2</v>
      </c>
      <c r="H154" s="63">
        <f t="shared" si="24"/>
        <v>-5.5027780003001681E-2</v>
      </c>
      <c r="Q154" s="91">
        <f t="shared" si="28"/>
        <v>15126.215</v>
      </c>
      <c r="R154" s="63">
        <f t="shared" si="29"/>
        <v>3.0280565720587518E-3</v>
      </c>
      <c r="S154" s="57">
        <f t="shared" si="25"/>
        <v>0.2</v>
      </c>
      <c r="T154" s="63">
        <f t="shared" si="30"/>
        <v>6.0561131441175036E-4</v>
      </c>
    </row>
    <row r="155" spans="1:20" s="63" customFormat="1" ht="12.95" customHeight="1" x14ac:dyDescent="0.2">
      <c r="A155" s="87" t="s">
        <v>48</v>
      </c>
      <c r="B155" s="88" t="s">
        <v>50</v>
      </c>
      <c r="C155" s="89">
        <v>30164.483</v>
      </c>
      <c r="D155" s="56"/>
      <c r="E155" s="63">
        <f t="shared" si="26"/>
        <v>-13264.196260283821</v>
      </c>
      <c r="F155" s="63">
        <f t="shared" si="23"/>
        <v>-13264</v>
      </c>
      <c r="G155" s="56">
        <f t="shared" si="27"/>
        <v>-0.12981168000260368</v>
      </c>
      <c r="H155" s="63">
        <f t="shared" si="24"/>
        <v>-0.12981168000260368</v>
      </c>
      <c r="Q155" s="91">
        <f t="shared" si="28"/>
        <v>15145.983</v>
      </c>
      <c r="R155" s="63">
        <f t="shared" si="29"/>
        <v>1.6851072265098375E-2</v>
      </c>
      <c r="S155" s="57">
        <f t="shared" si="25"/>
        <v>0.2</v>
      </c>
      <c r="T155" s="63">
        <f t="shared" si="30"/>
        <v>3.3702144530196754E-3</v>
      </c>
    </row>
    <row r="156" spans="1:20" s="63" customFormat="1" ht="12.95" customHeight="1" x14ac:dyDescent="0.2">
      <c r="A156" s="87" t="s">
        <v>48</v>
      </c>
      <c r="B156" s="88" t="s">
        <v>50</v>
      </c>
      <c r="C156" s="89">
        <v>30498.538</v>
      </c>
      <c r="D156" s="56"/>
      <c r="E156" s="63">
        <f t="shared" si="26"/>
        <v>-12759.143640121989</v>
      </c>
      <c r="F156" s="63">
        <f t="shared" si="23"/>
        <v>-12759</v>
      </c>
      <c r="G156" s="56">
        <f t="shared" si="27"/>
        <v>-9.5007330000953516E-2</v>
      </c>
      <c r="H156" s="63">
        <f t="shared" si="24"/>
        <v>-9.5007330000953516E-2</v>
      </c>
      <c r="Q156" s="91">
        <f t="shared" si="28"/>
        <v>15480.038</v>
      </c>
      <c r="R156" s="63">
        <f t="shared" si="29"/>
        <v>9.0263927539100813E-3</v>
      </c>
      <c r="S156" s="57">
        <f t="shared" si="25"/>
        <v>0.2</v>
      </c>
      <c r="T156" s="63">
        <f t="shared" si="30"/>
        <v>1.8052785507820164E-3</v>
      </c>
    </row>
    <row r="157" spans="1:20" s="63" customFormat="1" ht="12.95" customHeight="1" x14ac:dyDescent="0.2">
      <c r="A157" s="87" t="s">
        <v>48</v>
      </c>
      <c r="B157" s="88" t="s">
        <v>50</v>
      </c>
      <c r="C157" s="89">
        <v>30500.531999999999</v>
      </c>
      <c r="D157" s="56"/>
      <c r="E157" s="63">
        <f t="shared" si="26"/>
        <v>-12756.128942169251</v>
      </c>
      <c r="F157" s="63">
        <f t="shared" si="23"/>
        <v>-12756</v>
      </c>
      <c r="G157" s="56">
        <f t="shared" si="27"/>
        <v>-8.5285720000683796E-2</v>
      </c>
      <c r="H157" s="63">
        <f t="shared" si="24"/>
        <v>-8.5285720000683796E-2</v>
      </c>
      <c r="Q157" s="91">
        <f t="shared" si="28"/>
        <v>15482.031999999999</v>
      </c>
      <c r="R157" s="63">
        <f t="shared" si="29"/>
        <v>7.2736540360350361E-3</v>
      </c>
      <c r="S157" s="57">
        <f t="shared" si="25"/>
        <v>0.2</v>
      </c>
      <c r="T157" s="63">
        <f t="shared" si="30"/>
        <v>1.4547308072070074E-3</v>
      </c>
    </row>
    <row r="158" spans="1:20" s="63" customFormat="1" ht="12.95" customHeight="1" x14ac:dyDescent="0.2">
      <c r="A158" s="87" t="s">
        <v>48</v>
      </c>
      <c r="B158" s="88" t="s">
        <v>50</v>
      </c>
      <c r="C158" s="89">
        <v>30636.762999999999</v>
      </c>
      <c r="D158" s="56"/>
      <c r="E158" s="63">
        <f t="shared" si="26"/>
        <v>-12550.163387104169</v>
      </c>
      <c r="F158" s="63">
        <f t="shared" si="23"/>
        <v>-12550</v>
      </c>
      <c r="G158" s="56">
        <f t="shared" si="27"/>
        <v>-0.10806850000153645</v>
      </c>
      <c r="H158" s="63">
        <f t="shared" si="24"/>
        <v>-0.10806850000153645</v>
      </c>
      <c r="Q158" s="91">
        <f t="shared" si="28"/>
        <v>15618.262999999999</v>
      </c>
      <c r="R158" s="63">
        <f t="shared" si="29"/>
        <v>1.1678800692582083E-2</v>
      </c>
      <c r="S158" s="57">
        <f t="shared" si="25"/>
        <v>0.2</v>
      </c>
      <c r="T158" s="63">
        <f t="shared" si="30"/>
        <v>2.3357601385164167E-3</v>
      </c>
    </row>
    <row r="159" spans="1:20" s="63" customFormat="1" ht="12.95" customHeight="1" x14ac:dyDescent="0.2">
      <c r="A159" s="87" t="s">
        <v>48</v>
      </c>
      <c r="B159" s="88" t="s">
        <v>50</v>
      </c>
      <c r="C159" s="89">
        <v>30905.343000000001</v>
      </c>
      <c r="D159" s="56"/>
      <c r="E159" s="63">
        <f t="shared" si="26"/>
        <v>-12144.101413108672</v>
      </c>
      <c r="F159" s="63">
        <f t="shared" si="23"/>
        <v>-12144</v>
      </c>
      <c r="G159" s="56">
        <f t="shared" si="27"/>
        <v>-6.7077280000376049E-2</v>
      </c>
      <c r="H159" s="63">
        <f t="shared" si="24"/>
        <v>-6.7077280000376049E-2</v>
      </c>
      <c r="Q159" s="91">
        <f t="shared" si="28"/>
        <v>15886.843000000001</v>
      </c>
      <c r="R159" s="63">
        <f t="shared" si="29"/>
        <v>4.4993614922488488E-3</v>
      </c>
      <c r="S159" s="57">
        <f t="shared" si="25"/>
        <v>0.2</v>
      </c>
      <c r="T159" s="63">
        <f t="shared" si="30"/>
        <v>8.998722984497698E-4</v>
      </c>
    </row>
    <row r="160" spans="1:20" s="63" customFormat="1" ht="12.95" customHeight="1" x14ac:dyDescent="0.2">
      <c r="A160" s="87" t="s">
        <v>48</v>
      </c>
      <c r="B160" s="88" t="s">
        <v>50</v>
      </c>
      <c r="C160" s="89">
        <v>30962.240000000002</v>
      </c>
      <c r="D160" s="56"/>
      <c r="E160" s="63">
        <f t="shared" si="26"/>
        <v>-12058.079713300711</v>
      </c>
      <c r="F160" s="63">
        <f t="shared" si="23"/>
        <v>-12058</v>
      </c>
      <c r="G160" s="56">
        <f t="shared" si="27"/>
        <v>-5.272445999798947E-2</v>
      </c>
      <c r="H160" s="63">
        <f t="shared" si="24"/>
        <v>-5.272445999798947E-2</v>
      </c>
      <c r="Q160" s="91">
        <f t="shared" si="28"/>
        <v>15943.740000000002</v>
      </c>
      <c r="R160" s="63">
        <f t="shared" si="29"/>
        <v>2.7798686820795916E-3</v>
      </c>
      <c r="S160" s="57">
        <f t="shared" si="25"/>
        <v>0.2</v>
      </c>
      <c r="T160" s="63">
        <f t="shared" si="30"/>
        <v>5.5597373641591834E-4</v>
      </c>
    </row>
    <row r="161" spans="1:20" s="63" customFormat="1" ht="12.95" customHeight="1" x14ac:dyDescent="0.2">
      <c r="A161" s="87" t="s">
        <v>48</v>
      </c>
      <c r="B161" s="88" t="s">
        <v>50</v>
      </c>
      <c r="C161" s="89">
        <v>31186.491999999998</v>
      </c>
      <c r="D161" s="56"/>
      <c r="E161" s="63">
        <f t="shared" si="26"/>
        <v>-11719.036561195431</v>
      </c>
      <c r="F161" s="63">
        <f t="shared" si="23"/>
        <v>-11719</v>
      </c>
      <c r="G161" s="56">
        <f t="shared" si="27"/>
        <v>-2.4182530003599823E-2</v>
      </c>
      <c r="H161" s="63">
        <f t="shared" si="24"/>
        <v>-2.4182530003599823E-2</v>
      </c>
      <c r="Q161" s="91">
        <f t="shared" si="28"/>
        <v>16167.991999999998</v>
      </c>
      <c r="R161" s="63">
        <f t="shared" si="29"/>
        <v>5.8479475737500562E-4</v>
      </c>
      <c r="S161" s="57">
        <f t="shared" si="25"/>
        <v>0.2</v>
      </c>
      <c r="T161" s="63">
        <f t="shared" si="30"/>
        <v>1.1695895147500112E-4</v>
      </c>
    </row>
    <row r="162" spans="1:20" s="63" customFormat="1" ht="12.95" customHeight="1" x14ac:dyDescent="0.2">
      <c r="A162" s="87" t="s">
        <v>48</v>
      </c>
      <c r="B162" s="88" t="s">
        <v>49</v>
      </c>
      <c r="C162" s="89">
        <v>31208.598999999998</v>
      </c>
      <c r="D162" s="56"/>
      <c r="E162" s="63">
        <f t="shared" si="26"/>
        <v>-11685.613327674253</v>
      </c>
      <c r="F162" s="63">
        <f t="shared" si="23"/>
        <v>-11685.5</v>
      </c>
      <c r="G162" s="56">
        <f t="shared" si="27"/>
        <v>-7.4957885004550917E-2</v>
      </c>
      <c r="H162" s="63">
        <f t="shared" si="24"/>
        <v>-7.4957885004550917E-2</v>
      </c>
      <c r="Q162" s="91">
        <f t="shared" si="28"/>
        <v>16190.098999999998</v>
      </c>
      <c r="R162" s="63">
        <f t="shared" si="29"/>
        <v>5.6186845243554788E-3</v>
      </c>
      <c r="S162" s="57">
        <f t="shared" si="25"/>
        <v>0.2</v>
      </c>
      <c r="T162" s="63">
        <f t="shared" si="30"/>
        <v>1.1237369048710958E-3</v>
      </c>
    </row>
    <row r="163" spans="1:20" s="63" customFormat="1" ht="12.95" customHeight="1" x14ac:dyDescent="0.2">
      <c r="A163" s="87" t="s">
        <v>48</v>
      </c>
      <c r="B163" s="88" t="s">
        <v>50</v>
      </c>
      <c r="C163" s="89">
        <v>31209.626</v>
      </c>
      <c r="D163" s="56"/>
      <c r="E163" s="63">
        <f t="shared" si="26"/>
        <v>-11684.060622158971</v>
      </c>
      <c r="F163" s="63">
        <f t="shared" si="23"/>
        <v>-11684</v>
      </c>
      <c r="G163" s="56">
        <f t="shared" si="27"/>
        <v>-4.0097080000123242E-2</v>
      </c>
      <c r="H163" s="63">
        <f t="shared" si="24"/>
        <v>-4.0097080000123242E-2</v>
      </c>
      <c r="Q163" s="91">
        <f t="shared" si="28"/>
        <v>16191.126</v>
      </c>
      <c r="R163" s="63">
        <f t="shared" si="29"/>
        <v>1.6077758245362833E-3</v>
      </c>
      <c r="S163" s="57">
        <f t="shared" si="25"/>
        <v>0.2</v>
      </c>
      <c r="T163" s="63">
        <f t="shared" si="30"/>
        <v>3.2155516490725669E-4</v>
      </c>
    </row>
    <row r="164" spans="1:20" s="63" customFormat="1" ht="12.95" customHeight="1" x14ac:dyDescent="0.2">
      <c r="A164" s="87" t="s">
        <v>48</v>
      </c>
      <c r="B164" s="88" t="s">
        <v>50</v>
      </c>
      <c r="C164" s="89">
        <v>31236.697</v>
      </c>
      <c r="D164" s="56"/>
      <c r="E164" s="63">
        <f t="shared" si="26"/>
        <v>-11643.132393333177</v>
      </c>
      <c r="F164" s="63">
        <f t="shared" si="23"/>
        <v>-11643</v>
      </c>
      <c r="G164" s="56">
        <f t="shared" si="27"/>
        <v>-8.7568410002859309E-2</v>
      </c>
      <c r="H164" s="63">
        <f t="shared" si="24"/>
        <v>-8.7568410002859309E-2</v>
      </c>
      <c r="Q164" s="91">
        <f t="shared" si="28"/>
        <v>16218.197</v>
      </c>
      <c r="R164" s="63">
        <f t="shared" si="29"/>
        <v>7.6682264304288707E-3</v>
      </c>
      <c r="S164" s="57">
        <f t="shared" si="25"/>
        <v>0.2</v>
      </c>
      <c r="T164" s="63">
        <f t="shared" si="30"/>
        <v>1.5336452860857741E-3</v>
      </c>
    </row>
    <row r="165" spans="1:20" s="63" customFormat="1" ht="12.95" customHeight="1" x14ac:dyDescent="0.2">
      <c r="A165" s="87" t="s">
        <v>48</v>
      </c>
      <c r="B165" s="88" t="s">
        <v>50</v>
      </c>
      <c r="C165" s="89">
        <v>31624.3</v>
      </c>
      <c r="D165" s="56"/>
      <c r="E165" s="63">
        <f t="shared" si="26"/>
        <v>-11057.121374990131</v>
      </c>
      <c r="F165" s="63">
        <f t="shared" si="23"/>
        <v>-11057</v>
      </c>
      <c r="G165" s="56">
        <f t="shared" si="27"/>
        <v>-8.0280590002075769E-2</v>
      </c>
      <c r="H165" s="63">
        <f t="shared" si="24"/>
        <v>-8.0280590002075769E-2</v>
      </c>
      <c r="Q165" s="91">
        <f t="shared" si="28"/>
        <v>16605.8</v>
      </c>
      <c r="R165" s="63">
        <f t="shared" si="29"/>
        <v>6.4449731310813876E-3</v>
      </c>
      <c r="S165" s="57">
        <f t="shared" si="25"/>
        <v>0.2</v>
      </c>
      <c r="T165" s="63">
        <f t="shared" si="30"/>
        <v>1.2889946262162775E-3</v>
      </c>
    </row>
    <row r="166" spans="1:20" s="63" customFormat="1" ht="12.95" customHeight="1" x14ac:dyDescent="0.2">
      <c r="A166" s="87" t="s">
        <v>48</v>
      </c>
      <c r="B166" s="88" t="s">
        <v>49</v>
      </c>
      <c r="C166" s="89">
        <v>31950.71</v>
      </c>
      <c r="D166" s="56"/>
      <c r="E166" s="63">
        <f t="shared" si="26"/>
        <v>-10563.627112826645</v>
      </c>
      <c r="F166" s="63">
        <f t="shared" si="23"/>
        <v>-10563.5</v>
      </c>
      <c r="G166" s="56">
        <f t="shared" si="27"/>
        <v>-8.4075745002337499E-2</v>
      </c>
      <c r="H166" s="63">
        <f t="shared" si="24"/>
        <v>-8.4075745002337499E-2</v>
      </c>
      <c r="Q166" s="91">
        <f t="shared" si="28"/>
        <v>16932.21</v>
      </c>
      <c r="R166" s="63">
        <f t="shared" si="29"/>
        <v>7.0687308976980787E-3</v>
      </c>
      <c r="S166" s="57">
        <f t="shared" si="25"/>
        <v>0.2</v>
      </c>
      <c r="T166" s="63">
        <f t="shared" si="30"/>
        <v>1.4137461795396158E-3</v>
      </c>
    </row>
    <row r="167" spans="1:20" s="63" customFormat="1" ht="12.95" customHeight="1" x14ac:dyDescent="0.2">
      <c r="A167" s="87" t="s">
        <v>48</v>
      </c>
      <c r="B167" s="88" t="s">
        <v>50</v>
      </c>
      <c r="C167" s="89">
        <v>32305.573</v>
      </c>
      <c r="D167" s="56"/>
      <c r="E167" s="63">
        <f t="shared" si="26"/>
        <v>-10027.115197278343</v>
      </c>
      <c r="F167" s="63">
        <f t="shared" si="23"/>
        <v>-10027</v>
      </c>
      <c r="G167" s="56">
        <f t="shared" si="27"/>
        <v>-7.6194490000489168E-2</v>
      </c>
      <c r="H167" s="63">
        <f t="shared" si="24"/>
        <v>-7.6194490000489168E-2</v>
      </c>
      <c r="Q167" s="91">
        <f t="shared" si="28"/>
        <v>17287.073</v>
      </c>
      <c r="R167" s="63">
        <f t="shared" si="29"/>
        <v>5.8056003064346435E-3</v>
      </c>
      <c r="S167" s="57">
        <f t="shared" si="25"/>
        <v>0.2</v>
      </c>
      <c r="T167" s="63">
        <f t="shared" si="30"/>
        <v>1.1611200612869287E-3</v>
      </c>
    </row>
    <row r="168" spans="1:20" s="63" customFormat="1" ht="12.95" customHeight="1" x14ac:dyDescent="0.2">
      <c r="A168" s="87" t="s">
        <v>48</v>
      </c>
      <c r="B168" s="88" t="s">
        <v>50</v>
      </c>
      <c r="C168" s="89">
        <v>32704.401000000002</v>
      </c>
      <c r="D168" s="56"/>
      <c r="E168" s="63">
        <f t="shared" si="26"/>
        <v>-9424.133273960615</v>
      </c>
      <c r="F168" s="63">
        <f t="shared" si="23"/>
        <v>-9424</v>
      </c>
      <c r="G168" s="56">
        <f t="shared" si="27"/>
        <v>-8.8150879997556331E-2</v>
      </c>
      <c r="H168" s="63">
        <f t="shared" si="24"/>
        <v>-8.8150879997556331E-2</v>
      </c>
      <c r="Q168" s="91">
        <f t="shared" si="28"/>
        <v>17685.901000000002</v>
      </c>
      <c r="R168" s="63">
        <f t="shared" si="29"/>
        <v>7.7705776443435766E-3</v>
      </c>
      <c r="S168" s="57">
        <f t="shared" si="25"/>
        <v>0.2</v>
      </c>
      <c r="T168" s="63">
        <f t="shared" si="30"/>
        <v>1.5541155288687153E-3</v>
      </c>
    </row>
    <row r="169" spans="1:20" s="63" customFormat="1" ht="12.95" customHeight="1" x14ac:dyDescent="0.2">
      <c r="A169" s="87" t="s">
        <v>48</v>
      </c>
      <c r="B169" s="88" t="s">
        <v>50</v>
      </c>
      <c r="C169" s="89">
        <v>33036.487000000001</v>
      </c>
      <c r="D169" s="56"/>
      <c r="E169" s="63">
        <f t="shared" si="26"/>
        <v>-8922.0575546357686</v>
      </c>
      <c r="F169" s="63">
        <f t="shared" si="23"/>
        <v>-8922</v>
      </c>
      <c r="G169" s="56">
        <f t="shared" si="27"/>
        <v>-3.8068139998358674E-2</v>
      </c>
      <c r="H169" s="63">
        <f t="shared" si="24"/>
        <v>-3.8068139998358674E-2</v>
      </c>
      <c r="Q169" s="91">
        <f t="shared" si="28"/>
        <v>18017.987000000001</v>
      </c>
      <c r="R169" s="63">
        <f t="shared" si="29"/>
        <v>1.4491832829346355E-3</v>
      </c>
      <c r="S169" s="57">
        <f t="shared" si="25"/>
        <v>0.2</v>
      </c>
      <c r="T169" s="63">
        <f t="shared" si="30"/>
        <v>2.898366565869271E-4</v>
      </c>
    </row>
    <row r="170" spans="1:20" s="63" customFormat="1" ht="12.95" customHeight="1" x14ac:dyDescent="0.2">
      <c r="A170" s="87" t="s">
        <v>48</v>
      </c>
      <c r="B170" s="88" t="s">
        <v>50</v>
      </c>
      <c r="C170" s="89">
        <v>33442.682000000001</v>
      </c>
      <c r="D170" s="56"/>
      <c r="E170" s="63">
        <f t="shared" si="26"/>
        <v>-8307.9375772469102</v>
      </c>
      <c r="F170" s="63">
        <f t="shared" si="23"/>
        <v>-8308</v>
      </c>
      <c r="G170" s="56">
        <f t="shared" si="27"/>
        <v>4.1288039996288717E-2</v>
      </c>
      <c r="H170" s="63">
        <f t="shared" si="24"/>
        <v>4.1288039996288717E-2</v>
      </c>
      <c r="Q170" s="91">
        <f t="shared" si="28"/>
        <v>18424.182000000001</v>
      </c>
      <c r="R170" s="63">
        <f t="shared" si="29"/>
        <v>1.7047022467351369E-3</v>
      </c>
      <c r="S170" s="57">
        <f t="shared" si="25"/>
        <v>0.2</v>
      </c>
      <c r="T170" s="63">
        <f t="shared" si="30"/>
        <v>3.4094044934702739E-4</v>
      </c>
    </row>
    <row r="171" spans="1:20" s="63" customFormat="1" ht="12.95" customHeight="1" x14ac:dyDescent="0.2">
      <c r="A171" s="87" t="s">
        <v>48</v>
      </c>
      <c r="B171" s="88" t="s">
        <v>50</v>
      </c>
      <c r="C171" s="89">
        <v>33448.61</v>
      </c>
      <c r="D171" s="56"/>
      <c r="E171" s="63">
        <f t="shared" si="26"/>
        <v>-8298.975125158724</v>
      </c>
      <c r="F171" s="63">
        <f t="shared" si="23"/>
        <v>-8299</v>
      </c>
      <c r="G171" s="56">
        <f t="shared" si="27"/>
        <v>1.6452869997010566E-2</v>
      </c>
      <c r="H171" s="63">
        <f t="shared" si="24"/>
        <v>1.6452869997010566E-2</v>
      </c>
      <c r="Q171" s="91">
        <f t="shared" si="28"/>
        <v>18430.11</v>
      </c>
      <c r="R171" s="63">
        <f t="shared" si="29"/>
        <v>2.706969311385305E-4</v>
      </c>
      <c r="S171" s="57">
        <f t="shared" si="25"/>
        <v>0.2</v>
      </c>
      <c r="T171" s="63">
        <f t="shared" si="30"/>
        <v>5.4139386227706099E-5</v>
      </c>
    </row>
    <row r="172" spans="1:20" s="63" customFormat="1" ht="12.95" customHeight="1" x14ac:dyDescent="0.2">
      <c r="A172" s="87" t="s">
        <v>48</v>
      </c>
      <c r="B172" s="88" t="s">
        <v>50</v>
      </c>
      <c r="C172" s="89">
        <v>33753.495999999999</v>
      </c>
      <c r="D172" s="56"/>
      <c r="E172" s="63">
        <f t="shared" si="26"/>
        <v>-7838.022667776977</v>
      </c>
      <c r="F172" s="63">
        <f t="shared" si="23"/>
        <v>-7838</v>
      </c>
      <c r="G172" s="56">
        <f t="shared" si="27"/>
        <v>-1.4993060001870617E-2</v>
      </c>
      <c r="H172" s="63">
        <f t="shared" si="24"/>
        <v>-1.4993060001870617E-2</v>
      </c>
      <c r="Q172" s="91">
        <f t="shared" si="28"/>
        <v>18734.995999999999</v>
      </c>
      <c r="R172" s="63">
        <f t="shared" si="29"/>
        <v>2.2479184821969255E-4</v>
      </c>
      <c r="S172" s="57">
        <f t="shared" si="25"/>
        <v>0.2</v>
      </c>
      <c r="T172" s="63">
        <f t="shared" si="30"/>
        <v>4.4958369643938511E-5</v>
      </c>
    </row>
    <row r="173" spans="1:20" s="63" customFormat="1" ht="12.95" customHeight="1" x14ac:dyDescent="0.2">
      <c r="A173" s="87" t="s">
        <v>48</v>
      </c>
      <c r="B173" s="88" t="s">
        <v>49</v>
      </c>
      <c r="C173" s="89">
        <v>34209.623</v>
      </c>
      <c r="D173" s="56"/>
      <c r="E173" s="63">
        <f t="shared" si="26"/>
        <v>-7148.4112670299264</v>
      </c>
      <c r="F173" s="63">
        <f t="shared" si="23"/>
        <v>-7148.5</v>
      </c>
      <c r="G173" s="56">
        <f t="shared" si="27"/>
        <v>5.8690304998890497E-2</v>
      </c>
      <c r="H173" s="63">
        <f t="shared" si="24"/>
        <v>5.8690304998890497E-2</v>
      </c>
      <c r="Q173" s="91">
        <f t="shared" si="28"/>
        <v>19191.123</v>
      </c>
      <c r="R173" s="63">
        <f t="shared" si="29"/>
        <v>3.4445519008627907E-3</v>
      </c>
      <c r="S173" s="57">
        <f t="shared" si="25"/>
        <v>0.2</v>
      </c>
      <c r="T173" s="63">
        <f t="shared" si="30"/>
        <v>6.8891038017255819E-4</v>
      </c>
    </row>
    <row r="174" spans="1:20" s="63" customFormat="1" ht="12.95" customHeight="1" x14ac:dyDescent="0.2">
      <c r="A174" s="87" t="s">
        <v>51</v>
      </c>
      <c r="B174" s="88" t="s">
        <v>50</v>
      </c>
      <c r="C174" s="89">
        <v>37072.538</v>
      </c>
      <c r="D174" s="56"/>
      <c r="E174" s="63">
        <f t="shared" si="26"/>
        <v>-2820.0140807863154</v>
      </c>
      <c r="F174" s="63">
        <f t="shared" si="23"/>
        <v>-2820</v>
      </c>
      <c r="G174" s="56">
        <f t="shared" si="27"/>
        <v>-9.3133999980636872E-3</v>
      </c>
      <c r="J174" s="63">
        <f t="shared" ref="J174:J183" si="31">+G174</f>
        <v>-9.3133999980636872E-3</v>
      </c>
      <c r="Q174" s="91">
        <f t="shared" si="28"/>
        <v>22054.038</v>
      </c>
      <c r="R174" s="63">
        <f t="shared" si="29"/>
        <v>8.6739419523932694E-5</v>
      </c>
      <c r="S174" s="57">
        <f t="shared" ref="S174:S183" si="32">S$17</f>
        <v>1</v>
      </c>
      <c r="T174" s="63">
        <f t="shared" si="30"/>
        <v>8.6739419523932694E-5</v>
      </c>
    </row>
    <row r="175" spans="1:20" s="63" customFormat="1" ht="12.95" customHeight="1" x14ac:dyDescent="0.2">
      <c r="A175" s="87" t="s">
        <v>51</v>
      </c>
      <c r="B175" s="88" t="s">
        <v>50</v>
      </c>
      <c r="C175" s="89">
        <v>37076.510999999999</v>
      </c>
      <c r="D175" s="56"/>
      <c r="E175" s="63">
        <f t="shared" si="26"/>
        <v>-2814.0073631502914</v>
      </c>
      <c r="F175" s="63">
        <f t="shared" si="23"/>
        <v>-2814</v>
      </c>
      <c r="G175" s="56">
        <f t="shared" si="27"/>
        <v>-4.8701800042181276E-3</v>
      </c>
      <c r="J175" s="63">
        <f t="shared" si="31"/>
        <v>-4.8701800042181276E-3</v>
      </c>
      <c r="Q175" s="91">
        <f t="shared" si="28"/>
        <v>22058.010999999999</v>
      </c>
      <c r="R175" s="63">
        <f t="shared" si="29"/>
        <v>2.371865327348608E-5</v>
      </c>
      <c r="S175" s="57">
        <f t="shared" si="32"/>
        <v>1</v>
      </c>
      <c r="T175" s="63">
        <f t="shared" si="30"/>
        <v>2.371865327348608E-5</v>
      </c>
    </row>
    <row r="176" spans="1:20" s="63" customFormat="1" ht="12.95" customHeight="1" x14ac:dyDescent="0.2">
      <c r="A176" s="87" t="s">
        <v>51</v>
      </c>
      <c r="B176" s="88" t="s">
        <v>50</v>
      </c>
      <c r="C176" s="89">
        <v>37078.499000000003</v>
      </c>
      <c r="D176" s="56"/>
      <c r="E176" s="63">
        <f t="shared" si="26"/>
        <v>-2811.001736505325</v>
      </c>
      <c r="F176" s="63">
        <f t="shared" si="23"/>
        <v>-2811</v>
      </c>
      <c r="G176" s="56">
        <f t="shared" si="27"/>
        <v>-1.1485699942568317E-3</v>
      </c>
      <c r="J176" s="63">
        <f t="shared" si="31"/>
        <v>-1.1485699942568317E-3</v>
      </c>
      <c r="Q176" s="91">
        <f t="shared" si="28"/>
        <v>22059.999000000003</v>
      </c>
      <c r="R176" s="63">
        <f t="shared" si="29"/>
        <v>1.3192130317071384E-6</v>
      </c>
      <c r="S176" s="57">
        <f t="shared" si="32"/>
        <v>1</v>
      </c>
      <c r="T176" s="63">
        <f t="shared" si="30"/>
        <v>1.3192130317071384E-6</v>
      </c>
    </row>
    <row r="177" spans="1:22" s="63" customFormat="1" ht="12.95" customHeight="1" x14ac:dyDescent="0.2">
      <c r="A177" s="87" t="s">
        <v>51</v>
      </c>
      <c r="B177" s="88" t="s">
        <v>50</v>
      </c>
      <c r="C177" s="89">
        <v>37080.455000000002</v>
      </c>
      <c r="D177" s="56"/>
      <c r="E177" s="63">
        <f t="shared" si="26"/>
        <v>-2808.0444901685373</v>
      </c>
      <c r="F177" s="63">
        <f t="shared" si="23"/>
        <v>-2808</v>
      </c>
      <c r="G177" s="56">
        <f t="shared" si="27"/>
        <v>-2.9426959998090751E-2</v>
      </c>
      <c r="J177" s="63">
        <f t="shared" si="31"/>
        <v>-2.9426959998090751E-2</v>
      </c>
      <c r="Q177" s="91">
        <f t="shared" si="28"/>
        <v>22061.955000000002</v>
      </c>
      <c r="R177" s="63">
        <f t="shared" si="29"/>
        <v>8.6594597472923322E-4</v>
      </c>
      <c r="S177" s="57">
        <f t="shared" si="32"/>
        <v>1</v>
      </c>
      <c r="T177" s="63">
        <f t="shared" si="30"/>
        <v>8.6594597472923322E-4</v>
      </c>
    </row>
    <row r="178" spans="1:22" s="63" customFormat="1" ht="12.95" customHeight="1" x14ac:dyDescent="0.2">
      <c r="A178" s="87" t="s">
        <v>51</v>
      </c>
      <c r="B178" s="88" t="s">
        <v>50</v>
      </c>
      <c r="C178" s="89">
        <v>37080.499000000003</v>
      </c>
      <c r="D178" s="56"/>
      <c r="E178" s="63">
        <f t="shared" si="26"/>
        <v>-2807.977967244803</v>
      </c>
      <c r="F178" s="63">
        <f t="shared" si="23"/>
        <v>-2808</v>
      </c>
      <c r="G178" s="56">
        <f t="shared" si="27"/>
        <v>1.4573040003597271E-2</v>
      </c>
      <c r="J178" s="63">
        <f t="shared" si="31"/>
        <v>1.4573040003597271E-2</v>
      </c>
      <c r="Q178" s="91">
        <f t="shared" si="28"/>
        <v>22061.999000000003</v>
      </c>
      <c r="R178" s="63">
        <f t="shared" si="29"/>
        <v>2.1237349494644634E-4</v>
      </c>
      <c r="S178" s="57">
        <f t="shared" si="32"/>
        <v>1</v>
      </c>
      <c r="T178" s="63">
        <f t="shared" si="30"/>
        <v>2.1237349494644634E-4</v>
      </c>
    </row>
    <row r="179" spans="1:22" s="63" customFormat="1" ht="12.95" customHeight="1" x14ac:dyDescent="0.2">
      <c r="A179" s="87" t="s">
        <v>51</v>
      </c>
      <c r="B179" s="88" t="s">
        <v>50</v>
      </c>
      <c r="C179" s="89">
        <v>38502.535000000003</v>
      </c>
      <c r="D179" s="56"/>
      <c r="E179" s="63">
        <f t="shared" si="26"/>
        <v>-658.02359516700187</v>
      </c>
      <c r="F179" s="63">
        <f t="shared" si="23"/>
        <v>-658</v>
      </c>
      <c r="G179" s="56">
        <f t="shared" si="27"/>
        <v>-1.5606459994160105E-2</v>
      </c>
      <c r="J179" s="63">
        <f t="shared" si="31"/>
        <v>-1.5606459994160105E-2</v>
      </c>
      <c r="Q179" s="91">
        <f t="shared" si="28"/>
        <v>23484.035000000003</v>
      </c>
      <c r="R179" s="63">
        <f t="shared" si="29"/>
        <v>2.4356159354931982E-4</v>
      </c>
      <c r="S179" s="57">
        <f t="shared" si="32"/>
        <v>1</v>
      </c>
      <c r="T179" s="63">
        <f t="shared" si="30"/>
        <v>2.4356159354931982E-4</v>
      </c>
    </row>
    <row r="180" spans="1:22" s="63" customFormat="1" ht="12.95" customHeight="1" x14ac:dyDescent="0.2">
      <c r="A180" s="87" t="s">
        <v>51</v>
      </c>
      <c r="B180" s="88" t="s">
        <v>50</v>
      </c>
      <c r="C180" s="89">
        <v>38502.557999999997</v>
      </c>
      <c r="D180" s="56"/>
      <c r="E180" s="63">
        <f t="shared" si="26"/>
        <v>-657.98882182051534</v>
      </c>
      <c r="F180" s="63">
        <f t="shared" si="23"/>
        <v>-658</v>
      </c>
      <c r="G180" s="56">
        <f t="shared" si="27"/>
        <v>7.3935399996116757E-3</v>
      </c>
      <c r="J180" s="63">
        <f t="shared" si="31"/>
        <v>7.3935399996116757E-3</v>
      </c>
      <c r="Q180" s="91">
        <f t="shared" si="28"/>
        <v>23484.057999999997</v>
      </c>
      <c r="R180" s="63">
        <f t="shared" si="29"/>
        <v>5.4664433725857818E-5</v>
      </c>
      <c r="S180" s="57">
        <f t="shared" si="32"/>
        <v>1</v>
      </c>
      <c r="T180" s="63">
        <f t="shared" si="30"/>
        <v>5.4664433725857818E-5</v>
      </c>
    </row>
    <row r="181" spans="1:22" s="63" customFormat="1" ht="12.95" customHeight="1" x14ac:dyDescent="0.2">
      <c r="A181" s="87" t="s">
        <v>51</v>
      </c>
      <c r="B181" s="88" t="s">
        <v>50</v>
      </c>
      <c r="C181" s="89">
        <v>38502.574999999997</v>
      </c>
      <c r="D181" s="56"/>
      <c r="E181" s="63">
        <f t="shared" si="26"/>
        <v>-657.9631197818012</v>
      </c>
      <c r="F181" s="63">
        <f t="shared" si="23"/>
        <v>-658</v>
      </c>
      <c r="G181" s="56">
        <f t="shared" si="27"/>
        <v>2.4393539999437053E-2</v>
      </c>
      <c r="J181" s="63">
        <f t="shared" si="31"/>
        <v>2.4393539999437053E-2</v>
      </c>
      <c r="Q181" s="91">
        <f t="shared" si="28"/>
        <v>23484.074999999997</v>
      </c>
      <c r="R181" s="63">
        <f t="shared" si="29"/>
        <v>5.9504479370413549E-4</v>
      </c>
      <c r="S181" s="57">
        <f t="shared" si="32"/>
        <v>1</v>
      </c>
      <c r="T181" s="63">
        <f t="shared" si="30"/>
        <v>5.9504479370413549E-4</v>
      </c>
    </row>
    <row r="182" spans="1:22" s="63" customFormat="1" ht="12.95" customHeight="1" x14ac:dyDescent="0.2">
      <c r="A182" s="87" t="s">
        <v>51</v>
      </c>
      <c r="B182" s="88" t="s">
        <v>50</v>
      </c>
      <c r="C182" s="89">
        <v>38557.423999999999</v>
      </c>
      <c r="D182" s="56"/>
      <c r="E182" s="63">
        <f t="shared" si="26"/>
        <v>-575.03775969661376</v>
      </c>
      <c r="F182" s="63">
        <f t="shared" si="23"/>
        <v>-575</v>
      </c>
      <c r="G182" s="56">
        <f t="shared" si="27"/>
        <v>-2.4975250002171379E-2</v>
      </c>
      <c r="J182" s="63">
        <f t="shared" si="31"/>
        <v>-2.4975250002171379E-2</v>
      </c>
      <c r="Q182" s="91">
        <f t="shared" si="28"/>
        <v>23538.923999999999</v>
      </c>
      <c r="R182" s="63">
        <f t="shared" si="29"/>
        <v>6.2376311267096148E-4</v>
      </c>
      <c r="S182" s="57">
        <f t="shared" si="32"/>
        <v>1</v>
      </c>
      <c r="T182" s="63">
        <f t="shared" si="30"/>
        <v>6.2376311267096148E-4</v>
      </c>
    </row>
    <row r="183" spans="1:22" s="63" customFormat="1" ht="12.95" customHeight="1" x14ac:dyDescent="0.2">
      <c r="A183" s="87" t="s">
        <v>51</v>
      </c>
      <c r="B183" s="88" t="s">
        <v>50</v>
      </c>
      <c r="C183" s="89">
        <v>38583.256999999998</v>
      </c>
      <c r="D183" s="56"/>
      <c r="E183" s="63">
        <f t="shared" si="26"/>
        <v>-535.98124404308385</v>
      </c>
      <c r="F183" s="63">
        <f t="shared" si="23"/>
        <v>-536</v>
      </c>
      <c r="G183" s="56">
        <f t="shared" si="27"/>
        <v>1.2405679997755215E-2</v>
      </c>
      <c r="J183" s="63">
        <f t="shared" si="31"/>
        <v>1.2405679997755215E-2</v>
      </c>
      <c r="Q183" s="91">
        <f t="shared" si="28"/>
        <v>23564.756999999998</v>
      </c>
      <c r="R183" s="63">
        <f t="shared" si="29"/>
        <v>1.5390089620670382E-4</v>
      </c>
      <c r="S183" s="57">
        <f t="shared" si="32"/>
        <v>1</v>
      </c>
      <c r="T183" s="63">
        <f t="shared" si="30"/>
        <v>1.5390089620670382E-4</v>
      </c>
    </row>
    <row r="184" spans="1:22" s="63" customFormat="1" ht="12.95" customHeight="1" x14ac:dyDescent="0.2">
      <c r="A184" s="63" t="s">
        <v>52</v>
      </c>
      <c r="B184" s="57"/>
      <c r="C184" s="56">
        <v>38937.769</v>
      </c>
      <c r="D184" s="56" t="s">
        <v>18</v>
      </c>
      <c r="E184" s="63">
        <f t="shared" si="26"/>
        <v>0</v>
      </c>
      <c r="F184" s="63">
        <f t="shared" si="23"/>
        <v>0</v>
      </c>
      <c r="G184" s="56">
        <f t="shared" si="27"/>
        <v>0</v>
      </c>
      <c r="H184" s="63">
        <f>+G184</f>
        <v>0</v>
      </c>
      <c r="Q184" s="91">
        <f t="shared" si="28"/>
        <v>23919.269</v>
      </c>
      <c r="R184" s="63">
        <f t="shared" si="29"/>
        <v>0</v>
      </c>
      <c r="S184" s="57">
        <f>S$15</f>
        <v>0.2</v>
      </c>
      <c r="T184" s="63">
        <f t="shared" si="30"/>
        <v>0</v>
      </c>
    </row>
    <row r="185" spans="1:22" s="63" customFormat="1" ht="12.95" customHeight="1" x14ac:dyDescent="0.2">
      <c r="A185" s="87" t="s">
        <v>53</v>
      </c>
      <c r="B185" s="88" t="s">
        <v>50</v>
      </c>
      <c r="C185" s="89">
        <v>38937.771999999997</v>
      </c>
      <c r="D185" s="56"/>
      <c r="E185" s="63">
        <f t="shared" si="26"/>
        <v>4.5356538862067666E-3</v>
      </c>
      <c r="F185" s="63">
        <f t="shared" si="23"/>
        <v>0</v>
      </c>
      <c r="G185" s="56">
        <f t="shared" si="27"/>
        <v>2.9999999969732016E-3</v>
      </c>
      <c r="I185" s="63">
        <f>+G185</f>
        <v>2.9999999969732016E-3</v>
      </c>
      <c r="Q185" s="91">
        <f t="shared" si="28"/>
        <v>23919.271999999997</v>
      </c>
      <c r="R185" s="63">
        <f t="shared" si="29"/>
        <v>8.999999981839209E-6</v>
      </c>
      <c r="S185" s="57">
        <f>S$16</f>
        <v>0.1</v>
      </c>
      <c r="T185" s="63">
        <f t="shared" si="30"/>
        <v>8.9999999818392098E-7</v>
      </c>
    </row>
    <row r="186" spans="1:22" s="63" customFormat="1" ht="12.95" customHeight="1" x14ac:dyDescent="0.2">
      <c r="A186" s="63" t="s">
        <v>54</v>
      </c>
      <c r="B186" s="57"/>
      <c r="C186" s="56">
        <v>38943.724999999999</v>
      </c>
      <c r="D186" s="56">
        <v>2E-3</v>
      </c>
      <c r="E186" s="63">
        <f t="shared" si="26"/>
        <v>9.0047848578318384</v>
      </c>
      <c r="F186" s="63">
        <f t="shared" si="23"/>
        <v>9</v>
      </c>
      <c r="G186" s="56">
        <f t="shared" si="27"/>
        <v>3.1648299991502427E-3</v>
      </c>
      <c r="I186" s="63">
        <f>+G186</f>
        <v>3.1648299991502427E-3</v>
      </c>
      <c r="Q186" s="91">
        <f t="shared" si="28"/>
        <v>23925.224999999999</v>
      </c>
      <c r="R186" s="63">
        <f t="shared" si="29"/>
        <v>1.0016148923521325E-5</v>
      </c>
      <c r="S186" s="57">
        <f>S$16</f>
        <v>0.1</v>
      </c>
      <c r="T186" s="63">
        <f t="shared" si="30"/>
        <v>1.0016148923521327E-6</v>
      </c>
      <c r="V186" s="63" t="s">
        <v>55</v>
      </c>
    </row>
    <row r="187" spans="1:22" s="63" customFormat="1" ht="12.95" customHeight="1" x14ac:dyDescent="0.2">
      <c r="A187" s="63" t="s">
        <v>54</v>
      </c>
      <c r="B187" s="57"/>
      <c r="C187" s="56">
        <v>38945.711000000003</v>
      </c>
      <c r="D187" s="56">
        <v>2E-3</v>
      </c>
      <c r="E187" s="63">
        <f t="shared" si="26"/>
        <v>12.007387733536829</v>
      </c>
      <c r="F187" s="63">
        <f t="shared" si="23"/>
        <v>12</v>
      </c>
      <c r="G187" s="56">
        <f t="shared" si="27"/>
        <v>4.8864400014281273E-3</v>
      </c>
      <c r="I187" s="63">
        <f>+G187</f>
        <v>4.8864400014281273E-3</v>
      </c>
      <c r="Q187" s="91">
        <f t="shared" si="28"/>
        <v>23927.211000000003</v>
      </c>
      <c r="R187" s="63">
        <f t="shared" si="29"/>
        <v>2.3877295887556917E-5</v>
      </c>
      <c r="S187" s="57">
        <f>S$16</f>
        <v>0.1</v>
      </c>
      <c r="T187" s="63">
        <f t="shared" si="30"/>
        <v>2.3877295887556917E-6</v>
      </c>
    </row>
    <row r="188" spans="1:22" s="63" customFormat="1" ht="12.95" customHeight="1" x14ac:dyDescent="0.2">
      <c r="A188" s="63" t="s">
        <v>54</v>
      </c>
      <c r="B188" s="57"/>
      <c r="C188" s="56">
        <v>38947.694000000003</v>
      </c>
      <c r="D188" s="56">
        <v>2E-3</v>
      </c>
      <c r="E188" s="63">
        <f t="shared" si="26"/>
        <v>15.005454955344614</v>
      </c>
      <c r="F188" s="63">
        <f t="shared" si="23"/>
        <v>15</v>
      </c>
      <c r="G188" s="56">
        <f t="shared" si="27"/>
        <v>3.6080499994568527E-3</v>
      </c>
      <c r="I188" s="63">
        <f>+G188</f>
        <v>3.6080499994568527E-3</v>
      </c>
      <c r="Q188" s="91">
        <f t="shared" si="28"/>
        <v>23929.194000000003</v>
      </c>
      <c r="R188" s="63">
        <f t="shared" si="29"/>
        <v>1.3018024798580595E-5</v>
      </c>
      <c r="S188" s="57">
        <f>S$16</f>
        <v>0.1</v>
      </c>
      <c r="T188" s="63">
        <f t="shared" si="30"/>
        <v>1.3018024798580596E-6</v>
      </c>
    </row>
    <row r="189" spans="1:22" s="63" customFormat="1" ht="12.95" customHeight="1" x14ac:dyDescent="0.2">
      <c r="A189" s="87" t="s">
        <v>56</v>
      </c>
      <c r="B189" s="88" t="s">
        <v>50</v>
      </c>
      <c r="C189" s="89">
        <v>38949.682999999997</v>
      </c>
      <c r="D189" s="56"/>
      <c r="E189" s="63">
        <f t="shared" si="26"/>
        <v>18.012593484924814</v>
      </c>
      <c r="F189" s="63">
        <f t="shared" si="23"/>
        <v>18</v>
      </c>
      <c r="G189" s="56">
        <f t="shared" si="27"/>
        <v>8.3296599987079389E-3</v>
      </c>
      <c r="I189" s="63">
        <f>+G189</f>
        <v>8.3296599987079389E-3</v>
      </c>
      <c r="Q189" s="91">
        <f t="shared" si="28"/>
        <v>23931.182999999997</v>
      </c>
      <c r="R189" s="63">
        <f t="shared" si="29"/>
        <v>6.9383235694075147E-5</v>
      </c>
      <c r="S189" s="57">
        <f>S$16</f>
        <v>0.1</v>
      </c>
      <c r="T189" s="63">
        <f t="shared" si="30"/>
        <v>6.9383235694075147E-6</v>
      </c>
    </row>
    <row r="190" spans="1:22" s="63" customFormat="1" ht="12.95" customHeight="1" x14ac:dyDescent="0.2">
      <c r="A190" s="87" t="s">
        <v>57</v>
      </c>
      <c r="B190" s="88" t="s">
        <v>49</v>
      </c>
      <c r="C190" s="89">
        <v>39276.093800000002</v>
      </c>
      <c r="D190" s="56"/>
      <c r="E190" s="63">
        <f t="shared" si="26"/>
        <v>511.50806515612283</v>
      </c>
      <c r="F190" s="63">
        <f t="shared" si="23"/>
        <v>511.5</v>
      </c>
      <c r="G190" s="56">
        <f t="shared" si="27"/>
        <v>5.3345050037023611E-3</v>
      </c>
      <c r="H190" s="63">
        <f>+G190</f>
        <v>5.3345050037023611E-3</v>
      </c>
      <c r="Q190" s="91">
        <f t="shared" si="28"/>
        <v>24257.593800000002</v>
      </c>
      <c r="R190" s="63">
        <f t="shared" si="29"/>
        <v>2.845694363452553E-5</v>
      </c>
      <c r="S190" s="57">
        <f>S$15</f>
        <v>0.2</v>
      </c>
      <c r="T190" s="63">
        <f t="shared" si="30"/>
        <v>5.6913887269051066E-6</v>
      </c>
    </row>
    <row r="191" spans="1:22" s="63" customFormat="1" ht="12.95" customHeight="1" x14ac:dyDescent="0.2">
      <c r="A191" s="87" t="s">
        <v>57</v>
      </c>
      <c r="B191" s="88" t="s">
        <v>49</v>
      </c>
      <c r="C191" s="89">
        <v>39289.983899999999</v>
      </c>
      <c r="D191" s="56"/>
      <c r="E191" s="63">
        <f t="shared" si="26"/>
        <v>532.5082938589062</v>
      </c>
      <c r="F191" s="63">
        <f t="shared" si="23"/>
        <v>532.5</v>
      </c>
      <c r="G191" s="56">
        <f t="shared" si="27"/>
        <v>5.4857750001247041E-3</v>
      </c>
      <c r="H191" s="63">
        <f>+G191</f>
        <v>5.4857750001247041E-3</v>
      </c>
      <c r="Q191" s="91">
        <f t="shared" si="28"/>
        <v>24271.483899999999</v>
      </c>
      <c r="R191" s="63">
        <f t="shared" si="29"/>
        <v>3.0093727351993198E-5</v>
      </c>
      <c r="S191" s="57">
        <f>S$15</f>
        <v>0.2</v>
      </c>
      <c r="T191" s="63">
        <f t="shared" si="30"/>
        <v>6.0187454703986396E-6</v>
      </c>
    </row>
    <row r="192" spans="1:22" s="63" customFormat="1" ht="12.95" customHeight="1" x14ac:dyDescent="0.2">
      <c r="A192" s="87" t="s">
        <v>57</v>
      </c>
      <c r="B192" s="88" t="s">
        <v>50</v>
      </c>
      <c r="C192" s="89">
        <v>39318.090300000003</v>
      </c>
      <c r="D192" s="56"/>
      <c r="E192" s="63">
        <f t="shared" si="26"/>
        <v>575.00192803087975</v>
      </c>
      <c r="F192" s="63">
        <f t="shared" si="23"/>
        <v>575</v>
      </c>
      <c r="G192" s="56">
        <f t="shared" si="27"/>
        <v>1.2752500042552128E-3</v>
      </c>
      <c r="H192" s="63">
        <f>+G192</f>
        <v>1.2752500042552128E-3</v>
      </c>
      <c r="Q192" s="91">
        <f t="shared" si="28"/>
        <v>24299.590300000003</v>
      </c>
      <c r="R192" s="63">
        <f t="shared" si="29"/>
        <v>1.6262625733529204E-6</v>
      </c>
      <c r="S192" s="57">
        <f>S$15</f>
        <v>0.2</v>
      </c>
      <c r="T192" s="63">
        <f t="shared" si="30"/>
        <v>3.2525251467058412E-7</v>
      </c>
    </row>
    <row r="193" spans="1:34" s="63" customFormat="1" ht="12.95" customHeight="1" x14ac:dyDescent="0.2">
      <c r="A193" s="87" t="s">
        <v>57</v>
      </c>
      <c r="B193" s="88" t="s">
        <v>50</v>
      </c>
      <c r="C193" s="89">
        <v>39320.075400000002</v>
      </c>
      <c r="D193" s="56"/>
      <c r="E193" s="63">
        <f t="shared" si="26"/>
        <v>578.0031702104078</v>
      </c>
      <c r="F193" s="63">
        <f t="shared" si="23"/>
        <v>578</v>
      </c>
      <c r="G193" s="56">
        <f t="shared" si="27"/>
        <v>2.0968600001651794E-3</v>
      </c>
      <c r="H193" s="63">
        <f>+G193</f>
        <v>2.0968600001651794E-3</v>
      </c>
      <c r="Q193" s="91">
        <f t="shared" si="28"/>
        <v>24301.575400000002</v>
      </c>
      <c r="R193" s="63">
        <f t="shared" si="29"/>
        <v>4.396821860292716E-6</v>
      </c>
      <c r="S193" s="57">
        <f>S$15</f>
        <v>0.2</v>
      </c>
      <c r="T193" s="63">
        <f t="shared" si="30"/>
        <v>8.7936437205854325E-7</v>
      </c>
    </row>
    <row r="194" spans="1:34" s="63" customFormat="1" ht="12.95" customHeight="1" x14ac:dyDescent="0.2">
      <c r="A194" s="87" t="s">
        <v>58</v>
      </c>
      <c r="B194" s="88" t="s">
        <v>50</v>
      </c>
      <c r="C194" s="89">
        <v>40736.194000000003</v>
      </c>
      <c r="D194" s="56"/>
      <c r="E194" s="63">
        <f t="shared" si="26"/>
        <v>2719.0111161771051</v>
      </c>
      <c r="F194" s="63">
        <f t="shared" si="23"/>
        <v>2719</v>
      </c>
      <c r="G194" s="56">
        <f t="shared" si="27"/>
        <v>7.3525300031178631E-3</v>
      </c>
      <c r="I194" s="63">
        <f t="shared" ref="I194:I225" si="33">+G194</f>
        <v>7.3525300031178631E-3</v>
      </c>
      <c r="Q194" s="91">
        <f t="shared" si="28"/>
        <v>25717.694000000003</v>
      </c>
      <c r="R194" s="63">
        <f t="shared" si="29"/>
        <v>5.4059697446748363E-5</v>
      </c>
      <c r="S194" s="57">
        <f t="shared" ref="S194:S225" si="34">S$16</f>
        <v>0.1</v>
      </c>
      <c r="T194" s="63">
        <f t="shared" si="30"/>
        <v>5.405969744674837E-6</v>
      </c>
    </row>
    <row r="195" spans="1:34" s="63" customFormat="1" ht="12.95" customHeight="1" x14ac:dyDescent="0.2">
      <c r="A195" s="63" t="s">
        <v>59</v>
      </c>
      <c r="B195" s="57"/>
      <c r="C195" s="56">
        <v>40790.432999999997</v>
      </c>
      <c r="D195" s="56"/>
      <c r="E195" s="63">
        <f t="shared" si="26"/>
        <v>2801.0142266378216</v>
      </c>
      <c r="F195" s="63">
        <f t="shared" si="23"/>
        <v>2801</v>
      </c>
      <c r="G195" s="56">
        <f t="shared" si="27"/>
        <v>9.4098699992173351E-3</v>
      </c>
      <c r="I195" s="63">
        <f t="shared" si="33"/>
        <v>9.4098699992173351E-3</v>
      </c>
      <c r="Q195" s="91">
        <f t="shared" si="28"/>
        <v>25771.932999999997</v>
      </c>
      <c r="R195" s="63">
        <f t="shared" si="29"/>
        <v>8.854565340217045E-5</v>
      </c>
      <c r="S195" s="57">
        <f t="shared" si="34"/>
        <v>0.1</v>
      </c>
      <c r="T195" s="63">
        <f t="shared" si="30"/>
        <v>8.8545653402170454E-6</v>
      </c>
      <c r="AE195" s="63">
        <v>10</v>
      </c>
      <c r="AF195" s="63" t="s">
        <v>60</v>
      </c>
      <c r="AH195" s="63" t="s">
        <v>61</v>
      </c>
    </row>
    <row r="196" spans="1:34" s="63" customFormat="1" ht="12.95" customHeight="1" x14ac:dyDescent="0.2">
      <c r="A196" s="63" t="s">
        <v>59</v>
      </c>
      <c r="B196" s="57"/>
      <c r="C196" s="56">
        <v>40796.379000000001</v>
      </c>
      <c r="D196" s="56"/>
      <c r="E196" s="63">
        <f t="shared" si="26"/>
        <v>2810.0038926493585</v>
      </c>
      <c r="F196" s="63">
        <f t="shared" si="23"/>
        <v>2810</v>
      </c>
      <c r="G196" s="56">
        <f t="shared" si="27"/>
        <v>2.5747000036062673E-3</v>
      </c>
      <c r="I196" s="63">
        <f t="shared" si="33"/>
        <v>2.5747000036062673E-3</v>
      </c>
      <c r="Q196" s="91">
        <f t="shared" si="28"/>
        <v>25777.879000000001</v>
      </c>
      <c r="R196" s="63">
        <f t="shared" si="29"/>
        <v>6.6290801085701125E-6</v>
      </c>
      <c r="S196" s="57">
        <f t="shared" si="34"/>
        <v>0.1</v>
      </c>
      <c r="T196" s="63">
        <f t="shared" si="30"/>
        <v>6.6290801085701129E-7</v>
      </c>
      <c r="AE196" s="63">
        <v>11</v>
      </c>
      <c r="AF196" s="63" t="s">
        <v>60</v>
      </c>
      <c r="AH196" s="63" t="s">
        <v>61</v>
      </c>
    </row>
    <row r="197" spans="1:34" s="63" customFormat="1" ht="12.95" customHeight="1" x14ac:dyDescent="0.2">
      <c r="A197" s="63" t="s">
        <v>59</v>
      </c>
      <c r="B197" s="57"/>
      <c r="C197" s="56">
        <v>40798.368000000002</v>
      </c>
      <c r="D197" s="56"/>
      <c r="E197" s="63">
        <f t="shared" si="26"/>
        <v>2813.0110311789499</v>
      </c>
      <c r="F197" s="63">
        <f t="shared" si="23"/>
        <v>2813</v>
      </c>
      <c r="G197" s="56">
        <f t="shared" si="27"/>
        <v>7.2963100028573535E-3</v>
      </c>
      <c r="I197" s="63">
        <f t="shared" si="33"/>
        <v>7.2963100028573535E-3</v>
      </c>
      <c r="Q197" s="91">
        <f t="shared" si="28"/>
        <v>25779.868000000002</v>
      </c>
      <c r="R197" s="63">
        <f t="shared" si="29"/>
        <v>5.3236139657796276E-5</v>
      </c>
      <c r="S197" s="57">
        <f t="shared" si="34"/>
        <v>0.1</v>
      </c>
      <c r="T197" s="63">
        <f t="shared" si="30"/>
        <v>5.3236139657796276E-6</v>
      </c>
      <c r="AE197" s="63">
        <v>15</v>
      </c>
      <c r="AF197" s="63" t="s">
        <v>60</v>
      </c>
      <c r="AH197" s="63" t="s">
        <v>61</v>
      </c>
    </row>
    <row r="198" spans="1:34" s="63" customFormat="1" ht="12.95" customHeight="1" x14ac:dyDescent="0.2">
      <c r="A198" s="63" t="s">
        <v>62</v>
      </c>
      <c r="B198" s="57"/>
      <c r="C198" s="56">
        <v>40849.305</v>
      </c>
      <c r="D198" s="56"/>
      <c r="E198" s="63">
        <f t="shared" si="26"/>
        <v>2890.0218985905503</v>
      </c>
      <c r="F198" s="63">
        <f t="shared" ref="F198:F261" si="35">ROUND(2*E198,0)/2</f>
        <v>2890</v>
      </c>
      <c r="G198" s="56">
        <f t="shared" si="27"/>
        <v>1.4484300001640804E-2</v>
      </c>
      <c r="I198" s="63">
        <f t="shared" si="33"/>
        <v>1.4484300001640804E-2</v>
      </c>
      <c r="Q198" s="91">
        <f t="shared" si="28"/>
        <v>25830.805</v>
      </c>
      <c r="R198" s="63">
        <f t="shared" si="29"/>
        <v>2.097949465375318E-4</v>
      </c>
      <c r="S198" s="57">
        <f t="shared" si="34"/>
        <v>0.1</v>
      </c>
      <c r="T198" s="63">
        <f t="shared" si="30"/>
        <v>2.0979494653753183E-5</v>
      </c>
      <c r="AE198" s="63">
        <v>9</v>
      </c>
      <c r="AF198" s="63" t="s">
        <v>60</v>
      </c>
      <c r="AH198" s="63" t="s">
        <v>61</v>
      </c>
    </row>
    <row r="199" spans="1:34" s="63" customFormat="1" ht="12.95" customHeight="1" x14ac:dyDescent="0.2">
      <c r="A199" s="63" t="s">
        <v>62</v>
      </c>
      <c r="B199" s="57"/>
      <c r="C199" s="56">
        <v>40851.286</v>
      </c>
      <c r="D199" s="56"/>
      <c r="E199" s="63">
        <f t="shared" si="26"/>
        <v>2893.0169420430971</v>
      </c>
      <c r="F199" s="63">
        <f t="shared" si="35"/>
        <v>2893</v>
      </c>
      <c r="G199" s="56">
        <f t="shared" si="27"/>
        <v>1.1205909999262076E-2</v>
      </c>
      <c r="I199" s="63">
        <f t="shared" si="33"/>
        <v>1.1205909999262076E-2</v>
      </c>
      <c r="Q199" s="91">
        <f t="shared" si="28"/>
        <v>25832.786</v>
      </c>
      <c r="R199" s="63">
        <f t="shared" si="29"/>
        <v>1.2557241891156178E-4</v>
      </c>
      <c r="S199" s="57">
        <f t="shared" si="34"/>
        <v>0.1</v>
      </c>
      <c r="T199" s="63">
        <f t="shared" si="30"/>
        <v>1.2557241891156179E-5</v>
      </c>
      <c r="AE199" s="63">
        <v>8</v>
      </c>
      <c r="AF199" s="63" t="s">
        <v>60</v>
      </c>
      <c r="AH199" s="63" t="s">
        <v>61</v>
      </c>
    </row>
    <row r="200" spans="1:34" s="63" customFormat="1" ht="12.95" customHeight="1" x14ac:dyDescent="0.2">
      <c r="A200" s="63" t="s">
        <v>63</v>
      </c>
      <c r="B200" s="57"/>
      <c r="C200" s="56">
        <v>41006.722000000002</v>
      </c>
      <c r="D200" s="56"/>
      <c r="E200" s="63">
        <f t="shared" si="26"/>
        <v>3128.0182414323449</v>
      </c>
      <c r="F200" s="63">
        <f t="shared" si="35"/>
        <v>3128</v>
      </c>
      <c r="G200" s="56">
        <f t="shared" si="27"/>
        <v>1.2065360002452508E-2</v>
      </c>
      <c r="I200" s="63">
        <f t="shared" si="33"/>
        <v>1.2065360002452508E-2</v>
      </c>
      <c r="Q200" s="91">
        <f t="shared" si="28"/>
        <v>25988.222000000002</v>
      </c>
      <c r="R200" s="63">
        <f t="shared" si="29"/>
        <v>1.4557291198878078E-4</v>
      </c>
      <c r="S200" s="57">
        <f t="shared" si="34"/>
        <v>0.1</v>
      </c>
      <c r="T200" s="63">
        <f t="shared" si="30"/>
        <v>1.4557291198878078E-5</v>
      </c>
      <c r="AE200" s="63">
        <v>6</v>
      </c>
      <c r="AF200" s="63" t="s">
        <v>60</v>
      </c>
      <c r="AH200" s="63" t="s">
        <v>61</v>
      </c>
    </row>
    <row r="201" spans="1:34" s="63" customFormat="1" ht="12.95" customHeight="1" x14ac:dyDescent="0.2">
      <c r="A201" s="63" t="s">
        <v>63</v>
      </c>
      <c r="B201" s="57"/>
      <c r="C201" s="56">
        <v>41012.661999999997</v>
      </c>
      <c r="D201" s="56"/>
      <c r="E201" s="63">
        <f t="shared" si="26"/>
        <v>3136.9988361360874</v>
      </c>
      <c r="F201" s="63">
        <f t="shared" si="35"/>
        <v>3137</v>
      </c>
      <c r="G201" s="56">
        <f t="shared" si="27"/>
        <v>-7.6981000165687874E-4</v>
      </c>
      <c r="I201" s="63">
        <f t="shared" si="33"/>
        <v>-7.6981000165687874E-4</v>
      </c>
      <c r="Q201" s="91">
        <f t="shared" si="28"/>
        <v>25994.161999999997</v>
      </c>
      <c r="R201" s="63">
        <f t="shared" si="29"/>
        <v>5.9260743865096359E-7</v>
      </c>
      <c r="S201" s="57">
        <f t="shared" si="34"/>
        <v>0.1</v>
      </c>
      <c r="T201" s="63">
        <f t="shared" si="30"/>
        <v>5.9260743865096359E-8</v>
      </c>
      <c r="AE201" s="63">
        <v>9</v>
      </c>
      <c r="AF201" s="63" t="s">
        <v>60</v>
      </c>
      <c r="AH201" s="63" t="s">
        <v>61</v>
      </c>
    </row>
    <row r="202" spans="1:34" s="63" customFormat="1" ht="12.95" customHeight="1" x14ac:dyDescent="0.2">
      <c r="A202" s="63" t="s">
        <v>63</v>
      </c>
      <c r="B202" s="57"/>
      <c r="C202" s="56">
        <v>41016.644999999997</v>
      </c>
      <c r="D202" s="56"/>
      <c r="E202" s="63">
        <f t="shared" si="26"/>
        <v>3143.0206726184174</v>
      </c>
      <c r="F202" s="63">
        <f t="shared" si="35"/>
        <v>3143</v>
      </c>
      <c r="G202" s="56">
        <f t="shared" si="27"/>
        <v>1.3673409994225949E-2</v>
      </c>
      <c r="I202" s="63">
        <f t="shared" si="33"/>
        <v>1.3673409994225949E-2</v>
      </c>
      <c r="Q202" s="91">
        <f t="shared" si="28"/>
        <v>25998.144999999997</v>
      </c>
      <c r="R202" s="63">
        <f t="shared" si="29"/>
        <v>1.8696214087019806E-4</v>
      </c>
      <c r="S202" s="57">
        <f t="shared" si="34"/>
        <v>0.1</v>
      </c>
      <c r="T202" s="63">
        <f t="shared" si="30"/>
        <v>1.8696214087019808E-5</v>
      </c>
      <c r="AE202" s="63">
        <v>6</v>
      </c>
      <c r="AF202" s="63" t="s">
        <v>60</v>
      </c>
      <c r="AH202" s="63" t="s">
        <v>61</v>
      </c>
    </row>
    <row r="203" spans="1:34" s="63" customFormat="1" ht="12.95" customHeight="1" x14ac:dyDescent="0.2">
      <c r="A203" s="63" t="s">
        <v>64</v>
      </c>
      <c r="B203" s="57"/>
      <c r="C203" s="56">
        <v>41059.625999999997</v>
      </c>
      <c r="D203" s="56"/>
      <c r="E203" s="63">
        <f t="shared" si="26"/>
        <v>3208.0029859116639</v>
      </c>
      <c r="F203" s="63">
        <f t="shared" si="35"/>
        <v>3208</v>
      </c>
      <c r="G203" s="56">
        <f t="shared" si="27"/>
        <v>1.9749599960050546E-3</v>
      </c>
      <c r="I203" s="63">
        <f t="shared" si="33"/>
        <v>1.9749599960050546E-3</v>
      </c>
      <c r="Q203" s="91">
        <f t="shared" si="28"/>
        <v>26041.125999999997</v>
      </c>
      <c r="R203" s="63">
        <f t="shared" si="29"/>
        <v>3.9004669858202855E-6</v>
      </c>
      <c r="S203" s="57">
        <f t="shared" si="34"/>
        <v>0.1</v>
      </c>
      <c r="T203" s="63">
        <f t="shared" si="30"/>
        <v>3.9004669858202859E-7</v>
      </c>
      <c r="AE203" s="63">
        <v>10</v>
      </c>
      <c r="AF203" s="63" t="s">
        <v>60</v>
      </c>
      <c r="AH203" s="63" t="s">
        <v>61</v>
      </c>
    </row>
    <row r="204" spans="1:34" s="63" customFormat="1" ht="12.95" customHeight="1" x14ac:dyDescent="0.2">
      <c r="A204" s="63" t="s">
        <v>64</v>
      </c>
      <c r="B204" s="57"/>
      <c r="C204" s="56">
        <v>41126.432000000001</v>
      </c>
      <c r="D204" s="56"/>
      <c r="E204" s="63">
        <f t="shared" si="26"/>
        <v>3309.0059505208851</v>
      </c>
      <c r="F204" s="63">
        <f t="shared" si="35"/>
        <v>3309</v>
      </c>
      <c r="G204" s="56">
        <f t="shared" si="27"/>
        <v>3.9358299982268363E-3</v>
      </c>
      <c r="I204" s="63">
        <f t="shared" si="33"/>
        <v>3.9358299982268363E-3</v>
      </c>
      <c r="Q204" s="91">
        <f t="shared" si="28"/>
        <v>26107.932000000001</v>
      </c>
      <c r="R204" s="63">
        <f t="shared" si="29"/>
        <v>1.5490757774942258E-5</v>
      </c>
      <c r="S204" s="57">
        <f t="shared" si="34"/>
        <v>0.1</v>
      </c>
      <c r="T204" s="63">
        <f t="shared" si="30"/>
        <v>1.5490757774942258E-6</v>
      </c>
      <c r="AE204" s="63">
        <v>8</v>
      </c>
      <c r="AF204" s="63" t="s">
        <v>60</v>
      </c>
      <c r="AH204" s="63" t="s">
        <v>61</v>
      </c>
    </row>
    <row r="205" spans="1:34" s="63" customFormat="1" ht="12.95" customHeight="1" x14ac:dyDescent="0.2">
      <c r="A205" s="63" t="s">
        <v>65</v>
      </c>
      <c r="B205" s="57"/>
      <c r="C205" s="56">
        <v>41126.438999999998</v>
      </c>
      <c r="D205" s="56"/>
      <c r="E205" s="63">
        <f t="shared" si="26"/>
        <v>3309.0165337132939</v>
      </c>
      <c r="F205" s="63">
        <f t="shared" si="35"/>
        <v>3309</v>
      </c>
      <c r="G205" s="56">
        <f t="shared" si="27"/>
        <v>1.0935829996014945E-2</v>
      </c>
      <c r="I205" s="63">
        <f t="shared" si="33"/>
        <v>1.0935829996014945E-2</v>
      </c>
      <c r="Q205" s="91">
        <f t="shared" si="28"/>
        <v>26107.938999999998</v>
      </c>
      <c r="R205" s="63">
        <f t="shared" si="29"/>
        <v>1.1959237770174023E-4</v>
      </c>
      <c r="S205" s="57">
        <f t="shared" si="34"/>
        <v>0.1</v>
      </c>
      <c r="T205" s="63">
        <f t="shared" si="30"/>
        <v>1.1959237770174025E-5</v>
      </c>
      <c r="AE205" s="63">
        <v>8</v>
      </c>
      <c r="AF205" s="63" t="s">
        <v>66</v>
      </c>
      <c r="AH205" s="63" t="s">
        <v>61</v>
      </c>
    </row>
    <row r="206" spans="1:34" s="63" customFormat="1" ht="12.95" customHeight="1" x14ac:dyDescent="0.2">
      <c r="A206" s="63" t="s">
        <v>65</v>
      </c>
      <c r="B206" s="57"/>
      <c r="C206" s="56">
        <v>41134.379999999997</v>
      </c>
      <c r="D206" s="56"/>
      <c r="E206" s="63">
        <f t="shared" si="26"/>
        <v>3321.0224095621948</v>
      </c>
      <c r="F206" s="63">
        <f t="shared" si="35"/>
        <v>3321</v>
      </c>
      <c r="G206" s="56">
        <f t="shared" si="27"/>
        <v>1.4822270000877324E-2</v>
      </c>
      <c r="I206" s="63">
        <f t="shared" si="33"/>
        <v>1.4822270000877324E-2</v>
      </c>
      <c r="Q206" s="91">
        <f t="shared" si="28"/>
        <v>26115.879999999997</v>
      </c>
      <c r="R206" s="63">
        <f t="shared" si="29"/>
        <v>2.1969968797890788E-4</v>
      </c>
      <c r="S206" s="57">
        <f t="shared" si="34"/>
        <v>0.1</v>
      </c>
      <c r="T206" s="63">
        <f t="shared" si="30"/>
        <v>2.196996879789079E-5</v>
      </c>
      <c r="AE206" s="63">
        <v>6</v>
      </c>
      <c r="AF206" s="63" t="s">
        <v>67</v>
      </c>
      <c r="AH206" s="63" t="s">
        <v>61</v>
      </c>
    </row>
    <row r="207" spans="1:34" s="63" customFormat="1" ht="12.95" customHeight="1" x14ac:dyDescent="0.2">
      <c r="A207" s="63" t="s">
        <v>68</v>
      </c>
      <c r="B207" s="57"/>
      <c r="C207" s="56">
        <v>41134.379999999997</v>
      </c>
      <c r="D207" s="56"/>
      <c r="E207" s="63">
        <f t="shared" si="26"/>
        <v>3321.0224095621948</v>
      </c>
      <c r="F207" s="63">
        <f t="shared" si="35"/>
        <v>3321</v>
      </c>
      <c r="G207" s="56">
        <f t="shared" si="27"/>
        <v>1.4822270000877324E-2</v>
      </c>
      <c r="I207" s="63">
        <f t="shared" si="33"/>
        <v>1.4822270000877324E-2</v>
      </c>
      <c r="Q207" s="91">
        <f t="shared" si="28"/>
        <v>26115.879999999997</v>
      </c>
      <c r="R207" s="63">
        <f t="shared" si="29"/>
        <v>2.1969968797890788E-4</v>
      </c>
      <c r="S207" s="57">
        <f t="shared" si="34"/>
        <v>0.1</v>
      </c>
      <c r="T207" s="63">
        <f t="shared" si="30"/>
        <v>2.196996879789079E-5</v>
      </c>
      <c r="AD207" s="63" t="s">
        <v>69</v>
      </c>
      <c r="AH207" s="63" t="s">
        <v>70</v>
      </c>
    </row>
    <row r="208" spans="1:34" s="63" customFormat="1" ht="12.95" customHeight="1" x14ac:dyDescent="0.2">
      <c r="A208" s="63" t="s">
        <v>65</v>
      </c>
      <c r="B208" s="57"/>
      <c r="C208" s="56">
        <v>41173.375999999997</v>
      </c>
      <c r="D208" s="56"/>
      <c r="E208" s="63">
        <f t="shared" si="26"/>
        <v>3379.9798626038505</v>
      </c>
      <c r="F208" s="63">
        <f t="shared" si="35"/>
        <v>3380</v>
      </c>
      <c r="G208" s="56">
        <f t="shared" si="27"/>
        <v>-1.3319400000909809E-2</v>
      </c>
      <c r="I208" s="63">
        <f t="shared" si="33"/>
        <v>-1.3319400000909809E-2</v>
      </c>
      <c r="Q208" s="91">
        <f t="shared" si="28"/>
        <v>26154.875999999997</v>
      </c>
      <c r="R208" s="63">
        <f t="shared" si="29"/>
        <v>1.7740641638423622E-4</v>
      </c>
      <c r="S208" s="57">
        <f t="shared" si="34"/>
        <v>0.1</v>
      </c>
      <c r="T208" s="63">
        <f t="shared" si="30"/>
        <v>1.7740641638423623E-5</v>
      </c>
      <c r="AE208" s="63">
        <v>5</v>
      </c>
      <c r="AF208" s="63" t="s">
        <v>67</v>
      </c>
      <c r="AH208" s="63" t="s">
        <v>61</v>
      </c>
    </row>
    <row r="209" spans="1:34" s="63" customFormat="1" ht="12.95" customHeight="1" x14ac:dyDescent="0.2">
      <c r="A209" s="63" t="s">
        <v>68</v>
      </c>
      <c r="B209" s="57"/>
      <c r="C209" s="56">
        <v>41173.375999999997</v>
      </c>
      <c r="D209" s="56"/>
      <c r="E209" s="63">
        <f t="shared" si="26"/>
        <v>3379.9798626038505</v>
      </c>
      <c r="F209" s="63">
        <f t="shared" si="35"/>
        <v>3380</v>
      </c>
      <c r="G209" s="56">
        <f t="shared" si="27"/>
        <v>-1.3319400000909809E-2</v>
      </c>
      <c r="I209" s="63">
        <f t="shared" si="33"/>
        <v>-1.3319400000909809E-2</v>
      </c>
      <c r="Q209" s="91">
        <f t="shared" si="28"/>
        <v>26154.875999999997</v>
      </c>
      <c r="R209" s="63">
        <f t="shared" si="29"/>
        <v>1.7740641638423622E-4</v>
      </c>
      <c r="S209" s="57">
        <f t="shared" si="34"/>
        <v>0.1</v>
      </c>
      <c r="T209" s="63">
        <f t="shared" si="30"/>
        <v>1.7740641638423623E-5</v>
      </c>
      <c r="AD209" s="63" t="s">
        <v>69</v>
      </c>
      <c r="AH209" s="63" t="s">
        <v>70</v>
      </c>
    </row>
    <row r="210" spans="1:34" s="63" customFormat="1" ht="12.95" customHeight="1" x14ac:dyDescent="0.2">
      <c r="A210" s="63" t="s">
        <v>65</v>
      </c>
      <c r="B210" s="57"/>
      <c r="C210" s="56">
        <v>41173.377</v>
      </c>
      <c r="D210" s="56"/>
      <c r="E210" s="63">
        <f t="shared" si="26"/>
        <v>3379.9813744884864</v>
      </c>
      <c r="F210" s="63">
        <f t="shared" si="35"/>
        <v>3380</v>
      </c>
      <c r="G210" s="56">
        <f t="shared" si="27"/>
        <v>-1.2319399997068103E-2</v>
      </c>
      <c r="I210" s="63">
        <f t="shared" si="33"/>
        <v>-1.2319399997068103E-2</v>
      </c>
      <c r="Q210" s="91">
        <f t="shared" si="28"/>
        <v>26154.877</v>
      </c>
      <c r="R210" s="63">
        <f t="shared" si="29"/>
        <v>1.517676162877616E-4</v>
      </c>
      <c r="S210" s="57">
        <f t="shared" si="34"/>
        <v>0.1</v>
      </c>
      <c r="T210" s="63">
        <f t="shared" si="30"/>
        <v>1.517676162877616E-5</v>
      </c>
      <c r="AE210" s="63">
        <v>5</v>
      </c>
      <c r="AF210" s="63" t="s">
        <v>71</v>
      </c>
      <c r="AH210" s="63" t="s">
        <v>61</v>
      </c>
    </row>
    <row r="211" spans="1:34" s="63" customFormat="1" ht="12.95" customHeight="1" x14ac:dyDescent="0.2">
      <c r="A211" s="63" t="s">
        <v>68</v>
      </c>
      <c r="B211" s="57"/>
      <c r="C211" s="56">
        <v>41173.377</v>
      </c>
      <c r="D211" s="56"/>
      <c r="E211" s="63">
        <f t="shared" si="26"/>
        <v>3379.9813744884864</v>
      </c>
      <c r="F211" s="63">
        <f t="shared" si="35"/>
        <v>3380</v>
      </c>
      <c r="G211" s="56">
        <f t="shared" si="27"/>
        <v>-1.2319399997068103E-2</v>
      </c>
      <c r="I211" s="63">
        <f t="shared" si="33"/>
        <v>-1.2319399997068103E-2</v>
      </c>
      <c r="Q211" s="91">
        <f t="shared" si="28"/>
        <v>26154.877</v>
      </c>
      <c r="R211" s="63">
        <f t="shared" si="29"/>
        <v>1.517676162877616E-4</v>
      </c>
      <c r="S211" s="57">
        <f t="shared" si="34"/>
        <v>0.1</v>
      </c>
      <c r="T211" s="63">
        <f t="shared" si="30"/>
        <v>1.517676162877616E-5</v>
      </c>
      <c r="AD211" s="63" t="s">
        <v>69</v>
      </c>
      <c r="AH211" s="63" t="s">
        <v>70</v>
      </c>
    </row>
    <row r="212" spans="1:34" s="63" customFormat="1" ht="12.95" customHeight="1" x14ac:dyDescent="0.2">
      <c r="A212" s="63" t="s">
        <v>65</v>
      </c>
      <c r="B212" s="57"/>
      <c r="C212" s="56">
        <v>41173.385999999999</v>
      </c>
      <c r="D212" s="56"/>
      <c r="E212" s="63">
        <f t="shared" si="26"/>
        <v>3379.994981450156</v>
      </c>
      <c r="F212" s="63">
        <f t="shared" si="35"/>
        <v>3380</v>
      </c>
      <c r="G212" s="56">
        <f t="shared" si="27"/>
        <v>-3.3193999988725409E-3</v>
      </c>
      <c r="I212" s="63">
        <f t="shared" si="33"/>
        <v>-3.3193999988725409E-3</v>
      </c>
      <c r="Q212" s="91">
        <f t="shared" si="28"/>
        <v>26154.885999999999</v>
      </c>
      <c r="R212" s="63">
        <f t="shared" si="29"/>
        <v>1.1018416352515024E-5</v>
      </c>
      <c r="S212" s="57">
        <f t="shared" si="34"/>
        <v>0.1</v>
      </c>
      <c r="T212" s="63">
        <f t="shared" si="30"/>
        <v>1.1018416352515024E-6</v>
      </c>
      <c r="AE212" s="63">
        <v>6</v>
      </c>
      <c r="AF212" s="63" t="s">
        <v>66</v>
      </c>
      <c r="AH212" s="63" t="s">
        <v>61</v>
      </c>
    </row>
    <row r="213" spans="1:34" s="63" customFormat="1" ht="12.95" customHeight="1" x14ac:dyDescent="0.2">
      <c r="A213" s="63" t="s">
        <v>68</v>
      </c>
      <c r="B213" s="57"/>
      <c r="C213" s="56">
        <v>41173.385999999999</v>
      </c>
      <c r="D213" s="56"/>
      <c r="E213" s="63">
        <f t="shared" ref="E213:E276" si="36">+(C213-C$7)/C$8</f>
        <v>3379.994981450156</v>
      </c>
      <c r="F213" s="63">
        <f t="shared" si="35"/>
        <v>3380</v>
      </c>
      <c r="G213" s="56">
        <f t="shared" ref="G213:G276" si="37">+C213-(C$7+F213*C$8)</f>
        <v>-3.3193999988725409E-3</v>
      </c>
      <c r="I213" s="63">
        <f t="shared" si="33"/>
        <v>-3.3193999988725409E-3</v>
      </c>
      <c r="Q213" s="91">
        <f t="shared" ref="Q213:Q276" si="38">+C213-15018.5</f>
        <v>26154.885999999999</v>
      </c>
      <c r="R213" s="63">
        <f t="shared" ref="R213:R276" si="39">+(P213-G213)^2</f>
        <v>1.1018416352515024E-5</v>
      </c>
      <c r="S213" s="57">
        <f t="shared" si="34"/>
        <v>0.1</v>
      </c>
      <c r="T213" s="63">
        <f t="shared" ref="T213:T276" si="40">+S213*R213</f>
        <v>1.1018416352515024E-6</v>
      </c>
      <c r="AD213" s="63" t="s">
        <v>69</v>
      </c>
      <c r="AH213" s="63" t="s">
        <v>70</v>
      </c>
    </row>
    <row r="214" spans="1:34" s="63" customFormat="1" ht="12.95" customHeight="1" x14ac:dyDescent="0.2">
      <c r="A214" s="63" t="s">
        <v>65</v>
      </c>
      <c r="B214" s="57"/>
      <c r="C214" s="56">
        <v>41173.394</v>
      </c>
      <c r="D214" s="56"/>
      <c r="E214" s="63">
        <f t="shared" si="36"/>
        <v>3380.0070765272008</v>
      </c>
      <c r="F214" s="63">
        <f t="shared" si="35"/>
        <v>3380</v>
      </c>
      <c r="G214" s="56">
        <f t="shared" si="37"/>
        <v>4.6806000027572736E-3</v>
      </c>
      <c r="I214" s="63">
        <f t="shared" si="33"/>
        <v>4.6806000027572736E-3</v>
      </c>
      <c r="Q214" s="91">
        <f t="shared" si="38"/>
        <v>26154.894</v>
      </c>
      <c r="R214" s="63">
        <f t="shared" si="39"/>
        <v>2.190801638581139E-5</v>
      </c>
      <c r="S214" s="57">
        <f t="shared" si="34"/>
        <v>0.1</v>
      </c>
      <c r="T214" s="63">
        <f t="shared" si="40"/>
        <v>2.1908016385811392E-6</v>
      </c>
      <c r="AE214" s="63">
        <v>7</v>
      </c>
      <c r="AF214" s="63" t="s">
        <v>72</v>
      </c>
      <c r="AH214" s="63" t="s">
        <v>61</v>
      </c>
    </row>
    <row r="215" spans="1:34" s="63" customFormat="1" ht="12.95" customHeight="1" x14ac:dyDescent="0.2">
      <c r="A215" s="63" t="s">
        <v>65</v>
      </c>
      <c r="B215" s="57"/>
      <c r="C215" s="56">
        <v>41177.370000000003</v>
      </c>
      <c r="D215" s="56"/>
      <c r="E215" s="63">
        <f t="shared" si="36"/>
        <v>3386.0183298171219</v>
      </c>
      <c r="F215" s="63">
        <f t="shared" si="35"/>
        <v>3386</v>
      </c>
      <c r="G215" s="56">
        <f t="shared" si="37"/>
        <v>1.2123820000851993E-2</v>
      </c>
      <c r="I215" s="63">
        <f t="shared" si="33"/>
        <v>1.2123820000851993E-2</v>
      </c>
      <c r="Q215" s="91">
        <f t="shared" si="38"/>
        <v>26158.870000000003</v>
      </c>
      <c r="R215" s="63">
        <f t="shared" si="39"/>
        <v>1.4698701141305882E-4</v>
      </c>
      <c r="S215" s="57">
        <f t="shared" si="34"/>
        <v>0.1</v>
      </c>
      <c r="T215" s="63">
        <f t="shared" si="40"/>
        <v>1.4698701141305883E-5</v>
      </c>
      <c r="AE215" s="63">
        <v>8</v>
      </c>
      <c r="AF215" s="63" t="s">
        <v>60</v>
      </c>
      <c r="AH215" s="63" t="s">
        <v>61</v>
      </c>
    </row>
    <row r="216" spans="1:34" s="63" customFormat="1" ht="12.95" customHeight="1" x14ac:dyDescent="0.2">
      <c r="A216" s="63" t="s">
        <v>68</v>
      </c>
      <c r="B216" s="57"/>
      <c r="C216" s="56">
        <v>41177.370000000003</v>
      </c>
      <c r="D216" s="56"/>
      <c r="E216" s="63">
        <f t="shared" si="36"/>
        <v>3386.0183298171219</v>
      </c>
      <c r="F216" s="63">
        <f t="shared" si="35"/>
        <v>3386</v>
      </c>
      <c r="G216" s="56">
        <f t="shared" si="37"/>
        <v>1.2123820000851993E-2</v>
      </c>
      <c r="I216" s="63">
        <f t="shared" si="33"/>
        <v>1.2123820000851993E-2</v>
      </c>
      <c r="Q216" s="91">
        <f t="shared" si="38"/>
        <v>26158.870000000003</v>
      </c>
      <c r="R216" s="63">
        <f t="shared" si="39"/>
        <v>1.4698701141305882E-4</v>
      </c>
      <c r="S216" s="57">
        <f t="shared" si="34"/>
        <v>0.1</v>
      </c>
      <c r="T216" s="63">
        <f t="shared" si="40"/>
        <v>1.4698701141305883E-5</v>
      </c>
      <c r="AD216" s="63" t="s">
        <v>69</v>
      </c>
      <c r="AH216" s="63" t="s">
        <v>70</v>
      </c>
    </row>
    <row r="217" spans="1:34" s="63" customFormat="1" ht="12.95" customHeight="1" x14ac:dyDescent="0.2">
      <c r="A217" s="63" t="s">
        <v>65</v>
      </c>
      <c r="B217" s="57"/>
      <c r="C217" s="56">
        <v>41177.377999999997</v>
      </c>
      <c r="D217" s="56"/>
      <c r="E217" s="63">
        <f t="shared" si="36"/>
        <v>3386.0304248941557</v>
      </c>
      <c r="F217" s="63">
        <f t="shared" si="35"/>
        <v>3386</v>
      </c>
      <c r="G217" s="56">
        <f t="shared" si="37"/>
        <v>2.0123819995205849E-2</v>
      </c>
      <c r="I217" s="63">
        <f t="shared" si="33"/>
        <v>2.0123819995205849E-2</v>
      </c>
      <c r="Q217" s="91">
        <f t="shared" si="38"/>
        <v>26158.877999999997</v>
      </c>
      <c r="R217" s="63">
        <f t="shared" si="39"/>
        <v>4.0496813119944678E-4</v>
      </c>
      <c r="S217" s="57">
        <f t="shared" si="34"/>
        <v>0.1</v>
      </c>
      <c r="T217" s="63">
        <f t="shared" si="40"/>
        <v>4.049681311994468E-5</v>
      </c>
      <c r="AE217" s="63">
        <v>6</v>
      </c>
      <c r="AF217" s="63" t="s">
        <v>71</v>
      </c>
      <c r="AH217" s="63" t="s">
        <v>61</v>
      </c>
    </row>
    <row r="218" spans="1:34" s="63" customFormat="1" ht="12.95" customHeight="1" x14ac:dyDescent="0.2">
      <c r="A218" s="63" t="s">
        <v>68</v>
      </c>
      <c r="B218" s="57"/>
      <c r="C218" s="56">
        <v>41177.377999999997</v>
      </c>
      <c r="D218" s="56"/>
      <c r="E218" s="63">
        <f t="shared" si="36"/>
        <v>3386.0304248941557</v>
      </c>
      <c r="F218" s="63">
        <f t="shared" si="35"/>
        <v>3386</v>
      </c>
      <c r="G218" s="56">
        <f t="shared" si="37"/>
        <v>2.0123819995205849E-2</v>
      </c>
      <c r="I218" s="63">
        <f t="shared" si="33"/>
        <v>2.0123819995205849E-2</v>
      </c>
      <c r="Q218" s="91">
        <f t="shared" si="38"/>
        <v>26158.877999999997</v>
      </c>
      <c r="R218" s="63">
        <f t="shared" si="39"/>
        <v>4.0496813119944678E-4</v>
      </c>
      <c r="S218" s="57">
        <f t="shared" si="34"/>
        <v>0.1</v>
      </c>
      <c r="T218" s="63">
        <f t="shared" si="40"/>
        <v>4.049681311994468E-5</v>
      </c>
      <c r="AD218" s="63" t="s">
        <v>69</v>
      </c>
      <c r="AH218" s="63" t="s">
        <v>70</v>
      </c>
    </row>
    <row r="219" spans="1:34" s="63" customFormat="1" ht="12.95" customHeight="1" x14ac:dyDescent="0.2">
      <c r="A219" s="63" t="s">
        <v>73</v>
      </c>
      <c r="B219" s="57"/>
      <c r="C219" s="56">
        <v>41228.279000000002</v>
      </c>
      <c r="D219" s="56"/>
      <c r="E219" s="63">
        <f t="shared" si="36"/>
        <v>3462.9868644590774</v>
      </c>
      <c r="F219" s="63">
        <f t="shared" si="35"/>
        <v>3463</v>
      </c>
      <c r="G219" s="56">
        <f t="shared" si="37"/>
        <v>-8.6881899987929501E-3</v>
      </c>
      <c r="I219" s="63">
        <f t="shared" si="33"/>
        <v>-8.6881899987929501E-3</v>
      </c>
      <c r="Q219" s="91">
        <f t="shared" si="38"/>
        <v>26209.779000000002</v>
      </c>
      <c r="R219" s="63">
        <f t="shared" si="39"/>
        <v>7.5484645455125841E-5</v>
      </c>
      <c r="S219" s="57">
        <f t="shared" si="34"/>
        <v>0.1</v>
      </c>
      <c r="T219" s="63">
        <f t="shared" si="40"/>
        <v>7.5484645455125848E-6</v>
      </c>
      <c r="AE219" s="63">
        <v>5</v>
      </c>
      <c r="AF219" s="63" t="s">
        <v>60</v>
      </c>
      <c r="AH219" s="63" t="s">
        <v>61</v>
      </c>
    </row>
    <row r="220" spans="1:34" s="63" customFormat="1" ht="12.95" customHeight="1" x14ac:dyDescent="0.2">
      <c r="A220" s="63" t="s">
        <v>74</v>
      </c>
      <c r="B220" s="57"/>
      <c r="C220" s="56">
        <v>41228.298999999999</v>
      </c>
      <c r="D220" s="56"/>
      <c r="E220" s="63">
        <f t="shared" si="36"/>
        <v>3463.017102151678</v>
      </c>
      <c r="F220" s="63">
        <f t="shared" si="35"/>
        <v>3463</v>
      </c>
      <c r="G220" s="56">
        <f t="shared" si="37"/>
        <v>1.1311809998005629E-2</v>
      </c>
      <c r="I220" s="63">
        <f t="shared" si="33"/>
        <v>1.1311809998005629E-2</v>
      </c>
      <c r="Q220" s="91">
        <f t="shared" si="38"/>
        <v>26209.798999999999</v>
      </c>
      <c r="R220" s="63">
        <f t="shared" si="39"/>
        <v>1.279570454309801E-4</v>
      </c>
      <c r="S220" s="57">
        <f t="shared" si="34"/>
        <v>0.1</v>
      </c>
      <c r="T220" s="63">
        <f t="shared" si="40"/>
        <v>1.2795704543098011E-5</v>
      </c>
      <c r="AD220" s="63" t="s">
        <v>69</v>
      </c>
      <c r="AH220" s="63" t="s">
        <v>70</v>
      </c>
    </row>
    <row r="221" spans="1:34" s="63" customFormat="1" ht="12.95" customHeight="1" x14ac:dyDescent="0.2">
      <c r="A221" s="63" t="s">
        <v>75</v>
      </c>
      <c r="B221" s="57"/>
      <c r="C221" s="56">
        <v>41393.67</v>
      </c>
      <c r="D221" s="56"/>
      <c r="E221" s="63">
        <f t="shared" si="36"/>
        <v>3713.0389753425652</v>
      </c>
      <c r="F221" s="63">
        <f t="shared" si="35"/>
        <v>3713</v>
      </c>
      <c r="G221" s="56">
        <f t="shared" si="37"/>
        <v>2.5779309995414224E-2</v>
      </c>
      <c r="I221" s="63">
        <f t="shared" si="33"/>
        <v>2.5779309995414224E-2</v>
      </c>
      <c r="Q221" s="91">
        <f t="shared" si="38"/>
        <v>26375.17</v>
      </c>
      <c r="R221" s="63">
        <f t="shared" si="39"/>
        <v>6.6457282383966369E-4</v>
      </c>
      <c r="S221" s="57">
        <f t="shared" si="34"/>
        <v>0.1</v>
      </c>
      <c r="T221" s="63">
        <f t="shared" si="40"/>
        <v>6.6457282383966366E-5</v>
      </c>
      <c r="AD221" s="63" t="s">
        <v>69</v>
      </c>
      <c r="AE221" s="63">
        <v>9</v>
      </c>
      <c r="AF221" s="63" t="s">
        <v>60</v>
      </c>
      <c r="AH221" s="63" t="s">
        <v>61</v>
      </c>
    </row>
    <row r="222" spans="1:34" s="63" customFormat="1" ht="12.95" customHeight="1" x14ac:dyDescent="0.2">
      <c r="A222" s="63" t="s">
        <v>75</v>
      </c>
      <c r="B222" s="57"/>
      <c r="C222" s="56">
        <v>41399.610999999997</v>
      </c>
      <c r="D222" s="56"/>
      <c r="E222" s="63">
        <f t="shared" si="36"/>
        <v>3722.0210819309436</v>
      </c>
      <c r="F222" s="63">
        <f t="shared" si="35"/>
        <v>3722</v>
      </c>
      <c r="G222" s="56">
        <f t="shared" si="37"/>
        <v>1.3944139995146543E-2</v>
      </c>
      <c r="I222" s="63">
        <f t="shared" si="33"/>
        <v>1.3944139995146543E-2</v>
      </c>
      <c r="Q222" s="91">
        <f t="shared" si="38"/>
        <v>26381.110999999997</v>
      </c>
      <c r="R222" s="63">
        <f t="shared" si="39"/>
        <v>1.9443904020424542E-4</v>
      </c>
      <c r="S222" s="57">
        <f t="shared" si="34"/>
        <v>0.1</v>
      </c>
      <c r="T222" s="63">
        <f t="shared" si="40"/>
        <v>1.9443904020424542E-5</v>
      </c>
      <c r="AD222" s="63" t="s">
        <v>69</v>
      </c>
      <c r="AE222" s="63">
        <v>11</v>
      </c>
      <c r="AF222" s="63" t="s">
        <v>60</v>
      </c>
      <c r="AH222" s="63" t="s">
        <v>61</v>
      </c>
    </row>
    <row r="223" spans="1:34" s="63" customFormat="1" ht="12.95" customHeight="1" x14ac:dyDescent="0.2">
      <c r="A223" s="63" t="s">
        <v>76</v>
      </c>
      <c r="B223" s="57"/>
      <c r="C223" s="56">
        <v>41401.591999999997</v>
      </c>
      <c r="D223" s="56"/>
      <c r="E223" s="63">
        <f t="shared" si="36"/>
        <v>3725.0161253834904</v>
      </c>
      <c r="F223" s="63">
        <f t="shared" si="35"/>
        <v>3725</v>
      </c>
      <c r="G223" s="56">
        <f t="shared" si="37"/>
        <v>1.0665750000043772E-2</v>
      </c>
      <c r="I223" s="63">
        <f t="shared" si="33"/>
        <v>1.0665750000043772E-2</v>
      </c>
      <c r="Q223" s="91">
        <f t="shared" si="38"/>
        <v>26383.091999999997</v>
      </c>
      <c r="R223" s="63">
        <f t="shared" si="39"/>
        <v>1.1375822306343372E-4</v>
      </c>
      <c r="S223" s="57">
        <f t="shared" si="34"/>
        <v>0.1</v>
      </c>
      <c r="T223" s="63">
        <f t="shared" si="40"/>
        <v>1.1375822306343373E-5</v>
      </c>
      <c r="AD223" s="63" t="s">
        <v>69</v>
      </c>
      <c r="AH223" s="63" t="s">
        <v>70</v>
      </c>
    </row>
    <row r="224" spans="1:34" s="63" customFormat="1" ht="12.95" customHeight="1" x14ac:dyDescent="0.2">
      <c r="A224" s="63" t="s">
        <v>75</v>
      </c>
      <c r="B224" s="57"/>
      <c r="C224" s="56">
        <v>41401.593000000001</v>
      </c>
      <c r="D224" s="56"/>
      <c r="E224" s="63">
        <f t="shared" si="36"/>
        <v>3725.0176372681267</v>
      </c>
      <c r="F224" s="63">
        <f t="shared" si="35"/>
        <v>3725</v>
      </c>
      <c r="G224" s="56">
        <f t="shared" si="37"/>
        <v>1.1665750003885478E-2</v>
      </c>
      <c r="I224" s="63">
        <f t="shared" si="33"/>
        <v>1.1665750003885478E-2</v>
      </c>
      <c r="Q224" s="91">
        <f t="shared" si="38"/>
        <v>26383.093000000001</v>
      </c>
      <c r="R224" s="63">
        <f t="shared" si="39"/>
        <v>1.3608972315315402E-4</v>
      </c>
      <c r="S224" s="57">
        <f t="shared" si="34"/>
        <v>0.1</v>
      </c>
      <c r="T224" s="63">
        <f t="shared" si="40"/>
        <v>1.3608972315315402E-5</v>
      </c>
      <c r="AD224" s="63" t="s">
        <v>69</v>
      </c>
      <c r="AE224" s="63">
        <v>14</v>
      </c>
      <c r="AF224" s="63" t="s">
        <v>60</v>
      </c>
      <c r="AH224" s="63" t="s">
        <v>61</v>
      </c>
    </row>
    <row r="225" spans="1:34" s="63" customFormat="1" ht="12.95" customHeight="1" x14ac:dyDescent="0.2">
      <c r="A225" s="63" t="s">
        <v>75</v>
      </c>
      <c r="B225" s="57"/>
      <c r="C225" s="56">
        <v>41411.591999999997</v>
      </c>
      <c r="D225" s="56"/>
      <c r="E225" s="63">
        <f t="shared" si="36"/>
        <v>3740.1349716861005</v>
      </c>
      <c r="F225" s="63">
        <f t="shared" si="35"/>
        <v>3740</v>
      </c>
      <c r="G225" s="56">
        <f t="shared" si="37"/>
        <v>8.9273799996590242E-2</v>
      </c>
      <c r="I225" s="63">
        <f t="shared" si="33"/>
        <v>8.9273799996590242E-2</v>
      </c>
      <c r="Q225" s="91">
        <f t="shared" si="38"/>
        <v>26393.091999999997</v>
      </c>
      <c r="R225" s="63">
        <f t="shared" si="39"/>
        <v>7.9698113658311955E-3</v>
      </c>
      <c r="S225" s="57">
        <f t="shared" si="34"/>
        <v>0.1</v>
      </c>
      <c r="T225" s="63">
        <f t="shared" si="40"/>
        <v>7.9698113658311959E-4</v>
      </c>
      <c r="AE225" s="63">
        <v>8</v>
      </c>
      <c r="AF225" s="63" t="s">
        <v>66</v>
      </c>
      <c r="AH225" s="63" t="s">
        <v>61</v>
      </c>
    </row>
    <row r="226" spans="1:34" s="63" customFormat="1" ht="12.95" customHeight="1" x14ac:dyDescent="0.2">
      <c r="A226" s="63" t="s">
        <v>77</v>
      </c>
      <c r="B226" s="57"/>
      <c r="C226" s="56">
        <v>41446.574999999997</v>
      </c>
      <c r="D226" s="56"/>
      <c r="E226" s="63">
        <f t="shared" si="36"/>
        <v>3793.0252317065206</v>
      </c>
      <c r="F226" s="63">
        <f t="shared" si="35"/>
        <v>3793</v>
      </c>
      <c r="G226" s="56">
        <f t="shared" si="37"/>
        <v>1.6688910000084434E-2</v>
      </c>
      <c r="I226" s="63">
        <f t="shared" ref="I226:I257" si="41">+G226</f>
        <v>1.6688910000084434E-2</v>
      </c>
      <c r="Q226" s="91">
        <f t="shared" si="38"/>
        <v>26428.074999999997</v>
      </c>
      <c r="R226" s="63">
        <f t="shared" si="39"/>
        <v>2.7851971699091821E-4</v>
      </c>
      <c r="S226" s="57">
        <f t="shared" ref="S226:S257" si="42">S$16</f>
        <v>0.1</v>
      </c>
      <c r="T226" s="63">
        <f t="shared" si="40"/>
        <v>2.7851971699091824E-5</v>
      </c>
      <c r="AD226" s="63" t="s">
        <v>69</v>
      </c>
      <c r="AE226" s="63">
        <v>10</v>
      </c>
      <c r="AF226" s="63" t="s">
        <v>60</v>
      </c>
      <c r="AH226" s="63" t="s">
        <v>61</v>
      </c>
    </row>
    <row r="227" spans="1:34" s="63" customFormat="1" ht="12.95" customHeight="1" x14ac:dyDescent="0.2">
      <c r="A227" s="63" t="s">
        <v>77</v>
      </c>
      <c r="B227" s="57"/>
      <c r="C227" s="56">
        <v>41460.457000000002</v>
      </c>
      <c r="D227" s="56"/>
      <c r="E227" s="63">
        <f t="shared" si="36"/>
        <v>3814.0132141438107</v>
      </c>
      <c r="F227" s="63">
        <f t="shared" si="35"/>
        <v>3814</v>
      </c>
      <c r="G227" s="56">
        <f t="shared" si="37"/>
        <v>8.7401800046791323E-3</v>
      </c>
      <c r="I227" s="63">
        <f t="shared" si="41"/>
        <v>8.7401800046791323E-3</v>
      </c>
      <c r="Q227" s="91">
        <f t="shared" si="38"/>
        <v>26441.957000000002</v>
      </c>
      <c r="R227" s="63">
        <f t="shared" si="39"/>
        <v>7.6390746514192915E-5</v>
      </c>
      <c r="S227" s="57">
        <f t="shared" si="42"/>
        <v>0.1</v>
      </c>
      <c r="T227" s="63">
        <f t="shared" si="40"/>
        <v>7.6390746514192922E-6</v>
      </c>
      <c r="AD227" s="63" t="s">
        <v>69</v>
      </c>
      <c r="AE227" s="63">
        <v>6</v>
      </c>
      <c r="AF227" s="63" t="s">
        <v>60</v>
      </c>
      <c r="AH227" s="63" t="s">
        <v>61</v>
      </c>
    </row>
    <row r="228" spans="1:34" s="63" customFormat="1" ht="12.95" customHeight="1" x14ac:dyDescent="0.2">
      <c r="A228" s="63" t="s">
        <v>77</v>
      </c>
      <c r="B228" s="57"/>
      <c r="C228" s="56">
        <v>41493.538999999997</v>
      </c>
      <c r="D228" s="56"/>
      <c r="E228" s="63">
        <f t="shared" si="36"/>
        <v>3864.0293814820971</v>
      </c>
      <c r="F228" s="63">
        <f t="shared" si="35"/>
        <v>3864</v>
      </c>
      <c r="G228" s="56">
        <f t="shared" si="37"/>
        <v>1.9433679997746367E-2</v>
      </c>
      <c r="I228" s="63">
        <f t="shared" si="41"/>
        <v>1.9433679997746367E-2</v>
      </c>
      <c r="Q228" s="91">
        <f t="shared" si="38"/>
        <v>26475.038999999997</v>
      </c>
      <c r="R228" s="63">
        <f t="shared" si="39"/>
        <v>3.7766791825480725E-4</v>
      </c>
      <c r="S228" s="57">
        <f t="shared" si="42"/>
        <v>0.1</v>
      </c>
      <c r="T228" s="63">
        <f t="shared" si="40"/>
        <v>3.776679182548073E-5</v>
      </c>
      <c r="AB228" s="63" t="s">
        <v>78</v>
      </c>
      <c r="AD228" s="63" t="s">
        <v>69</v>
      </c>
      <c r="AE228" s="63">
        <v>7</v>
      </c>
      <c r="AF228" s="63" t="s">
        <v>60</v>
      </c>
      <c r="AH228" s="63" t="s">
        <v>61</v>
      </c>
    </row>
    <row r="229" spans="1:34" s="63" customFormat="1" ht="12.95" customHeight="1" x14ac:dyDescent="0.2">
      <c r="A229" s="63" t="s">
        <v>79</v>
      </c>
      <c r="B229" s="57"/>
      <c r="C229" s="56">
        <v>41503.451999999997</v>
      </c>
      <c r="D229" s="56"/>
      <c r="E229" s="63">
        <f t="shared" si="36"/>
        <v>3879.0166938218745</v>
      </c>
      <c r="F229" s="63">
        <f t="shared" si="35"/>
        <v>3879</v>
      </c>
      <c r="G229" s="56">
        <f t="shared" si="37"/>
        <v>1.1041729994758498E-2</v>
      </c>
      <c r="I229" s="63">
        <f t="shared" si="41"/>
        <v>1.1041729994758498E-2</v>
      </c>
      <c r="Q229" s="91">
        <f t="shared" si="38"/>
        <v>26484.951999999997</v>
      </c>
      <c r="R229" s="63">
        <f t="shared" si="39"/>
        <v>1.219198012771495E-4</v>
      </c>
      <c r="S229" s="57">
        <f t="shared" si="42"/>
        <v>0.1</v>
      </c>
      <c r="T229" s="63">
        <f t="shared" si="40"/>
        <v>1.219198012771495E-5</v>
      </c>
      <c r="AE229" s="63">
        <v>12</v>
      </c>
      <c r="AF229" s="63" t="s">
        <v>60</v>
      </c>
      <c r="AH229" s="63" t="s">
        <v>61</v>
      </c>
    </row>
    <row r="230" spans="1:34" s="63" customFormat="1" ht="12.95" customHeight="1" x14ac:dyDescent="0.2">
      <c r="A230" s="87" t="s">
        <v>80</v>
      </c>
      <c r="B230" s="88" t="s">
        <v>50</v>
      </c>
      <c r="C230" s="89">
        <v>41507.410000000003</v>
      </c>
      <c r="D230" s="56"/>
      <c r="E230" s="63">
        <f t="shared" si="36"/>
        <v>3885.0007331884567</v>
      </c>
      <c r="F230" s="63">
        <f t="shared" si="35"/>
        <v>3885</v>
      </c>
      <c r="G230" s="56">
        <f t="shared" si="37"/>
        <v>4.8495000373804942E-4</v>
      </c>
      <c r="I230" s="63">
        <f t="shared" si="41"/>
        <v>4.8495000373804942E-4</v>
      </c>
      <c r="O230" s="63">
        <f ca="1">+C$11+C$12*$F230</f>
        <v>0.17961869596492874</v>
      </c>
      <c r="Q230" s="91">
        <f t="shared" si="38"/>
        <v>26488.910000000003</v>
      </c>
      <c r="R230" s="63">
        <f t="shared" si="39"/>
        <v>2.3517650612553414E-7</v>
      </c>
      <c r="S230" s="57">
        <f t="shared" si="42"/>
        <v>0.1</v>
      </c>
      <c r="T230" s="63">
        <f t="shared" si="40"/>
        <v>2.3517650612553416E-8</v>
      </c>
    </row>
    <row r="231" spans="1:34" s="63" customFormat="1" ht="12.95" customHeight="1" x14ac:dyDescent="0.2">
      <c r="A231" s="63" t="s">
        <v>79</v>
      </c>
      <c r="B231" s="57"/>
      <c r="C231" s="56">
        <v>41507.415999999997</v>
      </c>
      <c r="D231" s="56"/>
      <c r="E231" s="63">
        <f t="shared" si="36"/>
        <v>3885.0098044962292</v>
      </c>
      <c r="F231" s="63">
        <f t="shared" si="35"/>
        <v>3885</v>
      </c>
      <c r="G231" s="56">
        <f t="shared" si="37"/>
        <v>6.4849499976844527E-3</v>
      </c>
      <c r="I231" s="63">
        <f t="shared" si="41"/>
        <v>6.4849499976844527E-3</v>
      </c>
      <c r="Q231" s="91">
        <f t="shared" si="38"/>
        <v>26488.915999999997</v>
      </c>
      <c r="R231" s="63">
        <f t="shared" si="39"/>
        <v>4.2054576472467582E-5</v>
      </c>
      <c r="S231" s="57">
        <f t="shared" si="42"/>
        <v>0.1</v>
      </c>
      <c r="T231" s="63">
        <f t="shared" si="40"/>
        <v>4.2054576472467585E-6</v>
      </c>
      <c r="AE231" s="63">
        <v>6</v>
      </c>
      <c r="AF231" s="63" t="s">
        <v>66</v>
      </c>
      <c r="AH231" s="63" t="s">
        <v>61</v>
      </c>
    </row>
    <row r="232" spans="1:34" s="63" customFormat="1" ht="12.95" customHeight="1" x14ac:dyDescent="0.2">
      <c r="A232" s="63" t="s">
        <v>79</v>
      </c>
      <c r="B232" s="57"/>
      <c r="C232" s="56">
        <v>41507.42</v>
      </c>
      <c r="D232" s="56"/>
      <c r="E232" s="63">
        <f t="shared" si="36"/>
        <v>3885.0158520347513</v>
      </c>
      <c r="F232" s="63">
        <f t="shared" si="35"/>
        <v>3885</v>
      </c>
      <c r="G232" s="56">
        <f t="shared" si="37"/>
        <v>1.048494999849936E-2</v>
      </c>
      <c r="I232" s="63">
        <f t="shared" si="41"/>
        <v>1.048494999849936E-2</v>
      </c>
      <c r="Q232" s="91">
        <f t="shared" si="38"/>
        <v>26488.92</v>
      </c>
      <c r="R232" s="63">
        <f t="shared" si="39"/>
        <v>1.0993417647103172E-4</v>
      </c>
      <c r="S232" s="57">
        <f t="shared" si="42"/>
        <v>0.1</v>
      </c>
      <c r="T232" s="63">
        <f t="shared" si="40"/>
        <v>1.0993417647103174E-5</v>
      </c>
      <c r="AE232" s="63">
        <v>9</v>
      </c>
      <c r="AF232" s="63" t="s">
        <v>72</v>
      </c>
      <c r="AH232" s="63" t="s">
        <v>61</v>
      </c>
    </row>
    <row r="233" spans="1:34" s="63" customFormat="1" ht="12.95" customHeight="1" x14ac:dyDescent="0.2">
      <c r="A233" s="63" t="s">
        <v>79</v>
      </c>
      <c r="B233" s="57"/>
      <c r="C233" s="56">
        <v>41507.451999999997</v>
      </c>
      <c r="D233" s="56"/>
      <c r="E233" s="63">
        <f t="shared" si="36"/>
        <v>3885.0642323429188</v>
      </c>
      <c r="F233" s="63">
        <f t="shared" si="35"/>
        <v>3885</v>
      </c>
      <c r="G233" s="56">
        <f t="shared" si="37"/>
        <v>4.248494999774266E-2</v>
      </c>
      <c r="I233" s="63">
        <f t="shared" si="41"/>
        <v>4.248494999774266E-2</v>
      </c>
      <c r="Q233" s="91">
        <f t="shared" si="38"/>
        <v>26488.951999999997</v>
      </c>
      <c r="R233" s="63">
        <f t="shared" si="39"/>
        <v>1.8049709763106941E-3</v>
      </c>
      <c r="S233" s="57">
        <f t="shared" si="42"/>
        <v>0.1</v>
      </c>
      <c r="T233" s="63">
        <f t="shared" si="40"/>
        <v>1.8049709763106941E-4</v>
      </c>
      <c r="AE233" s="63">
        <v>10</v>
      </c>
      <c r="AF233" s="63" t="s">
        <v>81</v>
      </c>
      <c r="AH233" s="63" t="s">
        <v>61</v>
      </c>
    </row>
    <row r="234" spans="1:34" s="63" customFormat="1" ht="12.95" customHeight="1" x14ac:dyDescent="0.2">
      <c r="A234" s="63" t="s">
        <v>79</v>
      </c>
      <c r="B234" s="57"/>
      <c r="C234" s="56">
        <v>41511.385999999999</v>
      </c>
      <c r="D234" s="56"/>
      <c r="E234" s="63">
        <f t="shared" si="36"/>
        <v>3891.0119864783669</v>
      </c>
      <c r="F234" s="63">
        <f t="shared" si="35"/>
        <v>3891</v>
      </c>
      <c r="G234" s="56">
        <f t="shared" si="37"/>
        <v>7.9281700018327683E-3</v>
      </c>
      <c r="I234" s="63">
        <f t="shared" si="41"/>
        <v>7.9281700018327683E-3</v>
      </c>
      <c r="Q234" s="91">
        <f t="shared" si="38"/>
        <v>26492.885999999999</v>
      </c>
      <c r="R234" s="63">
        <f t="shared" si="39"/>
        <v>6.2855879577960997E-5</v>
      </c>
      <c r="S234" s="57">
        <f t="shared" si="42"/>
        <v>0.1</v>
      </c>
      <c r="T234" s="63">
        <f t="shared" si="40"/>
        <v>6.2855879577960998E-6</v>
      </c>
      <c r="AE234" s="63">
        <v>11</v>
      </c>
      <c r="AF234" s="63" t="s">
        <v>60</v>
      </c>
      <c r="AH234" s="63" t="s">
        <v>61</v>
      </c>
    </row>
    <row r="235" spans="1:34" s="63" customFormat="1" ht="12.95" customHeight="1" x14ac:dyDescent="0.2">
      <c r="A235" s="63" t="s">
        <v>79</v>
      </c>
      <c r="B235" s="57"/>
      <c r="C235" s="56">
        <v>41513.368000000002</v>
      </c>
      <c r="D235" s="56"/>
      <c r="E235" s="63">
        <f t="shared" si="36"/>
        <v>3894.0085418155495</v>
      </c>
      <c r="F235" s="63">
        <f t="shared" si="35"/>
        <v>3894</v>
      </c>
      <c r="G235" s="56">
        <f t="shared" si="37"/>
        <v>5.6497800032957457E-3</v>
      </c>
      <c r="I235" s="63">
        <f t="shared" si="41"/>
        <v>5.6497800032957457E-3</v>
      </c>
      <c r="Q235" s="91">
        <f t="shared" si="38"/>
        <v>26494.868000000002</v>
      </c>
      <c r="R235" s="63">
        <f t="shared" si="39"/>
        <v>3.1920014085640477E-5</v>
      </c>
      <c r="S235" s="57">
        <f t="shared" si="42"/>
        <v>0.1</v>
      </c>
      <c r="T235" s="63">
        <f t="shared" si="40"/>
        <v>3.1920014085640478E-6</v>
      </c>
      <c r="AD235" s="63" t="s">
        <v>69</v>
      </c>
      <c r="AE235" s="63">
        <v>11</v>
      </c>
      <c r="AF235" s="63" t="s">
        <v>60</v>
      </c>
      <c r="AH235" s="63" t="s">
        <v>61</v>
      </c>
    </row>
    <row r="236" spans="1:34" s="63" customFormat="1" ht="12.95" customHeight="1" x14ac:dyDescent="0.2">
      <c r="A236" s="63" t="s">
        <v>82</v>
      </c>
      <c r="B236" s="57"/>
      <c r="C236" s="56">
        <v>41558.343000000001</v>
      </c>
      <c r="D236" s="56"/>
      <c r="E236" s="63">
        <f t="shared" si="36"/>
        <v>3962.005553061535</v>
      </c>
      <c r="F236" s="63">
        <f t="shared" si="35"/>
        <v>3962</v>
      </c>
      <c r="G236" s="56">
        <f t="shared" si="37"/>
        <v>3.6729400017065927E-3</v>
      </c>
      <c r="I236" s="63">
        <f t="shared" si="41"/>
        <v>3.6729400017065927E-3</v>
      </c>
      <c r="Q236" s="91">
        <f t="shared" si="38"/>
        <v>26539.843000000001</v>
      </c>
      <c r="R236" s="63">
        <f t="shared" si="39"/>
        <v>1.3490488256136425E-5</v>
      </c>
      <c r="S236" s="57">
        <f t="shared" si="42"/>
        <v>0.1</v>
      </c>
      <c r="T236" s="63">
        <f t="shared" si="40"/>
        <v>1.3490488256136427E-6</v>
      </c>
      <c r="AD236" s="63" t="s">
        <v>69</v>
      </c>
      <c r="AE236" s="63">
        <v>7</v>
      </c>
      <c r="AF236" s="63" t="s">
        <v>60</v>
      </c>
      <c r="AH236" s="63" t="s">
        <v>61</v>
      </c>
    </row>
    <row r="237" spans="1:34" s="63" customFormat="1" ht="12.95" customHeight="1" x14ac:dyDescent="0.2">
      <c r="A237" s="63" t="s">
        <v>82</v>
      </c>
      <c r="B237" s="57"/>
      <c r="C237" s="56">
        <v>41560.336000000003</v>
      </c>
      <c r="D237" s="56"/>
      <c r="E237" s="63">
        <f t="shared" si="36"/>
        <v>3965.0187391296486</v>
      </c>
      <c r="F237" s="63">
        <f t="shared" si="35"/>
        <v>3965</v>
      </c>
      <c r="G237" s="56">
        <f t="shared" si="37"/>
        <v>1.2394550001772586E-2</v>
      </c>
      <c r="I237" s="63">
        <f t="shared" si="41"/>
        <v>1.2394550001772586E-2</v>
      </c>
      <c r="Q237" s="91">
        <f t="shared" si="38"/>
        <v>26541.836000000003</v>
      </c>
      <c r="R237" s="63">
        <f t="shared" si="39"/>
        <v>1.5362486974644082E-4</v>
      </c>
      <c r="S237" s="57">
        <f t="shared" si="42"/>
        <v>0.1</v>
      </c>
      <c r="T237" s="63">
        <f t="shared" si="40"/>
        <v>1.5362486974644084E-5</v>
      </c>
      <c r="AD237" s="63" t="s">
        <v>69</v>
      </c>
      <c r="AE237" s="63">
        <v>7</v>
      </c>
      <c r="AF237" s="63" t="s">
        <v>60</v>
      </c>
      <c r="AH237" s="63" t="s">
        <v>61</v>
      </c>
    </row>
    <row r="238" spans="1:34" s="63" customFormat="1" ht="12.95" customHeight="1" x14ac:dyDescent="0.2">
      <c r="A238" s="63" t="s">
        <v>82</v>
      </c>
      <c r="B238" s="57"/>
      <c r="C238" s="56">
        <v>41562.317000000003</v>
      </c>
      <c r="D238" s="56"/>
      <c r="E238" s="63">
        <f t="shared" si="36"/>
        <v>3968.0137825821953</v>
      </c>
      <c r="F238" s="63">
        <f t="shared" si="35"/>
        <v>3968</v>
      </c>
      <c r="G238" s="56">
        <f t="shared" si="37"/>
        <v>9.116159999393858E-3</v>
      </c>
      <c r="I238" s="63">
        <f t="shared" si="41"/>
        <v>9.116159999393858E-3</v>
      </c>
      <c r="Q238" s="91">
        <f t="shared" si="38"/>
        <v>26543.817000000003</v>
      </c>
      <c r="R238" s="63">
        <f t="shared" si="39"/>
        <v>8.3104373134548632E-5</v>
      </c>
      <c r="S238" s="57">
        <f t="shared" si="42"/>
        <v>0.1</v>
      </c>
      <c r="T238" s="63">
        <f t="shared" si="40"/>
        <v>8.3104373134548629E-6</v>
      </c>
      <c r="AD238" s="63" t="s">
        <v>69</v>
      </c>
      <c r="AE238" s="63">
        <v>8</v>
      </c>
      <c r="AF238" s="63" t="s">
        <v>60</v>
      </c>
      <c r="AH238" s="63" t="s">
        <v>61</v>
      </c>
    </row>
    <row r="239" spans="1:34" s="63" customFormat="1" ht="12.95" customHeight="1" x14ac:dyDescent="0.2">
      <c r="A239" s="63" t="s">
        <v>83</v>
      </c>
      <c r="B239" s="57"/>
      <c r="C239" s="56">
        <v>41727.67</v>
      </c>
      <c r="D239" s="56"/>
      <c r="E239" s="63">
        <f t="shared" si="36"/>
        <v>4218.0084418497318</v>
      </c>
      <c r="F239" s="63">
        <f t="shared" si="35"/>
        <v>4218</v>
      </c>
      <c r="G239" s="56">
        <f t="shared" si="37"/>
        <v>5.5836600004113279E-3</v>
      </c>
      <c r="I239" s="63">
        <f t="shared" si="41"/>
        <v>5.5836600004113279E-3</v>
      </c>
      <c r="Q239" s="91">
        <f t="shared" si="38"/>
        <v>26709.17</v>
      </c>
      <c r="R239" s="63">
        <f t="shared" si="39"/>
        <v>3.1177259000193434E-5</v>
      </c>
      <c r="S239" s="57">
        <f t="shared" si="42"/>
        <v>0.1</v>
      </c>
      <c r="T239" s="63">
        <f t="shared" si="40"/>
        <v>3.1177259000193434E-6</v>
      </c>
      <c r="AD239" s="63" t="s">
        <v>69</v>
      </c>
      <c r="AE239" s="63">
        <v>13</v>
      </c>
      <c r="AF239" s="63" t="s">
        <v>60</v>
      </c>
      <c r="AH239" s="63" t="s">
        <v>61</v>
      </c>
    </row>
    <row r="240" spans="1:34" s="63" customFormat="1" ht="12.95" customHeight="1" x14ac:dyDescent="0.2">
      <c r="A240" s="63" t="s">
        <v>84</v>
      </c>
      <c r="B240" s="57"/>
      <c r="C240" s="56">
        <v>41837.472999999998</v>
      </c>
      <c r="D240" s="56"/>
      <c r="E240" s="63">
        <f t="shared" si="36"/>
        <v>4384.017909906278</v>
      </c>
      <c r="F240" s="63">
        <f t="shared" si="35"/>
        <v>4384</v>
      </c>
      <c r="G240" s="56">
        <f t="shared" si="37"/>
        <v>1.1846080000395887E-2</v>
      </c>
      <c r="I240" s="63">
        <f t="shared" si="41"/>
        <v>1.1846080000395887E-2</v>
      </c>
      <c r="Q240" s="91">
        <f t="shared" si="38"/>
        <v>26818.972999999998</v>
      </c>
      <c r="R240" s="63">
        <f t="shared" si="39"/>
        <v>1.4032961137577942E-4</v>
      </c>
      <c r="S240" s="57">
        <f t="shared" si="42"/>
        <v>0.1</v>
      </c>
      <c r="T240" s="63">
        <f t="shared" si="40"/>
        <v>1.4032961137577943E-5</v>
      </c>
      <c r="AD240" s="63" t="s">
        <v>69</v>
      </c>
      <c r="AE240" s="63">
        <v>13</v>
      </c>
      <c r="AF240" s="63" t="s">
        <v>81</v>
      </c>
      <c r="AH240" s="63" t="s">
        <v>61</v>
      </c>
    </row>
    <row r="241" spans="1:34" s="63" customFormat="1" ht="12.95" customHeight="1" x14ac:dyDescent="0.2">
      <c r="A241" s="63" t="s">
        <v>84</v>
      </c>
      <c r="B241" s="57"/>
      <c r="C241" s="56">
        <v>41892.372000000003</v>
      </c>
      <c r="D241" s="56"/>
      <c r="E241" s="63">
        <f t="shared" si="36"/>
        <v>4467.0188642229832</v>
      </c>
      <c r="F241" s="63">
        <f t="shared" si="35"/>
        <v>4467</v>
      </c>
      <c r="G241" s="56">
        <f t="shared" si="37"/>
        <v>1.2477290001697838E-2</v>
      </c>
      <c r="I241" s="63">
        <f t="shared" si="41"/>
        <v>1.2477290001697838E-2</v>
      </c>
      <c r="Q241" s="91">
        <f t="shared" si="38"/>
        <v>26873.872000000003</v>
      </c>
      <c r="R241" s="63">
        <f t="shared" si="39"/>
        <v>1.5568276578646883E-4</v>
      </c>
      <c r="S241" s="57">
        <f t="shared" si="42"/>
        <v>0.1</v>
      </c>
      <c r="T241" s="63">
        <f t="shared" si="40"/>
        <v>1.5568276578646884E-5</v>
      </c>
      <c r="AD241" s="63" t="s">
        <v>69</v>
      </c>
      <c r="AE241" s="63">
        <v>12</v>
      </c>
      <c r="AF241" s="63" t="s">
        <v>60</v>
      </c>
      <c r="AH241" s="63" t="s">
        <v>61</v>
      </c>
    </row>
    <row r="242" spans="1:34" s="63" customFormat="1" ht="12.95" customHeight="1" x14ac:dyDescent="0.2">
      <c r="A242" s="63" t="s">
        <v>85</v>
      </c>
      <c r="B242" s="57" t="s">
        <v>49</v>
      </c>
      <c r="C242" s="56">
        <v>42109.637000000002</v>
      </c>
      <c r="D242" s="56"/>
      <c r="E242" s="63">
        <f t="shared" si="36"/>
        <v>4795.4984784166336</v>
      </c>
      <c r="F242" s="63">
        <f t="shared" si="35"/>
        <v>4795.5</v>
      </c>
      <c r="G242" s="56">
        <f t="shared" si="37"/>
        <v>-1.0064149973914027E-3</v>
      </c>
      <c r="I242" s="63">
        <f t="shared" si="41"/>
        <v>-1.0064149973914027E-3</v>
      </c>
      <c r="Q242" s="91">
        <f t="shared" si="38"/>
        <v>27091.137000000002</v>
      </c>
      <c r="R242" s="63">
        <f t="shared" si="39"/>
        <v>1.0128711469743371E-6</v>
      </c>
      <c r="S242" s="57">
        <f t="shared" si="42"/>
        <v>0.1</v>
      </c>
      <c r="T242" s="63">
        <f t="shared" si="40"/>
        <v>1.0128711469743372E-7</v>
      </c>
      <c r="AD242" s="63" t="s">
        <v>69</v>
      </c>
      <c r="AE242" s="63">
        <v>13</v>
      </c>
      <c r="AF242" s="63" t="s">
        <v>60</v>
      </c>
      <c r="AH242" s="63" t="s">
        <v>61</v>
      </c>
    </row>
    <row r="243" spans="1:34" s="63" customFormat="1" ht="12.95" customHeight="1" x14ac:dyDescent="0.2">
      <c r="A243" s="63" t="s">
        <v>86</v>
      </c>
      <c r="B243" s="57"/>
      <c r="C243" s="56">
        <v>42210.525999999998</v>
      </c>
      <c r="D243" s="56"/>
      <c r="E243" s="63">
        <f t="shared" si="36"/>
        <v>4948.0310068790268</v>
      </c>
      <c r="F243" s="63">
        <f t="shared" si="35"/>
        <v>4948</v>
      </c>
      <c r="G243" s="56">
        <f t="shared" si="37"/>
        <v>2.0508759997028392E-2</v>
      </c>
      <c r="I243" s="63">
        <f t="shared" si="41"/>
        <v>2.0508759997028392E-2</v>
      </c>
      <c r="Q243" s="91">
        <f t="shared" si="38"/>
        <v>27192.025999999998</v>
      </c>
      <c r="R243" s="63">
        <f t="shared" si="39"/>
        <v>4.2060923661571201E-4</v>
      </c>
      <c r="S243" s="57">
        <f t="shared" si="42"/>
        <v>0.1</v>
      </c>
      <c r="T243" s="63">
        <f t="shared" si="40"/>
        <v>4.2060923661571206E-5</v>
      </c>
      <c r="AD243" s="63" t="s">
        <v>69</v>
      </c>
      <c r="AE243" s="63">
        <v>12</v>
      </c>
      <c r="AF243" s="63" t="s">
        <v>87</v>
      </c>
      <c r="AH243" s="63" t="s">
        <v>61</v>
      </c>
    </row>
    <row r="244" spans="1:34" s="63" customFormat="1" ht="12.95" customHeight="1" x14ac:dyDescent="0.2">
      <c r="A244" s="63" t="s">
        <v>88</v>
      </c>
      <c r="B244" s="57"/>
      <c r="C244" s="56">
        <v>42212.493000000002</v>
      </c>
      <c r="D244" s="56"/>
      <c r="E244" s="63">
        <f t="shared" si="36"/>
        <v>4951.0048839467563</v>
      </c>
      <c r="F244" s="63">
        <f t="shared" si="35"/>
        <v>4951</v>
      </c>
      <c r="G244" s="56">
        <f t="shared" si="37"/>
        <v>3.2303699990734458E-3</v>
      </c>
      <c r="I244" s="63">
        <f t="shared" si="41"/>
        <v>3.2303699990734458E-3</v>
      </c>
      <c r="Q244" s="91">
        <f t="shared" si="38"/>
        <v>27193.993000000002</v>
      </c>
      <c r="R244" s="63">
        <f t="shared" si="39"/>
        <v>1.0435290330913774E-5</v>
      </c>
      <c r="S244" s="57">
        <f t="shared" si="42"/>
        <v>0.1</v>
      </c>
      <c r="T244" s="63">
        <f t="shared" si="40"/>
        <v>1.0435290330913775E-6</v>
      </c>
      <c r="AD244" s="63" t="s">
        <v>69</v>
      </c>
      <c r="AE244" s="63">
        <v>10</v>
      </c>
      <c r="AF244" s="63" t="s">
        <v>60</v>
      </c>
      <c r="AH244" s="63" t="s">
        <v>61</v>
      </c>
    </row>
    <row r="245" spans="1:34" s="63" customFormat="1" ht="12.95" customHeight="1" x14ac:dyDescent="0.2">
      <c r="A245" s="63" t="s">
        <v>88</v>
      </c>
      <c r="B245" s="57"/>
      <c r="C245" s="56">
        <v>42214.457999999999</v>
      </c>
      <c r="D245" s="56"/>
      <c r="E245" s="63">
        <f t="shared" si="36"/>
        <v>4953.9757372452141</v>
      </c>
      <c r="F245" s="63">
        <f t="shared" si="35"/>
        <v>4954</v>
      </c>
      <c r="G245" s="56">
        <f t="shared" si="37"/>
        <v>-1.6048019999288954E-2</v>
      </c>
      <c r="I245" s="63">
        <f t="shared" si="41"/>
        <v>-1.6048019999288954E-2</v>
      </c>
      <c r="Q245" s="91">
        <f t="shared" si="38"/>
        <v>27195.957999999999</v>
      </c>
      <c r="R245" s="63">
        <f t="shared" si="39"/>
        <v>2.5753894589757823E-4</v>
      </c>
      <c r="S245" s="57">
        <f t="shared" si="42"/>
        <v>0.1</v>
      </c>
      <c r="T245" s="63">
        <f t="shared" si="40"/>
        <v>2.5753894589757824E-5</v>
      </c>
      <c r="AD245" s="63" t="s">
        <v>69</v>
      </c>
      <c r="AE245" s="63">
        <v>10</v>
      </c>
      <c r="AF245" s="63" t="s">
        <v>72</v>
      </c>
      <c r="AH245" s="63" t="s">
        <v>61</v>
      </c>
    </row>
    <row r="246" spans="1:34" s="63" customFormat="1" ht="12.95" customHeight="1" x14ac:dyDescent="0.2">
      <c r="A246" s="63" t="s">
        <v>88</v>
      </c>
      <c r="B246" s="57"/>
      <c r="C246" s="56">
        <v>42214.474999999999</v>
      </c>
      <c r="D246" s="56"/>
      <c r="E246" s="63">
        <f t="shared" si="36"/>
        <v>4954.0014392839284</v>
      </c>
      <c r="F246" s="63">
        <f t="shared" si="35"/>
        <v>4954</v>
      </c>
      <c r="G246" s="56">
        <f t="shared" si="37"/>
        <v>9.5198000053642318E-4</v>
      </c>
      <c r="I246" s="63">
        <f t="shared" si="41"/>
        <v>9.5198000053642318E-4</v>
      </c>
      <c r="Q246" s="91">
        <f t="shared" si="38"/>
        <v>27195.974999999999</v>
      </c>
      <c r="R246" s="63">
        <f t="shared" si="39"/>
        <v>9.0626592142132822E-7</v>
      </c>
      <c r="S246" s="57">
        <f t="shared" si="42"/>
        <v>0.1</v>
      </c>
      <c r="T246" s="63">
        <f t="shared" si="40"/>
        <v>9.0626592142132827E-8</v>
      </c>
      <c r="AD246" s="63" t="s">
        <v>69</v>
      </c>
      <c r="AE246" s="63">
        <v>12</v>
      </c>
      <c r="AF246" s="63" t="s">
        <v>60</v>
      </c>
      <c r="AH246" s="63" t="s">
        <v>61</v>
      </c>
    </row>
    <row r="247" spans="1:34" s="63" customFormat="1" ht="12.95" customHeight="1" x14ac:dyDescent="0.2">
      <c r="A247" s="63" t="s">
        <v>86</v>
      </c>
      <c r="B247" s="57"/>
      <c r="C247" s="56">
        <v>42216.464</v>
      </c>
      <c r="D247" s="56"/>
      <c r="E247" s="63">
        <f t="shared" si="36"/>
        <v>4957.008577813519</v>
      </c>
      <c r="F247" s="63">
        <f t="shared" si="35"/>
        <v>4957</v>
      </c>
      <c r="G247" s="56">
        <f t="shared" si="37"/>
        <v>5.6735899997875094E-3</v>
      </c>
      <c r="I247" s="63">
        <f t="shared" si="41"/>
        <v>5.6735899997875094E-3</v>
      </c>
      <c r="Q247" s="91">
        <f t="shared" si="38"/>
        <v>27197.964</v>
      </c>
      <c r="R247" s="63">
        <f t="shared" si="39"/>
        <v>3.2189623485688831E-5</v>
      </c>
      <c r="S247" s="57">
        <f t="shared" si="42"/>
        <v>0.1</v>
      </c>
      <c r="T247" s="63">
        <f t="shared" si="40"/>
        <v>3.2189623485688832E-6</v>
      </c>
      <c r="AD247" s="63" t="s">
        <v>69</v>
      </c>
      <c r="AE247" s="63">
        <v>6</v>
      </c>
      <c r="AF247" s="63" t="s">
        <v>66</v>
      </c>
      <c r="AH247" s="63" t="s">
        <v>61</v>
      </c>
    </row>
    <row r="248" spans="1:34" s="63" customFormat="1" ht="12.95" customHeight="1" x14ac:dyDescent="0.2">
      <c r="A248" s="63" t="s">
        <v>88</v>
      </c>
      <c r="B248" s="57"/>
      <c r="C248" s="56">
        <v>42218.438999999998</v>
      </c>
      <c r="D248" s="56"/>
      <c r="E248" s="63">
        <f t="shared" si="36"/>
        <v>4959.9945499582827</v>
      </c>
      <c r="F248" s="63">
        <f t="shared" si="35"/>
        <v>4960</v>
      </c>
      <c r="G248" s="56">
        <f t="shared" si="37"/>
        <v>-3.6048000038135797E-3</v>
      </c>
      <c r="I248" s="63">
        <f t="shared" si="41"/>
        <v>-3.6048000038135797E-3</v>
      </c>
      <c r="Q248" s="91">
        <f t="shared" si="38"/>
        <v>27199.938999999998</v>
      </c>
      <c r="R248" s="63">
        <f t="shared" si="39"/>
        <v>1.2994583067494383E-5</v>
      </c>
      <c r="S248" s="57">
        <f t="shared" si="42"/>
        <v>0.1</v>
      </c>
      <c r="T248" s="63">
        <f t="shared" si="40"/>
        <v>1.2994583067494384E-6</v>
      </c>
      <c r="AD248" s="63" t="s">
        <v>69</v>
      </c>
      <c r="AE248" s="63">
        <v>12</v>
      </c>
      <c r="AF248" s="63" t="s">
        <v>72</v>
      </c>
      <c r="AH248" s="63" t="s">
        <v>61</v>
      </c>
    </row>
    <row r="249" spans="1:34" s="63" customFormat="1" ht="12.95" customHeight="1" x14ac:dyDescent="0.2">
      <c r="A249" s="63" t="s">
        <v>88</v>
      </c>
      <c r="B249" s="57"/>
      <c r="C249" s="56">
        <v>42218.449000000001</v>
      </c>
      <c r="D249" s="56"/>
      <c r="E249" s="63">
        <f t="shared" si="36"/>
        <v>4960.0096688045887</v>
      </c>
      <c r="F249" s="63">
        <f t="shared" si="35"/>
        <v>4960</v>
      </c>
      <c r="G249" s="56">
        <f t="shared" si="37"/>
        <v>6.3951999982236885E-3</v>
      </c>
      <c r="I249" s="63">
        <f t="shared" si="41"/>
        <v>6.3951999982236885E-3</v>
      </c>
      <c r="Q249" s="91">
        <f t="shared" si="38"/>
        <v>27199.949000000001</v>
      </c>
      <c r="R249" s="63">
        <f t="shared" si="39"/>
        <v>4.0898583017280267E-5</v>
      </c>
      <c r="S249" s="57">
        <f t="shared" si="42"/>
        <v>0.1</v>
      </c>
      <c r="T249" s="63">
        <f t="shared" si="40"/>
        <v>4.0898583017280272E-6</v>
      </c>
      <c r="AD249" s="63" t="s">
        <v>69</v>
      </c>
      <c r="AE249" s="63">
        <v>11</v>
      </c>
      <c r="AF249" s="63" t="s">
        <v>60</v>
      </c>
      <c r="AH249" s="63" t="s">
        <v>61</v>
      </c>
    </row>
    <row r="250" spans="1:34" s="63" customFormat="1" ht="12.95" customHeight="1" x14ac:dyDescent="0.2">
      <c r="A250" s="63" t="s">
        <v>88</v>
      </c>
      <c r="B250" s="57"/>
      <c r="C250" s="56">
        <v>42220.43</v>
      </c>
      <c r="D250" s="56"/>
      <c r="E250" s="63">
        <f t="shared" si="36"/>
        <v>4963.004712257135</v>
      </c>
      <c r="F250" s="63">
        <f t="shared" si="35"/>
        <v>4963</v>
      </c>
      <c r="G250" s="56">
        <f t="shared" si="37"/>
        <v>3.1168100031209178E-3</v>
      </c>
      <c r="I250" s="63">
        <f t="shared" si="41"/>
        <v>3.1168100031209178E-3</v>
      </c>
      <c r="Q250" s="91">
        <f t="shared" si="38"/>
        <v>27201.93</v>
      </c>
      <c r="R250" s="63">
        <f t="shared" si="39"/>
        <v>9.7145045955546157E-6</v>
      </c>
      <c r="S250" s="57">
        <f t="shared" si="42"/>
        <v>0.1</v>
      </c>
      <c r="T250" s="63">
        <f t="shared" si="40"/>
        <v>9.7145045955546166E-7</v>
      </c>
      <c r="AD250" s="63" t="s">
        <v>69</v>
      </c>
      <c r="AE250" s="63">
        <v>10</v>
      </c>
      <c r="AF250" s="63" t="s">
        <v>60</v>
      </c>
      <c r="AH250" s="63" t="s">
        <v>61</v>
      </c>
    </row>
    <row r="251" spans="1:34" s="63" customFormat="1" ht="12.95" customHeight="1" x14ac:dyDescent="0.2">
      <c r="A251" s="63" t="s">
        <v>86</v>
      </c>
      <c r="B251" s="57"/>
      <c r="C251" s="56">
        <v>42232.35</v>
      </c>
      <c r="D251" s="56"/>
      <c r="E251" s="63">
        <f t="shared" si="36"/>
        <v>4981.0263770498432</v>
      </c>
      <c r="F251" s="63">
        <f t="shared" si="35"/>
        <v>4981</v>
      </c>
      <c r="G251" s="56">
        <f t="shared" si="37"/>
        <v>1.744646999577526E-2</v>
      </c>
      <c r="I251" s="63">
        <f t="shared" si="41"/>
        <v>1.744646999577526E-2</v>
      </c>
      <c r="Q251" s="91">
        <f t="shared" si="38"/>
        <v>27213.85</v>
      </c>
      <c r="R251" s="63">
        <f t="shared" si="39"/>
        <v>3.0437931531348639E-4</v>
      </c>
      <c r="S251" s="57">
        <f t="shared" si="42"/>
        <v>0.1</v>
      </c>
      <c r="T251" s="63">
        <f t="shared" si="40"/>
        <v>3.043793153134864E-5</v>
      </c>
      <c r="AD251" s="63" t="s">
        <v>69</v>
      </c>
      <c r="AE251" s="63">
        <v>7</v>
      </c>
      <c r="AF251" s="63" t="s">
        <v>89</v>
      </c>
      <c r="AH251" s="63" t="s">
        <v>61</v>
      </c>
    </row>
    <row r="252" spans="1:34" s="63" customFormat="1" ht="12.95" customHeight="1" x14ac:dyDescent="0.2">
      <c r="A252" s="63" t="s">
        <v>88</v>
      </c>
      <c r="B252" s="57"/>
      <c r="C252" s="56">
        <v>42253.495999999999</v>
      </c>
      <c r="D252" s="56"/>
      <c r="E252" s="63">
        <f t="shared" si="36"/>
        <v>5012.9966894413428</v>
      </c>
      <c r="F252" s="63">
        <f t="shared" si="35"/>
        <v>5013</v>
      </c>
      <c r="G252" s="56">
        <f t="shared" si="37"/>
        <v>-2.1896899997955188E-3</v>
      </c>
      <c r="I252" s="63">
        <f t="shared" si="41"/>
        <v>-2.1896899997955188E-3</v>
      </c>
      <c r="Q252" s="91">
        <f t="shared" si="38"/>
        <v>27234.995999999999</v>
      </c>
      <c r="R252" s="63">
        <f t="shared" si="39"/>
        <v>4.794742295204499E-6</v>
      </c>
      <c r="S252" s="57">
        <f t="shared" si="42"/>
        <v>0.1</v>
      </c>
      <c r="T252" s="63">
        <f t="shared" si="40"/>
        <v>4.794742295204499E-7</v>
      </c>
      <c r="AD252" s="63" t="s">
        <v>69</v>
      </c>
      <c r="AE252" s="63">
        <v>15</v>
      </c>
      <c r="AF252" s="63" t="s">
        <v>60</v>
      </c>
      <c r="AH252" s="63" t="s">
        <v>61</v>
      </c>
    </row>
    <row r="253" spans="1:34" s="63" customFormat="1" ht="12.95" customHeight="1" x14ac:dyDescent="0.2">
      <c r="A253" s="63" t="s">
        <v>86</v>
      </c>
      <c r="B253" s="57"/>
      <c r="C253" s="56">
        <v>42267.383999999998</v>
      </c>
      <c r="D253" s="56"/>
      <c r="E253" s="63">
        <f t="shared" si="36"/>
        <v>5033.9937431864055</v>
      </c>
      <c r="F253" s="63">
        <f t="shared" si="35"/>
        <v>5034</v>
      </c>
      <c r="G253" s="56">
        <f t="shared" si="37"/>
        <v>-4.138420001254417E-3</v>
      </c>
      <c r="I253" s="63">
        <f t="shared" si="41"/>
        <v>-4.138420001254417E-3</v>
      </c>
      <c r="Q253" s="91">
        <f t="shared" si="38"/>
        <v>27248.883999999998</v>
      </c>
      <c r="R253" s="63">
        <f t="shared" si="39"/>
        <v>1.7126520106782609E-5</v>
      </c>
      <c r="S253" s="57">
        <f t="shared" si="42"/>
        <v>0.1</v>
      </c>
      <c r="T253" s="63">
        <f t="shared" si="40"/>
        <v>1.7126520106782609E-6</v>
      </c>
      <c r="AD253" s="63" t="s">
        <v>69</v>
      </c>
      <c r="AE253" s="63">
        <v>6</v>
      </c>
      <c r="AF253" s="63" t="s">
        <v>60</v>
      </c>
      <c r="AH253" s="63" t="s">
        <v>61</v>
      </c>
    </row>
    <row r="254" spans="1:34" s="63" customFormat="1" ht="12.95" customHeight="1" x14ac:dyDescent="0.2">
      <c r="A254" s="63" t="s">
        <v>86</v>
      </c>
      <c r="B254" s="57"/>
      <c r="C254" s="56">
        <v>42267.385000000002</v>
      </c>
      <c r="D254" s="56"/>
      <c r="E254" s="63">
        <f t="shared" si="36"/>
        <v>5033.9952550710423</v>
      </c>
      <c r="F254" s="63">
        <f t="shared" si="35"/>
        <v>5034</v>
      </c>
      <c r="G254" s="56">
        <f t="shared" si="37"/>
        <v>-3.1384199974127114E-3</v>
      </c>
      <c r="I254" s="63">
        <f t="shared" si="41"/>
        <v>-3.1384199974127114E-3</v>
      </c>
      <c r="Q254" s="91">
        <f t="shared" si="38"/>
        <v>27248.885000000002</v>
      </c>
      <c r="R254" s="63">
        <f t="shared" si="39"/>
        <v>9.8496800801600033E-6</v>
      </c>
      <c r="S254" s="57">
        <f t="shared" si="42"/>
        <v>0.1</v>
      </c>
      <c r="T254" s="63">
        <f t="shared" si="40"/>
        <v>9.8496800801600033E-7</v>
      </c>
      <c r="AD254" s="63" t="s">
        <v>69</v>
      </c>
      <c r="AE254" s="63">
        <v>9</v>
      </c>
      <c r="AF254" s="63" t="s">
        <v>66</v>
      </c>
      <c r="AH254" s="63" t="s">
        <v>61</v>
      </c>
    </row>
    <row r="255" spans="1:34" s="63" customFormat="1" ht="12.95" customHeight="1" x14ac:dyDescent="0.2">
      <c r="A255" s="63" t="s">
        <v>86</v>
      </c>
      <c r="B255" s="57"/>
      <c r="C255" s="56">
        <v>42273.347999999998</v>
      </c>
      <c r="D255" s="56"/>
      <c r="E255" s="63">
        <f t="shared" si="36"/>
        <v>5043.0106231212822</v>
      </c>
      <c r="F255" s="63">
        <f t="shared" si="35"/>
        <v>5043</v>
      </c>
      <c r="G255" s="56">
        <f t="shared" si="37"/>
        <v>7.0264099995256402E-3</v>
      </c>
      <c r="I255" s="63">
        <f t="shared" si="41"/>
        <v>7.0264099995256402E-3</v>
      </c>
      <c r="Q255" s="91">
        <f t="shared" si="38"/>
        <v>27254.847999999998</v>
      </c>
      <c r="R255" s="63">
        <f t="shared" si="39"/>
        <v>4.9370437481433909E-5</v>
      </c>
      <c r="S255" s="57">
        <f t="shared" si="42"/>
        <v>0.1</v>
      </c>
      <c r="T255" s="63">
        <f t="shared" si="40"/>
        <v>4.937043748143391E-6</v>
      </c>
      <c r="AD255" s="63" t="s">
        <v>69</v>
      </c>
      <c r="AE255" s="63">
        <v>9</v>
      </c>
      <c r="AF255" s="63" t="s">
        <v>72</v>
      </c>
      <c r="AH255" s="63" t="s">
        <v>61</v>
      </c>
    </row>
    <row r="256" spans="1:34" s="63" customFormat="1" ht="12.95" customHeight="1" x14ac:dyDescent="0.2">
      <c r="A256" s="63" t="s">
        <v>86</v>
      </c>
      <c r="B256" s="57"/>
      <c r="C256" s="56">
        <v>42318.3</v>
      </c>
      <c r="D256" s="56"/>
      <c r="E256" s="63">
        <f t="shared" si="36"/>
        <v>5110.9728610207812</v>
      </c>
      <c r="F256" s="63">
        <f t="shared" si="35"/>
        <v>5111</v>
      </c>
      <c r="G256" s="56">
        <f t="shared" si="37"/>
        <v>-1.7950429995835293E-2</v>
      </c>
      <c r="I256" s="63">
        <f t="shared" si="41"/>
        <v>-1.7950429995835293E-2</v>
      </c>
      <c r="Q256" s="91">
        <f t="shared" si="38"/>
        <v>27299.800000000003</v>
      </c>
      <c r="R256" s="63">
        <f t="shared" si="39"/>
        <v>3.2221793703538344E-4</v>
      </c>
      <c r="S256" s="57">
        <f t="shared" si="42"/>
        <v>0.1</v>
      </c>
      <c r="T256" s="63">
        <f t="shared" si="40"/>
        <v>3.2221793703538347E-5</v>
      </c>
      <c r="AD256" s="63" t="s">
        <v>69</v>
      </c>
      <c r="AE256" s="63">
        <v>11</v>
      </c>
      <c r="AF256" s="63" t="s">
        <v>72</v>
      </c>
      <c r="AH256" s="63" t="s">
        <v>61</v>
      </c>
    </row>
    <row r="257" spans="1:34" s="63" customFormat="1" ht="12.95" customHeight="1" x14ac:dyDescent="0.2">
      <c r="A257" s="63" t="s">
        <v>86</v>
      </c>
      <c r="B257" s="57"/>
      <c r="C257" s="56">
        <v>42318.302000000003</v>
      </c>
      <c r="D257" s="56"/>
      <c r="E257" s="63">
        <f t="shared" si="36"/>
        <v>5110.9758847900421</v>
      </c>
      <c r="F257" s="63">
        <f t="shared" si="35"/>
        <v>5111</v>
      </c>
      <c r="G257" s="56">
        <f t="shared" si="37"/>
        <v>-1.5950429995427839E-2</v>
      </c>
      <c r="I257" s="63">
        <f t="shared" si="41"/>
        <v>-1.5950429995427839E-2</v>
      </c>
      <c r="Q257" s="91">
        <f t="shared" si="38"/>
        <v>27299.802000000003</v>
      </c>
      <c r="R257" s="63">
        <f t="shared" si="39"/>
        <v>2.5441621703904417E-4</v>
      </c>
      <c r="S257" s="57">
        <f t="shared" si="42"/>
        <v>0.1</v>
      </c>
      <c r="T257" s="63">
        <f t="shared" si="40"/>
        <v>2.5441621703904418E-5</v>
      </c>
      <c r="AD257" s="63" t="s">
        <v>69</v>
      </c>
      <c r="AE257" s="63">
        <v>10</v>
      </c>
      <c r="AF257" s="63" t="s">
        <v>60</v>
      </c>
      <c r="AH257" s="63" t="s">
        <v>61</v>
      </c>
    </row>
    <row r="258" spans="1:34" s="63" customFormat="1" ht="12.95" customHeight="1" x14ac:dyDescent="0.2">
      <c r="A258" s="63" t="s">
        <v>90</v>
      </c>
      <c r="B258" s="57"/>
      <c r="C258" s="56">
        <v>42491.606</v>
      </c>
      <c r="D258" s="56"/>
      <c r="E258" s="63">
        <f t="shared" si="36"/>
        <v>5372.9915387527853</v>
      </c>
      <c r="F258" s="63">
        <f t="shared" si="35"/>
        <v>5373</v>
      </c>
      <c r="G258" s="56">
        <f t="shared" si="37"/>
        <v>-5.5964900020626374E-3</v>
      </c>
      <c r="I258" s="63">
        <f t="shared" ref="I258:I289" si="43">+G258</f>
        <v>-5.5964900020626374E-3</v>
      </c>
      <c r="Q258" s="91">
        <f t="shared" si="38"/>
        <v>27473.106</v>
      </c>
      <c r="R258" s="63">
        <f t="shared" si="39"/>
        <v>3.132070034318706E-5</v>
      </c>
      <c r="S258" s="57">
        <f t="shared" ref="S258:S289" si="44">S$16</f>
        <v>0.1</v>
      </c>
      <c r="T258" s="63">
        <f t="shared" si="40"/>
        <v>3.1320700343187063E-6</v>
      </c>
      <c r="AD258" s="63" t="s">
        <v>69</v>
      </c>
      <c r="AE258" s="63">
        <v>7</v>
      </c>
      <c r="AF258" s="63" t="s">
        <v>60</v>
      </c>
      <c r="AH258" s="63" t="s">
        <v>61</v>
      </c>
    </row>
    <row r="259" spans="1:34" s="63" customFormat="1" ht="12.95" customHeight="1" x14ac:dyDescent="0.2">
      <c r="A259" s="63" t="s">
        <v>91</v>
      </c>
      <c r="B259" s="57"/>
      <c r="C259" s="56">
        <v>42546.514000000003</v>
      </c>
      <c r="D259" s="56"/>
      <c r="E259" s="63">
        <f t="shared" si="36"/>
        <v>5456.0061000311598</v>
      </c>
      <c r="F259" s="63">
        <f t="shared" si="35"/>
        <v>5456</v>
      </c>
      <c r="G259" s="56">
        <f t="shared" si="37"/>
        <v>4.0347200047108345E-3</v>
      </c>
      <c r="I259" s="63">
        <f t="shared" si="43"/>
        <v>4.0347200047108345E-3</v>
      </c>
      <c r="Q259" s="91">
        <f t="shared" si="38"/>
        <v>27528.014000000003</v>
      </c>
      <c r="R259" s="63">
        <f t="shared" si="39"/>
        <v>1.6278965516413798E-5</v>
      </c>
      <c r="S259" s="57">
        <f t="shared" si="44"/>
        <v>0.1</v>
      </c>
      <c r="T259" s="63">
        <f t="shared" si="40"/>
        <v>1.6278965516413799E-6</v>
      </c>
      <c r="AD259" s="63" t="s">
        <v>69</v>
      </c>
      <c r="AE259" s="63">
        <v>6</v>
      </c>
      <c r="AF259" s="63" t="s">
        <v>60</v>
      </c>
      <c r="AH259" s="63" t="s">
        <v>61</v>
      </c>
    </row>
    <row r="260" spans="1:34" s="63" customFormat="1" ht="12.95" customHeight="1" x14ac:dyDescent="0.2">
      <c r="A260" s="63" t="s">
        <v>91</v>
      </c>
      <c r="B260" s="57" t="s">
        <v>49</v>
      </c>
      <c r="C260" s="56">
        <v>42549.51</v>
      </c>
      <c r="D260" s="56"/>
      <c r="E260" s="63">
        <f t="shared" si="36"/>
        <v>5460.5357063834208</v>
      </c>
      <c r="F260" s="63">
        <f t="shared" si="35"/>
        <v>5460.5</v>
      </c>
      <c r="G260" s="56">
        <f t="shared" si="37"/>
        <v>2.361713500431506E-2</v>
      </c>
      <c r="I260" s="63">
        <f t="shared" si="43"/>
        <v>2.361713500431506E-2</v>
      </c>
      <c r="Q260" s="91">
        <f t="shared" si="38"/>
        <v>27531.010000000002</v>
      </c>
      <c r="R260" s="63">
        <f t="shared" si="39"/>
        <v>5.577690658120437E-4</v>
      </c>
      <c r="S260" s="57">
        <f t="shared" si="44"/>
        <v>0.1</v>
      </c>
      <c r="T260" s="63">
        <f t="shared" si="40"/>
        <v>5.577690658120437E-5</v>
      </c>
      <c r="AB260" s="63" t="s">
        <v>78</v>
      </c>
      <c r="AD260" s="63" t="s">
        <v>69</v>
      </c>
      <c r="AE260" s="63">
        <v>7</v>
      </c>
      <c r="AF260" s="63" t="s">
        <v>72</v>
      </c>
      <c r="AH260" s="63" t="s">
        <v>61</v>
      </c>
    </row>
    <row r="261" spans="1:34" s="63" customFormat="1" ht="12.95" customHeight="1" x14ac:dyDescent="0.2">
      <c r="A261" s="63" t="s">
        <v>91</v>
      </c>
      <c r="B261" s="57"/>
      <c r="C261" s="56">
        <v>42550.491999999998</v>
      </c>
      <c r="D261" s="56"/>
      <c r="E261" s="63">
        <f t="shared" si="36"/>
        <v>5462.0203770903308</v>
      </c>
      <c r="F261" s="63">
        <f t="shared" si="35"/>
        <v>5462</v>
      </c>
      <c r="G261" s="56">
        <f t="shared" si="37"/>
        <v>1.3477939995937049E-2</v>
      </c>
      <c r="I261" s="63">
        <f t="shared" si="43"/>
        <v>1.3477939995937049E-2</v>
      </c>
      <c r="Q261" s="91">
        <f t="shared" si="38"/>
        <v>27531.991999999998</v>
      </c>
      <c r="R261" s="63">
        <f t="shared" si="39"/>
        <v>1.8165486653407958E-4</v>
      </c>
      <c r="S261" s="57">
        <f t="shared" si="44"/>
        <v>0.1</v>
      </c>
      <c r="T261" s="63">
        <f t="shared" si="40"/>
        <v>1.8165486653407957E-5</v>
      </c>
      <c r="AD261" s="63" t="s">
        <v>69</v>
      </c>
      <c r="AE261" s="63">
        <v>8</v>
      </c>
      <c r="AF261" s="63" t="s">
        <v>81</v>
      </c>
      <c r="AH261" s="63" t="s">
        <v>61</v>
      </c>
    </row>
    <row r="262" spans="1:34" s="63" customFormat="1" ht="12.95" customHeight="1" x14ac:dyDescent="0.2">
      <c r="A262" s="63" t="s">
        <v>91</v>
      </c>
      <c r="B262" s="57" t="s">
        <v>49</v>
      </c>
      <c r="C262" s="56">
        <v>42551.470999999998</v>
      </c>
      <c r="D262" s="56"/>
      <c r="E262" s="63">
        <f t="shared" si="36"/>
        <v>5463.500512143356</v>
      </c>
      <c r="F262" s="63">
        <f t="shared" ref="F262:F325" si="45">ROUND(2*E262,0)/2</f>
        <v>5463.5</v>
      </c>
      <c r="G262" s="56">
        <f t="shared" si="37"/>
        <v>3.3874499786179513E-4</v>
      </c>
      <c r="I262" s="63">
        <f t="shared" si="43"/>
        <v>3.3874499786179513E-4</v>
      </c>
      <c r="Q262" s="91">
        <f t="shared" si="38"/>
        <v>27532.970999999998</v>
      </c>
      <c r="R262" s="63">
        <f t="shared" si="39"/>
        <v>1.1474817357638759E-7</v>
      </c>
      <c r="S262" s="57">
        <f t="shared" si="44"/>
        <v>0.1</v>
      </c>
      <c r="T262" s="63">
        <f t="shared" si="40"/>
        <v>1.1474817357638759E-8</v>
      </c>
      <c r="AD262" s="63" t="s">
        <v>69</v>
      </c>
      <c r="AE262" s="63">
        <v>11</v>
      </c>
      <c r="AF262" s="63" t="s">
        <v>72</v>
      </c>
      <c r="AH262" s="63" t="s">
        <v>61</v>
      </c>
    </row>
    <row r="263" spans="1:34" s="63" customFormat="1" ht="12.95" customHeight="1" x14ac:dyDescent="0.2">
      <c r="A263" s="63" t="s">
        <v>91</v>
      </c>
      <c r="B263" s="57" t="s">
        <v>49</v>
      </c>
      <c r="C263" s="56">
        <v>42561.394999999997</v>
      </c>
      <c r="D263" s="56"/>
      <c r="E263" s="63">
        <f t="shared" si="36"/>
        <v>5478.5044552140644</v>
      </c>
      <c r="F263" s="63">
        <f t="shared" si="45"/>
        <v>5478.5</v>
      </c>
      <c r="G263" s="56">
        <f t="shared" si="37"/>
        <v>2.9467949934769422E-3</v>
      </c>
      <c r="I263" s="63">
        <f t="shared" si="43"/>
        <v>2.9467949934769422E-3</v>
      </c>
      <c r="Q263" s="91">
        <f t="shared" si="38"/>
        <v>27542.894999999997</v>
      </c>
      <c r="R263" s="63">
        <f t="shared" si="39"/>
        <v>8.6836007335807709E-6</v>
      </c>
      <c r="S263" s="57">
        <f t="shared" si="44"/>
        <v>0.1</v>
      </c>
      <c r="T263" s="63">
        <f t="shared" si="40"/>
        <v>8.6836007335807717E-7</v>
      </c>
      <c r="AD263" s="63" t="s">
        <v>69</v>
      </c>
      <c r="AE263" s="63">
        <v>8</v>
      </c>
      <c r="AF263" s="63" t="s">
        <v>72</v>
      </c>
      <c r="AH263" s="63" t="s">
        <v>61</v>
      </c>
    </row>
    <row r="264" spans="1:34" s="63" customFormat="1" ht="12.95" customHeight="1" x14ac:dyDescent="0.2">
      <c r="A264" s="63" t="s">
        <v>92</v>
      </c>
      <c r="B264" s="57"/>
      <c r="C264" s="56">
        <v>42595.457999999999</v>
      </c>
      <c r="D264" s="56"/>
      <c r="E264" s="63">
        <f t="shared" si="36"/>
        <v>5530.0037813746467</v>
      </c>
      <c r="F264" s="63">
        <f t="shared" si="45"/>
        <v>5530</v>
      </c>
      <c r="G264" s="56">
        <f t="shared" si="37"/>
        <v>2.5010999961523339E-3</v>
      </c>
      <c r="I264" s="63">
        <f t="shared" si="43"/>
        <v>2.5010999961523339E-3</v>
      </c>
      <c r="Q264" s="91">
        <f t="shared" si="38"/>
        <v>27576.957999999999</v>
      </c>
      <c r="R264" s="63">
        <f t="shared" si="39"/>
        <v>6.2555011907532045E-6</v>
      </c>
      <c r="S264" s="57">
        <f t="shared" si="44"/>
        <v>0.1</v>
      </c>
      <c r="T264" s="63">
        <f t="shared" si="40"/>
        <v>6.2555011907532049E-7</v>
      </c>
      <c r="AD264" s="63" t="s">
        <v>69</v>
      </c>
      <c r="AE264" s="63">
        <v>7</v>
      </c>
      <c r="AF264" s="63" t="s">
        <v>87</v>
      </c>
      <c r="AH264" s="63" t="s">
        <v>61</v>
      </c>
    </row>
    <row r="265" spans="1:34" s="63" customFormat="1" ht="12.95" customHeight="1" x14ac:dyDescent="0.2">
      <c r="A265" s="63" t="s">
        <v>92</v>
      </c>
      <c r="B265" s="57"/>
      <c r="C265" s="56">
        <v>42597.417000000001</v>
      </c>
      <c r="D265" s="56"/>
      <c r="E265" s="63">
        <f t="shared" si="36"/>
        <v>5532.9655633653319</v>
      </c>
      <c r="F265" s="63">
        <f t="shared" si="45"/>
        <v>5533</v>
      </c>
      <c r="G265" s="56">
        <f t="shared" si="37"/>
        <v>-2.2777289996156469E-2</v>
      </c>
      <c r="I265" s="63">
        <f t="shared" si="43"/>
        <v>-2.2777289996156469E-2</v>
      </c>
      <c r="Q265" s="91">
        <f t="shared" si="38"/>
        <v>27578.917000000001</v>
      </c>
      <c r="R265" s="63">
        <f t="shared" si="39"/>
        <v>5.1880493956900961E-4</v>
      </c>
      <c r="S265" s="57">
        <f t="shared" si="44"/>
        <v>0.1</v>
      </c>
      <c r="T265" s="63">
        <f t="shared" si="40"/>
        <v>5.1880493956900961E-5</v>
      </c>
      <c r="AD265" s="63" t="s">
        <v>69</v>
      </c>
      <c r="AE265" s="63">
        <v>11</v>
      </c>
      <c r="AF265" s="63" t="s">
        <v>72</v>
      </c>
      <c r="AH265" s="63" t="s">
        <v>61</v>
      </c>
    </row>
    <row r="266" spans="1:34" s="63" customFormat="1" ht="12.95" customHeight="1" x14ac:dyDescent="0.2">
      <c r="A266" s="63" t="s">
        <v>92</v>
      </c>
      <c r="B266" s="57"/>
      <c r="C266" s="56">
        <v>42597.451999999997</v>
      </c>
      <c r="D266" s="56"/>
      <c r="E266" s="63">
        <f t="shared" si="36"/>
        <v>5533.0184793273856</v>
      </c>
      <c r="F266" s="63">
        <f t="shared" si="45"/>
        <v>5533</v>
      </c>
      <c r="G266" s="56">
        <f t="shared" si="37"/>
        <v>1.2222710000060033E-2</v>
      </c>
      <c r="I266" s="63">
        <f t="shared" si="43"/>
        <v>1.2222710000060033E-2</v>
      </c>
      <c r="Q266" s="91">
        <f t="shared" si="38"/>
        <v>27578.951999999997</v>
      </c>
      <c r="R266" s="63">
        <f t="shared" si="39"/>
        <v>1.4939463974556754E-4</v>
      </c>
      <c r="S266" s="57">
        <f t="shared" si="44"/>
        <v>0.1</v>
      </c>
      <c r="T266" s="63">
        <f t="shared" si="40"/>
        <v>1.4939463974556755E-5</v>
      </c>
      <c r="AD266" s="63" t="s">
        <v>69</v>
      </c>
      <c r="AE266" s="63">
        <v>12</v>
      </c>
      <c r="AF266" s="63" t="s">
        <v>81</v>
      </c>
      <c r="AH266" s="63" t="s">
        <v>61</v>
      </c>
    </row>
    <row r="267" spans="1:34" s="63" customFormat="1" ht="12.95" customHeight="1" x14ac:dyDescent="0.2">
      <c r="A267" s="63" t="s">
        <v>92</v>
      </c>
      <c r="B267" s="57" t="s">
        <v>49</v>
      </c>
      <c r="C267" s="56">
        <v>42600.408000000003</v>
      </c>
      <c r="D267" s="56"/>
      <c r="E267" s="63">
        <f t="shared" si="36"/>
        <v>5537.4876102944454</v>
      </c>
      <c r="F267" s="63">
        <f t="shared" si="45"/>
        <v>5537.5</v>
      </c>
      <c r="G267" s="56">
        <f t="shared" si="37"/>
        <v>-8.1948749939328991E-3</v>
      </c>
      <c r="I267" s="63">
        <f t="shared" si="43"/>
        <v>-8.1948749939328991E-3</v>
      </c>
      <c r="Q267" s="91">
        <f t="shared" si="38"/>
        <v>27581.908000000003</v>
      </c>
      <c r="R267" s="63">
        <f t="shared" si="39"/>
        <v>6.7155976166186732E-5</v>
      </c>
      <c r="S267" s="57">
        <f t="shared" si="44"/>
        <v>0.1</v>
      </c>
      <c r="T267" s="63">
        <f t="shared" si="40"/>
        <v>6.7155976166186732E-6</v>
      </c>
      <c r="AD267" s="63" t="s">
        <v>69</v>
      </c>
      <c r="AE267" s="63">
        <v>9</v>
      </c>
      <c r="AF267" s="63" t="s">
        <v>72</v>
      </c>
      <c r="AH267" s="63" t="s">
        <v>61</v>
      </c>
    </row>
    <row r="268" spans="1:34" s="63" customFormat="1" ht="12.95" customHeight="1" x14ac:dyDescent="0.2">
      <c r="A268" s="63" t="s">
        <v>92</v>
      </c>
      <c r="B268" s="57"/>
      <c r="C268" s="56">
        <v>42601.391000000003</v>
      </c>
      <c r="D268" s="56"/>
      <c r="E268" s="63">
        <f t="shared" si="36"/>
        <v>5538.9737928859922</v>
      </c>
      <c r="F268" s="63">
        <f t="shared" si="45"/>
        <v>5539</v>
      </c>
      <c r="G268" s="56">
        <f t="shared" si="37"/>
        <v>-1.7334069998469204E-2</v>
      </c>
      <c r="I268" s="63">
        <f t="shared" si="43"/>
        <v>-1.7334069998469204E-2</v>
      </c>
      <c r="Q268" s="91">
        <f t="shared" si="38"/>
        <v>27582.891000000003</v>
      </c>
      <c r="R268" s="63">
        <f t="shared" si="39"/>
        <v>3.0046998271183014E-4</v>
      </c>
      <c r="S268" s="57">
        <f t="shared" si="44"/>
        <v>0.1</v>
      </c>
      <c r="T268" s="63">
        <f t="shared" si="40"/>
        <v>3.0046998271183016E-5</v>
      </c>
      <c r="AD268" s="63" t="s">
        <v>69</v>
      </c>
      <c r="AE268" s="63">
        <v>8</v>
      </c>
      <c r="AF268" s="63" t="s">
        <v>72</v>
      </c>
      <c r="AH268" s="63" t="s">
        <v>61</v>
      </c>
    </row>
    <row r="269" spans="1:34" s="63" customFormat="1" ht="12.95" customHeight="1" x14ac:dyDescent="0.2">
      <c r="A269" s="63" t="s">
        <v>92</v>
      </c>
      <c r="B269" s="57"/>
      <c r="C269" s="56">
        <v>42601.408000000003</v>
      </c>
      <c r="D269" s="56"/>
      <c r="E269" s="63">
        <f t="shared" si="36"/>
        <v>5538.9994949247066</v>
      </c>
      <c r="F269" s="63">
        <f t="shared" si="45"/>
        <v>5539</v>
      </c>
      <c r="G269" s="56">
        <f t="shared" si="37"/>
        <v>-3.3406999864382669E-4</v>
      </c>
      <c r="I269" s="63">
        <f t="shared" si="43"/>
        <v>-3.3406999864382669E-4</v>
      </c>
      <c r="Q269" s="91">
        <f t="shared" si="38"/>
        <v>27582.908000000003</v>
      </c>
      <c r="R269" s="63">
        <f t="shared" si="39"/>
        <v>1.1160276399388637E-7</v>
      </c>
      <c r="S269" s="57">
        <f t="shared" si="44"/>
        <v>0.1</v>
      </c>
      <c r="T269" s="63">
        <f t="shared" si="40"/>
        <v>1.1160276399388638E-8</v>
      </c>
      <c r="AD269" s="63" t="s">
        <v>69</v>
      </c>
      <c r="AE269" s="63">
        <v>11</v>
      </c>
      <c r="AF269" s="63" t="s">
        <v>81</v>
      </c>
      <c r="AH269" s="63" t="s">
        <v>61</v>
      </c>
    </row>
    <row r="270" spans="1:34" s="63" customFormat="1" ht="12.95" customHeight="1" x14ac:dyDescent="0.2">
      <c r="A270" s="63" t="s">
        <v>92</v>
      </c>
      <c r="B270" s="57" t="s">
        <v>49</v>
      </c>
      <c r="C270" s="56">
        <v>42604.398000000001</v>
      </c>
      <c r="D270" s="56"/>
      <c r="E270" s="63">
        <f t="shared" si="36"/>
        <v>5543.5200299691833</v>
      </c>
      <c r="F270" s="63">
        <f t="shared" si="45"/>
        <v>5543.5</v>
      </c>
      <c r="G270" s="56">
        <f t="shared" si="37"/>
        <v>1.3248344999738038E-2</v>
      </c>
      <c r="I270" s="63">
        <f t="shared" si="43"/>
        <v>1.3248344999738038E-2</v>
      </c>
      <c r="Q270" s="91">
        <f t="shared" si="38"/>
        <v>27585.898000000001</v>
      </c>
      <c r="R270" s="63">
        <f t="shared" si="39"/>
        <v>1.7551864523208385E-4</v>
      </c>
      <c r="S270" s="57">
        <f t="shared" si="44"/>
        <v>0.1</v>
      </c>
      <c r="T270" s="63">
        <f t="shared" si="40"/>
        <v>1.7551864523208384E-5</v>
      </c>
      <c r="AE270" s="63">
        <v>10</v>
      </c>
      <c r="AF270" s="63" t="s">
        <v>72</v>
      </c>
      <c r="AH270" s="63" t="s">
        <v>61</v>
      </c>
    </row>
    <row r="271" spans="1:34" s="63" customFormat="1" ht="12.95" customHeight="1" x14ac:dyDescent="0.2">
      <c r="A271" s="63" t="s">
        <v>92</v>
      </c>
      <c r="B271" s="57"/>
      <c r="C271" s="56">
        <v>42607.377</v>
      </c>
      <c r="D271" s="56"/>
      <c r="E271" s="63">
        <f t="shared" si="36"/>
        <v>5548.0239342827299</v>
      </c>
      <c r="F271" s="63">
        <f t="shared" si="45"/>
        <v>5548</v>
      </c>
      <c r="G271" s="56">
        <f t="shared" si="37"/>
        <v>1.5830759999516886E-2</v>
      </c>
      <c r="I271" s="63">
        <f t="shared" si="43"/>
        <v>1.5830759999516886E-2</v>
      </c>
      <c r="Q271" s="91">
        <f t="shared" si="38"/>
        <v>27588.877</v>
      </c>
      <c r="R271" s="63">
        <f t="shared" si="39"/>
        <v>2.5061296216230387E-4</v>
      </c>
      <c r="S271" s="57">
        <f t="shared" si="44"/>
        <v>0.1</v>
      </c>
      <c r="T271" s="63">
        <f t="shared" si="40"/>
        <v>2.5061296216230387E-5</v>
      </c>
      <c r="AE271" s="63">
        <v>7</v>
      </c>
      <c r="AF271" s="63" t="s">
        <v>72</v>
      </c>
      <c r="AH271" s="63" t="s">
        <v>61</v>
      </c>
    </row>
    <row r="272" spans="1:34" s="63" customFormat="1" ht="12.95" customHeight="1" x14ac:dyDescent="0.2">
      <c r="A272" s="87" t="s">
        <v>93</v>
      </c>
      <c r="B272" s="88" t="s">
        <v>50</v>
      </c>
      <c r="C272" s="89">
        <v>42633.177000000003</v>
      </c>
      <c r="D272" s="56"/>
      <c r="E272" s="63">
        <f t="shared" si="36"/>
        <v>5587.0305577434674</v>
      </c>
      <c r="F272" s="63">
        <f t="shared" si="45"/>
        <v>5587</v>
      </c>
      <c r="G272" s="56">
        <f t="shared" si="37"/>
        <v>2.021169000363443E-2</v>
      </c>
      <c r="I272" s="63">
        <f t="shared" si="43"/>
        <v>2.021169000363443E-2</v>
      </c>
      <c r="O272" s="63">
        <f ca="1">+C$11+C$12*$F272</f>
        <v>0.15423787056497945</v>
      </c>
      <c r="Q272" s="91">
        <f t="shared" si="38"/>
        <v>27614.677000000003</v>
      </c>
      <c r="R272" s="63">
        <f t="shared" si="39"/>
        <v>4.0851241280301598E-4</v>
      </c>
      <c r="S272" s="57">
        <f t="shared" si="44"/>
        <v>0.1</v>
      </c>
      <c r="T272" s="63">
        <f t="shared" si="40"/>
        <v>4.0851241280301598E-5</v>
      </c>
    </row>
    <row r="273" spans="1:34" s="63" customFormat="1" ht="12.95" customHeight="1" x14ac:dyDescent="0.2">
      <c r="A273" s="87" t="s">
        <v>93</v>
      </c>
      <c r="B273" s="88" t="s">
        <v>50</v>
      </c>
      <c r="C273" s="89">
        <v>42637.150999999998</v>
      </c>
      <c r="D273" s="56"/>
      <c r="E273" s="63">
        <f t="shared" si="36"/>
        <v>5593.0387872641168</v>
      </c>
      <c r="F273" s="63">
        <f t="shared" si="45"/>
        <v>5593</v>
      </c>
      <c r="G273" s="56">
        <f t="shared" si="37"/>
        <v>2.5654910001321696E-2</v>
      </c>
      <c r="I273" s="63">
        <f t="shared" si="43"/>
        <v>2.5654910001321696E-2</v>
      </c>
      <c r="O273" s="63">
        <f ca="1">+C$11+C$12*$F273</f>
        <v>0.15414839644488559</v>
      </c>
      <c r="Q273" s="91">
        <f t="shared" si="38"/>
        <v>27618.650999999998</v>
      </c>
      <c r="R273" s="63">
        <f t="shared" si="39"/>
        <v>6.5817440717591601E-4</v>
      </c>
      <c r="S273" s="57">
        <f t="shared" si="44"/>
        <v>0.1</v>
      </c>
      <c r="T273" s="63">
        <f t="shared" si="40"/>
        <v>6.5817440717591609E-5</v>
      </c>
    </row>
    <row r="274" spans="1:34" s="63" customFormat="1" ht="12.95" customHeight="1" x14ac:dyDescent="0.2">
      <c r="A274" s="63" t="s">
        <v>92</v>
      </c>
      <c r="B274" s="57"/>
      <c r="C274" s="56">
        <v>42652.332000000002</v>
      </c>
      <c r="D274" s="56"/>
      <c r="E274" s="63">
        <f t="shared" si="36"/>
        <v>5615.9907078361148</v>
      </c>
      <c r="F274" s="63">
        <f t="shared" si="45"/>
        <v>5616</v>
      </c>
      <c r="G274" s="56">
        <f t="shared" si="37"/>
        <v>-6.1460799988708459E-3</v>
      </c>
      <c r="I274" s="63">
        <f t="shared" si="43"/>
        <v>-6.1460799988708459E-3</v>
      </c>
      <c r="Q274" s="91">
        <f t="shared" si="38"/>
        <v>27633.832000000002</v>
      </c>
      <c r="R274" s="63">
        <f t="shared" si="39"/>
        <v>3.7774299352520258E-5</v>
      </c>
      <c r="S274" s="57">
        <f t="shared" si="44"/>
        <v>0.1</v>
      </c>
      <c r="T274" s="63">
        <f t="shared" si="40"/>
        <v>3.7774299352520261E-6</v>
      </c>
      <c r="AE274" s="63">
        <v>8</v>
      </c>
      <c r="AF274" s="63" t="s">
        <v>72</v>
      </c>
      <c r="AH274" s="63" t="s">
        <v>61</v>
      </c>
    </row>
    <row r="275" spans="1:34" s="63" customFormat="1" ht="12.95" customHeight="1" x14ac:dyDescent="0.2">
      <c r="A275" s="63" t="s">
        <v>94</v>
      </c>
      <c r="B275" s="57"/>
      <c r="C275" s="56">
        <v>42878.548000000003</v>
      </c>
      <c r="D275" s="56"/>
      <c r="E275" s="63">
        <f t="shared" si="36"/>
        <v>5958.0032013552327</v>
      </c>
      <c r="F275" s="63">
        <f t="shared" si="45"/>
        <v>5958</v>
      </c>
      <c r="G275" s="56">
        <f t="shared" si="37"/>
        <v>2.1174600042286329E-3</v>
      </c>
      <c r="I275" s="63">
        <f t="shared" si="43"/>
        <v>2.1174600042286329E-3</v>
      </c>
      <c r="Q275" s="91">
        <f t="shared" si="38"/>
        <v>27860.048000000003</v>
      </c>
      <c r="R275" s="63">
        <f t="shared" si="39"/>
        <v>4.483636869507922E-6</v>
      </c>
      <c r="S275" s="57">
        <f t="shared" si="44"/>
        <v>0.1</v>
      </c>
      <c r="T275" s="63">
        <f t="shared" si="40"/>
        <v>4.4836368695079221E-7</v>
      </c>
      <c r="AD275" s="63" t="s">
        <v>69</v>
      </c>
      <c r="AE275" s="63">
        <v>11</v>
      </c>
      <c r="AF275" s="63" t="s">
        <v>60</v>
      </c>
      <c r="AH275" s="63" t="s">
        <v>61</v>
      </c>
    </row>
    <row r="276" spans="1:34" s="63" customFormat="1" ht="12.95" customHeight="1" x14ac:dyDescent="0.2">
      <c r="A276" s="87" t="s">
        <v>95</v>
      </c>
      <c r="B276" s="88" t="s">
        <v>50</v>
      </c>
      <c r="C276" s="89">
        <v>42904.379000000001</v>
      </c>
      <c r="D276" s="56"/>
      <c r="E276" s="63">
        <f t="shared" si="36"/>
        <v>5997.0566932395022</v>
      </c>
      <c r="F276" s="63">
        <f t="shared" si="45"/>
        <v>5997</v>
      </c>
      <c r="G276" s="56">
        <f t="shared" si="37"/>
        <v>3.7498390003747772E-2</v>
      </c>
      <c r="I276" s="63">
        <f t="shared" si="43"/>
        <v>3.7498390003747772E-2</v>
      </c>
      <c r="O276" s="63">
        <f ca="1">+C$11+C$12*$F276</f>
        <v>0.14812380569190117</v>
      </c>
      <c r="Q276" s="91">
        <f t="shared" si="38"/>
        <v>27885.879000000001</v>
      </c>
      <c r="R276" s="63">
        <f t="shared" si="39"/>
        <v>1.4061292528731709E-3</v>
      </c>
      <c r="S276" s="57">
        <f t="shared" si="44"/>
        <v>0.1</v>
      </c>
      <c r="T276" s="63">
        <f t="shared" si="40"/>
        <v>1.4061292528731709E-4</v>
      </c>
    </row>
    <row r="277" spans="1:34" s="63" customFormat="1" ht="12.95" customHeight="1" x14ac:dyDescent="0.2">
      <c r="A277" s="63" t="s">
        <v>96</v>
      </c>
      <c r="B277" s="57" t="s">
        <v>49</v>
      </c>
      <c r="C277" s="56">
        <v>42920.557999999997</v>
      </c>
      <c r="D277" s="56"/>
      <c r="E277" s="63">
        <f t="shared" ref="E277:E340" si="46">+(C277-C$7)/C$8</f>
        <v>6021.5174746724888</v>
      </c>
      <c r="F277" s="63">
        <f t="shared" si="45"/>
        <v>6021.5</v>
      </c>
      <c r="G277" s="56">
        <f t="shared" ref="G277:G340" si="47">+C277-(C$7+F277*C$8)</f>
        <v>1.155820499843685E-2</v>
      </c>
      <c r="I277" s="63">
        <f t="shared" si="43"/>
        <v>1.155820499843685E-2</v>
      </c>
      <c r="Q277" s="91">
        <f t="shared" ref="Q277:Q340" si="48">+C277-15018.5</f>
        <v>27902.057999999997</v>
      </c>
      <c r="R277" s="63">
        <f t="shared" ref="R277:R340" si="49">+(P277-G277)^2</f>
        <v>1.3359210278589056E-4</v>
      </c>
      <c r="S277" s="57">
        <f t="shared" si="44"/>
        <v>0.1</v>
      </c>
      <c r="T277" s="63">
        <f t="shared" ref="T277:T340" si="50">+S277*R277</f>
        <v>1.3359210278589057E-5</v>
      </c>
      <c r="AD277" s="63" t="s">
        <v>69</v>
      </c>
      <c r="AE277" s="63">
        <v>9</v>
      </c>
      <c r="AF277" s="63" t="s">
        <v>97</v>
      </c>
      <c r="AH277" s="63" t="s">
        <v>61</v>
      </c>
    </row>
    <row r="278" spans="1:34" s="63" customFormat="1" ht="12.95" customHeight="1" x14ac:dyDescent="0.2">
      <c r="A278" s="63" t="s">
        <v>96</v>
      </c>
      <c r="B278" s="57"/>
      <c r="C278" s="56">
        <v>42921.546000000002</v>
      </c>
      <c r="D278" s="56"/>
      <c r="E278" s="63">
        <f t="shared" si="46"/>
        <v>6023.0112166871941</v>
      </c>
      <c r="F278" s="63">
        <f t="shared" si="45"/>
        <v>6023</v>
      </c>
      <c r="G278" s="56">
        <f t="shared" si="47"/>
        <v>7.4190099985571578E-3</v>
      </c>
      <c r="I278" s="63">
        <f t="shared" si="43"/>
        <v>7.4190099985571578E-3</v>
      </c>
      <c r="Q278" s="91">
        <f t="shared" si="48"/>
        <v>27903.046000000002</v>
      </c>
      <c r="R278" s="63">
        <f t="shared" si="49"/>
        <v>5.504170935869108E-5</v>
      </c>
      <c r="S278" s="57">
        <f t="shared" si="44"/>
        <v>0.1</v>
      </c>
      <c r="T278" s="63">
        <f t="shared" si="50"/>
        <v>5.5041709358691082E-6</v>
      </c>
      <c r="AD278" s="63" t="s">
        <v>69</v>
      </c>
      <c r="AE278" s="63">
        <v>9</v>
      </c>
      <c r="AF278" s="63" t="s">
        <v>98</v>
      </c>
      <c r="AH278" s="63" t="s">
        <v>61</v>
      </c>
    </row>
    <row r="279" spans="1:34" s="63" customFormat="1" ht="12.95" customHeight="1" x14ac:dyDescent="0.2">
      <c r="A279" s="63" t="s">
        <v>96</v>
      </c>
      <c r="B279" s="57"/>
      <c r="C279" s="56">
        <v>42927.495999999999</v>
      </c>
      <c r="D279" s="56"/>
      <c r="E279" s="63">
        <f t="shared" si="46"/>
        <v>6032.0069302372422</v>
      </c>
      <c r="F279" s="63">
        <f t="shared" si="45"/>
        <v>6032</v>
      </c>
      <c r="G279" s="56">
        <f t="shared" si="47"/>
        <v>4.5838399964850396E-3</v>
      </c>
      <c r="I279" s="63">
        <f t="shared" si="43"/>
        <v>4.5838399964850396E-3</v>
      </c>
      <c r="Q279" s="91">
        <f t="shared" si="48"/>
        <v>27908.995999999999</v>
      </c>
      <c r="R279" s="63">
        <f t="shared" si="49"/>
        <v>2.1011589113375967E-5</v>
      </c>
      <c r="S279" s="57">
        <f t="shared" si="44"/>
        <v>0.1</v>
      </c>
      <c r="T279" s="63">
        <f t="shared" si="50"/>
        <v>2.1011589113375969E-6</v>
      </c>
      <c r="AD279" s="63" t="s">
        <v>69</v>
      </c>
      <c r="AE279" s="63">
        <v>9</v>
      </c>
      <c r="AF279" s="63" t="s">
        <v>99</v>
      </c>
      <c r="AH279" s="63" t="s">
        <v>61</v>
      </c>
    </row>
    <row r="280" spans="1:34" s="63" customFormat="1" ht="12.95" customHeight="1" x14ac:dyDescent="0.2">
      <c r="A280" s="63" t="s">
        <v>96</v>
      </c>
      <c r="B280" s="57"/>
      <c r="C280" s="56">
        <v>42931.436999999998</v>
      </c>
      <c r="D280" s="56"/>
      <c r="E280" s="63">
        <f t="shared" si="46"/>
        <v>6037.9652675650996</v>
      </c>
      <c r="F280" s="63">
        <f t="shared" si="45"/>
        <v>6038</v>
      </c>
      <c r="G280" s="56">
        <f t="shared" si="47"/>
        <v>-2.2972940001636744E-2</v>
      </c>
      <c r="I280" s="63">
        <f t="shared" si="43"/>
        <v>-2.2972940001636744E-2</v>
      </c>
      <c r="Q280" s="91">
        <f t="shared" si="48"/>
        <v>27912.936999999998</v>
      </c>
      <c r="R280" s="63">
        <f t="shared" si="49"/>
        <v>5.2775597231880162E-4</v>
      </c>
      <c r="S280" s="57">
        <f t="shared" si="44"/>
        <v>0.1</v>
      </c>
      <c r="T280" s="63">
        <f t="shared" si="50"/>
        <v>5.2775597231880164E-5</v>
      </c>
      <c r="AD280" s="63" t="s">
        <v>69</v>
      </c>
      <c r="AE280" s="63">
        <v>12</v>
      </c>
      <c r="AF280" s="63" t="s">
        <v>99</v>
      </c>
      <c r="AH280" s="63" t="s">
        <v>61</v>
      </c>
    </row>
    <row r="281" spans="1:34" s="63" customFormat="1" ht="12.95" customHeight="1" x14ac:dyDescent="0.2">
      <c r="A281" s="63" t="s">
        <v>96</v>
      </c>
      <c r="B281" s="57"/>
      <c r="C281" s="56">
        <v>42931.478000000003</v>
      </c>
      <c r="D281" s="56"/>
      <c r="E281" s="63">
        <f t="shared" si="46"/>
        <v>6038.0272548349476</v>
      </c>
      <c r="F281" s="63">
        <f t="shared" si="45"/>
        <v>6038</v>
      </c>
      <c r="G281" s="56">
        <f t="shared" si="47"/>
        <v>1.8027060003078077E-2</v>
      </c>
      <c r="I281" s="63">
        <f t="shared" si="43"/>
        <v>1.8027060003078077E-2</v>
      </c>
      <c r="Q281" s="91">
        <f t="shared" si="48"/>
        <v>27912.978000000003</v>
      </c>
      <c r="R281" s="63">
        <f t="shared" si="49"/>
        <v>3.2497489235457734E-4</v>
      </c>
      <c r="S281" s="57">
        <f t="shared" si="44"/>
        <v>0.1</v>
      </c>
      <c r="T281" s="63">
        <f t="shared" si="50"/>
        <v>3.2497489235457733E-5</v>
      </c>
      <c r="AD281" s="63" t="s">
        <v>69</v>
      </c>
      <c r="AE281" s="63">
        <v>15</v>
      </c>
      <c r="AF281" s="63" t="s">
        <v>97</v>
      </c>
      <c r="AH281" s="63" t="s">
        <v>61</v>
      </c>
    </row>
    <row r="282" spans="1:34" s="63" customFormat="1" ht="12.95" customHeight="1" x14ac:dyDescent="0.2">
      <c r="A282" s="63" t="s">
        <v>96</v>
      </c>
      <c r="B282" s="57"/>
      <c r="C282" s="56">
        <v>42933.434000000001</v>
      </c>
      <c r="D282" s="56"/>
      <c r="E282" s="63">
        <f t="shared" si="46"/>
        <v>6040.9845011717352</v>
      </c>
      <c r="F282" s="63">
        <f t="shared" si="45"/>
        <v>6041</v>
      </c>
      <c r="G282" s="56">
        <f t="shared" si="47"/>
        <v>-1.0251330000755843E-2</v>
      </c>
      <c r="I282" s="63">
        <f t="shared" si="43"/>
        <v>-1.0251330000755843E-2</v>
      </c>
      <c r="Q282" s="91">
        <f t="shared" si="48"/>
        <v>27914.934000000001</v>
      </c>
      <c r="R282" s="63">
        <f t="shared" si="49"/>
        <v>1.0508976678439678E-4</v>
      </c>
      <c r="S282" s="57">
        <f t="shared" si="44"/>
        <v>0.1</v>
      </c>
      <c r="T282" s="63">
        <f t="shared" si="50"/>
        <v>1.0508976678439679E-5</v>
      </c>
      <c r="AD282" s="63" t="s">
        <v>69</v>
      </c>
      <c r="AE282" s="63">
        <v>10</v>
      </c>
      <c r="AF282" s="63" t="s">
        <v>99</v>
      </c>
      <c r="AH282" s="63" t="s">
        <v>61</v>
      </c>
    </row>
    <row r="283" spans="1:34" s="63" customFormat="1" ht="12.95" customHeight="1" x14ac:dyDescent="0.2">
      <c r="A283" s="63" t="s">
        <v>96</v>
      </c>
      <c r="B283" s="57"/>
      <c r="C283" s="56">
        <v>42935.423000000003</v>
      </c>
      <c r="D283" s="56"/>
      <c r="E283" s="63">
        <f t="shared" si="46"/>
        <v>6043.9916397013267</v>
      </c>
      <c r="F283" s="63">
        <f t="shared" si="45"/>
        <v>6044</v>
      </c>
      <c r="G283" s="56">
        <f t="shared" si="47"/>
        <v>-5.5297199942287989E-3</v>
      </c>
      <c r="I283" s="63">
        <f t="shared" si="43"/>
        <v>-5.5297199942287989E-3</v>
      </c>
      <c r="Q283" s="91">
        <f t="shared" si="48"/>
        <v>27916.923000000003</v>
      </c>
      <c r="R283" s="63">
        <f t="shared" si="49"/>
        <v>3.0577803214573746E-5</v>
      </c>
      <c r="S283" s="57">
        <f t="shared" si="44"/>
        <v>0.1</v>
      </c>
      <c r="T283" s="63">
        <f t="shared" si="50"/>
        <v>3.0577803214573748E-6</v>
      </c>
      <c r="AD283" s="63" t="s">
        <v>69</v>
      </c>
      <c r="AE283" s="63">
        <v>10</v>
      </c>
      <c r="AF283" s="63" t="s">
        <v>72</v>
      </c>
      <c r="AH283" s="63" t="s">
        <v>61</v>
      </c>
    </row>
    <row r="284" spans="1:34" s="63" customFormat="1" ht="12.95" customHeight="1" x14ac:dyDescent="0.2">
      <c r="A284" s="63" t="s">
        <v>96</v>
      </c>
      <c r="B284" s="57"/>
      <c r="C284" s="56">
        <v>42935.434000000001</v>
      </c>
      <c r="D284" s="56"/>
      <c r="E284" s="63">
        <f t="shared" si="46"/>
        <v>6044.0082704322567</v>
      </c>
      <c r="F284" s="63">
        <f t="shared" si="45"/>
        <v>6044</v>
      </c>
      <c r="G284" s="56">
        <f t="shared" si="47"/>
        <v>5.4702800043742172E-3</v>
      </c>
      <c r="I284" s="63">
        <f t="shared" si="43"/>
        <v>5.4702800043742172E-3</v>
      </c>
      <c r="Q284" s="91">
        <f t="shared" si="48"/>
        <v>27916.934000000001</v>
      </c>
      <c r="R284" s="63">
        <f t="shared" si="49"/>
        <v>2.9923963326256385E-5</v>
      </c>
      <c r="S284" s="57">
        <f t="shared" si="44"/>
        <v>0.1</v>
      </c>
      <c r="T284" s="63">
        <f t="shared" si="50"/>
        <v>2.9923963326256386E-6</v>
      </c>
      <c r="AD284" s="63" t="s">
        <v>69</v>
      </c>
      <c r="AE284" s="63">
        <v>15</v>
      </c>
      <c r="AF284" s="63" t="s">
        <v>99</v>
      </c>
      <c r="AH284" s="63" t="s">
        <v>61</v>
      </c>
    </row>
    <row r="285" spans="1:34" s="63" customFormat="1" ht="12.95" customHeight="1" x14ac:dyDescent="0.2">
      <c r="A285" s="63" t="s">
        <v>96</v>
      </c>
      <c r="B285" s="57"/>
      <c r="C285" s="56">
        <v>42937.400999999998</v>
      </c>
      <c r="D285" s="56"/>
      <c r="E285" s="63">
        <f t="shared" si="46"/>
        <v>6046.9821474999753</v>
      </c>
      <c r="F285" s="63">
        <f t="shared" si="45"/>
        <v>6047</v>
      </c>
      <c r="G285" s="56">
        <f t="shared" si="47"/>
        <v>-1.1808110000856686E-2</v>
      </c>
      <c r="I285" s="63">
        <f t="shared" si="43"/>
        <v>-1.1808110000856686E-2</v>
      </c>
      <c r="Q285" s="91">
        <f t="shared" si="48"/>
        <v>27918.900999999998</v>
      </c>
      <c r="R285" s="63">
        <f t="shared" si="49"/>
        <v>1.394314617923317E-4</v>
      </c>
      <c r="S285" s="57">
        <f t="shared" si="44"/>
        <v>0.1</v>
      </c>
      <c r="T285" s="63">
        <f t="shared" si="50"/>
        <v>1.3943146179233171E-5</v>
      </c>
      <c r="AD285" s="63" t="s">
        <v>69</v>
      </c>
      <c r="AE285" s="63">
        <v>10</v>
      </c>
      <c r="AF285" s="63" t="s">
        <v>99</v>
      </c>
      <c r="AH285" s="63" t="s">
        <v>61</v>
      </c>
    </row>
    <row r="286" spans="1:34" s="63" customFormat="1" ht="12.95" customHeight="1" x14ac:dyDescent="0.2">
      <c r="A286" s="63" t="s">
        <v>96</v>
      </c>
      <c r="B286" s="57"/>
      <c r="C286" s="56">
        <v>42937.408000000003</v>
      </c>
      <c r="D286" s="56"/>
      <c r="E286" s="63">
        <f t="shared" si="46"/>
        <v>6046.9927306923955</v>
      </c>
      <c r="F286" s="63">
        <f t="shared" si="45"/>
        <v>6047</v>
      </c>
      <c r="G286" s="56">
        <f t="shared" si="47"/>
        <v>-4.8081099957926199E-3</v>
      </c>
      <c r="I286" s="63">
        <f t="shared" si="43"/>
        <v>-4.8081099957926199E-3</v>
      </c>
      <c r="Q286" s="91">
        <f t="shared" si="48"/>
        <v>27918.908000000003</v>
      </c>
      <c r="R286" s="63">
        <f t="shared" si="49"/>
        <v>2.3117921731640909E-5</v>
      </c>
      <c r="S286" s="57">
        <f t="shared" si="44"/>
        <v>0.1</v>
      </c>
      <c r="T286" s="63">
        <f t="shared" si="50"/>
        <v>2.311792173164091E-6</v>
      </c>
      <c r="AD286" s="63" t="s">
        <v>69</v>
      </c>
      <c r="AE286" s="63">
        <v>10</v>
      </c>
      <c r="AF286" s="63" t="s">
        <v>72</v>
      </c>
      <c r="AH286" s="63" t="s">
        <v>61</v>
      </c>
    </row>
    <row r="287" spans="1:34" s="63" customFormat="1" ht="12.95" customHeight="1" x14ac:dyDescent="0.2">
      <c r="A287" s="63" t="s">
        <v>100</v>
      </c>
      <c r="B287" s="57" t="s">
        <v>49</v>
      </c>
      <c r="C287" s="56">
        <v>42979.430999999997</v>
      </c>
      <c r="D287" s="56"/>
      <c r="E287" s="63">
        <f t="shared" si="46"/>
        <v>6110.5266585098425</v>
      </c>
      <c r="F287" s="63">
        <f t="shared" si="45"/>
        <v>6110.5</v>
      </c>
      <c r="G287" s="56">
        <f t="shared" si="47"/>
        <v>1.7632634997426067E-2</v>
      </c>
      <c r="I287" s="63">
        <f t="shared" si="43"/>
        <v>1.7632634997426067E-2</v>
      </c>
      <c r="Q287" s="91">
        <f t="shared" si="48"/>
        <v>27960.930999999997</v>
      </c>
      <c r="R287" s="63">
        <f t="shared" si="49"/>
        <v>3.1090981695245453E-4</v>
      </c>
      <c r="S287" s="57">
        <f t="shared" si="44"/>
        <v>0.1</v>
      </c>
      <c r="T287" s="63">
        <f t="shared" si="50"/>
        <v>3.1090981695245455E-5</v>
      </c>
      <c r="AD287" s="63" t="s">
        <v>69</v>
      </c>
      <c r="AE287" s="63">
        <v>11</v>
      </c>
      <c r="AF287" s="63" t="s">
        <v>99</v>
      </c>
      <c r="AH287" s="63" t="s">
        <v>61</v>
      </c>
    </row>
    <row r="288" spans="1:34" s="63" customFormat="1" ht="12.95" customHeight="1" x14ac:dyDescent="0.2">
      <c r="A288" s="63" t="s">
        <v>100</v>
      </c>
      <c r="B288" s="57"/>
      <c r="C288" s="56">
        <v>42980.391000000003</v>
      </c>
      <c r="D288" s="56"/>
      <c r="E288" s="63">
        <f t="shared" si="46"/>
        <v>6111.9780677549033</v>
      </c>
      <c r="F288" s="63">
        <f t="shared" si="45"/>
        <v>6112</v>
      </c>
      <c r="G288" s="56">
        <f t="shared" si="47"/>
        <v>-1.4506559993606061E-2</v>
      </c>
      <c r="I288" s="63">
        <f t="shared" si="43"/>
        <v>-1.4506559993606061E-2</v>
      </c>
      <c r="Q288" s="91">
        <f t="shared" si="48"/>
        <v>27961.891000000003</v>
      </c>
      <c r="R288" s="63">
        <f t="shared" si="49"/>
        <v>2.1044028284809187E-4</v>
      </c>
      <c r="S288" s="57">
        <f t="shared" si="44"/>
        <v>0.1</v>
      </c>
      <c r="T288" s="63">
        <f t="shared" si="50"/>
        <v>2.1044028284809188E-5</v>
      </c>
      <c r="AD288" s="63" t="s">
        <v>69</v>
      </c>
      <c r="AE288" s="63">
        <v>9</v>
      </c>
      <c r="AF288" s="63" t="s">
        <v>72</v>
      </c>
      <c r="AH288" s="63" t="s">
        <v>61</v>
      </c>
    </row>
    <row r="289" spans="1:34" s="63" customFormat="1" ht="12.95" customHeight="1" x14ac:dyDescent="0.2">
      <c r="A289" s="63" t="s">
        <v>100</v>
      </c>
      <c r="B289" s="57"/>
      <c r="C289" s="56">
        <v>42980.423000000003</v>
      </c>
      <c r="D289" s="56"/>
      <c r="E289" s="63">
        <f t="shared" si="46"/>
        <v>6112.0264480630703</v>
      </c>
      <c r="F289" s="63">
        <f t="shared" si="45"/>
        <v>6112</v>
      </c>
      <c r="G289" s="56">
        <f t="shared" si="47"/>
        <v>1.749344000563724E-2</v>
      </c>
      <c r="I289" s="63">
        <f t="shared" si="43"/>
        <v>1.749344000563724E-2</v>
      </c>
      <c r="Q289" s="91">
        <f t="shared" si="48"/>
        <v>27961.923000000003</v>
      </c>
      <c r="R289" s="63">
        <f t="shared" si="49"/>
        <v>3.0602044323082943E-4</v>
      </c>
      <c r="S289" s="57">
        <f t="shared" si="44"/>
        <v>0.1</v>
      </c>
      <c r="T289" s="63">
        <f t="shared" si="50"/>
        <v>3.0602044323082947E-5</v>
      </c>
      <c r="AD289" s="63" t="s">
        <v>69</v>
      </c>
      <c r="AE289" s="63">
        <v>8</v>
      </c>
      <c r="AF289" s="63" t="s">
        <v>99</v>
      </c>
      <c r="AH289" s="63" t="s">
        <v>61</v>
      </c>
    </row>
    <row r="290" spans="1:34" s="63" customFormat="1" ht="12.95" customHeight="1" x14ac:dyDescent="0.2">
      <c r="A290" s="63" t="s">
        <v>100</v>
      </c>
      <c r="B290" s="57" t="s">
        <v>49</v>
      </c>
      <c r="C290" s="56">
        <v>42981.434000000001</v>
      </c>
      <c r="D290" s="56"/>
      <c r="E290" s="63">
        <f t="shared" si="46"/>
        <v>6113.5549634242625</v>
      </c>
      <c r="F290" s="63">
        <f t="shared" si="45"/>
        <v>6113.5</v>
      </c>
      <c r="G290" s="56">
        <f t="shared" si="47"/>
        <v>3.6354244999529328E-2</v>
      </c>
      <c r="I290" s="63">
        <f t="shared" ref="I290:I295" si="51">+G290</f>
        <v>3.6354244999529328E-2</v>
      </c>
      <c r="Q290" s="91">
        <f t="shared" si="48"/>
        <v>27962.934000000001</v>
      </c>
      <c r="R290" s="63">
        <f t="shared" si="49"/>
        <v>1.3216311294858031E-3</v>
      </c>
      <c r="S290" s="57">
        <f t="shared" ref="S290:S295" si="52">S$16</f>
        <v>0.1</v>
      </c>
      <c r="T290" s="63">
        <f t="shared" si="50"/>
        <v>1.3216311294858031E-4</v>
      </c>
      <c r="AD290" s="63" t="s">
        <v>69</v>
      </c>
      <c r="AE290" s="63">
        <v>6</v>
      </c>
      <c r="AF290" s="63" t="s">
        <v>99</v>
      </c>
      <c r="AH290" s="63" t="s">
        <v>61</v>
      </c>
    </row>
    <row r="291" spans="1:34" s="63" customFormat="1" ht="12.95" customHeight="1" x14ac:dyDescent="0.2">
      <c r="A291" s="63" t="s">
        <v>100</v>
      </c>
      <c r="B291" s="57"/>
      <c r="C291" s="56">
        <v>42982.406000000003</v>
      </c>
      <c r="D291" s="56"/>
      <c r="E291" s="63">
        <f t="shared" si="46"/>
        <v>6115.0245152848784</v>
      </c>
      <c r="F291" s="63">
        <f t="shared" si="45"/>
        <v>6115</v>
      </c>
      <c r="G291" s="56">
        <f t="shared" si="47"/>
        <v>1.6215050003665965E-2</v>
      </c>
      <c r="I291" s="63">
        <f t="shared" si="51"/>
        <v>1.6215050003665965E-2</v>
      </c>
      <c r="Q291" s="91">
        <f t="shared" si="48"/>
        <v>27963.906000000003</v>
      </c>
      <c r="R291" s="63">
        <f t="shared" si="49"/>
        <v>2.6292784662138762E-4</v>
      </c>
      <c r="S291" s="57">
        <f t="shared" si="52"/>
        <v>0.1</v>
      </c>
      <c r="T291" s="63">
        <f t="shared" si="50"/>
        <v>2.6292784662138763E-5</v>
      </c>
      <c r="AD291" s="63" t="s">
        <v>69</v>
      </c>
      <c r="AE291" s="63">
        <v>7</v>
      </c>
      <c r="AF291" s="63" t="s">
        <v>99</v>
      </c>
      <c r="AH291" s="63" t="s">
        <v>61</v>
      </c>
    </row>
    <row r="292" spans="1:34" s="63" customFormat="1" ht="12.95" customHeight="1" x14ac:dyDescent="0.2">
      <c r="A292" s="63" t="s">
        <v>100</v>
      </c>
      <c r="B292" s="57"/>
      <c r="C292" s="56">
        <v>42984.379000000001</v>
      </c>
      <c r="D292" s="56"/>
      <c r="E292" s="63">
        <f t="shared" si="46"/>
        <v>6118.0074636603804</v>
      </c>
      <c r="F292" s="63">
        <f t="shared" si="45"/>
        <v>6118</v>
      </c>
      <c r="G292" s="56">
        <f t="shared" si="47"/>
        <v>4.9366599996574223E-3</v>
      </c>
      <c r="I292" s="63">
        <f t="shared" si="51"/>
        <v>4.9366599996574223E-3</v>
      </c>
      <c r="Q292" s="91">
        <f t="shared" si="48"/>
        <v>27965.879000000001</v>
      </c>
      <c r="R292" s="63">
        <f t="shared" si="49"/>
        <v>2.4370611952217621E-5</v>
      </c>
      <c r="S292" s="57">
        <f t="shared" si="52"/>
        <v>0.1</v>
      </c>
      <c r="T292" s="63">
        <f t="shared" si="50"/>
        <v>2.4370611952217624E-6</v>
      </c>
      <c r="AD292" s="63" t="s">
        <v>69</v>
      </c>
      <c r="AE292" s="63">
        <v>14</v>
      </c>
      <c r="AF292" s="63" t="s">
        <v>98</v>
      </c>
      <c r="AH292" s="63" t="s">
        <v>61</v>
      </c>
    </row>
    <row r="293" spans="1:34" s="63" customFormat="1" ht="12.95" customHeight="1" x14ac:dyDescent="0.2">
      <c r="A293" s="63" t="s">
        <v>100</v>
      </c>
      <c r="B293" s="57"/>
      <c r="C293" s="56">
        <v>42988.355000000003</v>
      </c>
      <c r="D293" s="56"/>
      <c r="E293" s="63">
        <f t="shared" si="46"/>
        <v>6124.0187169503015</v>
      </c>
      <c r="F293" s="63">
        <f t="shared" si="45"/>
        <v>6124</v>
      </c>
      <c r="G293" s="56">
        <f t="shared" si="47"/>
        <v>1.2379880005028099E-2</v>
      </c>
      <c r="I293" s="63">
        <f t="shared" si="51"/>
        <v>1.2379880005028099E-2</v>
      </c>
      <c r="Q293" s="91">
        <f t="shared" si="48"/>
        <v>27969.855000000003</v>
      </c>
      <c r="R293" s="63">
        <f t="shared" si="49"/>
        <v>1.5326142893889452E-4</v>
      </c>
      <c r="S293" s="57">
        <f t="shared" si="52"/>
        <v>0.1</v>
      </c>
      <c r="T293" s="63">
        <f t="shared" si="50"/>
        <v>1.5326142893889452E-5</v>
      </c>
      <c r="AD293" s="63" t="s">
        <v>69</v>
      </c>
      <c r="AE293" s="63">
        <v>14</v>
      </c>
      <c r="AF293" s="63" t="s">
        <v>98</v>
      </c>
      <c r="AH293" s="63" t="s">
        <v>61</v>
      </c>
    </row>
    <row r="294" spans="1:34" s="63" customFormat="1" ht="12.95" customHeight="1" x14ac:dyDescent="0.2">
      <c r="A294" s="63" t="s">
        <v>101</v>
      </c>
      <c r="B294" s="57"/>
      <c r="C294" s="56">
        <v>43251.591</v>
      </c>
      <c r="D294" s="56"/>
      <c r="E294" s="63">
        <f t="shared" si="46"/>
        <v>6522.0011794816764</v>
      </c>
      <c r="F294" s="63">
        <f t="shared" si="45"/>
        <v>6522</v>
      </c>
      <c r="G294" s="56">
        <f t="shared" si="47"/>
        <v>7.8013999882386997E-4</v>
      </c>
      <c r="I294" s="63">
        <f t="shared" si="51"/>
        <v>7.8013999882386997E-4</v>
      </c>
      <c r="Q294" s="91">
        <f t="shared" si="48"/>
        <v>28233.091</v>
      </c>
      <c r="R294" s="63">
        <f t="shared" si="49"/>
        <v>6.0861841776490779E-7</v>
      </c>
      <c r="S294" s="57">
        <f t="shared" si="52"/>
        <v>0.1</v>
      </c>
      <c r="T294" s="63">
        <f t="shared" si="50"/>
        <v>6.0861841776490784E-8</v>
      </c>
      <c r="AD294" s="63" t="s">
        <v>69</v>
      </c>
      <c r="AE294" s="63">
        <v>8</v>
      </c>
      <c r="AF294" s="63" t="s">
        <v>72</v>
      </c>
      <c r="AH294" s="63" t="s">
        <v>61</v>
      </c>
    </row>
    <row r="295" spans="1:34" s="63" customFormat="1" ht="12.95" customHeight="1" x14ac:dyDescent="0.2">
      <c r="A295" s="63" t="s">
        <v>101</v>
      </c>
      <c r="B295" s="57"/>
      <c r="C295" s="56">
        <v>43255.561999999998</v>
      </c>
      <c r="D295" s="56"/>
      <c r="E295" s="63">
        <f t="shared" si="46"/>
        <v>6528.0048733484391</v>
      </c>
      <c r="F295" s="63">
        <f t="shared" si="45"/>
        <v>6528</v>
      </c>
      <c r="G295" s="56">
        <f t="shared" si="47"/>
        <v>3.2233599995379336E-3</v>
      </c>
      <c r="I295" s="63">
        <f t="shared" si="51"/>
        <v>3.2233599995379336E-3</v>
      </c>
      <c r="Q295" s="91">
        <f t="shared" si="48"/>
        <v>28237.061999999998</v>
      </c>
      <c r="R295" s="63">
        <f t="shared" si="49"/>
        <v>1.0390049686621188E-5</v>
      </c>
      <c r="S295" s="57">
        <f t="shared" si="52"/>
        <v>0.1</v>
      </c>
      <c r="T295" s="63">
        <f t="shared" si="50"/>
        <v>1.0390049686621188E-6</v>
      </c>
      <c r="AD295" s="63" t="s">
        <v>69</v>
      </c>
      <c r="AE295" s="63">
        <v>10</v>
      </c>
      <c r="AF295" s="63" t="s">
        <v>60</v>
      </c>
      <c r="AH295" s="63" t="s">
        <v>61</v>
      </c>
    </row>
    <row r="296" spans="1:34" s="63" customFormat="1" ht="12.95" customHeight="1" x14ac:dyDescent="0.2">
      <c r="A296" s="87" t="s">
        <v>102</v>
      </c>
      <c r="B296" s="88" t="s">
        <v>50</v>
      </c>
      <c r="C296" s="89">
        <v>43271.433799999999</v>
      </c>
      <c r="D296" s="56"/>
      <c r="E296" s="63">
        <f t="shared" si="46"/>
        <v>6552.0012038230161</v>
      </c>
      <c r="F296" s="63">
        <f t="shared" si="45"/>
        <v>6552</v>
      </c>
      <c r="G296" s="56">
        <f t="shared" si="47"/>
        <v>7.9623999772593379E-4</v>
      </c>
      <c r="H296" s="63">
        <f>+G296</f>
        <v>7.9623999772593379E-4</v>
      </c>
      <c r="O296" s="63">
        <f ca="1">+C$11+C$12*$F296</f>
        <v>0.13984744958322204</v>
      </c>
      <c r="Q296" s="91">
        <f t="shared" si="48"/>
        <v>28252.933799999999</v>
      </c>
      <c r="R296" s="63">
        <f t="shared" si="49"/>
        <v>6.3399813397859505E-7</v>
      </c>
      <c r="S296" s="57">
        <f>S$15</f>
        <v>0.2</v>
      </c>
      <c r="T296" s="63">
        <f t="shared" si="50"/>
        <v>1.2679962679571902E-7</v>
      </c>
    </row>
    <row r="297" spans="1:34" s="63" customFormat="1" ht="12.95" customHeight="1" x14ac:dyDescent="0.2">
      <c r="A297" s="63" t="s">
        <v>101</v>
      </c>
      <c r="B297" s="57"/>
      <c r="C297" s="56">
        <v>43273.415999999997</v>
      </c>
      <c r="D297" s="56"/>
      <c r="E297" s="63">
        <f t="shared" si="46"/>
        <v>6554.9980615371178</v>
      </c>
      <c r="F297" s="63">
        <f t="shared" si="45"/>
        <v>6555</v>
      </c>
      <c r="G297" s="56">
        <f t="shared" si="47"/>
        <v>-1.2821499985875562E-3</v>
      </c>
      <c r="I297" s="63">
        <f t="shared" ref="I297:I328" si="53">+G297</f>
        <v>-1.2821499985875562E-3</v>
      </c>
      <c r="Q297" s="91">
        <f t="shared" si="48"/>
        <v>28254.915999999997</v>
      </c>
      <c r="R297" s="63">
        <f t="shared" si="49"/>
        <v>1.6439086188780703E-6</v>
      </c>
      <c r="S297" s="57">
        <f t="shared" ref="S297:S328" si="54">S$16</f>
        <v>0.1</v>
      </c>
      <c r="T297" s="63">
        <f t="shared" si="50"/>
        <v>1.6439086188780705E-7</v>
      </c>
      <c r="AD297" s="63" t="s">
        <v>69</v>
      </c>
      <c r="AE297" s="63">
        <v>8</v>
      </c>
      <c r="AF297" s="63" t="s">
        <v>72</v>
      </c>
      <c r="AH297" s="63" t="s">
        <v>61</v>
      </c>
    </row>
    <row r="298" spans="1:34" s="63" customFormat="1" ht="12.95" customHeight="1" x14ac:dyDescent="0.2">
      <c r="A298" s="87" t="s">
        <v>103</v>
      </c>
      <c r="B298" s="88" t="s">
        <v>50</v>
      </c>
      <c r="C298" s="89">
        <v>43285.32</v>
      </c>
      <c r="D298" s="56"/>
      <c r="E298" s="63">
        <f t="shared" si="46"/>
        <v>6572.9955361757475</v>
      </c>
      <c r="F298" s="63">
        <f t="shared" si="45"/>
        <v>6573</v>
      </c>
      <c r="G298" s="56">
        <f t="shared" si="47"/>
        <v>-2.9524900019168854E-3</v>
      </c>
      <c r="I298" s="63">
        <f t="shared" si="53"/>
        <v>-2.9524900019168854E-3</v>
      </c>
      <c r="O298" s="63">
        <f ca="1">+C$11+C$12*$F298</f>
        <v>0.13953429016289365</v>
      </c>
      <c r="Q298" s="91">
        <f t="shared" si="48"/>
        <v>28266.82</v>
      </c>
      <c r="R298" s="63">
        <f t="shared" si="49"/>
        <v>8.7171972114191698E-6</v>
      </c>
      <c r="S298" s="57">
        <f t="shared" si="54"/>
        <v>0.1</v>
      </c>
      <c r="T298" s="63">
        <f t="shared" si="50"/>
        <v>8.71719721141917E-7</v>
      </c>
    </row>
    <row r="299" spans="1:34" s="63" customFormat="1" ht="12.95" customHeight="1" x14ac:dyDescent="0.2">
      <c r="A299" s="87" t="s">
        <v>103</v>
      </c>
      <c r="B299" s="88" t="s">
        <v>50</v>
      </c>
      <c r="C299" s="89">
        <v>43287.3</v>
      </c>
      <c r="D299" s="56"/>
      <c r="E299" s="63">
        <f t="shared" si="46"/>
        <v>6575.9890677436697</v>
      </c>
      <c r="F299" s="63">
        <f t="shared" si="45"/>
        <v>6576</v>
      </c>
      <c r="G299" s="56">
        <f t="shared" si="47"/>
        <v>-7.2308800008613616E-3</v>
      </c>
      <c r="I299" s="63">
        <f t="shared" si="53"/>
        <v>-7.2308800008613616E-3</v>
      </c>
      <c r="O299" s="63">
        <f ca="1">+C$11+C$12*$F299</f>
        <v>0.13948955310284672</v>
      </c>
      <c r="Q299" s="91">
        <f t="shared" si="48"/>
        <v>28268.800000000003</v>
      </c>
      <c r="R299" s="63">
        <f t="shared" si="49"/>
        <v>5.2285625586856804E-5</v>
      </c>
      <c r="S299" s="57">
        <f t="shared" si="54"/>
        <v>0.1</v>
      </c>
      <c r="T299" s="63">
        <f t="shared" si="50"/>
        <v>5.2285625586856809E-6</v>
      </c>
    </row>
    <row r="300" spans="1:34" s="63" customFormat="1" ht="12.95" customHeight="1" x14ac:dyDescent="0.2">
      <c r="A300" s="87" t="s">
        <v>103</v>
      </c>
      <c r="B300" s="88" t="s">
        <v>50</v>
      </c>
      <c r="C300" s="89">
        <v>43291.269</v>
      </c>
      <c r="D300" s="56"/>
      <c r="E300" s="63">
        <f t="shared" si="46"/>
        <v>6581.9897378411715</v>
      </c>
      <c r="F300" s="63">
        <f t="shared" si="45"/>
        <v>6582</v>
      </c>
      <c r="G300" s="56">
        <f t="shared" si="47"/>
        <v>-6.7876600005547516E-3</v>
      </c>
      <c r="I300" s="63">
        <f t="shared" si="53"/>
        <v>-6.7876600005547516E-3</v>
      </c>
      <c r="O300" s="63">
        <f ca="1">+C$11+C$12*$F300</f>
        <v>0.13940007898275292</v>
      </c>
      <c r="Q300" s="91">
        <f t="shared" si="48"/>
        <v>28272.769</v>
      </c>
      <c r="R300" s="63">
        <f t="shared" si="49"/>
        <v>4.6072328283130933E-5</v>
      </c>
      <c r="S300" s="57">
        <f t="shared" si="54"/>
        <v>0.1</v>
      </c>
      <c r="T300" s="63">
        <f t="shared" si="50"/>
        <v>4.6072328283130936E-6</v>
      </c>
    </row>
    <row r="301" spans="1:34" s="63" customFormat="1" ht="12.95" customHeight="1" x14ac:dyDescent="0.2">
      <c r="A301" s="63" t="s">
        <v>101</v>
      </c>
      <c r="B301" s="57"/>
      <c r="C301" s="56">
        <v>43292.595000000001</v>
      </c>
      <c r="D301" s="56"/>
      <c r="E301" s="63">
        <f t="shared" si="46"/>
        <v>6583.9944968608988</v>
      </c>
      <c r="F301" s="63">
        <f t="shared" si="45"/>
        <v>6584</v>
      </c>
      <c r="G301" s="56">
        <f t="shared" si="47"/>
        <v>-3.639919996203389E-3</v>
      </c>
      <c r="I301" s="63">
        <f t="shared" si="53"/>
        <v>-3.639919996203389E-3</v>
      </c>
      <c r="Q301" s="91">
        <f t="shared" si="48"/>
        <v>28274.095000000001</v>
      </c>
      <c r="R301" s="63">
        <f t="shared" si="49"/>
        <v>1.324901757876128E-5</v>
      </c>
      <c r="S301" s="57">
        <f t="shared" si="54"/>
        <v>0.1</v>
      </c>
      <c r="T301" s="63">
        <f t="shared" si="50"/>
        <v>1.324901757876128E-6</v>
      </c>
      <c r="AD301" s="63" t="s">
        <v>69</v>
      </c>
      <c r="AE301" s="63">
        <v>9</v>
      </c>
      <c r="AF301" s="63" t="s">
        <v>72</v>
      </c>
      <c r="AH301" s="63" t="s">
        <v>61</v>
      </c>
    </row>
    <row r="302" spans="1:34" s="63" customFormat="1" ht="12.95" customHeight="1" x14ac:dyDescent="0.2">
      <c r="A302" s="87" t="s">
        <v>103</v>
      </c>
      <c r="B302" s="88" t="s">
        <v>50</v>
      </c>
      <c r="C302" s="89">
        <v>43297.218999999997</v>
      </c>
      <c r="D302" s="56"/>
      <c r="E302" s="63">
        <f t="shared" si="46"/>
        <v>6590.9854513912196</v>
      </c>
      <c r="F302" s="63">
        <f t="shared" si="45"/>
        <v>6591</v>
      </c>
      <c r="G302" s="56">
        <f t="shared" si="47"/>
        <v>-9.6228300026268698E-3</v>
      </c>
      <c r="I302" s="63">
        <f t="shared" si="53"/>
        <v>-9.6228300026268698E-3</v>
      </c>
      <c r="O302" s="63">
        <f ca="1">+C$11+C$12*$F302</f>
        <v>0.13926586780261219</v>
      </c>
      <c r="Q302" s="91">
        <f t="shared" si="48"/>
        <v>28278.718999999997</v>
      </c>
      <c r="R302" s="63">
        <f t="shared" si="49"/>
        <v>9.2598857259455842E-5</v>
      </c>
      <c r="S302" s="57">
        <f t="shared" si="54"/>
        <v>0.1</v>
      </c>
      <c r="T302" s="63">
        <f t="shared" si="50"/>
        <v>9.2598857259455842E-6</v>
      </c>
    </row>
    <row r="303" spans="1:34" s="63" customFormat="1" ht="12.95" customHeight="1" x14ac:dyDescent="0.2">
      <c r="A303" s="87" t="s">
        <v>103</v>
      </c>
      <c r="B303" s="88" t="s">
        <v>50</v>
      </c>
      <c r="C303" s="89">
        <v>43301.190999999999</v>
      </c>
      <c r="D303" s="56"/>
      <c r="E303" s="63">
        <f t="shared" si="46"/>
        <v>6596.9906571426181</v>
      </c>
      <c r="F303" s="63">
        <f t="shared" si="45"/>
        <v>6597</v>
      </c>
      <c r="G303" s="56">
        <f t="shared" si="47"/>
        <v>-6.1796099980711006E-3</v>
      </c>
      <c r="I303" s="63">
        <f t="shared" si="53"/>
        <v>-6.1796099980711006E-3</v>
      </c>
      <c r="O303" s="63">
        <f ca="1">+C$11+C$12*$F303</f>
        <v>0.13917639368251833</v>
      </c>
      <c r="Q303" s="91">
        <f t="shared" si="48"/>
        <v>28282.690999999999</v>
      </c>
      <c r="R303" s="63">
        <f t="shared" si="49"/>
        <v>3.818757972826031E-5</v>
      </c>
      <c r="S303" s="57">
        <f t="shared" si="54"/>
        <v>0.1</v>
      </c>
      <c r="T303" s="63">
        <f t="shared" si="50"/>
        <v>3.818757972826031E-6</v>
      </c>
    </row>
    <row r="304" spans="1:34" s="63" customFormat="1" ht="12.95" customHeight="1" x14ac:dyDescent="0.2">
      <c r="A304" s="87" t="s">
        <v>103</v>
      </c>
      <c r="B304" s="88" t="s">
        <v>50</v>
      </c>
      <c r="C304" s="89">
        <v>43303.175999999999</v>
      </c>
      <c r="D304" s="56"/>
      <c r="E304" s="63">
        <f t="shared" si="46"/>
        <v>6599.991748133687</v>
      </c>
      <c r="F304" s="63">
        <f t="shared" si="45"/>
        <v>6600</v>
      </c>
      <c r="G304" s="56">
        <f t="shared" si="47"/>
        <v>-5.4579999996349216E-3</v>
      </c>
      <c r="I304" s="63">
        <f t="shared" si="53"/>
        <v>-5.4579999996349216E-3</v>
      </c>
      <c r="O304" s="63">
        <f ca="1">+C$11+C$12*$F304</f>
        <v>0.13913165662247143</v>
      </c>
      <c r="Q304" s="91">
        <f t="shared" si="48"/>
        <v>28284.675999999999</v>
      </c>
      <c r="R304" s="63">
        <f t="shared" si="49"/>
        <v>2.9789763996014804E-5</v>
      </c>
      <c r="S304" s="57">
        <f t="shared" si="54"/>
        <v>0.1</v>
      </c>
      <c r="T304" s="63">
        <f t="shared" si="50"/>
        <v>2.9789763996014804E-6</v>
      </c>
    </row>
    <row r="305" spans="1:34" s="63" customFormat="1" ht="12.95" customHeight="1" x14ac:dyDescent="0.2">
      <c r="A305" s="63" t="s">
        <v>101</v>
      </c>
      <c r="B305" s="57"/>
      <c r="C305" s="56">
        <v>43306.485999999997</v>
      </c>
      <c r="D305" s="56"/>
      <c r="E305" s="63">
        <f t="shared" si="46"/>
        <v>6604.9960862598482</v>
      </c>
      <c r="F305" s="63">
        <f t="shared" si="45"/>
        <v>6605</v>
      </c>
      <c r="G305" s="56">
        <f t="shared" si="47"/>
        <v>-2.5886500006890856E-3</v>
      </c>
      <c r="I305" s="63">
        <f t="shared" si="53"/>
        <v>-2.5886500006890856E-3</v>
      </c>
      <c r="Q305" s="91">
        <f t="shared" si="48"/>
        <v>28287.985999999997</v>
      </c>
      <c r="R305" s="63">
        <f t="shared" si="49"/>
        <v>6.7011088260676031E-6</v>
      </c>
      <c r="S305" s="57">
        <f t="shared" si="54"/>
        <v>0.1</v>
      </c>
      <c r="T305" s="63">
        <f t="shared" si="50"/>
        <v>6.7011088260676033E-7</v>
      </c>
      <c r="AD305" s="63" t="s">
        <v>69</v>
      </c>
      <c r="AE305" s="63">
        <v>14</v>
      </c>
      <c r="AF305" s="63" t="s">
        <v>98</v>
      </c>
      <c r="AH305" s="63" t="s">
        <v>61</v>
      </c>
    </row>
    <row r="306" spans="1:34" s="63" customFormat="1" ht="12.95" customHeight="1" x14ac:dyDescent="0.2">
      <c r="A306" s="87" t="s">
        <v>104</v>
      </c>
      <c r="B306" s="88" t="s">
        <v>49</v>
      </c>
      <c r="C306" s="89">
        <v>43307.476999999999</v>
      </c>
      <c r="D306" s="56"/>
      <c r="E306" s="63">
        <f t="shared" si="46"/>
        <v>6606.4943639284393</v>
      </c>
      <c r="F306" s="63">
        <f t="shared" si="45"/>
        <v>6606.5</v>
      </c>
      <c r="G306" s="56">
        <f t="shared" si="47"/>
        <v>-3.7278450035955757E-3</v>
      </c>
      <c r="I306" s="63">
        <f t="shared" si="53"/>
        <v>-3.7278450035955757E-3</v>
      </c>
      <c r="O306" s="63">
        <f ca="1">+C$11+C$12*$F306</f>
        <v>0.13903472632570313</v>
      </c>
      <c r="Q306" s="91">
        <f t="shared" si="48"/>
        <v>28288.976999999999</v>
      </c>
      <c r="R306" s="63">
        <f t="shared" si="49"/>
        <v>1.3896828370832497E-5</v>
      </c>
      <c r="S306" s="57">
        <f t="shared" si="54"/>
        <v>0.1</v>
      </c>
      <c r="T306" s="63">
        <f t="shared" si="50"/>
        <v>1.3896828370832497E-6</v>
      </c>
    </row>
    <row r="307" spans="1:34" s="63" customFormat="1" ht="12.95" customHeight="1" x14ac:dyDescent="0.2">
      <c r="A307" s="63" t="s">
        <v>101</v>
      </c>
      <c r="B307" s="57"/>
      <c r="C307" s="56">
        <v>43308.480000000003</v>
      </c>
      <c r="D307" s="56"/>
      <c r="E307" s="63">
        <f t="shared" si="46"/>
        <v>6608.0107842125972</v>
      </c>
      <c r="F307" s="63">
        <f t="shared" si="45"/>
        <v>6608</v>
      </c>
      <c r="G307" s="56">
        <f t="shared" si="47"/>
        <v>7.1329600032186136E-3</v>
      </c>
      <c r="I307" s="63">
        <f t="shared" si="53"/>
        <v>7.1329600032186136E-3</v>
      </c>
      <c r="Q307" s="91">
        <f t="shared" si="48"/>
        <v>28289.980000000003</v>
      </c>
      <c r="R307" s="63">
        <f t="shared" si="49"/>
        <v>5.0879118407516483E-5</v>
      </c>
      <c r="S307" s="57">
        <f t="shared" si="54"/>
        <v>0.1</v>
      </c>
      <c r="T307" s="63">
        <f t="shared" si="50"/>
        <v>5.0879118407516483E-6</v>
      </c>
      <c r="AD307" s="63" t="s">
        <v>69</v>
      </c>
      <c r="AE307" s="63">
        <v>13</v>
      </c>
      <c r="AF307" s="63" t="s">
        <v>98</v>
      </c>
      <c r="AH307" s="63" t="s">
        <v>61</v>
      </c>
    </row>
    <row r="308" spans="1:34" s="63" customFormat="1" ht="12.95" customHeight="1" x14ac:dyDescent="0.2">
      <c r="A308" s="87" t="s">
        <v>104</v>
      </c>
      <c r="B308" s="88" t="s">
        <v>49</v>
      </c>
      <c r="C308" s="89">
        <v>43311.442999999999</v>
      </c>
      <c r="D308" s="56"/>
      <c r="E308" s="63">
        <f t="shared" si="46"/>
        <v>6612.4904983720544</v>
      </c>
      <c r="F308" s="63">
        <f t="shared" si="45"/>
        <v>6612.5</v>
      </c>
      <c r="G308" s="56">
        <f t="shared" si="47"/>
        <v>-6.2846250002621673E-3</v>
      </c>
      <c r="I308" s="63">
        <f t="shared" si="53"/>
        <v>-6.2846250002621673E-3</v>
      </c>
      <c r="O308" s="63">
        <f ca="1">+C$11+C$12*$F308</f>
        <v>0.13894525220560927</v>
      </c>
      <c r="Q308" s="91">
        <f t="shared" si="48"/>
        <v>28292.942999999999</v>
      </c>
      <c r="R308" s="63">
        <f t="shared" si="49"/>
        <v>3.9496511393920248E-5</v>
      </c>
      <c r="S308" s="57">
        <f t="shared" si="54"/>
        <v>0.1</v>
      </c>
      <c r="T308" s="63">
        <f t="shared" si="50"/>
        <v>3.949651139392025E-6</v>
      </c>
    </row>
    <row r="309" spans="1:34" s="63" customFormat="1" ht="12.95" customHeight="1" x14ac:dyDescent="0.2">
      <c r="A309" s="63" t="s">
        <v>101</v>
      </c>
      <c r="B309" s="57"/>
      <c r="C309" s="56">
        <v>43312.425999999999</v>
      </c>
      <c r="D309" s="56"/>
      <c r="E309" s="63">
        <f t="shared" si="46"/>
        <v>6613.9766809636012</v>
      </c>
      <c r="F309" s="63">
        <f t="shared" si="45"/>
        <v>6614</v>
      </c>
      <c r="G309" s="56">
        <f t="shared" si="47"/>
        <v>-1.5423819997522514E-2</v>
      </c>
      <c r="I309" s="63">
        <f t="shared" si="53"/>
        <v>-1.5423819997522514E-2</v>
      </c>
      <c r="Q309" s="91">
        <f t="shared" si="48"/>
        <v>28293.925999999999</v>
      </c>
      <c r="R309" s="63">
        <f t="shared" si="49"/>
        <v>2.3789422331597541E-4</v>
      </c>
      <c r="S309" s="57">
        <f t="shared" si="54"/>
        <v>0.1</v>
      </c>
      <c r="T309" s="63">
        <f t="shared" si="50"/>
        <v>2.3789422331597542E-5</v>
      </c>
      <c r="AD309" s="63" t="s">
        <v>69</v>
      </c>
      <c r="AE309" s="63">
        <v>13</v>
      </c>
      <c r="AF309" s="63" t="s">
        <v>99</v>
      </c>
      <c r="AH309" s="63" t="s">
        <v>61</v>
      </c>
    </row>
    <row r="310" spans="1:34" s="63" customFormat="1" ht="12.95" customHeight="1" x14ac:dyDescent="0.2">
      <c r="A310" s="63" t="s">
        <v>101</v>
      </c>
      <c r="B310" s="57"/>
      <c r="C310" s="56">
        <v>43312.44</v>
      </c>
      <c r="D310" s="56"/>
      <c r="E310" s="63">
        <f t="shared" si="46"/>
        <v>6613.9978473484298</v>
      </c>
      <c r="F310" s="63">
        <f t="shared" si="45"/>
        <v>6614</v>
      </c>
      <c r="G310" s="56">
        <f t="shared" si="47"/>
        <v>-1.4238199946703389E-3</v>
      </c>
      <c r="I310" s="63">
        <f t="shared" si="53"/>
        <v>-1.4238199946703389E-3</v>
      </c>
      <c r="Q310" s="91">
        <f t="shared" si="48"/>
        <v>28293.940000000002</v>
      </c>
      <c r="R310" s="63">
        <f t="shared" si="49"/>
        <v>2.0272633772230438E-6</v>
      </c>
      <c r="S310" s="57">
        <f t="shared" si="54"/>
        <v>0.1</v>
      </c>
      <c r="T310" s="63">
        <f t="shared" si="50"/>
        <v>2.027263377223044E-7</v>
      </c>
      <c r="AD310" s="63" t="s">
        <v>69</v>
      </c>
      <c r="AE310" s="63">
        <v>21</v>
      </c>
      <c r="AF310" s="63" t="s">
        <v>98</v>
      </c>
      <c r="AH310" s="63" t="s">
        <v>61</v>
      </c>
    </row>
    <row r="311" spans="1:34" s="63" customFormat="1" ht="12.95" customHeight="1" x14ac:dyDescent="0.2">
      <c r="A311" s="63" t="s">
        <v>105</v>
      </c>
      <c r="B311" s="57"/>
      <c r="C311" s="56">
        <v>43312.447999999997</v>
      </c>
      <c r="D311" s="56"/>
      <c r="E311" s="63">
        <f t="shared" si="46"/>
        <v>6614.0099424254631</v>
      </c>
      <c r="F311" s="63">
        <f t="shared" si="45"/>
        <v>6614</v>
      </c>
      <c r="G311" s="56">
        <f t="shared" si="47"/>
        <v>6.576179999683518E-3</v>
      </c>
      <c r="I311" s="63">
        <f t="shared" si="53"/>
        <v>6.576179999683518E-3</v>
      </c>
      <c r="Q311" s="91">
        <f t="shared" si="48"/>
        <v>28293.947999999997</v>
      </c>
      <c r="R311" s="63">
        <f t="shared" si="49"/>
        <v>4.3246143388237514E-5</v>
      </c>
      <c r="S311" s="57">
        <f t="shared" si="54"/>
        <v>0.1</v>
      </c>
      <c r="T311" s="63">
        <f t="shared" si="50"/>
        <v>4.3246143388237516E-6</v>
      </c>
      <c r="AD311" s="63" t="s">
        <v>69</v>
      </c>
      <c r="AE311" s="63">
        <v>9</v>
      </c>
      <c r="AF311" s="63" t="s">
        <v>106</v>
      </c>
      <c r="AH311" s="63" t="s">
        <v>61</v>
      </c>
    </row>
    <row r="312" spans="1:34" s="63" customFormat="1" ht="12.95" customHeight="1" x14ac:dyDescent="0.2">
      <c r="A312" s="87" t="s">
        <v>104</v>
      </c>
      <c r="B312" s="88" t="s">
        <v>49</v>
      </c>
      <c r="C312" s="89">
        <v>43313.430999999997</v>
      </c>
      <c r="D312" s="56"/>
      <c r="E312" s="63">
        <f t="shared" si="46"/>
        <v>6615.4961250170099</v>
      </c>
      <c r="F312" s="63">
        <f t="shared" si="45"/>
        <v>6615.5</v>
      </c>
      <c r="G312" s="56">
        <f t="shared" si="47"/>
        <v>-2.5630150048527867E-3</v>
      </c>
      <c r="I312" s="63">
        <f t="shared" si="53"/>
        <v>-2.5630150048527867E-3</v>
      </c>
      <c r="O312" s="63">
        <f ca="1">+C$11+C$12*$F312</f>
        <v>0.13890051514556237</v>
      </c>
      <c r="Q312" s="91">
        <f t="shared" si="48"/>
        <v>28294.930999999997</v>
      </c>
      <c r="R312" s="63">
        <f t="shared" si="49"/>
        <v>6.56904591510053E-6</v>
      </c>
      <c r="S312" s="57">
        <f t="shared" si="54"/>
        <v>0.1</v>
      </c>
      <c r="T312" s="63">
        <f t="shared" si="50"/>
        <v>6.56904591510053E-7</v>
      </c>
    </row>
    <row r="313" spans="1:34" s="63" customFormat="1" ht="12.95" customHeight="1" x14ac:dyDescent="0.2">
      <c r="A313" s="63" t="s">
        <v>101</v>
      </c>
      <c r="B313" s="57"/>
      <c r="C313" s="56">
        <v>43314.43</v>
      </c>
      <c r="D313" s="56"/>
      <c r="E313" s="63">
        <f t="shared" si="46"/>
        <v>6617.0064977626462</v>
      </c>
      <c r="F313" s="63">
        <f t="shared" si="45"/>
        <v>6617</v>
      </c>
      <c r="G313" s="56">
        <f t="shared" si="47"/>
        <v>4.2977900011464953E-3</v>
      </c>
      <c r="I313" s="63">
        <f t="shared" si="53"/>
        <v>4.2977900011464953E-3</v>
      </c>
      <c r="Q313" s="91">
        <f t="shared" si="48"/>
        <v>28295.93</v>
      </c>
      <c r="R313" s="63">
        <f t="shared" si="49"/>
        <v>1.8470998893954792E-5</v>
      </c>
      <c r="S313" s="57">
        <f t="shared" si="54"/>
        <v>0.1</v>
      </c>
      <c r="T313" s="63">
        <f t="shared" si="50"/>
        <v>1.8470998893954792E-6</v>
      </c>
      <c r="AD313" s="63" t="s">
        <v>69</v>
      </c>
      <c r="AE313" s="63">
        <v>15</v>
      </c>
      <c r="AF313" s="63" t="s">
        <v>98</v>
      </c>
      <c r="AH313" s="63" t="s">
        <v>61</v>
      </c>
    </row>
    <row r="314" spans="1:34" s="63" customFormat="1" ht="12.95" customHeight="1" x14ac:dyDescent="0.2">
      <c r="A314" s="63" t="s">
        <v>105</v>
      </c>
      <c r="B314" s="57"/>
      <c r="C314" s="56">
        <v>43359.396999999997</v>
      </c>
      <c r="D314" s="56"/>
      <c r="E314" s="63">
        <f t="shared" si="46"/>
        <v>6684.9914139315861</v>
      </c>
      <c r="F314" s="63">
        <f t="shared" si="45"/>
        <v>6685</v>
      </c>
      <c r="G314" s="56">
        <f t="shared" si="47"/>
        <v>-5.6790500020724721E-3</v>
      </c>
      <c r="I314" s="63">
        <f t="shared" si="53"/>
        <v>-5.6790500020724721E-3</v>
      </c>
      <c r="Q314" s="91">
        <f t="shared" si="48"/>
        <v>28340.896999999997</v>
      </c>
      <c r="R314" s="63">
        <f t="shared" si="49"/>
        <v>3.2251608926039346E-5</v>
      </c>
      <c r="S314" s="57">
        <f t="shared" si="54"/>
        <v>0.1</v>
      </c>
      <c r="T314" s="63">
        <f t="shared" si="50"/>
        <v>3.2251608926039346E-6</v>
      </c>
      <c r="AD314" s="63" t="s">
        <v>69</v>
      </c>
      <c r="AE314" s="63">
        <v>10</v>
      </c>
      <c r="AF314" s="63" t="s">
        <v>72</v>
      </c>
      <c r="AH314" s="63" t="s">
        <v>61</v>
      </c>
    </row>
    <row r="315" spans="1:34" s="63" customFormat="1" ht="12.95" customHeight="1" x14ac:dyDescent="0.2">
      <c r="A315" s="63" t="s">
        <v>105</v>
      </c>
      <c r="B315" s="57" t="s">
        <v>49</v>
      </c>
      <c r="C315" s="56">
        <v>43359.413999999997</v>
      </c>
      <c r="D315" s="56"/>
      <c r="E315" s="63">
        <f t="shared" si="46"/>
        <v>6685.0171159703004</v>
      </c>
      <c r="F315" s="63">
        <f t="shared" si="45"/>
        <v>6685</v>
      </c>
      <c r="G315" s="56">
        <f t="shared" si="47"/>
        <v>1.1320949997752905E-2</v>
      </c>
      <c r="I315" s="63">
        <f t="shared" si="53"/>
        <v>1.1320949997752905E-2</v>
      </c>
      <c r="Q315" s="91">
        <f t="shared" si="48"/>
        <v>28340.913999999997</v>
      </c>
      <c r="R315" s="63">
        <f t="shared" si="49"/>
        <v>1.281639088516215E-4</v>
      </c>
      <c r="S315" s="57">
        <f t="shared" si="54"/>
        <v>0.1</v>
      </c>
      <c r="T315" s="63">
        <f t="shared" si="50"/>
        <v>1.281639088516215E-5</v>
      </c>
      <c r="AD315" s="63" t="s">
        <v>69</v>
      </c>
      <c r="AE315" s="63">
        <v>16</v>
      </c>
      <c r="AF315" s="63" t="s">
        <v>98</v>
      </c>
      <c r="AH315" s="63" t="s">
        <v>61</v>
      </c>
    </row>
    <row r="316" spans="1:34" s="63" customFormat="1" ht="12.95" customHeight="1" x14ac:dyDescent="0.2">
      <c r="A316" s="63" t="s">
        <v>105</v>
      </c>
      <c r="B316" s="57" t="s">
        <v>49</v>
      </c>
      <c r="C316" s="56">
        <v>43361.375</v>
      </c>
      <c r="D316" s="56"/>
      <c r="E316" s="63">
        <f t="shared" si="46"/>
        <v>6687.9819217302465</v>
      </c>
      <c r="F316" s="63">
        <f t="shared" si="45"/>
        <v>6688</v>
      </c>
      <c r="G316" s="56">
        <f t="shared" si="47"/>
        <v>-1.1957440001424402E-2</v>
      </c>
      <c r="I316" s="63">
        <f t="shared" si="53"/>
        <v>-1.1957440001424402E-2</v>
      </c>
      <c r="Q316" s="91">
        <f t="shared" si="48"/>
        <v>28342.875</v>
      </c>
      <c r="R316" s="63">
        <f t="shared" si="49"/>
        <v>1.429803713876644E-4</v>
      </c>
      <c r="S316" s="57">
        <f t="shared" si="54"/>
        <v>0.1</v>
      </c>
      <c r="T316" s="63">
        <f t="shared" si="50"/>
        <v>1.429803713876644E-5</v>
      </c>
      <c r="AD316" s="63" t="s">
        <v>69</v>
      </c>
      <c r="AE316" s="63">
        <v>12</v>
      </c>
      <c r="AF316" s="63" t="s">
        <v>106</v>
      </c>
      <c r="AH316" s="63" t="s">
        <v>61</v>
      </c>
    </row>
    <row r="317" spans="1:34" s="63" customFormat="1" ht="12.95" customHeight="1" x14ac:dyDescent="0.2">
      <c r="A317" s="63" t="s">
        <v>107</v>
      </c>
      <c r="B317" s="57"/>
      <c r="C317" s="56">
        <v>43361.391000000003</v>
      </c>
      <c r="D317" s="56"/>
      <c r="E317" s="63">
        <f t="shared" si="46"/>
        <v>6688.006111884336</v>
      </c>
      <c r="F317" s="63">
        <f t="shared" si="45"/>
        <v>6688</v>
      </c>
      <c r="G317" s="56">
        <f t="shared" si="47"/>
        <v>4.042560001835227E-3</v>
      </c>
      <c r="I317" s="63">
        <f t="shared" si="53"/>
        <v>4.042560001835227E-3</v>
      </c>
      <c r="Q317" s="91">
        <f t="shared" si="48"/>
        <v>28342.891000000003</v>
      </c>
      <c r="R317" s="63">
        <f t="shared" si="49"/>
        <v>1.6342291368438031E-5</v>
      </c>
      <c r="S317" s="57">
        <f t="shared" si="54"/>
        <v>0.1</v>
      </c>
      <c r="T317" s="63">
        <f t="shared" si="50"/>
        <v>1.6342291368438032E-6</v>
      </c>
      <c r="AD317" s="63" t="s">
        <v>69</v>
      </c>
      <c r="AE317" s="63">
        <v>12</v>
      </c>
      <c r="AF317" s="63" t="s">
        <v>97</v>
      </c>
      <c r="AH317" s="63" t="s">
        <v>61</v>
      </c>
    </row>
    <row r="318" spans="1:34" s="63" customFormat="1" ht="12.95" customHeight="1" x14ac:dyDescent="0.2">
      <c r="A318" s="63" t="s">
        <v>107</v>
      </c>
      <c r="B318" s="57"/>
      <c r="C318" s="56">
        <v>43361.394</v>
      </c>
      <c r="D318" s="56"/>
      <c r="E318" s="63">
        <f t="shared" si="46"/>
        <v>6688.0106475382227</v>
      </c>
      <c r="F318" s="63">
        <f t="shared" si="45"/>
        <v>6688</v>
      </c>
      <c r="G318" s="56">
        <f t="shared" si="47"/>
        <v>7.0425599988084286E-3</v>
      </c>
      <c r="I318" s="63">
        <f t="shared" si="53"/>
        <v>7.0425599988084286E-3</v>
      </c>
      <c r="Q318" s="91">
        <f t="shared" si="48"/>
        <v>28342.894</v>
      </c>
      <c r="R318" s="63">
        <f t="shared" si="49"/>
        <v>4.9597651336816574E-5</v>
      </c>
      <c r="S318" s="57">
        <f t="shared" si="54"/>
        <v>0.1</v>
      </c>
      <c r="T318" s="63">
        <f t="shared" si="50"/>
        <v>4.9597651336816574E-6</v>
      </c>
      <c r="AD318" s="63" t="s">
        <v>69</v>
      </c>
      <c r="AE318" s="63">
        <v>17</v>
      </c>
      <c r="AF318" s="63" t="s">
        <v>108</v>
      </c>
      <c r="AH318" s="63" t="s">
        <v>61</v>
      </c>
    </row>
    <row r="319" spans="1:34" s="63" customFormat="1" ht="12.95" customHeight="1" x14ac:dyDescent="0.2">
      <c r="A319" s="63" t="s">
        <v>105</v>
      </c>
      <c r="B319" s="57"/>
      <c r="C319" s="56">
        <v>43365.353000000003</v>
      </c>
      <c r="D319" s="56"/>
      <c r="E319" s="63">
        <f t="shared" si="46"/>
        <v>6693.9961987894294</v>
      </c>
      <c r="F319" s="63">
        <f t="shared" si="45"/>
        <v>6694</v>
      </c>
      <c r="G319" s="56">
        <f t="shared" si="47"/>
        <v>-2.5142199956462719E-3</v>
      </c>
      <c r="I319" s="63">
        <f t="shared" si="53"/>
        <v>-2.5142199956462719E-3</v>
      </c>
      <c r="Q319" s="91">
        <f t="shared" si="48"/>
        <v>28346.853000000003</v>
      </c>
      <c r="R319" s="63">
        <f t="shared" si="49"/>
        <v>6.3213021865075396E-6</v>
      </c>
      <c r="S319" s="57">
        <f t="shared" si="54"/>
        <v>0.1</v>
      </c>
      <c r="T319" s="63">
        <f t="shared" si="50"/>
        <v>6.3213021865075401E-7</v>
      </c>
      <c r="AD319" s="63" t="s">
        <v>69</v>
      </c>
      <c r="AE319" s="63">
        <v>10</v>
      </c>
      <c r="AF319" s="63" t="s">
        <v>106</v>
      </c>
      <c r="AH319" s="63" t="s">
        <v>61</v>
      </c>
    </row>
    <row r="320" spans="1:34" s="63" customFormat="1" ht="12.95" customHeight="1" x14ac:dyDescent="0.2">
      <c r="A320" s="63" t="s">
        <v>109</v>
      </c>
      <c r="B320" s="57"/>
      <c r="C320" s="56">
        <v>43501.642999999996</v>
      </c>
      <c r="D320" s="56"/>
      <c r="E320" s="63">
        <f t="shared" si="46"/>
        <v>6900.0509550476881</v>
      </c>
      <c r="F320" s="63">
        <f t="shared" si="45"/>
        <v>6900</v>
      </c>
      <c r="G320" s="56">
        <f t="shared" si="47"/>
        <v>3.3702999993693084E-2</v>
      </c>
      <c r="I320" s="63">
        <f t="shared" si="53"/>
        <v>3.3702999993693084E-2</v>
      </c>
      <c r="Q320" s="91">
        <f t="shared" si="48"/>
        <v>28483.142999999996</v>
      </c>
      <c r="R320" s="63">
        <f t="shared" si="49"/>
        <v>1.135892208574876E-3</v>
      </c>
      <c r="S320" s="57">
        <f t="shared" si="54"/>
        <v>0.1</v>
      </c>
      <c r="T320" s="63">
        <f t="shared" si="50"/>
        <v>1.1358922085748761E-4</v>
      </c>
      <c r="AD320" s="63" t="s">
        <v>69</v>
      </c>
      <c r="AH320" s="63" t="s">
        <v>70</v>
      </c>
    </row>
    <row r="321" spans="1:34" s="63" customFormat="1" ht="12.95" customHeight="1" x14ac:dyDescent="0.2">
      <c r="A321" s="63" t="s">
        <v>110</v>
      </c>
      <c r="B321" s="57"/>
      <c r="C321" s="56">
        <v>43577.675999999999</v>
      </c>
      <c r="D321" s="56"/>
      <c r="E321" s="63">
        <f t="shared" si="46"/>
        <v>7015.0040791403262</v>
      </c>
      <c r="F321" s="63">
        <f t="shared" si="45"/>
        <v>7015</v>
      </c>
      <c r="G321" s="56">
        <f t="shared" si="47"/>
        <v>2.6980499969795346E-3</v>
      </c>
      <c r="I321" s="63">
        <f t="shared" si="53"/>
        <v>2.6980499969795346E-3</v>
      </c>
      <c r="Q321" s="91">
        <f t="shared" si="48"/>
        <v>28559.175999999999</v>
      </c>
      <c r="R321" s="63">
        <f t="shared" si="49"/>
        <v>7.2794737862012668E-6</v>
      </c>
      <c r="S321" s="57">
        <f t="shared" si="54"/>
        <v>0.1</v>
      </c>
      <c r="T321" s="63">
        <f t="shared" si="50"/>
        <v>7.2794737862012677E-7</v>
      </c>
      <c r="AD321" s="63" t="s">
        <v>69</v>
      </c>
      <c r="AE321" s="63">
        <v>8</v>
      </c>
      <c r="AF321" s="63" t="s">
        <v>98</v>
      </c>
      <c r="AH321" s="63" t="s">
        <v>61</v>
      </c>
    </row>
    <row r="322" spans="1:34" s="63" customFormat="1" ht="12.95" customHeight="1" x14ac:dyDescent="0.2">
      <c r="A322" s="63" t="s">
        <v>109</v>
      </c>
      <c r="B322" s="57"/>
      <c r="C322" s="56">
        <v>43579.64</v>
      </c>
      <c r="D322" s="56"/>
      <c r="E322" s="63">
        <f t="shared" si="46"/>
        <v>7017.973420554159</v>
      </c>
      <c r="F322" s="63">
        <f t="shared" si="45"/>
        <v>7018</v>
      </c>
      <c r="G322" s="56">
        <f t="shared" si="47"/>
        <v>-1.7580339997948613E-2</v>
      </c>
      <c r="I322" s="63">
        <f t="shared" si="53"/>
        <v>-1.7580339997948613E-2</v>
      </c>
      <c r="Q322" s="91">
        <f t="shared" si="48"/>
        <v>28561.14</v>
      </c>
      <c r="R322" s="63">
        <f t="shared" si="49"/>
        <v>3.0906835444347182E-4</v>
      </c>
      <c r="S322" s="57">
        <f t="shared" si="54"/>
        <v>0.1</v>
      </c>
      <c r="T322" s="63">
        <f t="shared" si="50"/>
        <v>3.0906835444347185E-5</v>
      </c>
      <c r="AD322" s="63" t="s">
        <v>69</v>
      </c>
      <c r="AH322" s="63" t="s">
        <v>70</v>
      </c>
    </row>
    <row r="323" spans="1:34" s="63" customFormat="1" ht="12.95" customHeight="1" x14ac:dyDescent="0.2">
      <c r="A323" s="63" t="s">
        <v>110</v>
      </c>
      <c r="B323" s="57"/>
      <c r="C323" s="56">
        <v>43579.648000000001</v>
      </c>
      <c r="D323" s="56"/>
      <c r="E323" s="63">
        <f t="shared" si="46"/>
        <v>7017.9855156312033</v>
      </c>
      <c r="F323" s="63">
        <f t="shared" si="45"/>
        <v>7018</v>
      </c>
      <c r="G323" s="56">
        <f t="shared" si="47"/>
        <v>-9.5803399963187985E-3</v>
      </c>
      <c r="I323" s="63">
        <f t="shared" si="53"/>
        <v>-9.5803399963187985E-3</v>
      </c>
      <c r="Q323" s="91">
        <f t="shared" si="48"/>
        <v>28561.148000000001</v>
      </c>
      <c r="R323" s="63">
        <f t="shared" si="49"/>
        <v>9.1782914445065673E-5</v>
      </c>
      <c r="S323" s="57">
        <f t="shared" si="54"/>
        <v>0.1</v>
      </c>
      <c r="T323" s="63">
        <f t="shared" si="50"/>
        <v>9.1782914445065686E-6</v>
      </c>
      <c r="AE323" s="63">
        <v>7</v>
      </c>
      <c r="AF323" s="63" t="s">
        <v>60</v>
      </c>
      <c r="AH323" s="63" t="s">
        <v>61</v>
      </c>
    </row>
    <row r="324" spans="1:34" s="63" customFormat="1" ht="12.95" customHeight="1" x14ac:dyDescent="0.2">
      <c r="A324" s="63" t="s">
        <v>110</v>
      </c>
      <c r="B324" s="57"/>
      <c r="C324" s="56">
        <v>43581.642999999996</v>
      </c>
      <c r="D324" s="56"/>
      <c r="E324" s="63">
        <f t="shared" si="46"/>
        <v>7021.0017254685672</v>
      </c>
      <c r="F324" s="63">
        <f t="shared" si="45"/>
        <v>7021</v>
      </c>
      <c r="G324" s="56">
        <f t="shared" si="47"/>
        <v>1.141269996878691E-3</v>
      </c>
      <c r="I324" s="63">
        <f t="shared" si="53"/>
        <v>1.141269996878691E-3</v>
      </c>
      <c r="Q324" s="91">
        <f t="shared" si="48"/>
        <v>28563.142999999996</v>
      </c>
      <c r="R324" s="63">
        <f t="shared" si="49"/>
        <v>1.3024972057754874E-6</v>
      </c>
      <c r="S324" s="57">
        <f t="shared" si="54"/>
        <v>0.1</v>
      </c>
      <c r="T324" s="63">
        <f t="shared" si="50"/>
        <v>1.3024972057754874E-7</v>
      </c>
      <c r="AE324" s="63">
        <v>7</v>
      </c>
      <c r="AF324" s="63" t="s">
        <v>60</v>
      </c>
      <c r="AH324" s="63" t="s">
        <v>61</v>
      </c>
    </row>
    <row r="325" spans="1:34" s="63" customFormat="1" ht="12.95" customHeight="1" x14ac:dyDescent="0.2">
      <c r="A325" s="63" t="s">
        <v>109</v>
      </c>
      <c r="B325" s="57"/>
      <c r="C325" s="56">
        <v>43609.451999999997</v>
      </c>
      <c r="D325" s="56"/>
      <c r="E325" s="63">
        <f t="shared" si="46"/>
        <v>7063.0457251514963</v>
      </c>
      <c r="F325" s="63">
        <f t="shared" si="45"/>
        <v>7063</v>
      </c>
      <c r="G325" s="56">
        <f t="shared" si="47"/>
        <v>3.0243809997045901E-2</v>
      </c>
      <c r="I325" s="63">
        <f t="shared" si="53"/>
        <v>3.0243809997045901E-2</v>
      </c>
      <c r="Q325" s="91">
        <f t="shared" si="48"/>
        <v>28590.951999999997</v>
      </c>
      <c r="R325" s="63">
        <f t="shared" si="49"/>
        <v>9.1468804313741354E-4</v>
      </c>
      <c r="S325" s="57">
        <f t="shared" si="54"/>
        <v>0.1</v>
      </c>
      <c r="T325" s="63">
        <f t="shared" si="50"/>
        <v>9.1468804313741354E-5</v>
      </c>
      <c r="AD325" s="63" t="s">
        <v>69</v>
      </c>
      <c r="AH325" s="63" t="s">
        <v>70</v>
      </c>
    </row>
    <row r="326" spans="1:34" s="63" customFormat="1" ht="12.95" customHeight="1" x14ac:dyDescent="0.2">
      <c r="A326" s="63" t="s">
        <v>109</v>
      </c>
      <c r="B326" s="57"/>
      <c r="C326" s="56">
        <v>43609.457000000002</v>
      </c>
      <c r="D326" s="56"/>
      <c r="E326" s="63">
        <f t="shared" si="46"/>
        <v>7063.0532845746548</v>
      </c>
      <c r="F326" s="63">
        <f t="shared" ref="F326:F389" si="55">ROUND(2*E326,0)/2</f>
        <v>7063</v>
      </c>
      <c r="G326" s="56">
        <f t="shared" si="47"/>
        <v>3.5243810001702514E-2</v>
      </c>
      <c r="I326" s="63">
        <f t="shared" si="53"/>
        <v>3.5243810001702514E-2</v>
      </c>
      <c r="Q326" s="91">
        <f t="shared" si="48"/>
        <v>28590.957000000002</v>
      </c>
      <c r="R326" s="63">
        <f t="shared" si="49"/>
        <v>1.2421261434361062E-3</v>
      </c>
      <c r="S326" s="57">
        <f t="shared" si="54"/>
        <v>0.1</v>
      </c>
      <c r="T326" s="63">
        <f t="shared" si="50"/>
        <v>1.2421261434361063E-4</v>
      </c>
      <c r="AD326" s="63" t="s">
        <v>69</v>
      </c>
      <c r="AH326" s="63" t="s">
        <v>70</v>
      </c>
    </row>
    <row r="327" spans="1:34" s="63" customFormat="1" ht="12.95" customHeight="1" x14ac:dyDescent="0.2">
      <c r="A327" s="63" t="s">
        <v>110</v>
      </c>
      <c r="B327" s="57"/>
      <c r="C327" s="56">
        <v>43656.375999999997</v>
      </c>
      <c r="D327" s="56"/>
      <c r="E327" s="63">
        <f t="shared" si="46"/>
        <v>7133.9893995418606</v>
      </c>
      <c r="F327" s="63">
        <f t="shared" si="55"/>
        <v>7134</v>
      </c>
      <c r="G327" s="56">
        <f t="shared" si="47"/>
        <v>-7.0114200061652809E-3</v>
      </c>
      <c r="I327" s="63">
        <f t="shared" si="53"/>
        <v>-7.0114200061652809E-3</v>
      </c>
      <c r="Q327" s="91">
        <f t="shared" si="48"/>
        <v>28637.875999999997</v>
      </c>
      <c r="R327" s="63">
        <f t="shared" si="49"/>
        <v>4.9160010502854747E-5</v>
      </c>
      <c r="S327" s="57">
        <f t="shared" si="54"/>
        <v>0.1</v>
      </c>
      <c r="T327" s="63">
        <f t="shared" si="50"/>
        <v>4.9160010502854749E-6</v>
      </c>
      <c r="AD327" s="63" t="s">
        <v>69</v>
      </c>
      <c r="AE327" s="63">
        <v>6</v>
      </c>
      <c r="AF327" s="63" t="s">
        <v>72</v>
      </c>
      <c r="AH327" s="63" t="s">
        <v>61</v>
      </c>
    </row>
    <row r="328" spans="1:34" s="63" customFormat="1" ht="12.95" customHeight="1" x14ac:dyDescent="0.2">
      <c r="A328" s="63" t="s">
        <v>110</v>
      </c>
      <c r="B328" s="57"/>
      <c r="C328" s="56">
        <v>43689.451999999997</v>
      </c>
      <c r="D328" s="56"/>
      <c r="E328" s="63">
        <f t="shared" si="46"/>
        <v>7183.9964955723744</v>
      </c>
      <c r="F328" s="63">
        <f t="shared" si="55"/>
        <v>7184</v>
      </c>
      <c r="G328" s="56">
        <f t="shared" si="47"/>
        <v>-2.3179199997684918E-3</v>
      </c>
      <c r="I328" s="63">
        <f t="shared" si="53"/>
        <v>-2.3179199997684918E-3</v>
      </c>
      <c r="Q328" s="91">
        <f t="shared" si="48"/>
        <v>28670.951999999997</v>
      </c>
      <c r="R328" s="63">
        <f t="shared" si="49"/>
        <v>5.3727531253267656E-6</v>
      </c>
      <c r="S328" s="57">
        <f t="shared" si="54"/>
        <v>0.1</v>
      </c>
      <c r="T328" s="63">
        <f t="shared" si="50"/>
        <v>5.3727531253267662E-7</v>
      </c>
      <c r="AE328" s="63">
        <v>7</v>
      </c>
      <c r="AF328" s="63" t="s">
        <v>72</v>
      </c>
      <c r="AH328" s="63" t="s">
        <v>61</v>
      </c>
    </row>
    <row r="329" spans="1:34" s="63" customFormat="1" ht="12.95" customHeight="1" x14ac:dyDescent="0.2">
      <c r="A329" s="63" t="s">
        <v>110</v>
      </c>
      <c r="B329" s="57"/>
      <c r="C329" s="56">
        <v>43689.457000000002</v>
      </c>
      <c r="D329" s="56"/>
      <c r="E329" s="63">
        <f t="shared" si="46"/>
        <v>7184.0040549955329</v>
      </c>
      <c r="F329" s="63">
        <f t="shared" si="55"/>
        <v>7184</v>
      </c>
      <c r="G329" s="56">
        <f t="shared" si="47"/>
        <v>2.682080004888121E-3</v>
      </c>
      <c r="I329" s="63">
        <f t="shared" ref="I329:I360" si="56">+G329</f>
        <v>2.682080004888121E-3</v>
      </c>
      <c r="Q329" s="91">
        <f t="shared" si="48"/>
        <v>28670.957000000002</v>
      </c>
      <c r="R329" s="63">
        <f t="shared" si="49"/>
        <v>7.1935531526206637E-6</v>
      </c>
      <c r="S329" s="57">
        <f t="shared" ref="S329:S360" si="57">S$16</f>
        <v>0.1</v>
      </c>
      <c r="T329" s="63">
        <f t="shared" si="50"/>
        <v>7.1935531526206644E-7</v>
      </c>
      <c r="AE329" s="63">
        <v>5</v>
      </c>
      <c r="AF329" s="63" t="s">
        <v>81</v>
      </c>
      <c r="AH329" s="63" t="s">
        <v>61</v>
      </c>
    </row>
    <row r="330" spans="1:34" s="63" customFormat="1" ht="12.95" customHeight="1" x14ac:dyDescent="0.2">
      <c r="A330" s="63" t="s">
        <v>111</v>
      </c>
      <c r="B330" s="57"/>
      <c r="C330" s="56">
        <v>43689.468000000001</v>
      </c>
      <c r="D330" s="56"/>
      <c r="E330" s="63">
        <f t="shared" si="46"/>
        <v>7184.0206857264629</v>
      </c>
      <c r="F330" s="63">
        <f t="shared" si="55"/>
        <v>7184</v>
      </c>
      <c r="G330" s="56">
        <f t="shared" si="47"/>
        <v>1.3682080003491137E-2</v>
      </c>
      <c r="I330" s="63">
        <f t="shared" si="56"/>
        <v>1.3682080003491137E-2</v>
      </c>
      <c r="Q330" s="91">
        <f t="shared" si="48"/>
        <v>28670.968000000001</v>
      </c>
      <c r="R330" s="63">
        <f t="shared" si="49"/>
        <v>1.8719931322193204E-4</v>
      </c>
      <c r="S330" s="57">
        <f t="shared" si="57"/>
        <v>0.1</v>
      </c>
      <c r="T330" s="63">
        <f t="shared" si="50"/>
        <v>1.8719931322193205E-5</v>
      </c>
      <c r="AD330" s="63" t="s">
        <v>69</v>
      </c>
      <c r="AE330" s="63">
        <v>12</v>
      </c>
      <c r="AF330" s="63" t="s">
        <v>98</v>
      </c>
      <c r="AH330" s="63" t="s">
        <v>61</v>
      </c>
    </row>
    <row r="331" spans="1:34" s="63" customFormat="1" ht="12.95" customHeight="1" x14ac:dyDescent="0.2">
      <c r="A331" s="63" t="s">
        <v>111</v>
      </c>
      <c r="B331" s="57"/>
      <c r="C331" s="56">
        <v>43695.419000000002</v>
      </c>
      <c r="D331" s="56"/>
      <c r="E331" s="63">
        <f t="shared" si="46"/>
        <v>7193.0179111611478</v>
      </c>
      <c r="F331" s="63">
        <f t="shared" si="55"/>
        <v>7193</v>
      </c>
      <c r="G331" s="56">
        <f t="shared" si="47"/>
        <v>1.1846910005260725E-2</v>
      </c>
      <c r="I331" s="63">
        <f t="shared" si="56"/>
        <v>1.1846910005260725E-2</v>
      </c>
      <c r="Q331" s="91">
        <f t="shared" si="48"/>
        <v>28676.919000000002</v>
      </c>
      <c r="R331" s="63">
        <f t="shared" si="49"/>
        <v>1.4034927667274665E-4</v>
      </c>
      <c r="S331" s="57">
        <f t="shared" si="57"/>
        <v>0.1</v>
      </c>
      <c r="T331" s="63">
        <f t="shared" si="50"/>
        <v>1.4034927667274665E-5</v>
      </c>
      <c r="AD331" s="63" t="s">
        <v>69</v>
      </c>
      <c r="AE331" s="63">
        <v>12</v>
      </c>
      <c r="AF331" s="63" t="s">
        <v>98</v>
      </c>
      <c r="AH331" s="63" t="s">
        <v>61</v>
      </c>
    </row>
    <row r="332" spans="1:34" s="63" customFormat="1" ht="12.95" customHeight="1" x14ac:dyDescent="0.2">
      <c r="A332" s="63" t="s">
        <v>111</v>
      </c>
      <c r="B332" s="57"/>
      <c r="C332" s="56">
        <v>43699.392</v>
      </c>
      <c r="D332" s="56"/>
      <c r="E332" s="63">
        <f t="shared" si="46"/>
        <v>7199.0246287971722</v>
      </c>
      <c r="F332" s="63">
        <f t="shared" si="55"/>
        <v>7199</v>
      </c>
      <c r="G332" s="56">
        <f t="shared" si="47"/>
        <v>1.6290129999106284E-2</v>
      </c>
      <c r="I332" s="63">
        <f t="shared" si="56"/>
        <v>1.6290129999106284E-2</v>
      </c>
      <c r="Q332" s="91">
        <f t="shared" si="48"/>
        <v>28680.892</v>
      </c>
      <c r="R332" s="63">
        <f t="shared" si="49"/>
        <v>2.6536833538778253E-4</v>
      </c>
      <c r="S332" s="57">
        <f t="shared" si="57"/>
        <v>0.1</v>
      </c>
      <c r="T332" s="63">
        <f t="shared" si="50"/>
        <v>2.6536833538778254E-5</v>
      </c>
      <c r="AB332" s="63" t="s">
        <v>78</v>
      </c>
      <c r="AD332" s="63" t="s">
        <v>69</v>
      </c>
      <c r="AE332" s="63">
        <v>6</v>
      </c>
      <c r="AF332" s="63" t="s">
        <v>98</v>
      </c>
      <c r="AH332" s="63" t="s">
        <v>61</v>
      </c>
    </row>
    <row r="333" spans="1:34" s="63" customFormat="1" ht="12.95" customHeight="1" x14ac:dyDescent="0.2">
      <c r="A333" s="63" t="s">
        <v>111</v>
      </c>
      <c r="B333" s="57"/>
      <c r="C333" s="56">
        <v>43740.372000000003</v>
      </c>
      <c r="D333" s="56"/>
      <c r="E333" s="63">
        <f t="shared" si="46"/>
        <v>7260.9816609452719</v>
      </c>
      <c r="F333" s="63">
        <f t="shared" si="55"/>
        <v>7261</v>
      </c>
      <c r="G333" s="56">
        <f t="shared" si="47"/>
        <v>-1.2129929993534461E-2</v>
      </c>
      <c r="I333" s="63">
        <f t="shared" si="56"/>
        <v>-1.2129929993534461E-2</v>
      </c>
      <c r="Q333" s="91">
        <f t="shared" si="48"/>
        <v>28721.872000000003</v>
      </c>
      <c r="R333" s="63">
        <f t="shared" si="49"/>
        <v>1.4713520164804693E-4</v>
      </c>
      <c r="S333" s="57">
        <f t="shared" si="57"/>
        <v>0.1</v>
      </c>
      <c r="T333" s="63">
        <f t="shared" si="50"/>
        <v>1.4713520164804694E-5</v>
      </c>
      <c r="AD333" s="63" t="s">
        <v>69</v>
      </c>
      <c r="AE333" s="63">
        <v>11</v>
      </c>
      <c r="AF333" s="63" t="s">
        <v>60</v>
      </c>
      <c r="AH333" s="63" t="s">
        <v>61</v>
      </c>
    </row>
    <row r="334" spans="1:34" s="63" customFormat="1" ht="12.95" customHeight="1" x14ac:dyDescent="0.2">
      <c r="A334" s="63" t="s">
        <v>111</v>
      </c>
      <c r="B334" s="57"/>
      <c r="C334" s="56">
        <v>43742.366999999998</v>
      </c>
      <c r="D334" s="56"/>
      <c r="E334" s="63">
        <f t="shared" si="46"/>
        <v>7263.9978707826349</v>
      </c>
      <c r="F334" s="63">
        <f t="shared" si="55"/>
        <v>7264</v>
      </c>
      <c r="G334" s="56">
        <f t="shared" si="47"/>
        <v>-1.4083200003369711E-3</v>
      </c>
      <c r="I334" s="63">
        <f t="shared" si="56"/>
        <v>-1.4083200003369711E-3</v>
      </c>
      <c r="Q334" s="91">
        <f t="shared" si="48"/>
        <v>28723.866999999998</v>
      </c>
      <c r="R334" s="63">
        <f t="shared" si="49"/>
        <v>1.9833652233491263E-6</v>
      </c>
      <c r="S334" s="57">
        <f t="shared" si="57"/>
        <v>0.1</v>
      </c>
      <c r="T334" s="63">
        <f t="shared" si="50"/>
        <v>1.9833652233491264E-7</v>
      </c>
      <c r="AD334" s="63" t="s">
        <v>69</v>
      </c>
      <c r="AE334" s="63">
        <v>8</v>
      </c>
      <c r="AF334" s="63" t="s">
        <v>60</v>
      </c>
      <c r="AH334" s="63" t="s">
        <v>61</v>
      </c>
    </row>
    <row r="335" spans="1:34" s="63" customFormat="1" ht="12.95" customHeight="1" x14ac:dyDescent="0.2">
      <c r="A335" s="63" t="s">
        <v>111</v>
      </c>
      <c r="B335" s="57"/>
      <c r="C335" s="56">
        <v>43742.368999999999</v>
      </c>
      <c r="D335" s="56"/>
      <c r="E335" s="63">
        <f t="shared" si="46"/>
        <v>7264.0008945518966</v>
      </c>
      <c r="F335" s="63">
        <f t="shared" si="55"/>
        <v>7264</v>
      </c>
      <c r="G335" s="56">
        <f t="shared" si="47"/>
        <v>5.9168000007048249E-4</v>
      </c>
      <c r="I335" s="63">
        <f t="shared" si="56"/>
        <v>5.9168000007048249E-4</v>
      </c>
      <c r="Q335" s="91">
        <f t="shared" si="48"/>
        <v>28723.868999999999</v>
      </c>
      <c r="R335" s="63">
        <f t="shared" si="49"/>
        <v>3.5008522248340616E-7</v>
      </c>
      <c r="S335" s="57">
        <f t="shared" si="57"/>
        <v>0.1</v>
      </c>
      <c r="T335" s="63">
        <f t="shared" si="50"/>
        <v>3.5008522248340616E-8</v>
      </c>
      <c r="AD335" s="63" t="s">
        <v>69</v>
      </c>
      <c r="AE335" s="63">
        <v>8</v>
      </c>
      <c r="AF335" s="63" t="s">
        <v>72</v>
      </c>
      <c r="AH335" s="63" t="s">
        <v>61</v>
      </c>
    </row>
    <row r="336" spans="1:34" s="63" customFormat="1" ht="12.95" customHeight="1" x14ac:dyDescent="0.2">
      <c r="A336" s="63" t="s">
        <v>112</v>
      </c>
      <c r="B336" s="57"/>
      <c r="C336" s="56">
        <v>43905.712</v>
      </c>
      <c r="D336" s="56"/>
      <c r="E336" s="63">
        <f t="shared" si="46"/>
        <v>7510.956665712617</v>
      </c>
      <c r="F336" s="63">
        <f t="shared" si="55"/>
        <v>7511</v>
      </c>
      <c r="G336" s="56">
        <f t="shared" si="47"/>
        <v>-2.8662429998803418E-2</v>
      </c>
      <c r="I336" s="63">
        <f t="shared" si="56"/>
        <v>-2.8662429998803418E-2</v>
      </c>
      <c r="Q336" s="91">
        <f t="shared" si="48"/>
        <v>28887.212</v>
      </c>
      <c r="R336" s="63">
        <f t="shared" si="49"/>
        <v>8.2153489343630612E-4</v>
      </c>
      <c r="S336" s="57">
        <f t="shared" si="57"/>
        <v>0.1</v>
      </c>
      <c r="T336" s="63">
        <f t="shared" si="50"/>
        <v>8.2153489343630623E-5</v>
      </c>
      <c r="AD336" s="63" t="s">
        <v>69</v>
      </c>
      <c r="AE336" s="63">
        <v>4</v>
      </c>
      <c r="AF336" s="63" t="s">
        <v>60</v>
      </c>
      <c r="AH336" s="63" t="s">
        <v>61</v>
      </c>
    </row>
    <row r="337" spans="1:34" s="63" customFormat="1" ht="12.95" customHeight="1" x14ac:dyDescent="0.2">
      <c r="A337" s="63" t="s">
        <v>113</v>
      </c>
      <c r="B337" s="57"/>
      <c r="C337" s="56">
        <v>43917.650999999998</v>
      </c>
      <c r="D337" s="56"/>
      <c r="E337" s="63">
        <f t="shared" si="46"/>
        <v>7529.0070563133004</v>
      </c>
      <c r="F337" s="63">
        <f t="shared" si="55"/>
        <v>7529</v>
      </c>
      <c r="G337" s="56">
        <f t="shared" si="47"/>
        <v>4.6672300013597123E-3</v>
      </c>
      <c r="I337" s="63">
        <f t="shared" si="56"/>
        <v>4.6672300013597123E-3</v>
      </c>
      <c r="Q337" s="91">
        <f t="shared" si="48"/>
        <v>28899.150999999998</v>
      </c>
      <c r="R337" s="63">
        <f t="shared" si="49"/>
        <v>2.1783035885592181E-5</v>
      </c>
      <c r="S337" s="57">
        <f t="shared" si="57"/>
        <v>0.1</v>
      </c>
      <c r="T337" s="63">
        <f t="shared" si="50"/>
        <v>2.1783035885592182E-6</v>
      </c>
      <c r="AD337" s="63" t="s">
        <v>69</v>
      </c>
      <c r="AE337" s="63">
        <v>7</v>
      </c>
      <c r="AF337" s="63" t="s">
        <v>60</v>
      </c>
      <c r="AH337" s="63" t="s">
        <v>61</v>
      </c>
    </row>
    <row r="338" spans="1:34" s="63" customFormat="1" ht="12.95" customHeight="1" x14ac:dyDescent="0.2">
      <c r="A338" s="63" t="s">
        <v>114</v>
      </c>
      <c r="B338" s="57"/>
      <c r="C338" s="56">
        <v>44009.587</v>
      </c>
      <c r="D338" s="56"/>
      <c r="E338" s="63">
        <f t="shared" si="46"/>
        <v>7668.0036816809761</v>
      </c>
      <c r="F338" s="63">
        <f t="shared" si="55"/>
        <v>7668</v>
      </c>
      <c r="G338" s="56">
        <f t="shared" si="47"/>
        <v>2.435160000459291E-3</v>
      </c>
      <c r="I338" s="63">
        <f t="shared" si="56"/>
        <v>2.435160000459291E-3</v>
      </c>
      <c r="Q338" s="91">
        <f t="shared" si="48"/>
        <v>28991.087</v>
      </c>
      <c r="R338" s="63">
        <f t="shared" si="49"/>
        <v>5.9300042278368941E-6</v>
      </c>
      <c r="S338" s="57">
        <f t="shared" si="57"/>
        <v>0.1</v>
      </c>
      <c r="T338" s="63">
        <f t="shared" si="50"/>
        <v>5.9300042278368941E-7</v>
      </c>
      <c r="AD338" s="63" t="s">
        <v>69</v>
      </c>
      <c r="AE338" s="63">
        <v>8</v>
      </c>
      <c r="AF338" s="63" t="s">
        <v>72</v>
      </c>
      <c r="AH338" s="63" t="s">
        <v>61</v>
      </c>
    </row>
    <row r="339" spans="1:34" s="63" customFormat="1" ht="12.95" customHeight="1" x14ac:dyDescent="0.2">
      <c r="A339" s="63" t="s">
        <v>115</v>
      </c>
      <c r="B339" s="57"/>
      <c r="C339" s="56">
        <v>44072.41</v>
      </c>
      <c r="D339" s="56"/>
      <c r="E339" s="63">
        <f t="shared" si="46"/>
        <v>7762.9848098078674</v>
      </c>
      <c r="F339" s="63">
        <f t="shared" si="55"/>
        <v>7763</v>
      </c>
      <c r="G339" s="56">
        <f t="shared" si="47"/>
        <v>-1.0047189993201755E-2</v>
      </c>
      <c r="I339" s="63">
        <f t="shared" si="56"/>
        <v>-1.0047189993201755E-2</v>
      </c>
      <c r="Q339" s="91">
        <f t="shared" si="48"/>
        <v>29053.910000000003</v>
      </c>
      <c r="R339" s="63">
        <f t="shared" si="49"/>
        <v>1.0094602675949348E-4</v>
      </c>
      <c r="S339" s="57">
        <f t="shared" si="57"/>
        <v>0.1</v>
      </c>
      <c r="T339" s="63">
        <f t="shared" si="50"/>
        <v>1.009460267594935E-5</v>
      </c>
      <c r="AD339" s="63" t="s">
        <v>69</v>
      </c>
      <c r="AE339" s="63">
        <v>11</v>
      </c>
      <c r="AF339" s="63" t="s">
        <v>60</v>
      </c>
      <c r="AH339" s="63" t="s">
        <v>61</v>
      </c>
    </row>
    <row r="340" spans="1:34" s="63" customFormat="1" ht="12.95" customHeight="1" x14ac:dyDescent="0.2">
      <c r="A340" s="63" t="s">
        <v>115</v>
      </c>
      <c r="B340" s="57"/>
      <c r="C340" s="56">
        <v>44072.425000000003</v>
      </c>
      <c r="D340" s="56"/>
      <c r="E340" s="63">
        <f t="shared" si="46"/>
        <v>7763.00748807732</v>
      </c>
      <c r="F340" s="63">
        <f t="shared" si="55"/>
        <v>7763</v>
      </c>
      <c r="G340" s="56">
        <f t="shared" si="47"/>
        <v>4.9528100062161684E-3</v>
      </c>
      <c r="I340" s="63">
        <f t="shared" si="56"/>
        <v>4.9528100062161684E-3</v>
      </c>
      <c r="Q340" s="91">
        <f t="shared" si="48"/>
        <v>29053.925000000003</v>
      </c>
      <c r="R340" s="63">
        <f t="shared" si="49"/>
        <v>2.4530326957675002E-5</v>
      </c>
      <c r="S340" s="57">
        <f t="shared" si="57"/>
        <v>0.1</v>
      </c>
      <c r="T340" s="63">
        <f t="shared" si="50"/>
        <v>2.4530326957675005E-6</v>
      </c>
      <c r="AD340" s="63" t="s">
        <v>69</v>
      </c>
      <c r="AE340" s="63">
        <v>11</v>
      </c>
      <c r="AF340" s="63" t="s">
        <v>98</v>
      </c>
      <c r="AH340" s="63" t="s">
        <v>61</v>
      </c>
    </row>
    <row r="341" spans="1:34" s="63" customFormat="1" ht="12.95" customHeight="1" x14ac:dyDescent="0.2">
      <c r="A341" s="63" t="s">
        <v>116</v>
      </c>
      <c r="B341" s="57"/>
      <c r="C341" s="56">
        <v>44072.427000000003</v>
      </c>
      <c r="D341" s="56"/>
      <c r="E341" s="63">
        <f t="shared" ref="E341:E404" si="58">+(C341-C$7)/C$8</f>
        <v>7763.0105118465817</v>
      </c>
      <c r="F341" s="63">
        <f t="shared" si="55"/>
        <v>7763</v>
      </c>
      <c r="G341" s="56">
        <f t="shared" ref="G341:G404" si="59">+C341-(C$7+F341*C$8)</f>
        <v>6.952810006623622E-3</v>
      </c>
      <c r="I341" s="63">
        <f t="shared" si="56"/>
        <v>6.952810006623622E-3</v>
      </c>
      <c r="Q341" s="91">
        <f t="shared" ref="Q341:Q404" si="60">+C341-15018.5</f>
        <v>29053.927000000003</v>
      </c>
      <c r="R341" s="63">
        <f t="shared" ref="R341:R404" si="61">+(P341-G341)^2</f>
        <v>4.8341566988205569E-5</v>
      </c>
      <c r="S341" s="57">
        <f t="shared" si="57"/>
        <v>0.1</v>
      </c>
      <c r="T341" s="63">
        <f t="shared" ref="T341:T404" si="62">+S341*R341</f>
        <v>4.8341566988205569E-6</v>
      </c>
      <c r="AD341" s="63" t="s">
        <v>69</v>
      </c>
      <c r="AE341" s="63">
        <v>9</v>
      </c>
      <c r="AF341" s="63" t="s">
        <v>99</v>
      </c>
      <c r="AH341" s="63" t="s">
        <v>61</v>
      </c>
    </row>
    <row r="342" spans="1:34" s="63" customFormat="1" ht="12.95" customHeight="1" x14ac:dyDescent="0.2">
      <c r="A342" s="63" t="s">
        <v>115</v>
      </c>
      <c r="B342" s="57"/>
      <c r="C342" s="56">
        <v>44072.453999999998</v>
      </c>
      <c r="D342" s="56"/>
      <c r="E342" s="63">
        <f t="shared" si="58"/>
        <v>7763.0513327315903</v>
      </c>
      <c r="F342" s="63">
        <f t="shared" si="55"/>
        <v>7763</v>
      </c>
      <c r="G342" s="56">
        <f t="shared" si="59"/>
        <v>3.395281000121031E-2</v>
      </c>
      <c r="I342" s="63">
        <f t="shared" si="56"/>
        <v>3.395281000121031E-2</v>
      </c>
      <c r="Q342" s="91">
        <f t="shared" si="60"/>
        <v>29053.953999999998</v>
      </c>
      <c r="R342" s="63">
        <f t="shared" si="61"/>
        <v>1.1527933069782868E-3</v>
      </c>
      <c r="S342" s="57">
        <f t="shared" si="57"/>
        <v>0.1</v>
      </c>
      <c r="T342" s="63">
        <f t="shared" si="62"/>
        <v>1.1527933069782869E-4</v>
      </c>
      <c r="AD342" s="63" t="s">
        <v>69</v>
      </c>
      <c r="AE342" s="63">
        <v>9</v>
      </c>
      <c r="AF342" s="63" t="s">
        <v>81</v>
      </c>
      <c r="AH342" s="63" t="s">
        <v>61</v>
      </c>
    </row>
    <row r="343" spans="1:34" s="63" customFormat="1" ht="12.95" customHeight="1" x14ac:dyDescent="0.2">
      <c r="A343" s="63" t="s">
        <v>116</v>
      </c>
      <c r="B343" s="57"/>
      <c r="C343" s="56">
        <v>44074.400000000001</v>
      </c>
      <c r="D343" s="56"/>
      <c r="E343" s="63">
        <f t="shared" si="58"/>
        <v>7765.9934602220837</v>
      </c>
      <c r="F343" s="63">
        <f t="shared" si="55"/>
        <v>7766</v>
      </c>
      <c r="G343" s="56">
        <f t="shared" si="59"/>
        <v>-4.3255799973849207E-3</v>
      </c>
      <c r="I343" s="63">
        <f t="shared" si="56"/>
        <v>-4.3255799973849207E-3</v>
      </c>
      <c r="Q343" s="91">
        <f t="shared" si="60"/>
        <v>29055.9</v>
      </c>
      <c r="R343" s="63">
        <f t="shared" si="61"/>
        <v>1.871064231377653E-5</v>
      </c>
      <c r="S343" s="57">
        <f t="shared" si="57"/>
        <v>0.1</v>
      </c>
      <c r="T343" s="63">
        <f t="shared" si="62"/>
        <v>1.8710642313776532E-6</v>
      </c>
      <c r="AD343" s="63" t="s">
        <v>69</v>
      </c>
      <c r="AE343" s="63">
        <v>8</v>
      </c>
      <c r="AF343" s="63" t="s">
        <v>99</v>
      </c>
      <c r="AH343" s="63" t="s">
        <v>61</v>
      </c>
    </row>
    <row r="344" spans="1:34" s="63" customFormat="1" ht="12.95" customHeight="1" x14ac:dyDescent="0.2">
      <c r="A344" s="63" t="s">
        <v>115</v>
      </c>
      <c r="B344" s="57"/>
      <c r="C344" s="56">
        <v>44074.406999999999</v>
      </c>
      <c r="D344" s="56"/>
      <c r="E344" s="63">
        <f t="shared" si="58"/>
        <v>7766.0040434144921</v>
      </c>
      <c r="F344" s="63">
        <f t="shared" si="55"/>
        <v>7766</v>
      </c>
      <c r="G344" s="56">
        <f t="shared" si="59"/>
        <v>2.6744200004031882E-3</v>
      </c>
      <c r="I344" s="63">
        <f t="shared" si="56"/>
        <v>2.6744200004031882E-3</v>
      </c>
      <c r="Q344" s="91">
        <f t="shared" si="60"/>
        <v>29055.906999999999</v>
      </c>
      <c r="R344" s="63">
        <f t="shared" si="61"/>
        <v>7.1525223385565888E-6</v>
      </c>
      <c r="S344" s="57">
        <f t="shared" si="57"/>
        <v>0.1</v>
      </c>
      <c r="T344" s="63">
        <f t="shared" si="62"/>
        <v>7.1525223385565892E-7</v>
      </c>
      <c r="AD344" s="63" t="s">
        <v>69</v>
      </c>
      <c r="AE344" s="63">
        <v>10</v>
      </c>
      <c r="AF344" s="63" t="s">
        <v>117</v>
      </c>
      <c r="AH344" s="63" t="s">
        <v>61</v>
      </c>
    </row>
    <row r="345" spans="1:34" s="63" customFormat="1" ht="12.95" customHeight="1" x14ac:dyDescent="0.2">
      <c r="A345" s="63" t="s">
        <v>116</v>
      </c>
      <c r="B345" s="57"/>
      <c r="C345" s="56">
        <v>44076.375999999997</v>
      </c>
      <c r="D345" s="56"/>
      <c r="E345" s="63">
        <f t="shared" si="58"/>
        <v>7768.9809442514716</v>
      </c>
      <c r="F345" s="63">
        <f t="shared" si="55"/>
        <v>7769</v>
      </c>
      <c r="G345" s="56">
        <f t="shared" si="59"/>
        <v>-1.2603970004420262E-2</v>
      </c>
      <c r="I345" s="63">
        <f t="shared" si="56"/>
        <v>-1.2603970004420262E-2</v>
      </c>
      <c r="Q345" s="91">
        <f t="shared" si="60"/>
        <v>29057.875999999997</v>
      </c>
      <c r="R345" s="63">
        <f t="shared" si="61"/>
        <v>1.5886005987232569E-4</v>
      </c>
      <c r="S345" s="57">
        <f t="shared" si="57"/>
        <v>0.1</v>
      </c>
      <c r="T345" s="63">
        <f t="shared" si="62"/>
        <v>1.5886005987232571E-5</v>
      </c>
      <c r="AD345" s="63" t="s">
        <v>69</v>
      </c>
      <c r="AE345" s="63">
        <v>10</v>
      </c>
      <c r="AF345" s="63" t="s">
        <v>99</v>
      </c>
      <c r="AH345" s="63" t="s">
        <v>61</v>
      </c>
    </row>
    <row r="346" spans="1:34" s="63" customFormat="1" ht="12.95" customHeight="1" x14ac:dyDescent="0.2">
      <c r="A346" s="63" t="s">
        <v>115</v>
      </c>
      <c r="B346" s="57"/>
      <c r="C346" s="56">
        <v>44076.387000000002</v>
      </c>
      <c r="D346" s="56"/>
      <c r="E346" s="63">
        <f t="shared" si="58"/>
        <v>7768.9975749824134</v>
      </c>
      <c r="F346" s="63">
        <f t="shared" si="55"/>
        <v>7769</v>
      </c>
      <c r="G346" s="56">
        <f t="shared" si="59"/>
        <v>-1.6039699985412881E-3</v>
      </c>
      <c r="I346" s="63">
        <f t="shared" si="56"/>
        <v>-1.6039699985412881E-3</v>
      </c>
      <c r="Q346" s="91">
        <f t="shared" si="60"/>
        <v>29057.887000000002</v>
      </c>
      <c r="R346" s="63">
        <f t="shared" si="61"/>
        <v>2.5727197562205395E-6</v>
      </c>
      <c r="S346" s="57">
        <f t="shared" si="57"/>
        <v>0.1</v>
      </c>
      <c r="T346" s="63">
        <f t="shared" si="62"/>
        <v>2.5727197562205395E-7</v>
      </c>
      <c r="AD346" s="63" t="s">
        <v>69</v>
      </c>
      <c r="AE346" s="63">
        <v>7</v>
      </c>
      <c r="AF346" s="63" t="s">
        <v>60</v>
      </c>
      <c r="AH346" s="63" t="s">
        <v>61</v>
      </c>
    </row>
    <row r="347" spans="1:34" s="63" customFormat="1" ht="12.95" customHeight="1" x14ac:dyDescent="0.2">
      <c r="A347" s="63" t="s">
        <v>115</v>
      </c>
      <c r="B347" s="57"/>
      <c r="C347" s="56">
        <v>44076.39</v>
      </c>
      <c r="D347" s="56"/>
      <c r="E347" s="63">
        <f t="shared" si="58"/>
        <v>7769.0021106363001</v>
      </c>
      <c r="F347" s="63">
        <f t="shared" si="55"/>
        <v>7769</v>
      </c>
      <c r="G347" s="56">
        <f t="shared" si="59"/>
        <v>1.3960299984319136E-3</v>
      </c>
      <c r="I347" s="63">
        <f t="shared" si="56"/>
        <v>1.3960299984319136E-3</v>
      </c>
      <c r="Q347" s="91">
        <f t="shared" si="60"/>
        <v>29057.89</v>
      </c>
      <c r="R347" s="63">
        <f t="shared" si="61"/>
        <v>1.9488997565218084E-6</v>
      </c>
      <c r="S347" s="57">
        <f t="shared" si="57"/>
        <v>0.1</v>
      </c>
      <c r="T347" s="63">
        <f t="shared" si="62"/>
        <v>1.9488997565218084E-7</v>
      </c>
      <c r="AD347" s="63" t="s">
        <v>69</v>
      </c>
      <c r="AE347" s="63">
        <v>16</v>
      </c>
      <c r="AF347" s="63" t="s">
        <v>117</v>
      </c>
      <c r="AH347" s="63" t="s">
        <v>61</v>
      </c>
    </row>
    <row r="348" spans="1:34" s="63" customFormat="1" ht="12.95" customHeight="1" x14ac:dyDescent="0.2">
      <c r="A348" s="63" t="s">
        <v>115</v>
      </c>
      <c r="B348" s="57"/>
      <c r="C348" s="56">
        <v>44078.374000000003</v>
      </c>
      <c r="D348" s="56"/>
      <c r="E348" s="63">
        <f t="shared" si="58"/>
        <v>7772.001689742744</v>
      </c>
      <c r="F348" s="63">
        <f t="shared" si="55"/>
        <v>7772</v>
      </c>
      <c r="G348" s="56">
        <f t="shared" si="59"/>
        <v>1.1176400075783022E-3</v>
      </c>
      <c r="I348" s="63">
        <f t="shared" si="56"/>
        <v>1.1176400075783022E-3</v>
      </c>
      <c r="Q348" s="91">
        <f t="shared" si="60"/>
        <v>29059.874000000003</v>
      </c>
      <c r="R348" s="63">
        <f t="shared" si="61"/>
        <v>1.2491191865396273E-6</v>
      </c>
      <c r="S348" s="57">
        <f t="shared" si="57"/>
        <v>0.1</v>
      </c>
      <c r="T348" s="63">
        <f t="shared" si="62"/>
        <v>1.2491191865396274E-7</v>
      </c>
      <c r="AD348" s="63" t="s">
        <v>69</v>
      </c>
      <c r="AE348" s="63">
        <v>10</v>
      </c>
      <c r="AF348" s="63" t="s">
        <v>117</v>
      </c>
      <c r="AH348" s="63" t="s">
        <v>61</v>
      </c>
    </row>
    <row r="349" spans="1:34" s="63" customFormat="1" ht="12.95" customHeight="1" x14ac:dyDescent="0.2">
      <c r="A349" s="63" t="s">
        <v>115</v>
      </c>
      <c r="B349" s="57"/>
      <c r="C349" s="56">
        <v>44082.347000000002</v>
      </c>
      <c r="D349" s="56"/>
      <c r="E349" s="63">
        <f t="shared" si="58"/>
        <v>7778.0084073787675</v>
      </c>
      <c r="F349" s="63">
        <f t="shared" si="55"/>
        <v>7778</v>
      </c>
      <c r="G349" s="56">
        <f t="shared" si="59"/>
        <v>5.5608600014238618E-3</v>
      </c>
      <c r="I349" s="63">
        <f t="shared" si="56"/>
        <v>5.5608600014238618E-3</v>
      </c>
      <c r="Q349" s="91">
        <f t="shared" si="60"/>
        <v>29063.847000000002</v>
      </c>
      <c r="R349" s="63">
        <f t="shared" si="61"/>
        <v>3.0923163955435791E-5</v>
      </c>
      <c r="S349" s="57">
        <f t="shared" si="57"/>
        <v>0.1</v>
      </c>
      <c r="T349" s="63">
        <f t="shared" si="62"/>
        <v>3.0923163955435795E-6</v>
      </c>
      <c r="AD349" s="63" t="s">
        <v>69</v>
      </c>
      <c r="AE349" s="63">
        <v>15</v>
      </c>
      <c r="AF349" s="63" t="s">
        <v>117</v>
      </c>
      <c r="AH349" s="63" t="s">
        <v>61</v>
      </c>
    </row>
    <row r="350" spans="1:34" s="63" customFormat="1" ht="12.95" customHeight="1" x14ac:dyDescent="0.2">
      <c r="A350" s="63" t="s">
        <v>115</v>
      </c>
      <c r="B350" s="57"/>
      <c r="C350" s="56">
        <v>44082.353000000003</v>
      </c>
      <c r="D350" s="56"/>
      <c r="E350" s="63">
        <f t="shared" si="58"/>
        <v>7778.0174786865509</v>
      </c>
      <c r="F350" s="63">
        <f t="shared" si="55"/>
        <v>7778</v>
      </c>
      <c r="G350" s="56">
        <f t="shared" si="59"/>
        <v>1.1560860002646223E-2</v>
      </c>
      <c r="I350" s="63">
        <f t="shared" si="56"/>
        <v>1.1560860002646223E-2</v>
      </c>
      <c r="Q350" s="91">
        <f t="shared" si="60"/>
        <v>29063.853000000003</v>
      </c>
      <c r="R350" s="63">
        <f t="shared" si="61"/>
        <v>1.3365348400078521E-4</v>
      </c>
      <c r="S350" s="57">
        <f t="shared" si="57"/>
        <v>0.1</v>
      </c>
      <c r="T350" s="63">
        <f t="shared" si="62"/>
        <v>1.3365348400078522E-5</v>
      </c>
      <c r="AD350" s="63" t="s">
        <v>69</v>
      </c>
      <c r="AE350" s="63">
        <v>7</v>
      </c>
      <c r="AF350" s="63" t="s">
        <v>72</v>
      </c>
      <c r="AH350" s="63" t="s">
        <v>61</v>
      </c>
    </row>
    <row r="351" spans="1:34" s="63" customFormat="1" ht="12.95" customHeight="1" x14ac:dyDescent="0.2">
      <c r="A351" s="63" t="s">
        <v>115</v>
      </c>
      <c r="B351" s="57"/>
      <c r="C351" s="56">
        <v>44084.330999999998</v>
      </c>
      <c r="D351" s="56"/>
      <c r="E351" s="63">
        <f t="shared" si="58"/>
        <v>7781.0079864852005</v>
      </c>
      <c r="F351" s="63">
        <f t="shared" si="55"/>
        <v>7781</v>
      </c>
      <c r="G351" s="56">
        <f t="shared" si="59"/>
        <v>5.2824699960183352E-3</v>
      </c>
      <c r="I351" s="63">
        <f t="shared" si="56"/>
        <v>5.2824699960183352E-3</v>
      </c>
      <c r="Q351" s="91">
        <f t="shared" si="60"/>
        <v>29065.830999999998</v>
      </c>
      <c r="R351" s="63">
        <f t="shared" si="61"/>
        <v>2.790448925883395E-5</v>
      </c>
      <c r="S351" s="57">
        <f t="shared" si="57"/>
        <v>0.1</v>
      </c>
      <c r="T351" s="63">
        <f t="shared" si="62"/>
        <v>2.7904489258833951E-6</v>
      </c>
      <c r="AD351" s="63" t="s">
        <v>69</v>
      </c>
      <c r="AE351" s="63">
        <v>7</v>
      </c>
      <c r="AF351" s="63" t="s">
        <v>117</v>
      </c>
      <c r="AH351" s="63" t="s">
        <v>61</v>
      </c>
    </row>
    <row r="352" spans="1:34" s="63" customFormat="1" ht="12.95" customHeight="1" x14ac:dyDescent="0.2">
      <c r="A352" s="63" t="s">
        <v>115</v>
      </c>
      <c r="B352" s="57"/>
      <c r="C352" s="56">
        <v>44086.313999999998</v>
      </c>
      <c r="D352" s="56"/>
      <c r="E352" s="63">
        <f t="shared" si="58"/>
        <v>7784.0060537070085</v>
      </c>
      <c r="F352" s="63">
        <f t="shared" si="55"/>
        <v>7784</v>
      </c>
      <c r="G352" s="56">
        <f t="shared" si="59"/>
        <v>4.0040800013230182E-3</v>
      </c>
      <c r="I352" s="63">
        <f t="shared" si="56"/>
        <v>4.0040800013230182E-3</v>
      </c>
      <c r="Q352" s="91">
        <f t="shared" si="60"/>
        <v>29067.813999999998</v>
      </c>
      <c r="R352" s="63">
        <f t="shared" si="61"/>
        <v>1.6032656656994942E-5</v>
      </c>
      <c r="S352" s="57">
        <f t="shared" si="57"/>
        <v>0.1</v>
      </c>
      <c r="T352" s="63">
        <f t="shared" si="62"/>
        <v>1.6032656656994942E-6</v>
      </c>
      <c r="AD352" s="63" t="s">
        <v>69</v>
      </c>
      <c r="AE352" s="63">
        <v>10</v>
      </c>
      <c r="AF352" s="63" t="s">
        <v>117</v>
      </c>
      <c r="AH352" s="63" t="s">
        <v>61</v>
      </c>
    </row>
    <row r="353" spans="1:34" s="63" customFormat="1" ht="12.95" customHeight="1" x14ac:dyDescent="0.2">
      <c r="A353" s="63" t="s">
        <v>116</v>
      </c>
      <c r="B353" s="57"/>
      <c r="C353" s="56">
        <v>44288.695</v>
      </c>
      <c r="D353" s="56"/>
      <c r="E353" s="63">
        <f t="shared" si="58"/>
        <v>8089.9827770638576</v>
      </c>
      <c r="F353" s="63">
        <f t="shared" si="55"/>
        <v>8090</v>
      </c>
      <c r="G353" s="56">
        <f t="shared" si="59"/>
        <v>-1.1391699998057447E-2</v>
      </c>
      <c r="I353" s="63">
        <f t="shared" si="56"/>
        <v>-1.1391699998057447E-2</v>
      </c>
      <c r="Q353" s="91">
        <f t="shared" si="60"/>
        <v>29270.195</v>
      </c>
      <c r="R353" s="63">
        <f t="shared" si="61"/>
        <v>1.2977082884574204E-4</v>
      </c>
      <c r="S353" s="57">
        <f t="shared" si="57"/>
        <v>0.1</v>
      </c>
      <c r="T353" s="63">
        <f t="shared" si="62"/>
        <v>1.2977082884574205E-5</v>
      </c>
      <c r="AD353" s="63" t="s">
        <v>69</v>
      </c>
      <c r="AE353" s="63">
        <v>9</v>
      </c>
      <c r="AF353" s="63" t="s">
        <v>60</v>
      </c>
      <c r="AH353" s="63" t="s">
        <v>61</v>
      </c>
    </row>
    <row r="354" spans="1:34" s="63" customFormat="1" ht="12.95" customHeight="1" x14ac:dyDescent="0.2">
      <c r="A354" s="63" t="s">
        <v>118</v>
      </c>
      <c r="B354" s="57"/>
      <c r="C354" s="56">
        <v>44449.440000000002</v>
      </c>
      <c r="D354" s="56"/>
      <c r="E354" s="63">
        <f t="shared" si="58"/>
        <v>8333.0106719551623</v>
      </c>
      <c r="F354" s="63">
        <f t="shared" si="55"/>
        <v>8333</v>
      </c>
      <c r="G354" s="56">
        <f t="shared" si="59"/>
        <v>7.0587100053671747E-3</v>
      </c>
      <c r="I354" s="63">
        <f t="shared" si="56"/>
        <v>7.0587100053671747E-3</v>
      </c>
      <c r="Q354" s="91">
        <f t="shared" si="60"/>
        <v>29430.940000000002</v>
      </c>
      <c r="R354" s="63">
        <f t="shared" si="61"/>
        <v>4.9825386939870659E-5</v>
      </c>
      <c r="S354" s="57">
        <f t="shared" si="57"/>
        <v>0.1</v>
      </c>
      <c r="T354" s="63">
        <f t="shared" si="62"/>
        <v>4.9825386939870659E-6</v>
      </c>
      <c r="AD354" s="63" t="s">
        <v>69</v>
      </c>
      <c r="AE354" s="63">
        <v>8</v>
      </c>
      <c r="AF354" s="63" t="s">
        <v>60</v>
      </c>
      <c r="AH354" s="63" t="s">
        <v>61</v>
      </c>
    </row>
    <row r="355" spans="1:34" s="63" customFormat="1" ht="12.95" customHeight="1" x14ac:dyDescent="0.2">
      <c r="A355" s="63" t="s">
        <v>118</v>
      </c>
      <c r="B355" s="57"/>
      <c r="C355" s="56">
        <v>44453.385000000002</v>
      </c>
      <c r="D355" s="56"/>
      <c r="E355" s="63">
        <f t="shared" si="58"/>
        <v>8338.9750568215422</v>
      </c>
      <c r="F355" s="63">
        <f t="shared" si="55"/>
        <v>8339</v>
      </c>
      <c r="G355" s="56">
        <f t="shared" si="59"/>
        <v>-1.6498069999215659E-2</v>
      </c>
      <c r="I355" s="63">
        <f t="shared" si="56"/>
        <v>-1.6498069999215659E-2</v>
      </c>
      <c r="Q355" s="91">
        <f t="shared" si="60"/>
        <v>29434.885000000002</v>
      </c>
      <c r="R355" s="63">
        <f t="shared" si="61"/>
        <v>2.7218631369901978E-4</v>
      </c>
      <c r="S355" s="57">
        <f t="shared" si="57"/>
        <v>0.1</v>
      </c>
      <c r="T355" s="63">
        <f t="shared" si="62"/>
        <v>2.721863136990198E-5</v>
      </c>
      <c r="AD355" s="63" t="s">
        <v>69</v>
      </c>
      <c r="AE355" s="63">
        <v>8</v>
      </c>
      <c r="AF355" s="63" t="s">
        <v>60</v>
      </c>
      <c r="AH355" s="63" t="s">
        <v>61</v>
      </c>
    </row>
    <row r="356" spans="1:34" s="63" customFormat="1" ht="12.95" customHeight="1" x14ac:dyDescent="0.2">
      <c r="A356" s="63" t="s">
        <v>118</v>
      </c>
      <c r="B356" s="57"/>
      <c r="C356" s="56">
        <v>44461.324000000001</v>
      </c>
      <c r="D356" s="56"/>
      <c r="E356" s="63">
        <f t="shared" si="58"/>
        <v>8350.9779089011809</v>
      </c>
      <c r="F356" s="63">
        <f t="shared" si="55"/>
        <v>8351</v>
      </c>
      <c r="G356" s="56">
        <f t="shared" si="59"/>
        <v>-1.4611630002036691E-2</v>
      </c>
      <c r="I356" s="63">
        <f t="shared" si="56"/>
        <v>-1.4611630002036691E-2</v>
      </c>
      <c r="Q356" s="91">
        <f t="shared" si="60"/>
        <v>29442.824000000001</v>
      </c>
      <c r="R356" s="63">
        <f t="shared" si="61"/>
        <v>2.1349973131641874E-4</v>
      </c>
      <c r="S356" s="57">
        <f t="shared" si="57"/>
        <v>0.1</v>
      </c>
      <c r="T356" s="63">
        <f t="shared" si="62"/>
        <v>2.1349973131641876E-5</v>
      </c>
      <c r="AD356" s="63" t="s">
        <v>69</v>
      </c>
      <c r="AE356" s="63">
        <v>10</v>
      </c>
      <c r="AF356" s="63" t="s">
        <v>117</v>
      </c>
      <c r="AH356" s="63" t="s">
        <v>61</v>
      </c>
    </row>
    <row r="357" spans="1:34" s="63" customFormat="1" ht="12.95" customHeight="1" x14ac:dyDescent="0.2">
      <c r="A357" s="63" t="s">
        <v>119</v>
      </c>
      <c r="B357" s="57"/>
      <c r="C357" s="56">
        <v>44748.417000000001</v>
      </c>
      <c r="D357" s="56"/>
      <c r="E357" s="63">
        <f t="shared" si="58"/>
        <v>8785.0294030566965</v>
      </c>
      <c r="F357" s="63">
        <f t="shared" si="55"/>
        <v>8785</v>
      </c>
      <c r="G357" s="56">
        <f t="shared" si="59"/>
        <v>1.9447949998721015E-2</v>
      </c>
      <c r="I357" s="63">
        <f t="shared" si="56"/>
        <v>1.9447949998721015E-2</v>
      </c>
      <c r="Q357" s="91">
        <f t="shared" si="60"/>
        <v>29729.917000000001</v>
      </c>
      <c r="R357" s="63">
        <f t="shared" si="61"/>
        <v>3.782227591527527E-4</v>
      </c>
      <c r="S357" s="57">
        <f t="shared" si="57"/>
        <v>0.1</v>
      </c>
      <c r="T357" s="63">
        <f t="shared" si="62"/>
        <v>3.7822275915275272E-5</v>
      </c>
      <c r="AD357" s="63" t="s">
        <v>69</v>
      </c>
      <c r="AE357" s="63">
        <v>16</v>
      </c>
      <c r="AF357" s="63" t="s">
        <v>120</v>
      </c>
      <c r="AH357" s="63" t="s">
        <v>61</v>
      </c>
    </row>
    <row r="358" spans="1:34" s="63" customFormat="1" ht="12.95" customHeight="1" x14ac:dyDescent="0.2">
      <c r="A358" s="63" t="s">
        <v>119</v>
      </c>
      <c r="B358" s="57"/>
      <c r="C358" s="56">
        <v>44750.400000000001</v>
      </c>
      <c r="D358" s="56"/>
      <c r="E358" s="63">
        <f t="shared" si="58"/>
        <v>8788.0274702785046</v>
      </c>
      <c r="F358" s="63">
        <f t="shared" si="55"/>
        <v>8788</v>
      </c>
      <c r="G358" s="56">
        <f t="shared" si="59"/>
        <v>1.8169560004025698E-2</v>
      </c>
      <c r="I358" s="63">
        <f t="shared" si="56"/>
        <v>1.8169560004025698E-2</v>
      </c>
      <c r="Q358" s="91">
        <f t="shared" si="60"/>
        <v>29731.9</v>
      </c>
      <c r="R358" s="63">
        <f t="shared" si="61"/>
        <v>3.3013291073989031E-4</v>
      </c>
      <c r="S358" s="57">
        <f t="shared" si="57"/>
        <v>0.1</v>
      </c>
      <c r="T358" s="63">
        <f t="shared" si="62"/>
        <v>3.3013291073989033E-5</v>
      </c>
      <c r="AD358" s="63" t="s">
        <v>69</v>
      </c>
      <c r="AE358" s="63">
        <v>17</v>
      </c>
      <c r="AF358" s="63" t="s">
        <v>120</v>
      </c>
      <c r="AH358" s="63" t="s">
        <v>61</v>
      </c>
    </row>
    <row r="359" spans="1:34" s="63" customFormat="1" ht="12.95" customHeight="1" x14ac:dyDescent="0.2">
      <c r="A359" s="63" t="s">
        <v>119</v>
      </c>
      <c r="B359" s="57"/>
      <c r="C359" s="56">
        <v>44758.338000000003</v>
      </c>
      <c r="D359" s="56"/>
      <c r="E359" s="63">
        <f t="shared" si="58"/>
        <v>8800.0288104735191</v>
      </c>
      <c r="F359" s="63">
        <f t="shared" si="55"/>
        <v>8800</v>
      </c>
      <c r="G359" s="56">
        <f t="shared" si="59"/>
        <v>1.9056000004638918E-2</v>
      </c>
      <c r="I359" s="63">
        <f t="shared" si="56"/>
        <v>1.9056000004638918E-2</v>
      </c>
      <c r="Q359" s="91">
        <f t="shared" si="60"/>
        <v>29739.838000000003</v>
      </c>
      <c r="R359" s="63">
        <f t="shared" si="61"/>
        <v>3.6313113617679845E-4</v>
      </c>
      <c r="S359" s="57">
        <f t="shared" si="57"/>
        <v>0.1</v>
      </c>
      <c r="T359" s="63">
        <f t="shared" si="62"/>
        <v>3.6313113617679849E-5</v>
      </c>
      <c r="AD359" s="63" t="s">
        <v>69</v>
      </c>
      <c r="AE359" s="63">
        <v>12</v>
      </c>
      <c r="AF359" s="63" t="s">
        <v>120</v>
      </c>
      <c r="AH359" s="63" t="s">
        <v>61</v>
      </c>
    </row>
    <row r="360" spans="1:34" s="63" customFormat="1" ht="12.95" customHeight="1" x14ac:dyDescent="0.2">
      <c r="A360" s="63" t="s">
        <v>121</v>
      </c>
      <c r="B360" s="57"/>
      <c r="C360" s="56">
        <v>44793.400999999998</v>
      </c>
      <c r="D360" s="56"/>
      <c r="E360" s="63">
        <f t="shared" si="58"/>
        <v>8853.0400212643526</v>
      </c>
      <c r="F360" s="63">
        <f t="shared" si="55"/>
        <v>8853</v>
      </c>
      <c r="G360" s="56">
        <f t="shared" si="59"/>
        <v>2.6471109995327424E-2</v>
      </c>
      <c r="I360" s="63">
        <f t="shared" si="56"/>
        <v>2.6471109995327424E-2</v>
      </c>
      <c r="Q360" s="91">
        <f t="shared" si="60"/>
        <v>29774.900999999998</v>
      </c>
      <c r="R360" s="63">
        <f t="shared" si="61"/>
        <v>7.0071966438472349E-4</v>
      </c>
      <c r="S360" s="57">
        <f t="shared" si="57"/>
        <v>0.1</v>
      </c>
      <c r="T360" s="63">
        <f t="shared" si="62"/>
        <v>7.0071966438472354E-5</v>
      </c>
      <c r="AD360" s="63" t="s">
        <v>69</v>
      </c>
      <c r="AH360" s="63" t="s">
        <v>70</v>
      </c>
    </row>
    <row r="361" spans="1:34" s="63" customFormat="1" ht="12.95" customHeight="1" x14ac:dyDescent="0.2">
      <c r="A361" s="63" t="s">
        <v>122</v>
      </c>
      <c r="B361" s="57"/>
      <c r="C361" s="56">
        <v>44793.430999999997</v>
      </c>
      <c r="D361" s="56"/>
      <c r="E361" s="63">
        <f t="shared" si="58"/>
        <v>8853.0853778032579</v>
      </c>
      <c r="F361" s="63">
        <f t="shared" si="55"/>
        <v>8853</v>
      </c>
      <c r="G361" s="56">
        <f t="shared" si="59"/>
        <v>5.6471109994163271E-2</v>
      </c>
      <c r="I361" s="63">
        <f t="shared" ref="I361:I383" si="63">+G361</f>
        <v>5.6471109994163271E-2</v>
      </c>
      <c r="Q361" s="91">
        <f t="shared" si="60"/>
        <v>29774.930999999997</v>
      </c>
      <c r="R361" s="63">
        <f t="shared" si="61"/>
        <v>3.1889862639728869E-3</v>
      </c>
      <c r="S361" s="57">
        <f t="shared" ref="S361:S383" si="64">S$16</f>
        <v>0.1</v>
      </c>
      <c r="T361" s="63">
        <f t="shared" si="62"/>
        <v>3.1889862639728872E-4</v>
      </c>
      <c r="AE361" s="63">
        <v>7</v>
      </c>
      <c r="AF361" s="63" t="s">
        <v>72</v>
      </c>
      <c r="AH361" s="63" t="s">
        <v>61</v>
      </c>
    </row>
    <row r="362" spans="1:34" s="63" customFormat="1" ht="12.95" customHeight="1" x14ac:dyDescent="0.2">
      <c r="A362" s="63" t="s">
        <v>123</v>
      </c>
      <c r="B362" s="57"/>
      <c r="C362" s="56">
        <v>45131.364000000001</v>
      </c>
      <c r="D362" s="56"/>
      <c r="E362" s="63">
        <f t="shared" si="58"/>
        <v>9364.0010865612494</v>
      </c>
      <c r="F362" s="63">
        <f t="shared" si="55"/>
        <v>9364</v>
      </c>
      <c r="G362" s="56">
        <f t="shared" si="59"/>
        <v>7.186799994087778E-4</v>
      </c>
      <c r="I362" s="63">
        <f t="shared" si="63"/>
        <v>7.186799994087778E-4</v>
      </c>
      <c r="Q362" s="91">
        <f t="shared" si="60"/>
        <v>30112.864000000001</v>
      </c>
      <c r="R362" s="63">
        <f t="shared" si="61"/>
        <v>5.1650094155020081E-7</v>
      </c>
      <c r="S362" s="57">
        <f t="shared" si="64"/>
        <v>0.1</v>
      </c>
      <c r="T362" s="63">
        <f t="shared" si="62"/>
        <v>5.1650094155020085E-8</v>
      </c>
      <c r="AD362" s="63" t="s">
        <v>69</v>
      </c>
      <c r="AE362" s="63">
        <v>16</v>
      </c>
      <c r="AF362" s="63" t="s">
        <v>120</v>
      </c>
      <c r="AH362" s="63" t="s">
        <v>61</v>
      </c>
    </row>
    <row r="363" spans="1:34" s="63" customFormat="1" ht="12.95" customHeight="1" x14ac:dyDescent="0.2">
      <c r="A363" s="63" t="s">
        <v>124</v>
      </c>
      <c r="B363" s="57"/>
      <c r="C363" s="56">
        <v>45133.345000000001</v>
      </c>
      <c r="D363" s="56"/>
      <c r="E363" s="63">
        <f t="shared" si="58"/>
        <v>9366.9961300137948</v>
      </c>
      <c r="F363" s="63">
        <f t="shared" si="55"/>
        <v>9367</v>
      </c>
      <c r="G363" s="56">
        <f t="shared" si="59"/>
        <v>-2.5597099956939928E-3</v>
      </c>
      <c r="I363" s="63">
        <f t="shared" si="63"/>
        <v>-2.5597099956939928E-3</v>
      </c>
      <c r="Q363" s="91">
        <f t="shared" si="60"/>
        <v>30114.845000000001</v>
      </c>
      <c r="R363" s="63">
        <f t="shared" si="61"/>
        <v>6.5521152620557407E-6</v>
      </c>
      <c r="S363" s="57">
        <f t="shared" si="64"/>
        <v>0.1</v>
      </c>
      <c r="T363" s="63">
        <f t="shared" si="62"/>
        <v>6.5521152620557413E-7</v>
      </c>
      <c r="AD363" s="63" t="s">
        <v>69</v>
      </c>
      <c r="AE363" s="63">
        <v>6</v>
      </c>
      <c r="AF363" s="63" t="s">
        <v>125</v>
      </c>
      <c r="AH363" s="63" t="s">
        <v>61</v>
      </c>
    </row>
    <row r="364" spans="1:34" s="63" customFormat="1" ht="12.95" customHeight="1" x14ac:dyDescent="0.2">
      <c r="A364" s="63" t="s">
        <v>126</v>
      </c>
      <c r="B364" s="57"/>
      <c r="C364" s="56">
        <v>45133.351999999999</v>
      </c>
      <c r="D364" s="56"/>
      <c r="E364" s="63">
        <f t="shared" si="58"/>
        <v>9367.0067132062031</v>
      </c>
      <c r="F364" s="63">
        <f t="shared" si="55"/>
        <v>9367</v>
      </c>
      <c r="G364" s="56">
        <f t="shared" si="59"/>
        <v>4.4402900020941161E-3</v>
      </c>
      <c r="I364" s="63">
        <f t="shared" si="63"/>
        <v>4.4402900020941161E-3</v>
      </c>
      <c r="Q364" s="91">
        <f t="shared" si="60"/>
        <v>30114.851999999999</v>
      </c>
      <c r="R364" s="63">
        <f t="shared" si="61"/>
        <v>1.9716175302696966E-5</v>
      </c>
      <c r="S364" s="57">
        <f t="shared" si="64"/>
        <v>0.1</v>
      </c>
      <c r="T364" s="63">
        <f t="shared" si="62"/>
        <v>1.9716175302696967E-6</v>
      </c>
      <c r="AD364" s="63" t="s">
        <v>69</v>
      </c>
      <c r="AE364" s="63">
        <v>8</v>
      </c>
      <c r="AF364" s="63" t="s">
        <v>117</v>
      </c>
      <c r="AH364" s="63" t="s">
        <v>61</v>
      </c>
    </row>
    <row r="365" spans="1:34" s="63" customFormat="1" ht="12.95" customHeight="1" x14ac:dyDescent="0.2">
      <c r="A365" s="63" t="s">
        <v>126</v>
      </c>
      <c r="B365" s="57"/>
      <c r="C365" s="56">
        <v>45135.322999999997</v>
      </c>
      <c r="D365" s="56"/>
      <c r="E365" s="63">
        <f t="shared" si="58"/>
        <v>9369.9866378124443</v>
      </c>
      <c r="F365" s="63">
        <f t="shared" si="55"/>
        <v>9370</v>
      </c>
      <c r="G365" s="56">
        <f t="shared" si="59"/>
        <v>-8.8381000023218803E-3</v>
      </c>
      <c r="I365" s="63">
        <f t="shared" si="63"/>
        <v>-8.8381000023218803E-3</v>
      </c>
      <c r="Q365" s="91">
        <f t="shared" si="60"/>
        <v>30116.822999999997</v>
      </c>
      <c r="R365" s="63">
        <f t="shared" si="61"/>
        <v>7.8112011651042016E-5</v>
      </c>
      <c r="S365" s="57">
        <f t="shared" si="64"/>
        <v>0.1</v>
      </c>
      <c r="T365" s="63">
        <f t="shared" si="62"/>
        <v>7.8112011651042026E-6</v>
      </c>
      <c r="AD365" s="63" t="s">
        <v>69</v>
      </c>
      <c r="AE365" s="63">
        <v>8</v>
      </c>
      <c r="AF365" s="63" t="s">
        <v>117</v>
      </c>
      <c r="AH365" s="63" t="s">
        <v>61</v>
      </c>
    </row>
    <row r="366" spans="1:34" s="63" customFormat="1" ht="12.95" customHeight="1" x14ac:dyDescent="0.2">
      <c r="A366" s="63" t="s">
        <v>126</v>
      </c>
      <c r="B366" s="57"/>
      <c r="C366" s="56">
        <v>45158.476999999999</v>
      </c>
      <c r="D366" s="56"/>
      <c r="E366" s="63">
        <f t="shared" si="58"/>
        <v>9404.9928145415106</v>
      </c>
      <c r="F366" s="63">
        <f t="shared" si="55"/>
        <v>9405</v>
      </c>
      <c r="G366" s="56">
        <f t="shared" si="59"/>
        <v>-4.7526499984087422E-3</v>
      </c>
      <c r="I366" s="63">
        <f t="shared" si="63"/>
        <v>-4.7526499984087422E-3</v>
      </c>
      <c r="Q366" s="91">
        <f t="shared" si="60"/>
        <v>30139.976999999999</v>
      </c>
      <c r="R366" s="63">
        <f t="shared" si="61"/>
        <v>2.2587682007374619E-5</v>
      </c>
      <c r="S366" s="57">
        <f t="shared" si="64"/>
        <v>0.1</v>
      </c>
      <c r="T366" s="63">
        <f t="shared" si="62"/>
        <v>2.2587682007374622E-6</v>
      </c>
      <c r="AD366" s="63" t="s">
        <v>69</v>
      </c>
      <c r="AE366" s="63">
        <v>10</v>
      </c>
      <c r="AF366" s="63" t="s">
        <v>60</v>
      </c>
      <c r="AH366" s="63" t="s">
        <v>61</v>
      </c>
    </row>
    <row r="367" spans="1:34" s="63" customFormat="1" ht="12.95" customHeight="1" x14ac:dyDescent="0.2">
      <c r="A367" s="87" t="s">
        <v>127</v>
      </c>
      <c r="B367" s="88" t="s">
        <v>50</v>
      </c>
      <c r="C367" s="89">
        <v>45171.707999999999</v>
      </c>
      <c r="D367" s="56"/>
      <c r="E367" s="63">
        <f t="shared" si="58"/>
        <v>9424.9965600844935</v>
      </c>
      <c r="F367" s="63">
        <f t="shared" si="55"/>
        <v>9425</v>
      </c>
      <c r="G367" s="56">
        <f t="shared" si="59"/>
        <v>-2.2752500008209608E-3</v>
      </c>
      <c r="I367" s="63">
        <f t="shared" si="63"/>
        <v>-2.2752500008209608E-3</v>
      </c>
      <c r="O367" s="63">
        <f ca="1">+C$11+C$12*$F367</f>
        <v>9.700425841162727E-2</v>
      </c>
      <c r="Q367" s="91">
        <f t="shared" si="60"/>
        <v>30153.207999999999</v>
      </c>
      <c r="R367" s="63">
        <f t="shared" si="61"/>
        <v>5.1767625662357827E-6</v>
      </c>
      <c r="S367" s="57">
        <f t="shared" si="64"/>
        <v>0.1</v>
      </c>
      <c r="T367" s="63">
        <f t="shared" si="62"/>
        <v>5.1767625662357834E-7</v>
      </c>
    </row>
    <row r="368" spans="1:34" s="63" customFormat="1" ht="12.95" customHeight="1" x14ac:dyDescent="0.2">
      <c r="A368" s="63" t="s">
        <v>123</v>
      </c>
      <c r="B368" s="57"/>
      <c r="C368" s="56">
        <v>45172.383999999998</v>
      </c>
      <c r="D368" s="56"/>
      <c r="E368" s="63">
        <f t="shared" si="58"/>
        <v>9426.0185940945485</v>
      </c>
      <c r="F368" s="63">
        <f t="shared" si="55"/>
        <v>9426</v>
      </c>
      <c r="G368" s="56">
        <f t="shared" si="59"/>
        <v>1.229862000036519E-2</v>
      </c>
      <c r="I368" s="63">
        <f t="shared" si="63"/>
        <v>1.229862000036519E-2</v>
      </c>
      <c r="Q368" s="91">
        <f t="shared" si="60"/>
        <v>30153.883999999998</v>
      </c>
      <c r="R368" s="63">
        <f t="shared" si="61"/>
        <v>1.5125605391338266E-4</v>
      </c>
      <c r="S368" s="57">
        <f t="shared" si="64"/>
        <v>0.1</v>
      </c>
      <c r="T368" s="63">
        <f t="shared" si="62"/>
        <v>1.5125605391338266E-5</v>
      </c>
      <c r="AD368" s="63" t="s">
        <v>69</v>
      </c>
      <c r="AE368" s="63">
        <v>25</v>
      </c>
      <c r="AF368" s="63" t="s">
        <v>120</v>
      </c>
      <c r="AH368" s="63" t="s">
        <v>61</v>
      </c>
    </row>
    <row r="369" spans="1:34" s="63" customFormat="1" ht="12.95" customHeight="1" x14ac:dyDescent="0.2">
      <c r="A369" s="87" t="s">
        <v>127</v>
      </c>
      <c r="B369" s="88" t="s">
        <v>50</v>
      </c>
      <c r="C369" s="89">
        <v>45173.697</v>
      </c>
      <c r="D369" s="56"/>
      <c r="E369" s="63">
        <f t="shared" si="58"/>
        <v>9428.003698614084</v>
      </c>
      <c r="F369" s="63">
        <f t="shared" si="55"/>
        <v>9428</v>
      </c>
      <c r="G369" s="56">
        <f t="shared" si="59"/>
        <v>2.4463599984301254E-3</v>
      </c>
      <c r="I369" s="63">
        <f t="shared" si="63"/>
        <v>2.4463599984301254E-3</v>
      </c>
      <c r="O369" s="63">
        <f ca="1">+C$11+C$12*$F369</f>
        <v>9.6959521351580341E-2</v>
      </c>
      <c r="Q369" s="91">
        <f t="shared" si="60"/>
        <v>30155.197</v>
      </c>
      <c r="R369" s="63">
        <f t="shared" si="61"/>
        <v>5.984677241919043E-6</v>
      </c>
      <c r="S369" s="57">
        <f t="shared" si="64"/>
        <v>0.1</v>
      </c>
      <c r="T369" s="63">
        <f t="shared" si="62"/>
        <v>5.984677241919043E-7</v>
      </c>
    </row>
    <row r="370" spans="1:34" s="63" customFormat="1" ht="12.95" customHeight="1" x14ac:dyDescent="0.2">
      <c r="A370" s="63" t="s">
        <v>123</v>
      </c>
      <c r="B370" s="57"/>
      <c r="C370" s="56">
        <v>45178.341</v>
      </c>
      <c r="D370" s="56"/>
      <c r="E370" s="63">
        <f t="shared" si="58"/>
        <v>9435.0248908370177</v>
      </c>
      <c r="F370" s="63">
        <f t="shared" si="55"/>
        <v>9435</v>
      </c>
      <c r="G370" s="56">
        <f t="shared" si="59"/>
        <v>1.6463450003357138E-2</v>
      </c>
      <c r="I370" s="63">
        <f t="shared" si="63"/>
        <v>1.6463450003357138E-2</v>
      </c>
      <c r="Q370" s="91">
        <f t="shared" si="60"/>
        <v>30159.841</v>
      </c>
      <c r="R370" s="63">
        <f t="shared" si="61"/>
        <v>2.7104518601304018E-4</v>
      </c>
      <c r="S370" s="57">
        <f t="shared" si="64"/>
        <v>0.1</v>
      </c>
      <c r="T370" s="63">
        <f t="shared" si="62"/>
        <v>2.7104518601304021E-5</v>
      </c>
      <c r="AD370" s="63" t="s">
        <v>69</v>
      </c>
      <c r="AE370" s="63">
        <v>14</v>
      </c>
      <c r="AF370" s="63" t="s">
        <v>120</v>
      </c>
      <c r="AH370" s="63" t="s">
        <v>61</v>
      </c>
    </row>
    <row r="371" spans="1:34" s="63" customFormat="1" ht="12.95" customHeight="1" x14ac:dyDescent="0.2">
      <c r="A371" s="87" t="s">
        <v>127</v>
      </c>
      <c r="B371" s="88" t="s">
        <v>50</v>
      </c>
      <c r="C371" s="89">
        <v>45179.646000000001</v>
      </c>
      <c r="D371" s="56"/>
      <c r="E371" s="63">
        <f t="shared" si="58"/>
        <v>9436.997900279508</v>
      </c>
      <c r="F371" s="63">
        <f t="shared" si="55"/>
        <v>9437</v>
      </c>
      <c r="G371" s="56">
        <f t="shared" si="59"/>
        <v>-1.3888100002077408E-3</v>
      </c>
      <c r="I371" s="63">
        <f t="shared" si="63"/>
        <v>-1.3888100002077408E-3</v>
      </c>
      <c r="O371" s="63">
        <f ca="1">+C$11+C$12*$F371</f>
        <v>9.682531017143961E-2</v>
      </c>
      <c r="Q371" s="91">
        <f t="shared" si="60"/>
        <v>30161.146000000001</v>
      </c>
      <c r="R371" s="63">
        <f t="shared" si="61"/>
        <v>1.928793216677025E-6</v>
      </c>
      <c r="S371" s="57">
        <f t="shared" si="64"/>
        <v>0.1</v>
      </c>
      <c r="T371" s="63">
        <f t="shared" si="62"/>
        <v>1.9287932166770251E-7</v>
      </c>
    </row>
    <row r="372" spans="1:34" s="63" customFormat="1" ht="12.95" customHeight="1" x14ac:dyDescent="0.2">
      <c r="A372" s="87" t="s">
        <v>127</v>
      </c>
      <c r="B372" s="88" t="s">
        <v>50</v>
      </c>
      <c r="C372" s="89">
        <v>45493.822999999997</v>
      </c>
      <c r="D372" s="56"/>
      <c r="E372" s="63">
        <f t="shared" si="58"/>
        <v>9911.9972777610055</v>
      </c>
      <c r="F372" s="63">
        <f t="shared" si="55"/>
        <v>9912</v>
      </c>
      <c r="G372" s="56">
        <f t="shared" si="59"/>
        <v>-1.8005600068136118E-3</v>
      </c>
      <c r="I372" s="63">
        <f t="shared" si="63"/>
        <v>-1.8005600068136118E-3</v>
      </c>
      <c r="O372" s="63">
        <f ca="1">+C$11+C$12*$F372</f>
        <v>8.9741942330678198E-2</v>
      </c>
      <c r="Q372" s="91">
        <f t="shared" si="60"/>
        <v>30475.322999999997</v>
      </c>
      <c r="R372" s="63">
        <f t="shared" si="61"/>
        <v>3.2420163381366338E-6</v>
      </c>
      <c r="S372" s="57">
        <f t="shared" si="64"/>
        <v>0.1</v>
      </c>
      <c r="T372" s="63">
        <f t="shared" si="62"/>
        <v>3.242016338136634E-7</v>
      </c>
    </row>
    <row r="373" spans="1:34" s="63" customFormat="1" ht="12.95" customHeight="1" x14ac:dyDescent="0.2">
      <c r="A373" s="87" t="s">
        <v>127</v>
      </c>
      <c r="B373" s="88" t="s">
        <v>50</v>
      </c>
      <c r="C373" s="89">
        <v>45501.754999999997</v>
      </c>
      <c r="D373" s="56"/>
      <c r="E373" s="63">
        <f t="shared" si="58"/>
        <v>9923.9895466482376</v>
      </c>
      <c r="F373" s="63">
        <f t="shared" si="55"/>
        <v>9924</v>
      </c>
      <c r="G373" s="56">
        <f t="shared" si="59"/>
        <v>-6.9141200001467951E-3</v>
      </c>
      <c r="I373" s="63">
        <f t="shared" si="63"/>
        <v>-6.9141200001467951E-3</v>
      </c>
      <c r="O373" s="63">
        <f ca="1">+C$11+C$12*$F373</f>
        <v>8.9562994090490539E-2</v>
      </c>
      <c r="Q373" s="91">
        <f t="shared" si="60"/>
        <v>30483.254999999997</v>
      </c>
      <c r="R373" s="63">
        <f t="shared" si="61"/>
        <v>4.7805055376429916E-5</v>
      </c>
      <c r="S373" s="57">
        <f t="shared" si="64"/>
        <v>0.1</v>
      </c>
      <c r="T373" s="63">
        <f t="shared" si="62"/>
        <v>4.7805055376429923E-6</v>
      </c>
    </row>
    <row r="374" spans="1:34" s="63" customFormat="1" ht="12.95" customHeight="1" x14ac:dyDescent="0.2">
      <c r="A374" s="87" t="s">
        <v>127</v>
      </c>
      <c r="B374" s="88" t="s">
        <v>50</v>
      </c>
      <c r="C374" s="89">
        <v>45511.677000000003</v>
      </c>
      <c r="D374" s="56"/>
      <c r="E374" s="63">
        <f t="shared" si="58"/>
        <v>9938.9904659496951</v>
      </c>
      <c r="F374" s="63">
        <f t="shared" si="55"/>
        <v>9939</v>
      </c>
      <c r="G374" s="56">
        <f t="shared" si="59"/>
        <v>-6.306069997663144E-3</v>
      </c>
      <c r="I374" s="63">
        <f t="shared" si="63"/>
        <v>-6.306069997663144E-3</v>
      </c>
      <c r="O374" s="63">
        <f ca="1">+C$11+C$12*$F374</f>
        <v>8.9339308790255978E-2</v>
      </c>
      <c r="Q374" s="91">
        <f t="shared" si="60"/>
        <v>30493.177000000003</v>
      </c>
      <c r="R374" s="63">
        <f t="shared" si="61"/>
        <v>3.9766518815427243E-5</v>
      </c>
      <c r="S374" s="57">
        <f t="shared" si="64"/>
        <v>0.1</v>
      </c>
      <c r="T374" s="63">
        <f t="shared" si="62"/>
        <v>3.9766518815427243E-6</v>
      </c>
    </row>
    <row r="375" spans="1:34" s="63" customFormat="1" ht="12.95" customHeight="1" x14ac:dyDescent="0.2">
      <c r="A375" s="63" t="s">
        <v>123</v>
      </c>
      <c r="B375" s="57"/>
      <c r="C375" s="56">
        <v>45551.377999999997</v>
      </c>
      <c r="D375" s="56"/>
      <c r="E375" s="63">
        <f t="shared" si="58"/>
        <v>9999.0137976556762</v>
      </c>
      <c r="F375" s="63">
        <f t="shared" si="55"/>
        <v>9999</v>
      </c>
      <c r="G375" s="56">
        <f t="shared" si="59"/>
        <v>9.1261299967300147E-3</v>
      </c>
      <c r="I375" s="63">
        <f t="shared" si="63"/>
        <v>9.1261299967300147E-3</v>
      </c>
      <c r="Q375" s="91">
        <f t="shared" si="60"/>
        <v>30532.877999999997</v>
      </c>
      <c r="R375" s="63">
        <f t="shared" si="61"/>
        <v>8.3286248717215377E-5</v>
      </c>
      <c r="S375" s="57">
        <f t="shared" si="64"/>
        <v>0.1</v>
      </c>
      <c r="T375" s="63">
        <f t="shared" si="62"/>
        <v>8.3286248717215377E-6</v>
      </c>
      <c r="AB375" s="63" t="s">
        <v>78</v>
      </c>
      <c r="AD375" s="63" t="s">
        <v>69</v>
      </c>
      <c r="AE375" s="63">
        <v>20</v>
      </c>
      <c r="AF375" s="63" t="s">
        <v>120</v>
      </c>
      <c r="AH375" s="63" t="s">
        <v>61</v>
      </c>
    </row>
    <row r="376" spans="1:34" s="63" customFormat="1" ht="12.95" customHeight="1" x14ac:dyDescent="0.2">
      <c r="A376" s="87" t="s">
        <v>127</v>
      </c>
      <c r="B376" s="88" t="s">
        <v>50</v>
      </c>
      <c r="C376" s="89">
        <v>45882.737999999998</v>
      </c>
      <c r="D376" s="56"/>
      <c r="E376" s="63">
        <f t="shared" si="58"/>
        <v>10499.991888738956</v>
      </c>
      <c r="F376" s="63">
        <f t="shared" si="55"/>
        <v>10500</v>
      </c>
      <c r="G376" s="56">
        <f t="shared" si="59"/>
        <v>-5.3650000045308843E-3</v>
      </c>
      <c r="I376" s="63">
        <f t="shared" si="63"/>
        <v>-5.3650000045308843E-3</v>
      </c>
      <c r="O376" s="63">
        <f ca="1">+C$11+C$12*$F376</f>
        <v>8.0973478561483014E-2</v>
      </c>
      <c r="Q376" s="91">
        <f t="shared" si="60"/>
        <v>30864.237999999998</v>
      </c>
      <c r="R376" s="63">
        <f t="shared" si="61"/>
        <v>2.8783225048616389E-5</v>
      </c>
      <c r="S376" s="57">
        <f t="shared" si="64"/>
        <v>0.1</v>
      </c>
      <c r="T376" s="63">
        <f t="shared" si="62"/>
        <v>2.8783225048616391E-6</v>
      </c>
    </row>
    <row r="377" spans="1:34" s="63" customFormat="1" ht="12.95" customHeight="1" x14ac:dyDescent="0.2">
      <c r="A377" s="93" t="s">
        <v>128</v>
      </c>
      <c r="B377" s="29"/>
      <c r="C377" s="28">
        <v>45883.400999999998</v>
      </c>
      <c r="D377" s="28"/>
      <c r="E377" s="63">
        <f t="shared" si="58"/>
        <v>10500.99426824882</v>
      </c>
      <c r="F377" s="63">
        <f t="shared" si="55"/>
        <v>10501</v>
      </c>
      <c r="G377" s="56">
        <f t="shared" si="59"/>
        <v>-3.791130002355203E-3</v>
      </c>
      <c r="I377" s="63">
        <f t="shared" si="63"/>
        <v>-3.791130002355203E-3</v>
      </c>
      <c r="Q377" s="91">
        <f t="shared" si="60"/>
        <v>30864.900999999998</v>
      </c>
      <c r="R377" s="63">
        <f t="shared" si="61"/>
        <v>1.4372666694757761E-5</v>
      </c>
      <c r="S377" s="57">
        <f t="shared" si="64"/>
        <v>0.1</v>
      </c>
      <c r="T377" s="63">
        <f t="shared" si="62"/>
        <v>1.4372666694757762E-6</v>
      </c>
      <c r="AD377" s="63" t="s">
        <v>69</v>
      </c>
      <c r="AE377" s="63">
        <v>15</v>
      </c>
      <c r="AF377" s="63" t="s">
        <v>129</v>
      </c>
      <c r="AH377" s="63" t="s">
        <v>61</v>
      </c>
    </row>
    <row r="378" spans="1:34" s="63" customFormat="1" ht="12.95" customHeight="1" x14ac:dyDescent="0.2">
      <c r="A378" s="93" t="s">
        <v>128</v>
      </c>
      <c r="B378" s="29"/>
      <c r="C378" s="28">
        <v>45885.383999999998</v>
      </c>
      <c r="D378" s="28"/>
      <c r="E378" s="63">
        <f t="shared" si="58"/>
        <v>10503.992335470626</v>
      </c>
      <c r="F378" s="63">
        <f t="shared" si="55"/>
        <v>10504</v>
      </c>
      <c r="G378" s="56">
        <f t="shared" si="59"/>
        <v>-5.0695200043264776E-3</v>
      </c>
      <c r="I378" s="63">
        <f t="shared" si="63"/>
        <v>-5.0695200043264776E-3</v>
      </c>
      <c r="Q378" s="91">
        <f t="shared" si="60"/>
        <v>30866.883999999998</v>
      </c>
      <c r="R378" s="63">
        <f t="shared" si="61"/>
        <v>2.5700033074266329E-5</v>
      </c>
      <c r="S378" s="57">
        <f t="shared" si="64"/>
        <v>0.1</v>
      </c>
      <c r="T378" s="63">
        <f t="shared" si="62"/>
        <v>2.5700033074266329E-6</v>
      </c>
      <c r="AB378" s="63" t="s">
        <v>78</v>
      </c>
      <c r="AD378" s="63" t="s">
        <v>69</v>
      </c>
      <c r="AE378" s="63">
        <v>16</v>
      </c>
      <c r="AF378" s="63" t="s">
        <v>129</v>
      </c>
      <c r="AH378" s="63" t="s">
        <v>61</v>
      </c>
    </row>
    <row r="379" spans="1:34" s="63" customFormat="1" ht="12.95" customHeight="1" x14ac:dyDescent="0.2">
      <c r="A379" s="93" t="s">
        <v>130</v>
      </c>
      <c r="B379" s="29"/>
      <c r="C379" s="28">
        <v>45887.385000000002</v>
      </c>
      <c r="D379" s="28"/>
      <c r="E379" s="63">
        <f t="shared" si="58"/>
        <v>10507.017616615785</v>
      </c>
      <c r="F379" s="63">
        <f t="shared" si="55"/>
        <v>10507</v>
      </c>
      <c r="G379" s="56">
        <f t="shared" si="59"/>
        <v>1.1652090004645288E-2</v>
      </c>
      <c r="I379" s="63">
        <f t="shared" si="63"/>
        <v>1.1652090004645288E-2</v>
      </c>
      <c r="Q379" s="91">
        <f t="shared" si="60"/>
        <v>30868.885000000002</v>
      </c>
      <c r="R379" s="63">
        <f t="shared" si="61"/>
        <v>1.3577120147635461E-4</v>
      </c>
      <c r="S379" s="57">
        <f t="shared" si="64"/>
        <v>0.1</v>
      </c>
      <c r="T379" s="63">
        <f t="shared" si="62"/>
        <v>1.3577120147635461E-5</v>
      </c>
      <c r="AD379" s="63" t="s">
        <v>69</v>
      </c>
      <c r="AE379" s="63">
        <v>15</v>
      </c>
      <c r="AF379" s="63" t="s">
        <v>120</v>
      </c>
      <c r="AH379" s="63" t="s">
        <v>61</v>
      </c>
    </row>
    <row r="380" spans="1:34" s="63" customFormat="1" ht="12.95" customHeight="1" x14ac:dyDescent="0.2">
      <c r="A380" s="87" t="s">
        <v>127</v>
      </c>
      <c r="B380" s="88" t="s">
        <v>50</v>
      </c>
      <c r="C380" s="89">
        <v>45888.684000000001</v>
      </c>
      <c r="D380" s="56"/>
      <c r="E380" s="63">
        <f t="shared" si="58"/>
        <v>10508.981554750493</v>
      </c>
      <c r="F380" s="63">
        <f t="shared" si="55"/>
        <v>10509</v>
      </c>
      <c r="G380" s="56">
        <f t="shared" si="59"/>
        <v>-1.2200170000141952E-2</v>
      </c>
      <c r="I380" s="63">
        <f t="shared" si="63"/>
        <v>-1.2200170000141952E-2</v>
      </c>
      <c r="O380" s="63">
        <f t="shared" ref="O380:O410" ca="1" si="65">+C$11+C$12*$F380</f>
        <v>8.0839267381342284E-2</v>
      </c>
      <c r="Q380" s="91">
        <f t="shared" si="60"/>
        <v>30870.184000000001</v>
      </c>
      <c r="R380" s="63">
        <f t="shared" si="61"/>
        <v>1.4884414803236368E-4</v>
      </c>
      <c r="S380" s="57">
        <f t="shared" si="64"/>
        <v>0.1</v>
      </c>
      <c r="T380" s="63">
        <f t="shared" si="62"/>
        <v>1.4884414803236369E-5</v>
      </c>
    </row>
    <row r="381" spans="1:34" s="63" customFormat="1" ht="12.95" customHeight="1" x14ac:dyDescent="0.2">
      <c r="A381" s="87" t="s">
        <v>127</v>
      </c>
      <c r="B381" s="88" t="s">
        <v>50</v>
      </c>
      <c r="C381" s="89">
        <v>46210.79</v>
      </c>
      <c r="D381" s="56"/>
      <c r="E381" s="63">
        <f t="shared" si="58"/>
        <v>10995.968665465334</v>
      </c>
      <c r="F381" s="63">
        <f t="shared" si="55"/>
        <v>10996</v>
      </c>
      <c r="G381" s="56">
        <f t="shared" si="59"/>
        <v>-2.0725479997054208E-2</v>
      </c>
      <c r="I381" s="63">
        <f t="shared" si="63"/>
        <v>-2.0725479997054208E-2</v>
      </c>
      <c r="O381" s="63">
        <f t="shared" ca="1" si="65"/>
        <v>7.3576951300393212E-2</v>
      </c>
      <c r="Q381" s="91">
        <f t="shared" si="60"/>
        <v>31192.29</v>
      </c>
      <c r="R381" s="63">
        <f t="shared" si="61"/>
        <v>4.2954552110829408E-4</v>
      </c>
      <c r="S381" s="57">
        <f t="shared" si="64"/>
        <v>0.1</v>
      </c>
      <c r="T381" s="63">
        <f t="shared" si="62"/>
        <v>4.2954552110829408E-5</v>
      </c>
    </row>
    <row r="382" spans="1:34" s="63" customFormat="1" ht="12.95" customHeight="1" x14ac:dyDescent="0.2">
      <c r="A382" s="87" t="s">
        <v>127</v>
      </c>
      <c r="B382" s="88" t="s">
        <v>50</v>
      </c>
      <c r="C382" s="89">
        <v>46210.81</v>
      </c>
      <c r="D382" s="56"/>
      <c r="E382" s="63">
        <f t="shared" si="58"/>
        <v>10995.998903157935</v>
      </c>
      <c r="F382" s="63">
        <f t="shared" si="55"/>
        <v>10996</v>
      </c>
      <c r="G382" s="56">
        <f t="shared" si="59"/>
        <v>-7.2548000025562942E-4</v>
      </c>
      <c r="I382" s="63">
        <f t="shared" si="63"/>
        <v>-7.2548000025562942E-4</v>
      </c>
      <c r="O382" s="63">
        <f t="shared" ca="1" si="65"/>
        <v>7.3576951300393212E-2</v>
      </c>
      <c r="Q382" s="91">
        <f t="shared" si="60"/>
        <v>31192.309999999998</v>
      </c>
      <c r="R382" s="63">
        <f t="shared" si="61"/>
        <v>5.2632123077090806E-7</v>
      </c>
      <c r="S382" s="57">
        <f t="shared" si="64"/>
        <v>0.1</v>
      </c>
      <c r="T382" s="63">
        <f t="shared" si="62"/>
        <v>5.2632123077090812E-8</v>
      </c>
    </row>
    <row r="383" spans="1:34" s="63" customFormat="1" ht="12.95" customHeight="1" x14ac:dyDescent="0.2">
      <c r="A383" s="87" t="s">
        <v>127</v>
      </c>
      <c r="B383" s="88" t="s">
        <v>50</v>
      </c>
      <c r="C383" s="89">
        <v>46230.646000000001</v>
      </c>
      <c r="D383" s="56"/>
      <c r="E383" s="63">
        <f t="shared" si="58"/>
        <v>11025.988646683796</v>
      </c>
      <c r="F383" s="63">
        <f t="shared" si="55"/>
        <v>11026</v>
      </c>
      <c r="G383" s="56">
        <f t="shared" si="59"/>
        <v>-7.5093799969181418E-3</v>
      </c>
      <c r="I383" s="63">
        <f t="shared" si="63"/>
        <v>-7.5093799969181418E-3</v>
      </c>
      <c r="O383" s="63">
        <f t="shared" ca="1" si="65"/>
        <v>7.3129580699924063E-2</v>
      </c>
      <c r="Q383" s="91">
        <f t="shared" si="60"/>
        <v>31212.146000000001</v>
      </c>
      <c r="R383" s="63">
        <f t="shared" si="61"/>
        <v>5.6390787938114312E-5</v>
      </c>
      <c r="S383" s="57">
        <f t="shared" si="64"/>
        <v>0.1</v>
      </c>
      <c r="T383" s="63">
        <f t="shared" si="62"/>
        <v>5.6390787938114317E-6</v>
      </c>
    </row>
    <row r="384" spans="1:34" s="63" customFormat="1" ht="12.95" customHeight="1" x14ac:dyDescent="0.2">
      <c r="A384" s="87" t="s">
        <v>127</v>
      </c>
      <c r="B384" s="88" t="s">
        <v>50</v>
      </c>
      <c r="C384" s="89">
        <v>46239.899899999997</v>
      </c>
      <c r="D384" s="56"/>
      <c r="E384" s="63">
        <f t="shared" si="58"/>
        <v>11039.979475863764</v>
      </c>
      <c r="F384" s="63">
        <f t="shared" si="55"/>
        <v>11040</v>
      </c>
      <c r="G384" s="56">
        <f t="shared" si="59"/>
        <v>-1.357520000601653E-2</v>
      </c>
      <c r="J384" s="63">
        <f>+G384</f>
        <v>-1.357520000601653E-2</v>
      </c>
      <c r="O384" s="63">
        <f t="shared" ca="1" si="65"/>
        <v>7.2920807753038469E-2</v>
      </c>
      <c r="Q384" s="91">
        <f t="shared" si="60"/>
        <v>31221.399899999997</v>
      </c>
      <c r="R384" s="63">
        <f t="shared" si="61"/>
        <v>1.842860552033512E-4</v>
      </c>
      <c r="S384" s="57">
        <f>S$17</f>
        <v>1</v>
      </c>
      <c r="T384" s="63">
        <f t="shared" si="62"/>
        <v>1.842860552033512E-4</v>
      </c>
    </row>
    <row r="385" spans="1:20" s="63" customFormat="1" ht="12.95" customHeight="1" x14ac:dyDescent="0.2">
      <c r="A385" s="87" t="s">
        <v>127</v>
      </c>
      <c r="B385" s="88" t="s">
        <v>50</v>
      </c>
      <c r="C385" s="89">
        <v>46248.504000000001</v>
      </c>
      <c r="D385" s="56"/>
      <c r="E385" s="63">
        <f t="shared" si="58"/>
        <v>11052.987882410998</v>
      </c>
      <c r="F385" s="63">
        <f t="shared" si="55"/>
        <v>11053</v>
      </c>
      <c r="G385" s="56">
        <f t="shared" si="59"/>
        <v>-8.014890001504682E-3</v>
      </c>
      <c r="J385" s="63">
        <f>+G385</f>
        <v>-8.014890001504682E-3</v>
      </c>
      <c r="O385" s="63">
        <f t="shared" ca="1" si="65"/>
        <v>7.2726947159501842E-2</v>
      </c>
      <c r="Q385" s="91">
        <f t="shared" si="60"/>
        <v>31230.004000000001</v>
      </c>
      <c r="R385" s="63">
        <f t="shared" si="61"/>
        <v>6.4238461736219725E-5</v>
      </c>
      <c r="S385" s="57">
        <f>S$17</f>
        <v>1</v>
      </c>
      <c r="T385" s="63">
        <f t="shared" si="62"/>
        <v>6.4238461736219725E-5</v>
      </c>
    </row>
    <row r="386" spans="1:20" s="63" customFormat="1" ht="12.95" customHeight="1" x14ac:dyDescent="0.2">
      <c r="A386" s="87" t="s">
        <v>127</v>
      </c>
      <c r="B386" s="88" t="s">
        <v>50</v>
      </c>
      <c r="C386" s="89">
        <v>46255.7739</v>
      </c>
      <c r="D386" s="56"/>
      <c r="E386" s="63">
        <f t="shared" si="58"/>
        <v>11063.97913248453</v>
      </c>
      <c r="F386" s="63">
        <f t="shared" si="55"/>
        <v>11064</v>
      </c>
      <c r="G386" s="56">
        <f t="shared" si="59"/>
        <v>-1.3802319997921586E-2</v>
      </c>
      <c r="J386" s="63">
        <f>+G386</f>
        <v>-1.3802319997921586E-2</v>
      </c>
      <c r="O386" s="63">
        <f t="shared" ca="1" si="65"/>
        <v>7.256291127266315E-2</v>
      </c>
      <c r="Q386" s="91">
        <f t="shared" si="60"/>
        <v>31237.2739</v>
      </c>
      <c r="R386" s="63">
        <f t="shared" si="61"/>
        <v>1.9050403732502613E-4</v>
      </c>
      <c r="S386" s="57">
        <f>S$17</f>
        <v>1</v>
      </c>
      <c r="T386" s="63">
        <f t="shared" si="62"/>
        <v>1.9050403732502613E-4</v>
      </c>
    </row>
    <row r="387" spans="1:20" s="63" customFormat="1" ht="12.95" customHeight="1" x14ac:dyDescent="0.2">
      <c r="A387" s="87" t="s">
        <v>58</v>
      </c>
      <c r="B387" s="88" t="s">
        <v>50</v>
      </c>
      <c r="C387" s="89">
        <v>46263.071000000004</v>
      </c>
      <c r="D387" s="56"/>
      <c r="E387" s="63">
        <f t="shared" si="58"/>
        <v>11075.011505820014</v>
      </c>
      <c r="F387" s="63">
        <f t="shared" si="55"/>
        <v>11075</v>
      </c>
      <c r="G387" s="56">
        <f t="shared" si="59"/>
        <v>7.6102500024717301E-3</v>
      </c>
      <c r="I387" s="63">
        <f>+G387</f>
        <v>7.6102500024717301E-3</v>
      </c>
      <c r="O387" s="63">
        <f t="shared" ca="1" si="65"/>
        <v>7.2398875385824485E-2</v>
      </c>
      <c r="Q387" s="91">
        <f t="shared" si="60"/>
        <v>31244.571000000004</v>
      </c>
      <c r="R387" s="63">
        <f t="shared" si="61"/>
        <v>5.7915905100120967E-5</v>
      </c>
      <c r="S387" s="57">
        <f>S$16</f>
        <v>0.1</v>
      </c>
      <c r="T387" s="63">
        <f t="shared" si="62"/>
        <v>5.7915905100120967E-6</v>
      </c>
    </row>
    <row r="388" spans="1:20" s="63" customFormat="1" ht="12.95" customHeight="1" x14ac:dyDescent="0.2">
      <c r="A388" s="87" t="s">
        <v>127</v>
      </c>
      <c r="B388" s="88" t="s">
        <v>50</v>
      </c>
      <c r="C388" s="89">
        <v>46263.714</v>
      </c>
      <c r="D388" s="56"/>
      <c r="E388" s="63">
        <f t="shared" si="58"/>
        <v>11075.983647637266</v>
      </c>
      <c r="F388" s="63">
        <f t="shared" si="55"/>
        <v>11076</v>
      </c>
      <c r="G388" s="56">
        <f t="shared" si="59"/>
        <v>-1.0815879999427125E-2</v>
      </c>
      <c r="J388" s="63">
        <f t="shared" ref="J388:J410" si="66">+G388</f>
        <v>-1.0815879999427125E-2</v>
      </c>
      <c r="O388" s="63">
        <f t="shared" ca="1" si="65"/>
        <v>7.2383963032475518E-2</v>
      </c>
      <c r="Q388" s="91">
        <f t="shared" si="60"/>
        <v>31245.214</v>
      </c>
      <c r="R388" s="63">
        <f t="shared" si="61"/>
        <v>1.169832601620077E-4</v>
      </c>
      <c r="S388" s="57">
        <f t="shared" ref="S388:S410" si="67">S$17</f>
        <v>1</v>
      </c>
      <c r="T388" s="63">
        <f t="shared" si="62"/>
        <v>1.169832601620077E-4</v>
      </c>
    </row>
    <row r="389" spans="1:20" s="63" customFormat="1" ht="12.95" customHeight="1" x14ac:dyDescent="0.2">
      <c r="A389" s="87" t="s">
        <v>127</v>
      </c>
      <c r="B389" s="88" t="s">
        <v>50</v>
      </c>
      <c r="C389" s="89">
        <v>46263.714</v>
      </c>
      <c r="D389" s="56"/>
      <c r="E389" s="63">
        <f t="shared" si="58"/>
        <v>11075.983647637266</v>
      </c>
      <c r="F389" s="63">
        <f t="shared" si="55"/>
        <v>11076</v>
      </c>
      <c r="G389" s="56">
        <f t="shared" si="59"/>
        <v>-1.0815879999427125E-2</v>
      </c>
      <c r="J389" s="63">
        <f t="shared" si="66"/>
        <v>-1.0815879999427125E-2</v>
      </c>
      <c r="O389" s="63">
        <f t="shared" ca="1" si="65"/>
        <v>7.2383963032475518E-2</v>
      </c>
      <c r="Q389" s="91">
        <f t="shared" si="60"/>
        <v>31245.214</v>
      </c>
      <c r="R389" s="63">
        <f t="shared" si="61"/>
        <v>1.169832601620077E-4</v>
      </c>
      <c r="S389" s="57">
        <f t="shared" si="67"/>
        <v>1</v>
      </c>
      <c r="T389" s="63">
        <f t="shared" si="62"/>
        <v>1.169832601620077E-4</v>
      </c>
    </row>
    <row r="390" spans="1:20" s="63" customFormat="1" ht="12.95" customHeight="1" x14ac:dyDescent="0.2">
      <c r="A390" s="87" t="s">
        <v>131</v>
      </c>
      <c r="B390" s="88" t="s">
        <v>50</v>
      </c>
      <c r="C390" s="89">
        <v>46268.368000000002</v>
      </c>
      <c r="D390" s="56"/>
      <c r="E390" s="63">
        <f t="shared" si="58"/>
        <v>11083.019958706504</v>
      </c>
      <c r="F390" s="63">
        <f t="shared" ref="F390:F453" si="68">ROUND(2*E390,0)/2</f>
        <v>11083</v>
      </c>
      <c r="G390" s="56">
        <f t="shared" si="59"/>
        <v>1.3201210000261199E-2</v>
      </c>
      <c r="J390" s="63">
        <f t="shared" si="66"/>
        <v>1.3201210000261199E-2</v>
      </c>
      <c r="O390" s="63">
        <f t="shared" ca="1" si="65"/>
        <v>7.2279576559032693E-2</v>
      </c>
      <c r="Q390" s="91">
        <f t="shared" si="60"/>
        <v>31249.868000000002</v>
      </c>
      <c r="R390" s="63">
        <f t="shared" si="61"/>
        <v>1.7427194547099627E-4</v>
      </c>
      <c r="S390" s="57">
        <f t="shared" si="67"/>
        <v>1</v>
      </c>
      <c r="T390" s="63">
        <f t="shared" si="62"/>
        <v>1.7427194547099627E-4</v>
      </c>
    </row>
    <row r="391" spans="1:20" s="63" customFormat="1" ht="12.95" customHeight="1" x14ac:dyDescent="0.2">
      <c r="A391" s="28" t="s">
        <v>131</v>
      </c>
      <c r="B391" s="29" t="s">
        <v>50</v>
      </c>
      <c r="C391" s="28">
        <v>46268.3681</v>
      </c>
      <c r="D391" s="28" t="s">
        <v>27</v>
      </c>
      <c r="E391" s="63">
        <f t="shared" si="58"/>
        <v>11083.020109894964</v>
      </c>
      <c r="F391" s="63">
        <f t="shared" si="68"/>
        <v>11083</v>
      </c>
      <c r="G391" s="56">
        <f t="shared" si="59"/>
        <v>1.3301209997734986E-2</v>
      </c>
      <c r="J391" s="63">
        <f t="shared" si="66"/>
        <v>1.3301209997734986E-2</v>
      </c>
      <c r="O391" s="63">
        <f t="shared" ca="1" si="65"/>
        <v>7.2279576559032693E-2</v>
      </c>
      <c r="Q391" s="91">
        <f t="shared" si="60"/>
        <v>31249.8681</v>
      </c>
      <c r="R391" s="63">
        <f t="shared" si="61"/>
        <v>1.7692218740384517E-4</v>
      </c>
      <c r="S391" s="57">
        <f t="shared" si="67"/>
        <v>1</v>
      </c>
      <c r="T391" s="63">
        <f t="shared" si="62"/>
        <v>1.7692218740384517E-4</v>
      </c>
    </row>
    <row r="392" spans="1:20" s="63" customFormat="1" ht="12.95" customHeight="1" x14ac:dyDescent="0.2">
      <c r="A392" s="28" t="s">
        <v>131</v>
      </c>
      <c r="B392" s="29" t="s">
        <v>49</v>
      </c>
      <c r="C392" s="28">
        <v>46269.359700000001</v>
      </c>
      <c r="D392" s="28" t="s">
        <v>27</v>
      </c>
      <c r="E392" s="63">
        <f t="shared" si="58"/>
        <v>11084.519294694332</v>
      </c>
      <c r="F392" s="63">
        <f t="shared" si="68"/>
        <v>11084.5</v>
      </c>
      <c r="G392" s="56">
        <f t="shared" si="59"/>
        <v>1.2762015001499094E-2</v>
      </c>
      <c r="J392" s="63">
        <f t="shared" si="66"/>
        <v>1.2762015001499094E-2</v>
      </c>
      <c r="O392" s="63">
        <f t="shared" ca="1" si="65"/>
        <v>7.2257208029009257E-2</v>
      </c>
      <c r="Q392" s="91">
        <f t="shared" si="60"/>
        <v>31250.859700000001</v>
      </c>
      <c r="R392" s="63">
        <f t="shared" si="61"/>
        <v>1.6286902689848792E-4</v>
      </c>
      <c r="S392" s="57">
        <f t="shared" si="67"/>
        <v>1</v>
      </c>
      <c r="T392" s="63">
        <f t="shared" si="62"/>
        <v>1.6286902689848792E-4</v>
      </c>
    </row>
    <row r="393" spans="1:20" s="63" customFormat="1" ht="12.95" customHeight="1" x14ac:dyDescent="0.2">
      <c r="A393" s="87" t="s">
        <v>131</v>
      </c>
      <c r="B393" s="88" t="s">
        <v>49</v>
      </c>
      <c r="C393" s="89">
        <v>46269.359799999998</v>
      </c>
      <c r="D393" s="56"/>
      <c r="E393" s="63">
        <f t="shared" si="58"/>
        <v>11084.51944588279</v>
      </c>
      <c r="F393" s="63">
        <f t="shared" si="68"/>
        <v>11084.5</v>
      </c>
      <c r="G393" s="56">
        <f t="shared" si="59"/>
        <v>1.2862014998972882E-2</v>
      </c>
      <c r="J393" s="63">
        <f t="shared" si="66"/>
        <v>1.2862014998972882E-2</v>
      </c>
      <c r="O393" s="63">
        <f t="shared" ca="1" si="65"/>
        <v>7.2257208029009257E-2</v>
      </c>
      <c r="Q393" s="91">
        <f t="shared" si="60"/>
        <v>31250.859799999998</v>
      </c>
      <c r="R393" s="63">
        <f t="shared" si="61"/>
        <v>1.6543142983380338E-4</v>
      </c>
      <c r="S393" s="57">
        <f t="shared" si="67"/>
        <v>1</v>
      </c>
      <c r="T393" s="63">
        <f t="shared" si="62"/>
        <v>1.6543142983380338E-4</v>
      </c>
    </row>
    <row r="394" spans="1:20" s="63" customFormat="1" ht="12.95" customHeight="1" x14ac:dyDescent="0.2">
      <c r="A394" s="28" t="s">
        <v>131</v>
      </c>
      <c r="B394" s="29" t="s">
        <v>49</v>
      </c>
      <c r="C394" s="28">
        <v>46269.359900000003</v>
      </c>
      <c r="D394" s="28" t="s">
        <v>27</v>
      </c>
      <c r="E394" s="63">
        <f t="shared" si="58"/>
        <v>11084.519597071261</v>
      </c>
      <c r="F394" s="63">
        <f t="shared" si="68"/>
        <v>11084.5</v>
      </c>
      <c r="G394" s="56">
        <f t="shared" si="59"/>
        <v>1.2962015003722627E-2</v>
      </c>
      <c r="J394" s="63">
        <f t="shared" si="66"/>
        <v>1.2962015003722627E-2</v>
      </c>
      <c r="O394" s="63">
        <f t="shared" ca="1" si="65"/>
        <v>7.2257208029009257E-2</v>
      </c>
      <c r="Q394" s="91">
        <f t="shared" si="60"/>
        <v>31250.859900000003</v>
      </c>
      <c r="R394" s="63">
        <f t="shared" si="61"/>
        <v>1.6801383295673048E-4</v>
      </c>
      <c r="S394" s="57">
        <f t="shared" si="67"/>
        <v>1</v>
      </c>
      <c r="T394" s="63">
        <f t="shared" si="62"/>
        <v>1.6801383295673048E-4</v>
      </c>
    </row>
    <row r="395" spans="1:20" s="63" customFormat="1" ht="12.95" customHeight="1" x14ac:dyDescent="0.2">
      <c r="A395" s="87" t="s">
        <v>127</v>
      </c>
      <c r="B395" s="88" t="s">
        <v>50</v>
      </c>
      <c r="C395" s="89">
        <v>46269.667000000001</v>
      </c>
      <c r="D395" s="56"/>
      <c r="E395" s="63">
        <f t="shared" si="58"/>
        <v>11084.983896841211</v>
      </c>
      <c r="F395" s="63">
        <f t="shared" si="68"/>
        <v>11085</v>
      </c>
      <c r="G395" s="56">
        <f t="shared" si="59"/>
        <v>-1.0651049997250084E-2</v>
      </c>
      <c r="J395" s="63">
        <f t="shared" si="66"/>
        <v>-1.0651049997250084E-2</v>
      </c>
      <c r="O395" s="63">
        <f t="shared" ca="1" si="65"/>
        <v>7.2249751852334759E-2</v>
      </c>
      <c r="Q395" s="91">
        <f t="shared" si="60"/>
        <v>31251.167000000001</v>
      </c>
      <c r="R395" s="63">
        <f t="shared" si="61"/>
        <v>1.1344486604392101E-4</v>
      </c>
      <c r="S395" s="57">
        <f t="shared" si="67"/>
        <v>1</v>
      </c>
      <c r="T395" s="63">
        <f t="shared" si="62"/>
        <v>1.1344486604392101E-4</v>
      </c>
    </row>
    <row r="396" spans="1:20" s="63" customFormat="1" ht="12.95" customHeight="1" x14ac:dyDescent="0.2">
      <c r="A396" s="28" t="s">
        <v>131</v>
      </c>
      <c r="B396" s="29" t="s">
        <v>50</v>
      </c>
      <c r="C396" s="28">
        <v>46270.352299999999</v>
      </c>
      <c r="D396" s="28" t="s">
        <v>27</v>
      </c>
      <c r="E396" s="63">
        <f t="shared" si="58"/>
        <v>11086.019991378325</v>
      </c>
      <c r="F396" s="63">
        <f t="shared" si="68"/>
        <v>11086</v>
      </c>
      <c r="G396" s="56">
        <f t="shared" si="59"/>
        <v>1.322282000182895E-2</v>
      </c>
      <c r="J396" s="63">
        <f t="shared" si="66"/>
        <v>1.322282000182895E-2</v>
      </c>
      <c r="O396" s="63">
        <f t="shared" ca="1" si="65"/>
        <v>7.2234839498985792E-2</v>
      </c>
      <c r="Q396" s="91">
        <f t="shared" si="60"/>
        <v>31251.852299999999</v>
      </c>
      <c r="R396" s="63">
        <f t="shared" si="61"/>
        <v>1.7484296880076775E-4</v>
      </c>
      <c r="S396" s="57">
        <f t="shared" si="67"/>
        <v>1</v>
      </c>
      <c r="T396" s="63">
        <f t="shared" si="62"/>
        <v>1.7484296880076775E-4</v>
      </c>
    </row>
    <row r="397" spans="1:20" s="63" customFormat="1" ht="12.95" customHeight="1" x14ac:dyDescent="0.2">
      <c r="A397" s="28" t="s">
        <v>131</v>
      </c>
      <c r="B397" s="29" t="s">
        <v>50</v>
      </c>
      <c r="C397" s="28">
        <v>46270.352400000003</v>
      </c>
      <c r="D397" s="28" t="s">
        <v>27</v>
      </c>
      <c r="E397" s="63">
        <f t="shared" si="58"/>
        <v>11086.020142566795</v>
      </c>
      <c r="F397" s="63">
        <f t="shared" si="68"/>
        <v>11086</v>
      </c>
      <c r="G397" s="56">
        <f t="shared" si="59"/>
        <v>1.3322820006578695E-2</v>
      </c>
      <c r="J397" s="63">
        <f t="shared" si="66"/>
        <v>1.3322820006578695E-2</v>
      </c>
      <c r="O397" s="63">
        <f t="shared" ca="1" si="65"/>
        <v>7.2234839498985792E-2</v>
      </c>
      <c r="Q397" s="91">
        <f t="shared" si="60"/>
        <v>31251.852400000003</v>
      </c>
      <c r="R397" s="63">
        <f t="shared" si="61"/>
        <v>1.7749753292769355E-4</v>
      </c>
      <c r="S397" s="57">
        <f t="shared" si="67"/>
        <v>1</v>
      </c>
      <c r="T397" s="63">
        <f t="shared" si="62"/>
        <v>1.7749753292769355E-4</v>
      </c>
    </row>
    <row r="398" spans="1:20" s="63" customFormat="1" ht="12.95" customHeight="1" x14ac:dyDescent="0.2">
      <c r="A398" s="87" t="s">
        <v>127</v>
      </c>
      <c r="B398" s="88" t="s">
        <v>50</v>
      </c>
      <c r="C398" s="89">
        <v>46271.6486</v>
      </c>
      <c r="D398" s="56"/>
      <c r="E398" s="63">
        <f t="shared" si="58"/>
        <v>11087.979847424534</v>
      </c>
      <c r="F398" s="63">
        <f t="shared" si="68"/>
        <v>11088</v>
      </c>
      <c r="G398" s="56">
        <f t="shared" si="59"/>
        <v>-1.3329440000234172E-2</v>
      </c>
      <c r="J398" s="63">
        <f t="shared" si="66"/>
        <v>-1.3329440000234172E-2</v>
      </c>
      <c r="O398" s="63">
        <f t="shared" ca="1" si="65"/>
        <v>7.2205014792287858E-2</v>
      </c>
      <c r="Q398" s="91">
        <f t="shared" si="60"/>
        <v>31253.1486</v>
      </c>
      <c r="R398" s="63">
        <f t="shared" si="61"/>
        <v>1.7767397071984277E-4</v>
      </c>
      <c r="S398" s="57">
        <f t="shared" si="67"/>
        <v>1</v>
      </c>
      <c r="T398" s="63">
        <f t="shared" si="62"/>
        <v>1.7767397071984277E-4</v>
      </c>
    </row>
    <row r="399" spans="1:20" s="63" customFormat="1" ht="12.95" customHeight="1" x14ac:dyDescent="0.2">
      <c r="A399" s="87" t="s">
        <v>127</v>
      </c>
      <c r="B399" s="88" t="s">
        <v>50</v>
      </c>
      <c r="C399" s="89">
        <v>46272.310100000002</v>
      </c>
      <c r="D399" s="56"/>
      <c r="E399" s="63">
        <f t="shared" si="58"/>
        <v>11088.979959107455</v>
      </c>
      <c r="F399" s="63">
        <f t="shared" si="68"/>
        <v>11089</v>
      </c>
      <c r="G399" s="56">
        <f t="shared" si="59"/>
        <v>-1.3255569996545091E-2</v>
      </c>
      <c r="J399" s="63">
        <f t="shared" si="66"/>
        <v>-1.3255569996545091E-2</v>
      </c>
      <c r="O399" s="63">
        <f t="shared" ca="1" si="65"/>
        <v>7.2190102438938863E-2</v>
      </c>
      <c r="Q399" s="91">
        <f t="shared" si="60"/>
        <v>31253.810100000002</v>
      </c>
      <c r="R399" s="63">
        <f t="shared" si="61"/>
        <v>1.7571013593330642E-4</v>
      </c>
      <c r="S399" s="57">
        <f t="shared" si="67"/>
        <v>1</v>
      </c>
      <c r="T399" s="63">
        <f t="shared" si="62"/>
        <v>1.7571013593330642E-4</v>
      </c>
    </row>
    <row r="400" spans="1:20" s="63" customFormat="1" ht="12.95" customHeight="1" x14ac:dyDescent="0.2">
      <c r="A400" s="28" t="s">
        <v>131</v>
      </c>
      <c r="B400" s="29" t="s">
        <v>50</v>
      </c>
      <c r="C400" s="28">
        <v>46272.3361</v>
      </c>
      <c r="D400" s="28" t="s">
        <v>27</v>
      </c>
      <c r="E400" s="63">
        <f t="shared" si="58"/>
        <v>11089.019268107839</v>
      </c>
      <c r="F400" s="63">
        <f t="shared" si="68"/>
        <v>11089</v>
      </c>
      <c r="G400" s="56">
        <f t="shared" si="59"/>
        <v>1.2744430001475848E-2</v>
      </c>
      <c r="J400" s="63">
        <f t="shared" si="66"/>
        <v>1.2744430001475848E-2</v>
      </c>
      <c r="O400" s="63">
        <f t="shared" ca="1" si="65"/>
        <v>7.2190102438938863E-2</v>
      </c>
      <c r="Q400" s="91">
        <f t="shared" si="60"/>
        <v>31253.8361</v>
      </c>
      <c r="R400" s="63">
        <f t="shared" si="61"/>
        <v>1.624204960625177E-4</v>
      </c>
      <c r="S400" s="57">
        <f t="shared" si="67"/>
        <v>1</v>
      </c>
      <c r="T400" s="63">
        <f t="shared" si="62"/>
        <v>1.624204960625177E-4</v>
      </c>
    </row>
    <row r="401" spans="1:34" s="63" customFormat="1" ht="12.95" customHeight="1" x14ac:dyDescent="0.2">
      <c r="A401" s="28" t="s">
        <v>131</v>
      </c>
      <c r="B401" s="29" t="s">
        <v>50</v>
      </c>
      <c r="C401" s="28">
        <v>46272.336199999998</v>
      </c>
      <c r="D401" s="28" t="s">
        <v>27</v>
      </c>
      <c r="E401" s="63">
        <f t="shared" si="58"/>
        <v>11089.019419296299</v>
      </c>
      <c r="F401" s="63">
        <f t="shared" si="68"/>
        <v>11089</v>
      </c>
      <c r="G401" s="56">
        <f t="shared" si="59"/>
        <v>1.2844429998949636E-2</v>
      </c>
      <c r="J401" s="63">
        <f t="shared" si="66"/>
        <v>1.2844429998949636E-2</v>
      </c>
      <c r="O401" s="63">
        <f t="shared" ca="1" si="65"/>
        <v>7.2190102438938863E-2</v>
      </c>
      <c r="Q401" s="91">
        <f t="shared" si="60"/>
        <v>31253.836199999998</v>
      </c>
      <c r="R401" s="63">
        <f t="shared" si="61"/>
        <v>1.6497938199791734E-4</v>
      </c>
      <c r="S401" s="57">
        <f t="shared" si="67"/>
        <v>1</v>
      </c>
      <c r="T401" s="63">
        <f t="shared" si="62"/>
        <v>1.6497938199791734E-4</v>
      </c>
    </row>
    <row r="402" spans="1:34" s="63" customFormat="1" ht="12.95" customHeight="1" x14ac:dyDescent="0.2">
      <c r="A402" s="28" t="s">
        <v>131</v>
      </c>
      <c r="B402" s="29" t="s">
        <v>49</v>
      </c>
      <c r="C402" s="28">
        <v>46273.328699999998</v>
      </c>
      <c r="D402" s="28" t="s">
        <v>27</v>
      </c>
      <c r="E402" s="63">
        <f t="shared" si="58"/>
        <v>11090.519964791833</v>
      </c>
      <c r="F402" s="63">
        <f t="shared" si="68"/>
        <v>11090.5</v>
      </c>
      <c r="G402" s="56">
        <f t="shared" si="59"/>
        <v>1.3205234994529746E-2</v>
      </c>
      <c r="J402" s="63">
        <f t="shared" si="66"/>
        <v>1.3205234994529746E-2</v>
      </c>
      <c r="O402" s="63">
        <f t="shared" ca="1" si="65"/>
        <v>7.2167733908915427E-2</v>
      </c>
      <c r="Q402" s="91">
        <f t="shared" si="60"/>
        <v>31254.828699999998</v>
      </c>
      <c r="R402" s="63">
        <f t="shared" si="61"/>
        <v>1.7437823126075302E-4</v>
      </c>
      <c r="S402" s="57">
        <f t="shared" si="67"/>
        <v>1</v>
      </c>
      <c r="T402" s="63">
        <f t="shared" si="62"/>
        <v>1.7437823126075302E-4</v>
      </c>
    </row>
    <row r="403" spans="1:34" s="63" customFormat="1" ht="12.95" customHeight="1" x14ac:dyDescent="0.2">
      <c r="A403" s="87" t="s">
        <v>131</v>
      </c>
      <c r="B403" s="88" t="s">
        <v>49</v>
      </c>
      <c r="C403" s="89">
        <v>46273.328800000003</v>
      </c>
      <c r="D403" s="56"/>
      <c r="E403" s="63">
        <f t="shared" si="58"/>
        <v>11090.520115980304</v>
      </c>
      <c r="F403" s="63">
        <f t="shared" si="68"/>
        <v>11090.5</v>
      </c>
      <c r="G403" s="56">
        <f t="shared" si="59"/>
        <v>1.3305234999279492E-2</v>
      </c>
      <c r="J403" s="63">
        <f t="shared" si="66"/>
        <v>1.3305234999279492E-2</v>
      </c>
      <c r="O403" s="63">
        <f t="shared" ca="1" si="65"/>
        <v>7.2167733908915427E-2</v>
      </c>
      <c r="Q403" s="91">
        <f t="shared" si="60"/>
        <v>31254.828800000003</v>
      </c>
      <c r="R403" s="63">
        <f t="shared" si="61"/>
        <v>1.7702927838605194E-4</v>
      </c>
      <c r="S403" s="57">
        <f t="shared" si="67"/>
        <v>1</v>
      </c>
      <c r="T403" s="63">
        <f t="shared" si="62"/>
        <v>1.7702927838605194E-4</v>
      </c>
    </row>
    <row r="404" spans="1:34" s="63" customFormat="1" ht="12.95" customHeight="1" x14ac:dyDescent="0.2">
      <c r="A404" s="28" t="s">
        <v>131</v>
      </c>
      <c r="B404" s="29" t="s">
        <v>49</v>
      </c>
      <c r="C404" s="28">
        <v>46273.3289</v>
      </c>
      <c r="D404" s="28" t="s">
        <v>27</v>
      </c>
      <c r="E404" s="63">
        <f t="shared" si="58"/>
        <v>11090.520267168762</v>
      </c>
      <c r="F404" s="63">
        <f t="shared" si="68"/>
        <v>11090.5</v>
      </c>
      <c r="G404" s="56">
        <f t="shared" si="59"/>
        <v>1.3405234996753279E-2</v>
      </c>
      <c r="J404" s="63">
        <f t="shared" si="66"/>
        <v>1.3405234996753279E-2</v>
      </c>
      <c r="O404" s="63">
        <f t="shared" ca="1" si="65"/>
        <v>7.2167733908915427E-2</v>
      </c>
      <c r="Q404" s="91">
        <f t="shared" si="60"/>
        <v>31254.8289</v>
      </c>
      <c r="R404" s="63">
        <f t="shared" si="61"/>
        <v>1.7970032531817889E-4</v>
      </c>
      <c r="S404" s="57">
        <f t="shared" si="67"/>
        <v>1</v>
      </c>
      <c r="T404" s="63">
        <f t="shared" si="62"/>
        <v>1.7970032531817889E-4</v>
      </c>
    </row>
    <row r="405" spans="1:34" s="63" customFormat="1" ht="12.95" customHeight="1" x14ac:dyDescent="0.2">
      <c r="A405" s="87" t="s">
        <v>127</v>
      </c>
      <c r="B405" s="88" t="s">
        <v>50</v>
      </c>
      <c r="C405" s="89">
        <v>46274.294199999997</v>
      </c>
      <c r="D405" s="56"/>
      <c r="E405" s="63">
        <f t="shared" ref="E405:E468" si="69">+(C405-C$7)/C$8</f>
        <v>11091.979689402348</v>
      </c>
      <c r="F405" s="63">
        <f t="shared" si="68"/>
        <v>11092</v>
      </c>
      <c r="G405" s="56">
        <f t="shared" ref="G405:G411" si="70">+C405-(C$7+F405*C$8)</f>
        <v>-1.343396000447683E-2</v>
      </c>
      <c r="J405" s="63">
        <f t="shared" si="66"/>
        <v>-1.343396000447683E-2</v>
      </c>
      <c r="O405" s="63">
        <f t="shared" ca="1" si="65"/>
        <v>7.2145365378891962E-2</v>
      </c>
      <c r="Q405" s="91">
        <f t="shared" ref="Q405:Q468" si="71">+C405-15018.5</f>
        <v>31255.794199999997</v>
      </c>
      <c r="R405" s="63">
        <f t="shared" ref="R405:R468" si="72">+(P405-G405)^2</f>
        <v>1.8047128140188313E-4</v>
      </c>
      <c r="S405" s="57">
        <f t="shared" si="67"/>
        <v>1</v>
      </c>
      <c r="T405" s="63">
        <f t="shared" ref="T405:T468" si="73">+S405*R405</f>
        <v>1.8047128140188313E-4</v>
      </c>
    </row>
    <row r="406" spans="1:34" s="63" customFormat="1" ht="12.95" customHeight="1" x14ac:dyDescent="0.2">
      <c r="A406" s="28" t="s">
        <v>131</v>
      </c>
      <c r="B406" s="29" t="s">
        <v>50</v>
      </c>
      <c r="C406" s="28">
        <v>46274.319499999998</v>
      </c>
      <c r="D406" s="28" t="s">
        <v>27</v>
      </c>
      <c r="E406" s="63">
        <f t="shared" si="69"/>
        <v>11092.017940083495</v>
      </c>
      <c r="F406" s="63">
        <f t="shared" si="68"/>
        <v>11092</v>
      </c>
      <c r="G406" s="56">
        <f t="shared" si="70"/>
        <v>1.1866039996675681E-2</v>
      </c>
      <c r="J406" s="63">
        <f t="shared" si="66"/>
        <v>1.1866039996675681E-2</v>
      </c>
      <c r="O406" s="63">
        <f t="shared" ca="1" si="65"/>
        <v>7.2145365378891962E-2</v>
      </c>
      <c r="Q406" s="91">
        <f t="shared" si="71"/>
        <v>31255.819499999998</v>
      </c>
      <c r="R406" s="63">
        <f t="shared" si="72"/>
        <v>1.4080290520270699E-4</v>
      </c>
      <c r="S406" s="57">
        <f t="shared" si="67"/>
        <v>1</v>
      </c>
      <c r="T406" s="63">
        <f t="shared" si="73"/>
        <v>1.4080290520270699E-4</v>
      </c>
    </row>
    <row r="407" spans="1:34" s="63" customFormat="1" ht="12.95" customHeight="1" x14ac:dyDescent="0.2">
      <c r="A407" s="87" t="s">
        <v>131</v>
      </c>
      <c r="B407" s="88" t="s">
        <v>50</v>
      </c>
      <c r="C407" s="89">
        <v>46274.320099999997</v>
      </c>
      <c r="D407" s="56"/>
      <c r="E407" s="63">
        <f t="shared" si="69"/>
        <v>11092.018847214273</v>
      </c>
      <c r="F407" s="63">
        <f t="shared" si="68"/>
        <v>11092</v>
      </c>
      <c r="G407" s="56">
        <f t="shared" si="70"/>
        <v>1.2466039996070322E-2</v>
      </c>
      <c r="J407" s="63">
        <f t="shared" si="66"/>
        <v>1.2466039996070322E-2</v>
      </c>
      <c r="O407" s="63">
        <f t="shared" ca="1" si="65"/>
        <v>7.2145365378891962E-2</v>
      </c>
      <c r="Q407" s="91">
        <f t="shared" si="71"/>
        <v>31255.820099999997</v>
      </c>
      <c r="R407" s="63">
        <f t="shared" si="72"/>
        <v>1.5540215318362495E-4</v>
      </c>
      <c r="S407" s="57">
        <f t="shared" si="67"/>
        <v>1</v>
      </c>
      <c r="T407" s="63">
        <f t="shared" si="73"/>
        <v>1.5540215318362495E-4</v>
      </c>
    </row>
    <row r="408" spans="1:34" s="63" customFormat="1" ht="12.95" customHeight="1" x14ac:dyDescent="0.2">
      <c r="A408" s="28" t="s">
        <v>131</v>
      </c>
      <c r="B408" s="29" t="s">
        <v>50</v>
      </c>
      <c r="C408" s="28">
        <v>46274.320699999997</v>
      </c>
      <c r="D408" s="28" t="s">
        <v>27</v>
      </c>
      <c r="E408" s="63">
        <f t="shared" si="69"/>
        <v>11092.01975434505</v>
      </c>
      <c r="F408" s="63">
        <f t="shared" si="68"/>
        <v>11092</v>
      </c>
      <c r="G408" s="56">
        <f t="shared" si="70"/>
        <v>1.3066039995464962E-2</v>
      </c>
      <c r="J408" s="63">
        <f t="shared" si="66"/>
        <v>1.3066039995464962E-2</v>
      </c>
      <c r="O408" s="63">
        <f t="shared" ca="1" si="65"/>
        <v>7.2145365378891962E-2</v>
      </c>
      <c r="Q408" s="91">
        <f t="shared" si="71"/>
        <v>31255.820699999997</v>
      </c>
      <c r="R408" s="63">
        <f t="shared" si="72"/>
        <v>1.7072140116309003E-4</v>
      </c>
      <c r="S408" s="57">
        <f t="shared" si="67"/>
        <v>1</v>
      </c>
      <c r="T408" s="63">
        <f t="shared" si="73"/>
        <v>1.7072140116309003E-4</v>
      </c>
    </row>
    <row r="409" spans="1:34" s="63" customFormat="1" ht="12.95" customHeight="1" x14ac:dyDescent="0.2">
      <c r="A409" s="87" t="s">
        <v>127</v>
      </c>
      <c r="B409" s="88" t="s">
        <v>50</v>
      </c>
      <c r="C409" s="89">
        <v>46302.733999999997</v>
      </c>
      <c r="D409" s="56"/>
      <c r="E409" s="63">
        <f t="shared" si="69"/>
        <v>11134.977385910044</v>
      </c>
      <c r="F409" s="63">
        <f t="shared" si="68"/>
        <v>11135</v>
      </c>
      <c r="G409" s="56">
        <f t="shared" si="70"/>
        <v>-1.4957550003600772E-2</v>
      </c>
      <c r="J409" s="63">
        <f t="shared" si="66"/>
        <v>-1.4957550003600772E-2</v>
      </c>
      <c r="O409" s="63">
        <f t="shared" ca="1" si="65"/>
        <v>7.1504134184886187E-2</v>
      </c>
      <c r="Q409" s="91">
        <f t="shared" si="71"/>
        <v>31284.233999999997</v>
      </c>
      <c r="R409" s="63">
        <f t="shared" si="72"/>
        <v>2.2372830211021748E-4</v>
      </c>
      <c r="S409" s="57">
        <f t="shared" si="67"/>
        <v>1</v>
      </c>
      <c r="T409" s="63">
        <f t="shared" si="73"/>
        <v>2.2372830211021748E-4</v>
      </c>
    </row>
    <row r="410" spans="1:34" s="63" customFormat="1" ht="12.95" customHeight="1" x14ac:dyDescent="0.2">
      <c r="A410" s="87" t="s">
        <v>127</v>
      </c>
      <c r="B410" s="88" t="s">
        <v>50</v>
      </c>
      <c r="C410" s="89">
        <v>46308.688399999999</v>
      </c>
      <c r="D410" s="56"/>
      <c r="E410" s="63">
        <f t="shared" si="69"/>
        <v>11143.979751752473</v>
      </c>
      <c r="F410" s="63">
        <f t="shared" si="68"/>
        <v>11144</v>
      </c>
      <c r="G410" s="56">
        <f t="shared" si="70"/>
        <v>-1.3392720000410918E-2</v>
      </c>
      <c r="J410" s="63">
        <f t="shared" si="66"/>
        <v>-1.3392720000410918E-2</v>
      </c>
      <c r="O410" s="63">
        <f t="shared" ca="1" si="65"/>
        <v>7.1369923004745456E-2</v>
      </c>
      <c r="Q410" s="91">
        <f t="shared" si="71"/>
        <v>31290.188399999999</v>
      </c>
      <c r="R410" s="63">
        <f t="shared" si="72"/>
        <v>1.7936494900940662E-4</v>
      </c>
      <c r="S410" s="57">
        <f t="shared" si="67"/>
        <v>1</v>
      </c>
      <c r="T410" s="63">
        <f t="shared" si="73"/>
        <v>1.7936494900940662E-4</v>
      </c>
    </row>
    <row r="411" spans="1:34" s="63" customFormat="1" ht="12.95" customHeight="1" x14ac:dyDescent="0.2">
      <c r="A411" s="93" t="s">
        <v>132</v>
      </c>
      <c r="B411" s="29" t="s">
        <v>49</v>
      </c>
      <c r="C411" s="28">
        <v>46551.762000000002</v>
      </c>
      <c r="D411" s="28"/>
      <c r="E411" s="63">
        <f t="shared" si="69"/>
        <v>11511.478991614684</v>
      </c>
      <c r="F411" s="63">
        <f t="shared" si="68"/>
        <v>11511.5</v>
      </c>
      <c r="G411" s="56">
        <f t="shared" si="70"/>
        <v>-1.389549499435816E-2</v>
      </c>
      <c r="I411" s="63">
        <f>+G411</f>
        <v>-1.389549499435816E-2</v>
      </c>
      <c r="Q411" s="91">
        <f t="shared" si="71"/>
        <v>31533.262000000002</v>
      </c>
      <c r="R411" s="63">
        <f t="shared" si="72"/>
        <v>1.9308478113823268E-4</v>
      </c>
      <c r="S411" s="57">
        <f>S$16</f>
        <v>0.1</v>
      </c>
      <c r="T411" s="63">
        <f t="shared" si="73"/>
        <v>1.9308478113823271E-5</v>
      </c>
      <c r="AD411" s="63" t="s">
        <v>133</v>
      </c>
      <c r="AH411" s="63" t="s">
        <v>70</v>
      </c>
    </row>
    <row r="412" spans="1:34" s="63" customFormat="1" ht="12.95" customHeight="1" x14ac:dyDescent="0.2">
      <c r="A412" s="93" t="s">
        <v>134</v>
      </c>
      <c r="B412" s="29" t="s">
        <v>49</v>
      </c>
      <c r="C412" s="28">
        <v>46551.762699999999</v>
      </c>
      <c r="D412" s="28"/>
      <c r="E412" s="63">
        <f t="shared" si="69"/>
        <v>11511.48004993392</v>
      </c>
      <c r="F412" s="63">
        <f t="shared" si="68"/>
        <v>11511.5</v>
      </c>
      <c r="G412" s="56"/>
      <c r="J412" s="63">
        <f>+C412-(C$7+F412*C$8)</f>
        <v>-1.3195494997489732E-2</v>
      </c>
      <c r="O412" s="63">
        <f ca="1">+C$11+C$12*$F412</f>
        <v>6.5889633148998455E-2</v>
      </c>
      <c r="Q412" s="91">
        <f t="shared" si="71"/>
        <v>31533.262699999999</v>
      </c>
      <c r="R412" s="63">
        <f t="shared" si="72"/>
        <v>0</v>
      </c>
      <c r="S412" s="57">
        <f>S$17</f>
        <v>1</v>
      </c>
      <c r="T412" s="63">
        <f t="shared" si="73"/>
        <v>0</v>
      </c>
    </row>
    <row r="413" spans="1:34" s="63" customFormat="1" ht="12.95" customHeight="1" x14ac:dyDescent="0.2">
      <c r="A413" s="93" t="s">
        <v>135</v>
      </c>
      <c r="B413" s="29" t="s">
        <v>49</v>
      </c>
      <c r="C413" s="28">
        <v>46551.762699999999</v>
      </c>
      <c r="D413" s="28"/>
      <c r="E413" s="63">
        <f t="shared" si="69"/>
        <v>11511.48004993392</v>
      </c>
      <c r="F413" s="63">
        <f t="shared" si="68"/>
        <v>11511.5</v>
      </c>
      <c r="G413" s="56">
        <f>+C413-(C$7+F413*C$8)</f>
        <v>-1.3195494997489732E-2</v>
      </c>
      <c r="J413" s="63">
        <f>+G413</f>
        <v>-1.3195494997489732E-2</v>
      </c>
      <c r="Q413" s="91">
        <f t="shared" si="71"/>
        <v>31533.262699999999</v>
      </c>
      <c r="R413" s="63">
        <f t="shared" si="72"/>
        <v>1.7412108822877653E-4</v>
      </c>
      <c r="S413" s="57">
        <f>S$17</f>
        <v>1</v>
      </c>
      <c r="T413" s="63">
        <f t="shared" si="73"/>
        <v>1.7412108822877653E-4</v>
      </c>
      <c r="V413" s="63" t="s">
        <v>136</v>
      </c>
    </row>
    <row r="414" spans="1:34" s="63" customFormat="1" ht="12.95" customHeight="1" x14ac:dyDescent="0.2">
      <c r="A414" s="87" t="s">
        <v>127</v>
      </c>
      <c r="B414" s="88" t="s">
        <v>50</v>
      </c>
      <c r="C414" s="89">
        <v>46599.718000000001</v>
      </c>
      <c r="D414" s="56"/>
      <c r="E414" s="63">
        <f t="shared" si="69"/>
        <v>11583.982930943477</v>
      </c>
      <c r="F414" s="63">
        <f t="shared" si="68"/>
        <v>11584</v>
      </c>
      <c r="G414" s="56">
        <f>+C414-(C$7+F414*C$8)</f>
        <v>-1.1289919995761011E-2</v>
      </c>
      <c r="J414" s="63">
        <f>+G414</f>
        <v>-1.1289919995761011E-2</v>
      </c>
      <c r="O414" s="63">
        <f ca="1">+C$11+C$12*$F414</f>
        <v>6.4808487531198028E-2</v>
      </c>
      <c r="Q414" s="91">
        <f t="shared" si="71"/>
        <v>31581.218000000001</v>
      </c>
      <c r="R414" s="63">
        <f t="shared" si="72"/>
        <v>1.274622935106843E-4</v>
      </c>
      <c r="S414" s="57">
        <f>S$17</f>
        <v>1</v>
      </c>
      <c r="T414" s="63">
        <f t="shared" si="73"/>
        <v>1.274622935106843E-4</v>
      </c>
    </row>
    <row r="415" spans="1:34" s="63" customFormat="1" ht="12.95" customHeight="1" x14ac:dyDescent="0.2">
      <c r="A415" s="93" t="s">
        <v>132</v>
      </c>
      <c r="B415" s="29" t="s">
        <v>49</v>
      </c>
      <c r="C415" s="28">
        <v>46624.517999999996</v>
      </c>
      <c r="D415" s="28"/>
      <c r="E415" s="63">
        <f t="shared" si="69"/>
        <v>11621.477669773942</v>
      </c>
      <c r="F415" s="63">
        <f t="shared" si="68"/>
        <v>11621.5</v>
      </c>
      <c r="G415" s="56">
        <f>+C415-(C$7+F415*C$8)</f>
        <v>-1.4769795001484454E-2</v>
      </c>
      <c r="I415" s="63">
        <f>+G415</f>
        <v>-1.4769795001484454E-2</v>
      </c>
      <c r="Q415" s="91">
        <f t="shared" si="71"/>
        <v>31606.017999999996</v>
      </c>
      <c r="R415" s="63">
        <f t="shared" si="72"/>
        <v>2.1814684438587514E-4</v>
      </c>
      <c r="S415" s="57">
        <f>S$16</f>
        <v>0.1</v>
      </c>
      <c r="T415" s="63">
        <f t="shared" si="73"/>
        <v>2.1814684438587517E-5</v>
      </c>
      <c r="AD415" s="63" t="s">
        <v>133</v>
      </c>
      <c r="AH415" s="63" t="s">
        <v>70</v>
      </c>
    </row>
    <row r="416" spans="1:34" s="63" customFormat="1" ht="12.95" customHeight="1" x14ac:dyDescent="0.2">
      <c r="A416" s="93" t="s">
        <v>134</v>
      </c>
      <c r="B416" s="29" t="s">
        <v>49</v>
      </c>
      <c r="C416" s="28">
        <v>46624.518100000001</v>
      </c>
      <c r="D416" s="28"/>
      <c r="E416" s="63">
        <f t="shared" si="69"/>
        <v>11621.477820962413</v>
      </c>
      <c r="F416" s="63">
        <f t="shared" si="68"/>
        <v>11621.5</v>
      </c>
      <c r="G416" s="56"/>
      <c r="J416" s="63">
        <f>+C416-(C$7+F416*C$8)</f>
        <v>-1.4669794996734709E-2</v>
      </c>
      <c r="O416" s="63">
        <f ca="1">+C$11+C$12*$F416</f>
        <v>6.4249274280611612E-2</v>
      </c>
      <c r="Q416" s="91">
        <f t="shared" si="71"/>
        <v>31606.018100000001</v>
      </c>
      <c r="R416" s="63">
        <f t="shared" si="72"/>
        <v>0</v>
      </c>
      <c r="S416" s="57">
        <f>S$17</f>
        <v>1</v>
      </c>
      <c r="T416" s="63">
        <f t="shared" si="73"/>
        <v>0</v>
      </c>
    </row>
    <row r="417" spans="1:34" s="63" customFormat="1" ht="12.95" customHeight="1" x14ac:dyDescent="0.2">
      <c r="A417" s="93" t="s">
        <v>135</v>
      </c>
      <c r="B417" s="29" t="s">
        <v>49</v>
      </c>
      <c r="C417" s="28">
        <v>46624.518100000001</v>
      </c>
      <c r="D417" s="28"/>
      <c r="E417" s="63">
        <f t="shared" si="69"/>
        <v>11621.477820962413</v>
      </c>
      <c r="F417" s="63">
        <f t="shared" si="68"/>
        <v>11621.5</v>
      </c>
      <c r="G417" s="56">
        <f t="shared" ref="G417:G448" si="74">+C417-(C$7+F417*C$8)</f>
        <v>-1.4669794996734709E-2</v>
      </c>
      <c r="J417" s="63">
        <f>+G417</f>
        <v>-1.4669794996734709E-2</v>
      </c>
      <c r="Q417" s="91">
        <f t="shared" si="71"/>
        <v>31606.018100000001</v>
      </c>
      <c r="R417" s="63">
        <f t="shared" si="72"/>
        <v>2.1520288524622268E-4</v>
      </c>
      <c r="S417" s="57">
        <f>S$17</f>
        <v>1</v>
      </c>
      <c r="T417" s="63">
        <f t="shared" si="73"/>
        <v>2.1520288524622268E-4</v>
      </c>
    </row>
    <row r="418" spans="1:34" s="63" customFormat="1" ht="12.95" customHeight="1" x14ac:dyDescent="0.2">
      <c r="A418" s="93" t="s">
        <v>137</v>
      </c>
      <c r="B418" s="29" t="s">
        <v>49</v>
      </c>
      <c r="C418" s="28">
        <v>46643.737999999998</v>
      </c>
      <c r="D418" s="28"/>
      <c r="E418" s="63">
        <f t="shared" si="69"/>
        <v>11650.53609236756</v>
      </c>
      <c r="F418" s="63">
        <f t="shared" si="68"/>
        <v>11650.5</v>
      </c>
      <c r="G418" s="56">
        <f t="shared" si="74"/>
        <v>2.3872434998338576E-2</v>
      </c>
      <c r="I418" s="63">
        <f t="shared" ref="I418:I450" si="75">+G418</f>
        <v>2.3872434998338576E-2</v>
      </c>
      <c r="Q418" s="91">
        <f t="shared" si="71"/>
        <v>31625.237999999998</v>
      </c>
      <c r="R418" s="63">
        <f t="shared" si="72"/>
        <v>5.6989315274990054E-4</v>
      </c>
      <c r="S418" s="57">
        <f t="shared" ref="S418:S450" si="76">S$16</f>
        <v>0.1</v>
      </c>
      <c r="T418" s="63">
        <f t="shared" si="73"/>
        <v>5.6989315274990054E-5</v>
      </c>
      <c r="AD418" s="63" t="s">
        <v>69</v>
      </c>
      <c r="AH418" s="63" t="s">
        <v>70</v>
      </c>
    </row>
    <row r="419" spans="1:34" s="63" customFormat="1" ht="12.95" customHeight="1" x14ac:dyDescent="0.2">
      <c r="A419" s="93" t="s">
        <v>137</v>
      </c>
      <c r="B419" s="29"/>
      <c r="C419" s="28">
        <v>46644.05</v>
      </c>
      <c r="D419" s="28"/>
      <c r="E419" s="63">
        <f t="shared" si="69"/>
        <v>11651.00780037221</v>
      </c>
      <c r="F419" s="63">
        <f t="shared" si="68"/>
        <v>11651</v>
      </c>
      <c r="G419" s="56">
        <f t="shared" si="74"/>
        <v>5.1593700045486912E-3</v>
      </c>
      <c r="I419" s="63">
        <f t="shared" si="75"/>
        <v>5.1593700045486912E-3</v>
      </c>
      <c r="Q419" s="91">
        <f t="shared" si="71"/>
        <v>31625.550000000003</v>
      </c>
      <c r="R419" s="63">
        <f t="shared" si="72"/>
        <v>2.6619098843836762E-5</v>
      </c>
      <c r="S419" s="57">
        <f t="shared" si="76"/>
        <v>0.1</v>
      </c>
      <c r="T419" s="63">
        <f t="shared" si="73"/>
        <v>2.6619098843836764E-6</v>
      </c>
      <c r="AD419" s="63" t="s">
        <v>69</v>
      </c>
      <c r="AH419" s="63" t="s">
        <v>70</v>
      </c>
    </row>
    <row r="420" spans="1:34" s="63" customFormat="1" ht="12.95" customHeight="1" x14ac:dyDescent="0.2">
      <c r="A420" s="93" t="s">
        <v>138</v>
      </c>
      <c r="B420" s="29"/>
      <c r="C420" s="28">
        <v>46924.49</v>
      </c>
      <c r="D420" s="28"/>
      <c r="E420" s="63">
        <f t="shared" si="69"/>
        <v>12075.000726082591</v>
      </c>
      <c r="F420" s="63">
        <f t="shared" si="68"/>
        <v>12075</v>
      </c>
      <c r="G420" s="56">
        <f t="shared" si="74"/>
        <v>4.8024999705376104E-4</v>
      </c>
      <c r="I420" s="63">
        <f t="shared" si="75"/>
        <v>4.8024999705376104E-4</v>
      </c>
      <c r="O420" s="63">
        <f t="shared" ref="O420:O451" ca="1" si="77">+C$11+C$12*$F420</f>
        <v>5.7486522036853088E-2</v>
      </c>
      <c r="Q420" s="91">
        <f t="shared" si="71"/>
        <v>31905.989999999998</v>
      </c>
      <c r="R420" s="63">
        <f t="shared" si="72"/>
        <v>2.3064005967013748E-7</v>
      </c>
      <c r="S420" s="57">
        <f t="shared" si="76"/>
        <v>0.1</v>
      </c>
      <c r="T420" s="63">
        <f t="shared" si="73"/>
        <v>2.306400596701375E-8</v>
      </c>
      <c r="AD420" s="63" t="s">
        <v>69</v>
      </c>
      <c r="AE420" s="63">
        <v>8</v>
      </c>
      <c r="AF420" s="63" t="s">
        <v>139</v>
      </c>
      <c r="AH420" s="63" t="s">
        <v>61</v>
      </c>
    </row>
    <row r="421" spans="1:34" s="63" customFormat="1" ht="12.95" customHeight="1" x14ac:dyDescent="0.2">
      <c r="A421" s="93" t="s">
        <v>140</v>
      </c>
      <c r="B421" s="29"/>
      <c r="C421" s="28">
        <v>47013.13</v>
      </c>
      <c r="D421" s="28"/>
      <c r="E421" s="63">
        <f t="shared" si="69"/>
        <v>12209.014179708924</v>
      </c>
      <c r="F421" s="63">
        <f t="shared" si="68"/>
        <v>12209</v>
      </c>
      <c r="G421" s="56">
        <f t="shared" si="74"/>
        <v>9.3788300000596792E-3</v>
      </c>
      <c r="I421" s="63">
        <f t="shared" si="75"/>
        <v>9.3788300000596792E-3</v>
      </c>
      <c r="O421" s="63">
        <f t="shared" ca="1" si="77"/>
        <v>5.5488266688090926E-2</v>
      </c>
      <c r="Q421" s="91">
        <f t="shared" si="71"/>
        <v>31994.629999999997</v>
      </c>
      <c r="R421" s="63">
        <f t="shared" si="72"/>
        <v>8.796245217001944E-5</v>
      </c>
      <c r="S421" s="57">
        <f t="shared" si="76"/>
        <v>0.1</v>
      </c>
      <c r="T421" s="63">
        <f t="shared" si="73"/>
        <v>8.7962452170019437E-6</v>
      </c>
      <c r="AB421" s="63" t="s">
        <v>78</v>
      </c>
      <c r="AD421" s="63" t="s">
        <v>69</v>
      </c>
      <c r="AH421" s="63" t="s">
        <v>70</v>
      </c>
    </row>
    <row r="422" spans="1:34" s="63" customFormat="1" ht="12.95" customHeight="1" x14ac:dyDescent="0.2">
      <c r="A422" s="93" t="s">
        <v>140</v>
      </c>
      <c r="B422" s="29" t="s">
        <v>49</v>
      </c>
      <c r="C422" s="28">
        <v>47013.451000000001</v>
      </c>
      <c r="D422" s="28"/>
      <c r="E422" s="63">
        <f t="shared" si="69"/>
        <v>12209.499494675243</v>
      </c>
      <c r="F422" s="63">
        <f t="shared" si="68"/>
        <v>12209.5</v>
      </c>
      <c r="G422" s="56">
        <f t="shared" si="74"/>
        <v>-3.3423499553464353E-4</v>
      </c>
      <c r="I422" s="63">
        <f t="shared" si="75"/>
        <v>-3.3423499553464353E-4</v>
      </c>
      <c r="O422" s="63">
        <f t="shared" ca="1" si="77"/>
        <v>5.5480810511416428E-2</v>
      </c>
      <c r="Q422" s="91">
        <f t="shared" si="71"/>
        <v>31994.951000000001</v>
      </c>
      <c r="R422" s="63">
        <f t="shared" si="72"/>
        <v>1.1171303224004318E-7</v>
      </c>
      <c r="S422" s="57">
        <f t="shared" si="76"/>
        <v>0.1</v>
      </c>
      <c r="T422" s="63">
        <f t="shared" si="73"/>
        <v>1.1171303224004318E-8</v>
      </c>
      <c r="AB422" s="63" t="s">
        <v>78</v>
      </c>
      <c r="AD422" s="63" t="s">
        <v>69</v>
      </c>
      <c r="AH422" s="63" t="s">
        <v>70</v>
      </c>
    </row>
    <row r="423" spans="1:34" s="63" customFormat="1" ht="12.95" customHeight="1" x14ac:dyDescent="0.2">
      <c r="A423" s="93" t="s">
        <v>141</v>
      </c>
      <c r="B423" s="29"/>
      <c r="C423" s="28">
        <v>47316.701000000001</v>
      </c>
      <c r="D423" s="28"/>
      <c r="E423" s="63">
        <f t="shared" si="69"/>
        <v>12667.978508801885</v>
      </c>
      <c r="F423" s="63">
        <f t="shared" si="68"/>
        <v>12668</v>
      </c>
      <c r="G423" s="56">
        <f t="shared" si="74"/>
        <v>-1.4214839997293893E-2</v>
      </c>
      <c r="I423" s="63">
        <f t="shared" si="75"/>
        <v>-1.4214839997293893E-2</v>
      </c>
      <c r="O423" s="63">
        <f t="shared" ca="1" si="77"/>
        <v>4.8643496500913069E-2</v>
      </c>
      <c r="Q423" s="91">
        <f t="shared" si="71"/>
        <v>32298.201000000001</v>
      </c>
      <c r="R423" s="63">
        <f t="shared" si="72"/>
        <v>2.0206167614866626E-4</v>
      </c>
      <c r="S423" s="57">
        <f t="shared" si="76"/>
        <v>0.1</v>
      </c>
      <c r="T423" s="63">
        <f t="shared" si="73"/>
        <v>2.0206167614866627E-5</v>
      </c>
      <c r="AE423" s="63">
        <v>10</v>
      </c>
      <c r="AF423" s="63" t="s">
        <v>142</v>
      </c>
      <c r="AH423" s="63" t="s">
        <v>143</v>
      </c>
    </row>
    <row r="424" spans="1:34" s="63" customFormat="1" ht="12.95" customHeight="1" x14ac:dyDescent="0.2">
      <c r="A424" s="93" t="s">
        <v>141</v>
      </c>
      <c r="B424" s="29"/>
      <c r="C424" s="28">
        <v>47351.09</v>
      </c>
      <c r="D424" s="28"/>
      <c r="E424" s="63">
        <f t="shared" si="69"/>
        <v>12719.970709351923</v>
      </c>
      <c r="F424" s="63">
        <f t="shared" si="68"/>
        <v>12720</v>
      </c>
      <c r="G424" s="56">
        <f t="shared" si="74"/>
        <v>-1.9373600007384084E-2</v>
      </c>
      <c r="I424" s="63">
        <f t="shared" si="75"/>
        <v>-1.9373600007384084E-2</v>
      </c>
      <c r="O424" s="63">
        <f t="shared" ca="1" si="77"/>
        <v>4.7868054126766535E-2</v>
      </c>
      <c r="Q424" s="91">
        <f t="shared" si="71"/>
        <v>32332.589999999997</v>
      </c>
      <c r="R424" s="63">
        <f t="shared" si="72"/>
        <v>3.7533637724611259E-4</v>
      </c>
      <c r="S424" s="57">
        <f t="shared" si="76"/>
        <v>0.1</v>
      </c>
      <c r="T424" s="63">
        <f t="shared" si="73"/>
        <v>3.7533637724611259E-5</v>
      </c>
      <c r="AB424" s="63" t="s">
        <v>144</v>
      </c>
      <c r="AE424" s="63">
        <v>68</v>
      </c>
      <c r="AF424" s="63" t="s">
        <v>142</v>
      </c>
      <c r="AH424" s="63" t="s">
        <v>143</v>
      </c>
    </row>
    <row r="425" spans="1:34" s="63" customFormat="1" ht="12.95" customHeight="1" x14ac:dyDescent="0.2">
      <c r="A425" s="93" t="s">
        <v>141</v>
      </c>
      <c r="B425" s="29" t="s">
        <v>49</v>
      </c>
      <c r="C425" s="28">
        <v>47351.421999999999</v>
      </c>
      <c r="D425" s="28"/>
      <c r="E425" s="63">
        <f t="shared" si="69"/>
        <v>12720.472655049172</v>
      </c>
      <c r="F425" s="63">
        <f t="shared" si="68"/>
        <v>12720.5</v>
      </c>
      <c r="G425" s="56">
        <f t="shared" si="74"/>
        <v>-1.8086664997099433E-2</v>
      </c>
      <c r="I425" s="63">
        <f t="shared" si="75"/>
        <v>-1.8086664997099433E-2</v>
      </c>
      <c r="O425" s="63">
        <f t="shared" ca="1" si="77"/>
        <v>4.7860597950092065E-2</v>
      </c>
      <c r="Q425" s="91">
        <f t="shared" si="71"/>
        <v>32332.921999999999</v>
      </c>
      <c r="R425" s="63">
        <f t="shared" si="72"/>
        <v>3.2712745071730183E-4</v>
      </c>
      <c r="S425" s="57">
        <f t="shared" si="76"/>
        <v>0.1</v>
      </c>
      <c r="T425" s="63">
        <f t="shared" si="73"/>
        <v>3.2712745071730185E-5</v>
      </c>
      <c r="AB425" s="63" t="s">
        <v>144</v>
      </c>
      <c r="AE425" s="63">
        <v>68</v>
      </c>
      <c r="AF425" s="63" t="s">
        <v>142</v>
      </c>
      <c r="AH425" s="63" t="s">
        <v>143</v>
      </c>
    </row>
    <row r="426" spans="1:34" s="63" customFormat="1" ht="12.95" customHeight="1" x14ac:dyDescent="0.2">
      <c r="A426" s="93" t="s">
        <v>145</v>
      </c>
      <c r="B426" s="29"/>
      <c r="C426" s="28">
        <v>47380.232000000004</v>
      </c>
      <c r="D426" s="28"/>
      <c r="E426" s="63">
        <f t="shared" si="69"/>
        <v>12764.030051246998</v>
      </c>
      <c r="F426" s="63">
        <f t="shared" si="68"/>
        <v>12764</v>
      </c>
      <c r="G426" s="56">
        <f t="shared" si="74"/>
        <v>1.9876680002198555E-2</v>
      </c>
      <c r="I426" s="63">
        <f t="shared" si="75"/>
        <v>1.9876680002198555E-2</v>
      </c>
      <c r="O426" s="63">
        <f t="shared" ca="1" si="77"/>
        <v>4.7211910579411792E-2</v>
      </c>
      <c r="Q426" s="91">
        <f t="shared" si="71"/>
        <v>32361.732000000004</v>
      </c>
      <c r="R426" s="63">
        <f t="shared" si="72"/>
        <v>3.9508240790979996E-4</v>
      </c>
      <c r="S426" s="57">
        <f t="shared" si="76"/>
        <v>0.1</v>
      </c>
      <c r="T426" s="63">
        <f t="shared" si="73"/>
        <v>3.9508240790979998E-5</v>
      </c>
      <c r="AD426" s="63" t="s">
        <v>69</v>
      </c>
      <c r="AH426" s="63" t="s">
        <v>70</v>
      </c>
    </row>
    <row r="427" spans="1:34" s="63" customFormat="1" ht="12.95" customHeight="1" x14ac:dyDescent="0.2">
      <c r="A427" s="93" t="s">
        <v>145</v>
      </c>
      <c r="B427" s="29" t="s">
        <v>49</v>
      </c>
      <c r="C427" s="28">
        <v>47380.589</v>
      </c>
      <c r="D427" s="28"/>
      <c r="E427" s="63">
        <f t="shared" si="69"/>
        <v>12764.569794059997</v>
      </c>
      <c r="F427" s="63">
        <f t="shared" si="68"/>
        <v>12764.5</v>
      </c>
      <c r="G427" s="56">
        <f t="shared" si="74"/>
        <v>4.6163614999386482E-2</v>
      </c>
      <c r="I427" s="63">
        <f t="shared" si="75"/>
        <v>4.6163614999386482E-2</v>
      </c>
      <c r="O427" s="63">
        <f t="shared" ca="1" si="77"/>
        <v>4.7204454402737323E-2</v>
      </c>
      <c r="Q427" s="91">
        <f t="shared" si="71"/>
        <v>32362.089</v>
      </c>
      <c r="R427" s="63">
        <f t="shared" si="72"/>
        <v>2.1310793498115804E-3</v>
      </c>
      <c r="S427" s="57">
        <f t="shared" si="76"/>
        <v>0.1</v>
      </c>
      <c r="T427" s="63">
        <f t="shared" si="73"/>
        <v>2.1310793498115807E-4</v>
      </c>
      <c r="AD427" s="63" t="s">
        <v>69</v>
      </c>
      <c r="AH427" s="63" t="s">
        <v>70</v>
      </c>
    </row>
    <row r="428" spans="1:34" s="63" customFormat="1" ht="12.95" customHeight="1" x14ac:dyDescent="0.2">
      <c r="A428" s="93" t="s">
        <v>141</v>
      </c>
      <c r="B428" s="29"/>
      <c r="C428" s="28">
        <v>47681.798000000003</v>
      </c>
      <c r="D428" s="28"/>
      <c r="E428" s="63">
        <f t="shared" si="69"/>
        <v>13219.963051656279</v>
      </c>
      <c r="F428" s="63">
        <f t="shared" si="68"/>
        <v>13220</v>
      </c>
      <c r="G428" s="56">
        <f t="shared" si="74"/>
        <v>-2.4438599997665733E-2</v>
      </c>
      <c r="I428" s="63">
        <f t="shared" si="75"/>
        <v>-2.4438599997665733E-2</v>
      </c>
      <c r="O428" s="63">
        <f t="shared" ca="1" si="77"/>
        <v>4.0411877452280864E-2</v>
      </c>
      <c r="Q428" s="91">
        <f t="shared" si="71"/>
        <v>32663.298000000003</v>
      </c>
      <c r="R428" s="63">
        <f t="shared" si="72"/>
        <v>5.9724516984590757E-4</v>
      </c>
      <c r="S428" s="57">
        <f t="shared" si="76"/>
        <v>0.1</v>
      </c>
      <c r="T428" s="63">
        <f t="shared" si="73"/>
        <v>5.9724516984590757E-5</v>
      </c>
      <c r="AE428" s="63">
        <v>13</v>
      </c>
      <c r="AF428" s="63" t="s">
        <v>142</v>
      </c>
      <c r="AH428" s="63" t="s">
        <v>143</v>
      </c>
    </row>
    <row r="429" spans="1:34" s="63" customFormat="1" ht="12.95" customHeight="1" x14ac:dyDescent="0.2">
      <c r="A429" s="93" t="s">
        <v>141</v>
      </c>
      <c r="B429" s="29"/>
      <c r="C429" s="28">
        <v>47740.659</v>
      </c>
      <c r="D429" s="28"/>
      <c r="E429" s="63">
        <f t="shared" si="69"/>
        <v>13308.954092878066</v>
      </c>
      <c r="F429" s="63">
        <f t="shared" si="68"/>
        <v>13309</v>
      </c>
      <c r="G429" s="56">
        <f t="shared" si="74"/>
        <v>-3.0364170001121238E-2</v>
      </c>
      <c r="I429" s="63">
        <f t="shared" si="75"/>
        <v>-3.0364170001121238E-2</v>
      </c>
      <c r="O429" s="63">
        <f t="shared" ca="1" si="77"/>
        <v>3.9084678004222412E-2</v>
      </c>
      <c r="Q429" s="91">
        <f t="shared" si="71"/>
        <v>32722.159</v>
      </c>
      <c r="R429" s="63">
        <f t="shared" si="72"/>
        <v>9.219828198569909E-4</v>
      </c>
      <c r="S429" s="57">
        <f t="shared" si="76"/>
        <v>0.1</v>
      </c>
      <c r="T429" s="63">
        <f t="shared" si="73"/>
        <v>9.2198281985699101E-5</v>
      </c>
      <c r="AE429" s="63">
        <v>12</v>
      </c>
      <c r="AF429" s="63" t="s">
        <v>142</v>
      </c>
      <c r="AH429" s="63" t="s">
        <v>143</v>
      </c>
    </row>
    <row r="430" spans="1:34" s="63" customFormat="1" ht="12.95" customHeight="1" x14ac:dyDescent="0.2">
      <c r="A430" s="93" t="s">
        <v>146</v>
      </c>
      <c r="B430" s="29"/>
      <c r="C430" s="28">
        <v>48444.417999999998</v>
      </c>
      <c r="D430" s="28"/>
      <c r="E430" s="63">
        <f t="shared" si="69"/>
        <v>14372.9565083859</v>
      </c>
      <c r="F430" s="63">
        <f t="shared" si="68"/>
        <v>14373</v>
      </c>
      <c r="G430" s="56">
        <f t="shared" si="74"/>
        <v>-2.8766490002453793E-2</v>
      </c>
      <c r="I430" s="63">
        <f t="shared" si="75"/>
        <v>-2.8766490002453793E-2</v>
      </c>
      <c r="O430" s="63">
        <f t="shared" ca="1" si="77"/>
        <v>2.3217934040916849E-2</v>
      </c>
      <c r="Q430" s="91">
        <f t="shared" si="71"/>
        <v>33425.917999999998</v>
      </c>
      <c r="R430" s="63">
        <f t="shared" si="72"/>
        <v>8.2751094706127396E-4</v>
      </c>
      <c r="S430" s="57">
        <f t="shared" si="76"/>
        <v>0.1</v>
      </c>
      <c r="T430" s="63">
        <f t="shared" si="73"/>
        <v>8.2751094706127402E-5</v>
      </c>
      <c r="AD430" s="63" t="s">
        <v>69</v>
      </c>
      <c r="AH430" s="63" t="s">
        <v>70</v>
      </c>
    </row>
    <row r="431" spans="1:34" s="63" customFormat="1" ht="12.95" customHeight="1" x14ac:dyDescent="0.2">
      <c r="A431" s="93" t="s">
        <v>141</v>
      </c>
      <c r="B431" s="29"/>
      <c r="C431" s="28">
        <v>48724.855000000003</v>
      </c>
      <c r="D431" s="28"/>
      <c r="E431" s="63">
        <f t="shared" si="69"/>
        <v>14796.944898442407</v>
      </c>
      <c r="F431" s="63">
        <f t="shared" si="68"/>
        <v>14797</v>
      </c>
      <c r="G431" s="56">
        <f t="shared" si="74"/>
        <v>-3.6445609999645967E-2</v>
      </c>
      <c r="I431" s="63">
        <f t="shared" si="75"/>
        <v>-3.6445609999645967E-2</v>
      </c>
      <c r="O431" s="63">
        <f t="shared" ca="1" si="77"/>
        <v>1.6895096220952976E-2</v>
      </c>
      <c r="Q431" s="91">
        <f t="shared" si="71"/>
        <v>33706.355000000003</v>
      </c>
      <c r="R431" s="63">
        <f t="shared" si="72"/>
        <v>1.3282824882462942E-3</v>
      </c>
      <c r="S431" s="57">
        <f t="shared" si="76"/>
        <v>0.1</v>
      </c>
      <c r="T431" s="63">
        <f t="shared" si="73"/>
        <v>1.3282824882462942E-4</v>
      </c>
      <c r="AE431" s="63">
        <v>13</v>
      </c>
      <c r="AF431" s="63" t="s">
        <v>142</v>
      </c>
      <c r="AH431" s="63" t="s">
        <v>143</v>
      </c>
    </row>
    <row r="432" spans="1:34" s="63" customFormat="1" ht="12.95" customHeight="1" x14ac:dyDescent="0.2">
      <c r="A432" s="93" t="s">
        <v>141</v>
      </c>
      <c r="B432" s="29"/>
      <c r="C432" s="28">
        <v>48773.807999999997</v>
      </c>
      <c r="D432" s="28"/>
      <c r="E432" s="63">
        <f t="shared" si="69"/>
        <v>14870.956186747562</v>
      </c>
      <c r="F432" s="63">
        <f t="shared" si="68"/>
        <v>14871</v>
      </c>
      <c r="G432" s="56">
        <f t="shared" si="74"/>
        <v>-2.8979230002732947E-2</v>
      </c>
      <c r="I432" s="63">
        <f t="shared" si="75"/>
        <v>-2.8979230002732947E-2</v>
      </c>
      <c r="O432" s="63">
        <f t="shared" ca="1" si="77"/>
        <v>1.5791582073129085E-2</v>
      </c>
      <c r="Q432" s="91">
        <f t="shared" si="71"/>
        <v>33755.307999999997</v>
      </c>
      <c r="R432" s="63">
        <f t="shared" si="72"/>
        <v>8.3979577155129741E-4</v>
      </c>
      <c r="S432" s="57">
        <f t="shared" si="76"/>
        <v>0.1</v>
      </c>
      <c r="T432" s="63">
        <f t="shared" si="73"/>
        <v>8.3979577155129749E-5</v>
      </c>
      <c r="AE432" s="63">
        <v>13</v>
      </c>
      <c r="AF432" s="63" t="s">
        <v>142</v>
      </c>
      <c r="AH432" s="63" t="s">
        <v>143</v>
      </c>
    </row>
    <row r="433" spans="1:34" s="63" customFormat="1" ht="12.95" customHeight="1" x14ac:dyDescent="0.2">
      <c r="A433" s="93" t="s">
        <v>141</v>
      </c>
      <c r="B433" s="29"/>
      <c r="C433" s="28">
        <v>49127.66</v>
      </c>
      <c r="D433" s="28"/>
      <c r="E433" s="63">
        <f t="shared" si="69"/>
        <v>15405.939586934681</v>
      </c>
      <c r="F433" s="63">
        <f t="shared" si="68"/>
        <v>15406</v>
      </c>
      <c r="G433" s="56">
        <f t="shared" si="74"/>
        <v>-3.9958779998414684E-2</v>
      </c>
      <c r="I433" s="63">
        <f t="shared" si="75"/>
        <v>-3.9958779998414684E-2</v>
      </c>
      <c r="O433" s="63">
        <f t="shared" ca="1" si="77"/>
        <v>7.8134730314294021E-3</v>
      </c>
      <c r="Q433" s="91">
        <f t="shared" si="71"/>
        <v>34109.160000000003</v>
      </c>
      <c r="R433" s="63">
        <f t="shared" si="72"/>
        <v>1.5967040989617054E-3</v>
      </c>
      <c r="S433" s="57">
        <f t="shared" si="76"/>
        <v>0.1</v>
      </c>
      <c r="T433" s="63">
        <f t="shared" si="73"/>
        <v>1.5967040989617055E-4</v>
      </c>
      <c r="AB433" s="63" t="s">
        <v>144</v>
      </c>
      <c r="AE433" s="63">
        <v>85</v>
      </c>
      <c r="AF433" s="63" t="s">
        <v>147</v>
      </c>
      <c r="AH433" s="63" t="s">
        <v>143</v>
      </c>
    </row>
    <row r="434" spans="1:34" s="63" customFormat="1" ht="12.95" customHeight="1" x14ac:dyDescent="0.2">
      <c r="A434" s="93" t="s">
        <v>141</v>
      </c>
      <c r="B434" s="29"/>
      <c r="C434" s="28">
        <v>49164.707999999999</v>
      </c>
      <c r="D434" s="28"/>
      <c r="E434" s="63">
        <f t="shared" si="69"/>
        <v>15461.951888716581</v>
      </c>
      <c r="F434" s="63">
        <f t="shared" si="68"/>
        <v>15462</v>
      </c>
      <c r="G434" s="56">
        <f t="shared" si="74"/>
        <v>-3.1822060002014041E-2</v>
      </c>
      <c r="I434" s="63">
        <f t="shared" si="75"/>
        <v>-3.1822060002014041E-2</v>
      </c>
      <c r="O434" s="63">
        <f t="shared" ca="1" si="77"/>
        <v>6.9783812438869997E-3</v>
      </c>
      <c r="Q434" s="91">
        <f t="shared" si="71"/>
        <v>34146.207999999999</v>
      </c>
      <c r="R434" s="63">
        <f t="shared" si="72"/>
        <v>1.0126435027717818E-3</v>
      </c>
      <c r="S434" s="57">
        <f t="shared" si="76"/>
        <v>0.1</v>
      </c>
      <c r="T434" s="63">
        <f t="shared" si="73"/>
        <v>1.0126435027717819E-4</v>
      </c>
      <c r="AE434" s="63">
        <v>14</v>
      </c>
      <c r="AF434" s="63" t="s">
        <v>142</v>
      </c>
      <c r="AH434" s="63" t="s">
        <v>143</v>
      </c>
    </row>
    <row r="435" spans="1:34" s="63" customFormat="1" ht="12.95" customHeight="1" x14ac:dyDescent="0.2">
      <c r="A435" s="93" t="s">
        <v>141</v>
      </c>
      <c r="B435" s="29"/>
      <c r="C435" s="28">
        <v>49211.661</v>
      </c>
      <c r="D435" s="28"/>
      <c r="E435" s="63">
        <f t="shared" si="69"/>
        <v>15532.939407761227</v>
      </c>
      <c r="F435" s="63">
        <f t="shared" si="68"/>
        <v>15533</v>
      </c>
      <c r="G435" s="56">
        <f t="shared" si="74"/>
        <v>-4.0077289995679166E-2</v>
      </c>
      <c r="I435" s="63">
        <f t="shared" si="75"/>
        <v>-4.0077289995679166E-2</v>
      </c>
      <c r="O435" s="63">
        <f t="shared" ca="1" si="77"/>
        <v>5.9196041561100365E-3</v>
      </c>
      <c r="Q435" s="91">
        <f t="shared" si="71"/>
        <v>34193.161</v>
      </c>
      <c r="R435" s="63">
        <f t="shared" si="72"/>
        <v>1.6061891733977654E-3</v>
      </c>
      <c r="S435" s="57">
        <f t="shared" si="76"/>
        <v>0.1</v>
      </c>
      <c r="T435" s="63">
        <f t="shared" si="73"/>
        <v>1.6061891733977655E-4</v>
      </c>
      <c r="AB435" s="63" t="s">
        <v>78</v>
      </c>
      <c r="AE435" s="63">
        <v>12</v>
      </c>
      <c r="AF435" s="63" t="s">
        <v>142</v>
      </c>
      <c r="AH435" s="63" t="s">
        <v>143</v>
      </c>
    </row>
    <row r="436" spans="1:34" s="63" customFormat="1" ht="12.95" customHeight="1" x14ac:dyDescent="0.2">
      <c r="A436" s="93" t="s">
        <v>141</v>
      </c>
      <c r="B436" s="29"/>
      <c r="C436" s="28">
        <v>49215.629000000001</v>
      </c>
      <c r="D436" s="28"/>
      <c r="E436" s="63">
        <f t="shared" si="69"/>
        <v>15538.938565974104</v>
      </c>
      <c r="F436" s="63">
        <f t="shared" si="68"/>
        <v>15539</v>
      </c>
      <c r="G436" s="56">
        <f t="shared" si="74"/>
        <v>-4.0634069999214262E-2</v>
      </c>
      <c r="I436" s="63">
        <f t="shared" si="75"/>
        <v>-4.0634069999214262E-2</v>
      </c>
      <c r="O436" s="63">
        <f t="shared" ca="1" si="77"/>
        <v>5.8301300360162067E-3</v>
      </c>
      <c r="Q436" s="91">
        <f t="shared" si="71"/>
        <v>34197.129000000001</v>
      </c>
      <c r="R436" s="63">
        <f t="shared" si="72"/>
        <v>1.6511276447010446E-3</v>
      </c>
      <c r="S436" s="57">
        <f t="shared" si="76"/>
        <v>0.1</v>
      </c>
      <c r="T436" s="63">
        <f t="shared" si="73"/>
        <v>1.6511276447010446E-4</v>
      </c>
      <c r="AE436" s="63">
        <v>13</v>
      </c>
      <c r="AF436" s="63" t="s">
        <v>142</v>
      </c>
      <c r="AH436" s="63" t="s">
        <v>143</v>
      </c>
    </row>
    <row r="437" spans="1:34" s="63" customFormat="1" ht="12.95" customHeight="1" x14ac:dyDescent="0.2">
      <c r="A437" s="93" t="s">
        <v>141</v>
      </c>
      <c r="B437" s="29"/>
      <c r="C437" s="28">
        <v>49500.690999999999</v>
      </c>
      <c r="D437" s="28"/>
      <c r="E437" s="63">
        <f t="shared" si="69"/>
        <v>15969.919422445557</v>
      </c>
      <c r="F437" s="63">
        <f t="shared" si="68"/>
        <v>15970</v>
      </c>
      <c r="G437" s="56">
        <f t="shared" si="74"/>
        <v>-5.3296099998988211E-2</v>
      </c>
      <c r="I437" s="63">
        <f t="shared" si="75"/>
        <v>-5.3296099998988211E-2</v>
      </c>
      <c r="O437" s="63">
        <f t="shared" ca="1" si="77"/>
        <v>-5.9709425739046251E-4</v>
      </c>
      <c r="Q437" s="91">
        <f t="shared" si="71"/>
        <v>34482.190999999999</v>
      </c>
      <c r="R437" s="63">
        <f t="shared" si="72"/>
        <v>2.8404742751021511E-3</v>
      </c>
      <c r="S437" s="57">
        <f t="shared" si="76"/>
        <v>0.1</v>
      </c>
      <c r="T437" s="63">
        <f t="shared" si="73"/>
        <v>2.8404742751021511E-4</v>
      </c>
      <c r="AE437" s="63">
        <v>12</v>
      </c>
      <c r="AF437" s="63" t="s">
        <v>142</v>
      </c>
      <c r="AH437" s="63" t="s">
        <v>143</v>
      </c>
    </row>
    <row r="438" spans="1:34" s="63" customFormat="1" ht="12.95" customHeight="1" x14ac:dyDescent="0.2">
      <c r="A438" s="93" t="s">
        <v>141</v>
      </c>
      <c r="B438" s="29"/>
      <c r="C438" s="28">
        <v>50240.152000000002</v>
      </c>
      <c r="D438" s="28"/>
      <c r="E438" s="63">
        <f t="shared" si="69"/>
        <v>17087.899143022976</v>
      </c>
      <c r="F438" s="63">
        <f t="shared" si="68"/>
        <v>17088</v>
      </c>
      <c r="G438" s="56">
        <f t="shared" si="74"/>
        <v>-6.6709439997794107E-2</v>
      </c>
      <c r="I438" s="63">
        <f t="shared" si="75"/>
        <v>-6.6709439997794107E-2</v>
      </c>
      <c r="O438" s="63">
        <f t="shared" ca="1" si="77"/>
        <v>-1.7269105301540438E-2</v>
      </c>
      <c r="Q438" s="91">
        <f t="shared" si="71"/>
        <v>35221.652000000002</v>
      </c>
      <c r="R438" s="63">
        <f t="shared" si="72"/>
        <v>4.4501493848192923E-3</v>
      </c>
      <c r="S438" s="57">
        <f t="shared" si="76"/>
        <v>0.1</v>
      </c>
      <c r="T438" s="63">
        <f t="shared" si="73"/>
        <v>4.4501493848192925E-4</v>
      </c>
      <c r="AB438" s="63" t="s">
        <v>144</v>
      </c>
      <c r="AD438" s="63" t="s">
        <v>148</v>
      </c>
      <c r="AE438" s="63">
        <v>22</v>
      </c>
      <c r="AF438" s="63" t="s">
        <v>149</v>
      </c>
      <c r="AH438" s="63" t="s">
        <v>143</v>
      </c>
    </row>
    <row r="439" spans="1:34" s="63" customFormat="1" ht="12.95" customHeight="1" x14ac:dyDescent="0.2">
      <c r="A439" s="93" t="s">
        <v>141</v>
      </c>
      <c r="B439" s="29"/>
      <c r="C439" s="28">
        <v>50305.646999999997</v>
      </c>
      <c r="D439" s="28"/>
      <c r="E439" s="63">
        <f t="shared" si="69"/>
        <v>17186.920026881911</v>
      </c>
      <c r="F439" s="63">
        <f t="shared" si="68"/>
        <v>17187</v>
      </c>
      <c r="G439" s="56">
        <f t="shared" si="74"/>
        <v>-5.2896310000505764E-2</v>
      </c>
      <c r="I439" s="63">
        <f t="shared" si="75"/>
        <v>-5.2896310000505764E-2</v>
      </c>
      <c r="O439" s="63">
        <f t="shared" ca="1" si="77"/>
        <v>-1.8745428283088644E-2</v>
      </c>
      <c r="Q439" s="91">
        <f t="shared" si="71"/>
        <v>35287.146999999997</v>
      </c>
      <c r="R439" s="63">
        <f t="shared" si="72"/>
        <v>2.7980196116696061E-3</v>
      </c>
      <c r="S439" s="57">
        <f t="shared" si="76"/>
        <v>0.1</v>
      </c>
      <c r="T439" s="63">
        <f t="shared" si="73"/>
        <v>2.7980196116696062E-4</v>
      </c>
      <c r="AE439" s="63">
        <v>15</v>
      </c>
      <c r="AF439" s="63" t="s">
        <v>150</v>
      </c>
      <c r="AH439" s="63" t="s">
        <v>143</v>
      </c>
    </row>
    <row r="440" spans="1:34" s="63" customFormat="1" ht="12.95" customHeight="1" x14ac:dyDescent="0.2">
      <c r="A440" s="93" t="s">
        <v>141</v>
      </c>
      <c r="B440" s="29"/>
      <c r="C440" s="28">
        <v>50578.821000000004</v>
      </c>
      <c r="D440" s="28"/>
      <c r="E440" s="63">
        <f t="shared" si="69"/>
        <v>17599.927598868831</v>
      </c>
      <c r="F440" s="63">
        <f t="shared" si="68"/>
        <v>17600</v>
      </c>
      <c r="G440" s="56">
        <f t="shared" si="74"/>
        <v>-4.7887999993690755E-2</v>
      </c>
      <c r="I440" s="63">
        <f t="shared" si="75"/>
        <v>-4.7887999993690755E-2</v>
      </c>
      <c r="O440" s="63">
        <f t="shared" ca="1" si="77"/>
        <v>-2.4904230216213824E-2</v>
      </c>
      <c r="Q440" s="91">
        <f t="shared" si="71"/>
        <v>35560.321000000004</v>
      </c>
      <c r="R440" s="63">
        <f t="shared" si="72"/>
        <v>2.2932605433957256E-3</v>
      </c>
      <c r="S440" s="57">
        <f t="shared" si="76"/>
        <v>0.1</v>
      </c>
      <c r="T440" s="63">
        <f t="shared" si="73"/>
        <v>2.2932605433957258E-4</v>
      </c>
      <c r="AE440" s="63">
        <v>17</v>
      </c>
      <c r="AF440" s="63" t="s">
        <v>142</v>
      </c>
      <c r="AH440" s="63" t="s">
        <v>143</v>
      </c>
    </row>
    <row r="441" spans="1:34" s="63" customFormat="1" ht="12.95" customHeight="1" x14ac:dyDescent="0.2">
      <c r="A441" s="93" t="s">
        <v>141</v>
      </c>
      <c r="B441" s="29"/>
      <c r="C441" s="28">
        <v>50963.762000000002</v>
      </c>
      <c r="D441" s="28"/>
      <c r="E441" s="63">
        <f t="shared" si="69"/>
        <v>18181.913980326121</v>
      </c>
      <c r="F441" s="63">
        <f t="shared" si="68"/>
        <v>18182</v>
      </c>
      <c r="G441" s="56">
        <f t="shared" si="74"/>
        <v>-5.6895659996371251E-2</v>
      </c>
      <c r="I441" s="63">
        <f t="shared" si="75"/>
        <v>-5.6895659996371251E-2</v>
      </c>
      <c r="O441" s="63">
        <f t="shared" ca="1" si="77"/>
        <v>-3.3583219865315178E-2</v>
      </c>
      <c r="Q441" s="91">
        <f t="shared" si="71"/>
        <v>35945.262000000002</v>
      </c>
      <c r="R441" s="63">
        <f t="shared" si="72"/>
        <v>3.23711612642268E-3</v>
      </c>
      <c r="S441" s="57">
        <f t="shared" si="76"/>
        <v>0.1</v>
      </c>
      <c r="T441" s="63">
        <f t="shared" si="73"/>
        <v>3.2371161264226804E-4</v>
      </c>
      <c r="AE441" s="63">
        <v>18</v>
      </c>
      <c r="AF441" s="63" t="s">
        <v>142</v>
      </c>
      <c r="AH441" s="63" t="s">
        <v>143</v>
      </c>
    </row>
    <row r="442" spans="1:34" s="63" customFormat="1" ht="12.95" customHeight="1" x14ac:dyDescent="0.2">
      <c r="A442" s="93" t="s">
        <v>141</v>
      </c>
      <c r="B442" s="29"/>
      <c r="C442" s="28">
        <v>51012.716</v>
      </c>
      <c r="D442" s="28"/>
      <c r="E442" s="63">
        <f t="shared" si="69"/>
        <v>18255.926780515914</v>
      </c>
      <c r="F442" s="63">
        <f t="shared" si="68"/>
        <v>18256</v>
      </c>
      <c r="G442" s="56">
        <f t="shared" si="74"/>
        <v>-4.8429279995616525E-2</v>
      </c>
      <c r="I442" s="63">
        <f t="shared" si="75"/>
        <v>-4.8429279995616525E-2</v>
      </c>
      <c r="O442" s="63">
        <f t="shared" ca="1" si="77"/>
        <v>-3.468673401313907E-2</v>
      </c>
      <c r="Q442" s="91">
        <f t="shared" si="71"/>
        <v>35994.216</v>
      </c>
      <c r="R442" s="63">
        <f t="shared" si="72"/>
        <v>2.3453951608938231E-3</v>
      </c>
      <c r="S442" s="57">
        <f t="shared" si="76"/>
        <v>0.1</v>
      </c>
      <c r="T442" s="63">
        <f t="shared" si="73"/>
        <v>2.3453951608938233E-4</v>
      </c>
      <c r="AE442" s="63">
        <v>15</v>
      </c>
      <c r="AF442" s="63" t="s">
        <v>142</v>
      </c>
      <c r="AH442" s="63" t="s">
        <v>143</v>
      </c>
    </row>
    <row r="443" spans="1:34" s="63" customFormat="1" ht="12.95" customHeight="1" x14ac:dyDescent="0.2">
      <c r="A443" s="87" t="s">
        <v>151</v>
      </c>
      <c r="B443" s="88" t="s">
        <v>50</v>
      </c>
      <c r="C443" s="89">
        <v>51690.667999999998</v>
      </c>
      <c r="D443" s="56"/>
      <c r="E443" s="63">
        <f t="shared" si="69"/>
        <v>19280.911989370601</v>
      </c>
      <c r="F443" s="63">
        <f t="shared" si="68"/>
        <v>19281</v>
      </c>
      <c r="G443" s="56">
        <f t="shared" si="74"/>
        <v>-5.8212529998854734E-2</v>
      </c>
      <c r="I443" s="63">
        <f t="shared" si="75"/>
        <v>-5.8212529998854734E-2</v>
      </c>
      <c r="O443" s="63">
        <f t="shared" ca="1" si="77"/>
        <v>-4.9971896195834725E-2</v>
      </c>
      <c r="Q443" s="91">
        <f t="shared" si="71"/>
        <v>36672.167999999998</v>
      </c>
      <c r="R443" s="63">
        <f t="shared" si="72"/>
        <v>3.3886986488675624E-3</v>
      </c>
      <c r="S443" s="57">
        <f t="shared" si="76"/>
        <v>0.1</v>
      </c>
      <c r="T443" s="63">
        <f t="shared" si="73"/>
        <v>3.3886986488675629E-4</v>
      </c>
    </row>
    <row r="444" spans="1:34" s="63" customFormat="1" ht="12.95" customHeight="1" x14ac:dyDescent="0.2">
      <c r="A444" s="87" t="s">
        <v>151</v>
      </c>
      <c r="B444" s="88" t="s">
        <v>50</v>
      </c>
      <c r="C444" s="89">
        <v>52078.252999999997</v>
      </c>
      <c r="D444" s="56"/>
      <c r="E444" s="63">
        <f t="shared" si="69"/>
        <v>19866.895793790303</v>
      </c>
      <c r="F444" s="63">
        <f t="shared" si="68"/>
        <v>19867</v>
      </c>
      <c r="G444" s="56">
        <f t="shared" si="74"/>
        <v>-6.8924710001738276E-2</v>
      </c>
      <c r="I444" s="63">
        <f t="shared" si="75"/>
        <v>-6.8924710001738276E-2</v>
      </c>
      <c r="O444" s="63">
        <f t="shared" ca="1" si="77"/>
        <v>-5.8710535258331947E-2</v>
      </c>
      <c r="Q444" s="91">
        <f t="shared" si="71"/>
        <v>37059.752999999997</v>
      </c>
      <c r="R444" s="63">
        <f t="shared" si="72"/>
        <v>4.7506156488237201E-3</v>
      </c>
      <c r="S444" s="57">
        <f t="shared" si="76"/>
        <v>0.1</v>
      </c>
      <c r="T444" s="63">
        <f t="shared" si="73"/>
        <v>4.7506156488237204E-4</v>
      </c>
    </row>
    <row r="445" spans="1:34" s="63" customFormat="1" ht="12.95" customHeight="1" x14ac:dyDescent="0.2">
      <c r="A445" s="87" t="s">
        <v>151</v>
      </c>
      <c r="B445" s="88" t="s">
        <v>50</v>
      </c>
      <c r="C445" s="89">
        <v>52081.557999999997</v>
      </c>
      <c r="D445" s="56"/>
      <c r="E445" s="63">
        <f t="shared" si="69"/>
        <v>19871.892572493314</v>
      </c>
      <c r="F445" s="63">
        <f t="shared" si="68"/>
        <v>19872</v>
      </c>
      <c r="G445" s="56">
        <f t="shared" si="74"/>
        <v>-7.1055360000173096E-2</v>
      </c>
      <c r="I445" s="63">
        <f t="shared" si="75"/>
        <v>-7.1055360000173096E-2</v>
      </c>
      <c r="O445" s="63">
        <f t="shared" ca="1" si="77"/>
        <v>-5.878509702507681E-2</v>
      </c>
      <c r="Q445" s="91">
        <f t="shared" si="71"/>
        <v>37063.057999999997</v>
      </c>
      <c r="R445" s="63">
        <f t="shared" si="72"/>
        <v>5.048864184754199E-3</v>
      </c>
      <c r="S445" s="57">
        <f t="shared" si="76"/>
        <v>0.1</v>
      </c>
      <c r="T445" s="63">
        <f t="shared" si="73"/>
        <v>5.0488641847541997E-4</v>
      </c>
    </row>
    <row r="446" spans="1:34" s="63" customFormat="1" ht="12.95" customHeight="1" x14ac:dyDescent="0.2">
      <c r="A446" s="87" t="s">
        <v>151</v>
      </c>
      <c r="B446" s="88" t="s">
        <v>50</v>
      </c>
      <c r="C446" s="89">
        <v>52089.504999999997</v>
      </c>
      <c r="D446" s="56"/>
      <c r="E446" s="63">
        <f t="shared" si="69"/>
        <v>19883.907519649998</v>
      </c>
      <c r="F446" s="63">
        <f t="shared" si="68"/>
        <v>19884</v>
      </c>
      <c r="G446" s="56">
        <f t="shared" si="74"/>
        <v>-6.1168920001364313E-2</v>
      </c>
      <c r="I446" s="63">
        <f t="shared" si="75"/>
        <v>-6.1168920001364313E-2</v>
      </c>
      <c r="O446" s="63">
        <f t="shared" ca="1" si="77"/>
        <v>-5.896404526526447E-2</v>
      </c>
      <c r="Q446" s="91">
        <f t="shared" si="71"/>
        <v>37071.004999999997</v>
      </c>
      <c r="R446" s="63">
        <f t="shared" si="72"/>
        <v>3.7416367741333069E-3</v>
      </c>
      <c r="S446" s="57">
        <f t="shared" si="76"/>
        <v>0.1</v>
      </c>
      <c r="T446" s="63">
        <f t="shared" si="73"/>
        <v>3.7416367741333073E-4</v>
      </c>
    </row>
    <row r="447" spans="1:34" s="63" customFormat="1" ht="12.95" customHeight="1" x14ac:dyDescent="0.2">
      <c r="A447" s="87" t="s">
        <v>151</v>
      </c>
      <c r="B447" s="88" t="s">
        <v>50</v>
      </c>
      <c r="C447" s="89">
        <v>52104.703000000001</v>
      </c>
      <c r="D447" s="56"/>
      <c r="E447" s="63">
        <f t="shared" si="69"/>
        <v>19906.885142260711</v>
      </c>
      <c r="F447" s="63">
        <f t="shared" si="68"/>
        <v>19907</v>
      </c>
      <c r="G447" s="56">
        <f t="shared" si="74"/>
        <v>-7.596990999445552E-2</v>
      </c>
      <c r="I447" s="63">
        <f t="shared" si="75"/>
        <v>-7.596990999445552E-2</v>
      </c>
      <c r="O447" s="63">
        <f t="shared" ca="1" si="77"/>
        <v>-5.9307029392290794E-2</v>
      </c>
      <c r="Q447" s="91">
        <f t="shared" si="71"/>
        <v>37086.203000000001</v>
      </c>
      <c r="R447" s="63">
        <f t="shared" si="72"/>
        <v>5.7714272245656725E-3</v>
      </c>
      <c r="S447" s="57">
        <f t="shared" si="76"/>
        <v>0.1</v>
      </c>
      <c r="T447" s="63">
        <f t="shared" si="73"/>
        <v>5.7714272245656722E-4</v>
      </c>
    </row>
    <row r="448" spans="1:34" s="63" customFormat="1" ht="12.95" customHeight="1" x14ac:dyDescent="0.2">
      <c r="A448" s="87" t="s">
        <v>151</v>
      </c>
      <c r="B448" s="88" t="s">
        <v>50</v>
      </c>
      <c r="C448" s="89">
        <v>52104.703999999998</v>
      </c>
      <c r="D448" s="56"/>
      <c r="E448" s="63">
        <f t="shared" si="69"/>
        <v>19906.886654145335</v>
      </c>
      <c r="F448" s="63">
        <f t="shared" si="68"/>
        <v>19907</v>
      </c>
      <c r="G448" s="56">
        <f t="shared" si="74"/>
        <v>-7.4969909997889772E-2</v>
      </c>
      <c r="I448" s="63">
        <f t="shared" si="75"/>
        <v>-7.4969909997889772E-2</v>
      </c>
      <c r="O448" s="63">
        <f t="shared" ca="1" si="77"/>
        <v>-5.9307029392290794E-2</v>
      </c>
      <c r="Q448" s="91">
        <f t="shared" si="71"/>
        <v>37086.203999999998</v>
      </c>
      <c r="R448" s="63">
        <f t="shared" si="72"/>
        <v>5.6204874050916932E-3</v>
      </c>
      <c r="S448" s="57">
        <f t="shared" si="76"/>
        <v>0.1</v>
      </c>
      <c r="T448" s="63">
        <f t="shared" si="73"/>
        <v>5.6204874050916939E-4</v>
      </c>
    </row>
    <row r="449" spans="1:20" s="63" customFormat="1" ht="12.95" customHeight="1" x14ac:dyDescent="0.2">
      <c r="A449" s="87" t="s">
        <v>151</v>
      </c>
      <c r="B449" s="88" t="s">
        <v>50</v>
      </c>
      <c r="C449" s="89">
        <v>52149.684999999998</v>
      </c>
      <c r="D449" s="56"/>
      <c r="E449" s="63">
        <f t="shared" si="69"/>
        <v>19974.892736699105</v>
      </c>
      <c r="F449" s="63">
        <f t="shared" si="68"/>
        <v>19975</v>
      </c>
      <c r="G449" s="56">
        <f t="shared" ref="G449:G480" si="78">+C449-(C$7+F449*C$8)</f>
        <v>-7.0946749998256564E-2</v>
      </c>
      <c r="I449" s="63">
        <f t="shared" si="75"/>
        <v>-7.0946749998256564E-2</v>
      </c>
      <c r="O449" s="63">
        <f t="shared" ca="1" si="77"/>
        <v>-6.0321069420020829E-2</v>
      </c>
      <c r="Q449" s="91">
        <f t="shared" si="71"/>
        <v>37131.184999999998</v>
      </c>
      <c r="R449" s="63">
        <f t="shared" si="72"/>
        <v>5.0334413353151182E-3</v>
      </c>
      <c r="S449" s="57">
        <f t="shared" si="76"/>
        <v>0.1</v>
      </c>
      <c r="T449" s="63">
        <f t="shared" si="73"/>
        <v>5.0334413353151188E-4</v>
      </c>
    </row>
    <row r="450" spans="1:20" s="63" customFormat="1" ht="12.95" customHeight="1" x14ac:dyDescent="0.2">
      <c r="A450" s="87" t="s">
        <v>151</v>
      </c>
      <c r="B450" s="88" t="s">
        <v>50</v>
      </c>
      <c r="C450" s="89">
        <v>52426.822</v>
      </c>
      <c r="D450" s="56"/>
      <c r="E450" s="63">
        <f t="shared" si="69"/>
        <v>20393.891907475747</v>
      </c>
      <c r="F450" s="63">
        <f t="shared" si="68"/>
        <v>20394</v>
      </c>
      <c r="G450" s="56">
        <f t="shared" si="78"/>
        <v>-7.1495219999633264E-2</v>
      </c>
      <c r="I450" s="63">
        <f t="shared" si="75"/>
        <v>-7.1495219999633264E-2</v>
      </c>
      <c r="O450" s="63">
        <f t="shared" ca="1" si="77"/>
        <v>-6.6569345473239866E-2</v>
      </c>
      <c r="Q450" s="91">
        <f t="shared" si="71"/>
        <v>37408.322</v>
      </c>
      <c r="R450" s="63">
        <f t="shared" si="72"/>
        <v>5.11156648279596E-3</v>
      </c>
      <c r="S450" s="57">
        <f t="shared" si="76"/>
        <v>0.1</v>
      </c>
      <c r="T450" s="63">
        <f t="shared" si="73"/>
        <v>5.1115664827959604E-4</v>
      </c>
    </row>
    <row r="451" spans="1:20" s="63" customFormat="1" ht="12.95" customHeight="1" x14ac:dyDescent="0.2">
      <c r="A451" s="87" t="s">
        <v>152</v>
      </c>
      <c r="B451" s="88" t="s">
        <v>50</v>
      </c>
      <c r="C451" s="89">
        <v>52432.104700000004</v>
      </c>
      <c r="D451" s="56"/>
      <c r="E451" s="63">
        <f t="shared" si="69"/>
        <v>20401.87874041203</v>
      </c>
      <c r="F451" s="63">
        <f t="shared" si="68"/>
        <v>20402</v>
      </c>
      <c r="G451" s="56">
        <f t="shared" si="78"/>
        <v>-8.0204259997117333E-2</v>
      </c>
      <c r="K451" s="63">
        <f>+G451</f>
        <v>-8.0204259997117333E-2</v>
      </c>
      <c r="O451" s="63">
        <f t="shared" ca="1" si="77"/>
        <v>-6.6688644300031658E-2</v>
      </c>
      <c r="Q451" s="91">
        <f t="shared" si="71"/>
        <v>37413.604700000004</v>
      </c>
      <c r="R451" s="63">
        <f t="shared" si="72"/>
        <v>6.4327233216851954E-3</v>
      </c>
      <c r="S451" s="57">
        <f>S$18</f>
        <v>1</v>
      </c>
      <c r="T451" s="63">
        <f t="shared" si="73"/>
        <v>6.4327233216851954E-3</v>
      </c>
    </row>
    <row r="452" spans="1:20" s="63" customFormat="1" ht="12.95" customHeight="1" x14ac:dyDescent="0.2">
      <c r="A452" s="87" t="s">
        <v>152</v>
      </c>
      <c r="B452" s="88" t="s">
        <v>49</v>
      </c>
      <c r="C452" s="89">
        <v>52433.1011</v>
      </c>
      <c r="D452" s="56"/>
      <c r="E452" s="63">
        <f t="shared" si="69"/>
        <v>20403.385182257618</v>
      </c>
      <c r="F452" s="63">
        <f t="shared" si="68"/>
        <v>20403.5</v>
      </c>
      <c r="G452" s="56">
        <f t="shared" si="78"/>
        <v>-7.5943454998196103E-2</v>
      </c>
      <c r="K452" s="63">
        <f>+G452</f>
        <v>-7.5943454998196103E-2</v>
      </c>
      <c r="O452" s="63">
        <f t="shared" ref="O452:O483" ca="1" si="79">+C$11+C$12*$F452</f>
        <v>-6.6711012830055066E-2</v>
      </c>
      <c r="Q452" s="91">
        <f t="shared" si="71"/>
        <v>37414.6011</v>
      </c>
      <c r="R452" s="63">
        <f t="shared" si="72"/>
        <v>5.767408357063037E-3</v>
      </c>
      <c r="S452" s="57">
        <f>S$18</f>
        <v>1</v>
      </c>
      <c r="T452" s="63">
        <f t="shared" si="73"/>
        <v>5.767408357063037E-3</v>
      </c>
    </row>
    <row r="453" spans="1:20" s="63" customFormat="1" ht="12.95" customHeight="1" x14ac:dyDescent="0.2">
      <c r="A453" s="87" t="s">
        <v>151</v>
      </c>
      <c r="B453" s="88" t="s">
        <v>50</v>
      </c>
      <c r="C453" s="89">
        <v>52434.749000000003</v>
      </c>
      <c r="D453" s="56"/>
      <c r="E453" s="63">
        <f t="shared" si="69"/>
        <v>20405.87661693983</v>
      </c>
      <c r="F453" s="63">
        <f t="shared" si="68"/>
        <v>20406</v>
      </c>
      <c r="G453" s="56">
        <f t="shared" si="78"/>
        <v>-8.160877999762306E-2</v>
      </c>
      <c r="I453" s="63">
        <f>+G453</f>
        <v>-8.160877999762306E-2</v>
      </c>
      <c r="O453" s="63">
        <f t="shared" ca="1" si="79"/>
        <v>-6.6748293713427526E-2</v>
      </c>
      <c r="Q453" s="91">
        <f t="shared" si="71"/>
        <v>37416.249000000003</v>
      </c>
      <c r="R453" s="63">
        <f t="shared" si="72"/>
        <v>6.6599929727004419E-3</v>
      </c>
      <c r="S453" s="57">
        <f>S$16</f>
        <v>0.1</v>
      </c>
      <c r="T453" s="63">
        <f t="shared" si="73"/>
        <v>6.6599929727004421E-4</v>
      </c>
    </row>
    <row r="454" spans="1:20" s="63" customFormat="1" ht="12.95" customHeight="1" x14ac:dyDescent="0.2">
      <c r="A454" s="87" t="s">
        <v>152</v>
      </c>
      <c r="B454" s="88" t="s">
        <v>49</v>
      </c>
      <c r="C454" s="89">
        <v>52435.085200000001</v>
      </c>
      <c r="D454" s="56"/>
      <c r="E454" s="63">
        <f t="shared" si="69"/>
        <v>20406.384912552519</v>
      </c>
      <c r="F454" s="63">
        <f t="shared" ref="F454:F487" si="80">ROUND(2*E454,0)/2</f>
        <v>20406.5</v>
      </c>
      <c r="G454" s="56">
        <f t="shared" si="78"/>
        <v>-7.6121844998851884E-2</v>
      </c>
      <c r="K454" s="63">
        <f>+G454</f>
        <v>-7.6121844998851884E-2</v>
      </c>
      <c r="O454" s="63">
        <f t="shared" ca="1" si="79"/>
        <v>-6.6755749890101995E-2</v>
      </c>
      <c r="Q454" s="91">
        <f t="shared" si="71"/>
        <v>37416.585200000001</v>
      </c>
      <c r="R454" s="63">
        <f t="shared" si="72"/>
        <v>5.7945352860292315E-3</v>
      </c>
      <c r="S454" s="57">
        <f>S$18</f>
        <v>1</v>
      </c>
      <c r="T454" s="63">
        <f t="shared" si="73"/>
        <v>5.7945352860292315E-3</v>
      </c>
    </row>
    <row r="455" spans="1:20" s="63" customFormat="1" ht="12.95" customHeight="1" x14ac:dyDescent="0.2">
      <c r="A455" s="87" t="s">
        <v>151</v>
      </c>
      <c r="B455" s="88" t="s">
        <v>50</v>
      </c>
      <c r="C455" s="89">
        <v>52440.697</v>
      </c>
      <c r="D455" s="56"/>
      <c r="E455" s="63">
        <f t="shared" si="69"/>
        <v>20414.869306720619</v>
      </c>
      <c r="F455" s="63">
        <f t="shared" si="80"/>
        <v>20415</v>
      </c>
      <c r="G455" s="56">
        <f t="shared" si="78"/>
        <v>-8.6443950000102632E-2</v>
      </c>
      <c r="I455" s="63">
        <f t="shared" ref="I455:I460" si="81">+G455</f>
        <v>-8.6443950000102632E-2</v>
      </c>
      <c r="O455" s="63">
        <f t="shared" ca="1" si="79"/>
        <v>-6.6882504893568256E-2</v>
      </c>
      <c r="Q455" s="91">
        <f t="shared" si="71"/>
        <v>37422.197</v>
      </c>
      <c r="R455" s="63">
        <f t="shared" si="72"/>
        <v>7.4725564916202436E-3</v>
      </c>
      <c r="S455" s="57">
        <f t="shared" ref="S455:S460" si="82">S$16</f>
        <v>0.1</v>
      </c>
      <c r="T455" s="63">
        <f t="shared" si="73"/>
        <v>7.4725564916202443E-4</v>
      </c>
    </row>
    <row r="456" spans="1:20" s="63" customFormat="1" ht="12.95" customHeight="1" x14ac:dyDescent="0.2">
      <c r="A456" s="87" t="s">
        <v>151</v>
      </c>
      <c r="B456" s="88" t="s">
        <v>50</v>
      </c>
      <c r="C456" s="89">
        <v>52442.686000000002</v>
      </c>
      <c r="D456" s="56"/>
      <c r="E456" s="63">
        <f t="shared" si="69"/>
        <v>20417.876445250207</v>
      </c>
      <c r="F456" s="63">
        <f t="shared" si="80"/>
        <v>20418</v>
      </c>
      <c r="G456" s="56">
        <f t="shared" si="78"/>
        <v>-8.1722339993575588E-2</v>
      </c>
      <c r="I456" s="63">
        <f t="shared" si="81"/>
        <v>-8.1722339993575588E-2</v>
      </c>
      <c r="O456" s="63">
        <f t="shared" ca="1" si="79"/>
        <v>-6.6927241953615185E-2</v>
      </c>
      <c r="Q456" s="91">
        <f t="shared" si="71"/>
        <v>37424.186000000002</v>
      </c>
      <c r="R456" s="63">
        <f t="shared" si="72"/>
        <v>6.678540854025564E-3</v>
      </c>
      <c r="S456" s="57">
        <f t="shared" si="82"/>
        <v>0.1</v>
      </c>
      <c r="T456" s="63">
        <f t="shared" si="73"/>
        <v>6.678540854025564E-4</v>
      </c>
    </row>
    <row r="457" spans="1:20" s="63" customFormat="1" ht="12.95" customHeight="1" x14ac:dyDescent="0.2">
      <c r="A457" s="87" t="s">
        <v>151</v>
      </c>
      <c r="B457" s="88" t="s">
        <v>50</v>
      </c>
      <c r="C457" s="89">
        <v>52489.635999999999</v>
      </c>
      <c r="D457" s="56"/>
      <c r="E457" s="63">
        <f t="shared" si="69"/>
        <v>20488.859428640957</v>
      </c>
      <c r="F457" s="63">
        <f t="shared" si="80"/>
        <v>20489</v>
      </c>
      <c r="G457" s="56">
        <f t="shared" si="78"/>
        <v>-9.297756999876583E-2</v>
      </c>
      <c r="I457" s="63">
        <f t="shared" si="81"/>
        <v>-9.297756999876583E-2</v>
      </c>
      <c r="O457" s="63">
        <f t="shared" ca="1" si="79"/>
        <v>-6.7986019041392148E-2</v>
      </c>
      <c r="Q457" s="91">
        <f t="shared" si="71"/>
        <v>37471.135999999999</v>
      </c>
      <c r="R457" s="63">
        <f t="shared" si="72"/>
        <v>8.6448285228753995E-3</v>
      </c>
      <c r="S457" s="57">
        <f t="shared" si="82"/>
        <v>0.1</v>
      </c>
      <c r="T457" s="63">
        <f t="shared" si="73"/>
        <v>8.6448285228753999E-4</v>
      </c>
    </row>
    <row r="458" spans="1:20" s="63" customFormat="1" ht="12.95" customHeight="1" x14ac:dyDescent="0.2">
      <c r="A458" s="87" t="s">
        <v>151</v>
      </c>
      <c r="B458" s="88" t="s">
        <v>50</v>
      </c>
      <c r="C458" s="89">
        <v>52489.644</v>
      </c>
      <c r="D458" s="56"/>
      <c r="E458" s="63">
        <f t="shared" si="69"/>
        <v>20488.871523718</v>
      </c>
      <c r="F458" s="63">
        <f t="shared" si="80"/>
        <v>20489</v>
      </c>
      <c r="G458" s="56">
        <f t="shared" si="78"/>
        <v>-8.4977569997136015E-2</v>
      </c>
      <c r="I458" s="63">
        <f t="shared" si="81"/>
        <v>-8.4977569997136015E-2</v>
      </c>
      <c r="O458" s="63">
        <f t="shared" ca="1" si="79"/>
        <v>-6.7986019041392148E-2</v>
      </c>
      <c r="Q458" s="91">
        <f t="shared" si="71"/>
        <v>37471.144</v>
      </c>
      <c r="R458" s="63">
        <f t="shared" si="72"/>
        <v>7.2211874026181511E-3</v>
      </c>
      <c r="S458" s="57">
        <f t="shared" si="82"/>
        <v>0.1</v>
      </c>
      <c r="T458" s="63">
        <f t="shared" si="73"/>
        <v>7.2211874026181517E-4</v>
      </c>
    </row>
    <row r="459" spans="1:20" s="63" customFormat="1" ht="12.95" customHeight="1" x14ac:dyDescent="0.2">
      <c r="A459" s="87" t="s">
        <v>151</v>
      </c>
      <c r="B459" s="88" t="s">
        <v>50</v>
      </c>
      <c r="C459" s="89">
        <v>52489.656000000003</v>
      </c>
      <c r="D459" s="56"/>
      <c r="E459" s="63">
        <f t="shared" si="69"/>
        <v>20488.889666333569</v>
      </c>
      <c r="F459" s="63">
        <f t="shared" si="80"/>
        <v>20489</v>
      </c>
      <c r="G459" s="56">
        <f t="shared" si="78"/>
        <v>-7.2977569994691294E-2</v>
      </c>
      <c r="I459" s="63">
        <f t="shared" si="81"/>
        <v>-7.2977569994691294E-2</v>
      </c>
      <c r="O459" s="63">
        <f t="shared" ca="1" si="79"/>
        <v>-6.7986019041392148E-2</v>
      </c>
      <c r="Q459" s="91">
        <f t="shared" si="71"/>
        <v>37471.156000000003</v>
      </c>
      <c r="R459" s="63">
        <f t="shared" si="72"/>
        <v>5.3257257223300672E-3</v>
      </c>
      <c r="S459" s="57">
        <f t="shared" si="82"/>
        <v>0.1</v>
      </c>
      <c r="T459" s="63">
        <f t="shared" si="73"/>
        <v>5.3257257223300678E-4</v>
      </c>
    </row>
    <row r="460" spans="1:20" s="63" customFormat="1" ht="12.95" customHeight="1" x14ac:dyDescent="0.2">
      <c r="A460" s="87" t="s">
        <v>153</v>
      </c>
      <c r="B460" s="88" t="s">
        <v>50</v>
      </c>
      <c r="C460" s="89">
        <v>52756.862999999998</v>
      </c>
      <c r="D460" s="56"/>
      <c r="E460" s="63">
        <f t="shared" si="69"/>
        <v>20892.875822731705</v>
      </c>
      <c r="F460" s="63">
        <f t="shared" si="80"/>
        <v>20893</v>
      </c>
      <c r="G460" s="56">
        <f t="shared" si="78"/>
        <v>-8.2134090000181459E-2</v>
      </c>
      <c r="I460" s="63">
        <f t="shared" si="81"/>
        <v>-8.2134090000181459E-2</v>
      </c>
      <c r="O460" s="63">
        <f t="shared" ca="1" si="79"/>
        <v>-7.4010609794376597E-2</v>
      </c>
      <c r="Q460" s="91">
        <f t="shared" si="71"/>
        <v>37738.362999999998</v>
      </c>
      <c r="R460" s="63">
        <f t="shared" si="72"/>
        <v>6.7460087401579076E-3</v>
      </c>
      <c r="S460" s="57">
        <f t="shared" si="82"/>
        <v>0.1</v>
      </c>
      <c r="T460" s="63">
        <f t="shared" si="73"/>
        <v>6.7460087401579076E-4</v>
      </c>
    </row>
    <row r="461" spans="1:20" s="63" customFormat="1" ht="12.95" customHeight="1" x14ac:dyDescent="0.2">
      <c r="A461" s="28" t="s">
        <v>154</v>
      </c>
      <c r="B461" s="29" t="s">
        <v>50</v>
      </c>
      <c r="C461" s="28">
        <v>52810.42</v>
      </c>
      <c r="D461" s="28">
        <v>1.4999999999999999E-2</v>
      </c>
      <c r="E461" s="63">
        <f t="shared" si="69"/>
        <v>20973.847827874593</v>
      </c>
      <c r="F461" s="63">
        <f t="shared" si="80"/>
        <v>20974</v>
      </c>
      <c r="G461" s="56">
        <f t="shared" si="78"/>
        <v>-0.10065061999921454</v>
      </c>
      <c r="K461" s="63">
        <f>+G461</f>
        <v>-0.10065061999921454</v>
      </c>
      <c r="O461" s="63">
        <f t="shared" ca="1" si="79"/>
        <v>-7.5218510415643286E-2</v>
      </c>
      <c r="Q461" s="91">
        <f t="shared" si="71"/>
        <v>37791.919999999998</v>
      </c>
      <c r="R461" s="63">
        <f t="shared" si="72"/>
        <v>1.0130547306226286E-2</v>
      </c>
      <c r="S461" s="57">
        <f>S$18</f>
        <v>1</v>
      </c>
      <c r="T461" s="63">
        <f t="shared" si="73"/>
        <v>1.0130547306226286E-2</v>
      </c>
    </row>
    <row r="462" spans="1:20" s="63" customFormat="1" ht="12.95" customHeight="1" x14ac:dyDescent="0.2">
      <c r="A462" s="87" t="s">
        <v>155</v>
      </c>
      <c r="B462" s="88" t="s">
        <v>50</v>
      </c>
      <c r="C462" s="89">
        <v>53459.281000000003</v>
      </c>
      <c r="D462" s="56"/>
      <c r="E462" s="63">
        <f t="shared" si="69"/>
        <v>21954.850800950371</v>
      </c>
      <c r="F462" s="63">
        <f t="shared" si="80"/>
        <v>21955</v>
      </c>
      <c r="G462" s="56">
        <f t="shared" si="78"/>
        <v>-9.8684149998007342E-2</v>
      </c>
      <c r="K462" s="63">
        <f>+G462</f>
        <v>-9.8684149998007342E-2</v>
      </c>
      <c r="O462" s="63">
        <f t="shared" ca="1" si="79"/>
        <v>-8.9847529050984171E-2</v>
      </c>
      <c r="Q462" s="91">
        <f t="shared" si="71"/>
        <v>38440.781000000003</v>
      </c>
      <c r="R462" s="63">
        <f t="shared" si="72"/>
        <v>9.7385614608292131E-3</v>
      </c>
      <c r="S462" s="57">
        <f>S$18</f>
        <v>1</v>
      </c>
      <c r="T462" s="63">
        <f t="shared" si="73"/>
        <v>9.7385614608292131E-3</v>
      </c>
    </row>
    <row r="463" spans="1:20" s="63" customFormat="1" ht="12.95" customHeight="1" x14ac:dyDescent="0.2">
      <c r="A463" s="87" t="s">
        <v>155</v>
      </c>
      <c r="B463" s="88" t="s">
        <v>50</v>
      </c>
      <c r="C463" s="89">
        <v>53461.266000000003</v>
      </c>
      <c r="D463" s="56"/>
      <c r="E463" s="63">
        <f t="shared" si="69"/>
        <v>21957.851891941438</v>
      </c>
      <c r="F463" s="63">
        <f t="shared" si="80"/>
        <v>21958</v>
      </c>
      <c r="G463" s="56">
        <f t="shared" si="78"/>
        <v>-9.7962539992295206E-2</v>
      </c>
      <c r="K463" s="63">
        <f>+G463</f>
        <v>-9.7962539992295206E-2</v>
      </c>
      <c r="O463" s="63">
        <f t="shared" ca="1" si="79"/>
        <v>-8.9892266111031099E-2</v>
      </c>
      <c r="Q463" s="91">
        <f t="shared" si="71"/>
        <v>38442.766000000003</v>
      </c>
      <c r="R463" s="63">
        <f t="shared" si="72"/>
        <v>9.5966592417420383E-3</v>
      </c>
      <c r="S463" s="57">
        <f>S$18</f>
        <v>1</v>
      </c>
      <c r="T463" s="63">
        <f t="shared" si="73"/>
        <v>9.5966592417420383E-3</v>
      </c>
    </row>
    <row r="464" spans="1:20" s="63" customFormat="1" ht="12.95" customHeight="1" x14ac:dyDescent="0.2">
      <c r="A464" s="87" t="s">
        <v>155</v>
      </c>
      <c r="B464" s="88" t="s">
        <v>50</v>
      </c>
      <c r="C464" s="89">
        <v>53465.235999999997</v>
      </c>
      <c r="D464" s="56"/>
      <c r="E464" s="63">
        <f t="shared" si="69"/>
        <v>21963.854073923565</v>
      </c>
      <c r="F464" s="63">
        <f t="shared" si="80"/>
        <v>21964</v>
      </c>
      <c r="G464" s="56">
        <f t="shared" si="78"/>
        <v>-9.6519320002698805E-2</v>
      </c>
      <c r="K464" s="63">
        <f>+G464</f>
        <v>-9.6519320002698805E-2</v>
      </c>
      <c r="O464" s="63">
        <f t="shared" ca="1" si="79"/>
        <v>-8.9981740231124957E-2</v>
      </c>
      <c r="Q464" s="91">
        <f t="shared" si="71"/>
        <v>38446.735999999997</v>
      </c>
      <c r="R464" s="63">
        <f t="shared" si="72"/>
        <v>9.3159791337833735E-3</v>
      </c>
      <c r="S464" s="57">
        <f>S$18</f>
        <v>1</v>
      </c>
      <c r="T464" s="63">
        <f t="shared" si="73"/>
        <v>9.3159791337833735E-3</v>
      </c>
    </row>
    <row r="465" spans="1:20" s="63" customFormat="1" ht="12.95" customHeight="1" x14ac:dyDescent="0.2">
      <c r="A465" s="87" t="s">
        <v>153</v>
      </c>
      <c r="B465" s="88" t="s">
        <v>50</v>
      </c>
      <c r="C465" s="89">
        <v>53469.868000000002</v>
      </c>
      <c r="D465" s="56"/>
      <c r="E465" s="63">
        <f t="shared" si="69"/>
        <v>21970.857123530943</v>
      </c>
      <c r="F465" s="63">
        <f t="shared" si="80"/>
        <v>21971</v>
      </c>
      <c r="G465" s="56">
        <f t="shared" si="78"/>
        <v>-9.4502230000216514E-2</v>
      </c>
      <c r="I465" s="63">
        <f>+G465</f>
        <v>-9.4502230000216514E-2</v>
      </c>
      <c r="O465" s="63">
        <f t="shared" ca="1" si="79"/>
        <v>-9.0086126704567754E-2</v>
      </c>
      <c r="Q465" s="91">
        <f t="shared" si="71"/>
        <v>38451.368000000002</v>
      </c>
      <c r="R465" s="63">
        <f t="shared" si="72"/>
        <v>8.9306714750138228E-3</v>
      </c>
      <c r="S465" s="57">
        <f>S$16</f>
        <v>0.1</v>
      </c>
      <c r="T465" s="63">
        <f t="shared" si="73"/>
        <v>8.930671475013823E-4</v>
      </c>
    </row>
    <row r="466" spans="1:20" s="63" customFormat="1" ht="12.95" customHeight="1" x14ac:dyDescent="0.2">
      <c r="A466" s="93" t="s">
        <v>156</v>
      </c>
      <c r="B466" s="29" t="s">
        <v>50</v>
      </c>
      <c r="C466" s="28">
        <v>53511.8652</v>
      </c>
      <c r="D466" s="28">
        <v>1.5E-3</v>
      </c>
      <c r="E466" s="63">
        <f t="shared" si="69"/>
        <v>22034.352044724936</v>
      </c>
      <c r="F466" s="63">
        <f t="shared" si="80"/>
        <v>22034.5</v>
      </c>
      <c r="G466" s="56">
        <f t="shared" si="78"/>
        <v>-9.7861485002795234E-2</v>
      </c>
      <c r="K466" s="63">
        <f>+G466</f>
        <v>-9.7861485002795234E-2</v>
      </c>
      <c r="O466" s="63">
        <f t="shared" ca="1" si="79"/>
        <v>-9.1033061142227395E-2</v>
      </c>
      <c r="Q466" s="91">
        <f t="shared" si="71"/>
        <v>38493.3652</v>
      </c>
      <c r="R466" s="63">
        <f t="shared" si="72"/>
        <v>9.5768702469523157E-3</v>
      </c>
      <c r="S466" s="57">
        <f>S$18</f>
        <v>1</v>
      </c>
      <c r="T466" s="63">
        <f t="shared" si="73"/>
        <v>9.5768702469523157E-3</v>
      </c>
    </row>
    <row r="467" spans="1:20" s="63" customFormat="1" ht="12.95" customHeight="1" x14ac:dyDescent="0.2">
      <c r="A467" s="87" t="s">
        <v>155</v>
      </c>
      <c r="B467" s="88" t="s">
        <v>50</v>
      </c>
      <c r="C467" s="89">
        <v>53528.068500000001</v>
      </c>
      <c r="D467" s="56"/>
      <c r="E467" s="63">
        <f t="shared" si="69"/>
        <v>22058.849564954446</v>
      </c>
      <c r="F467" s="63">
        <f t="shared" si="80"/>
        <v>22059</v>
      </c>
      <c r="G467" s="56">
        <f t="shared" si="78"/>
        <v>-9.9501669996243436E-2</v>
      </c>
      <c r="K467" s="63">
        <f>+G467</f>
        <v>-9.9501669996243436E-2</v>
      </c>
      <c r="O467" s="63">
        <f t="shared" ca="1" si="79"/>
        <v>-9.1398413799277239E-2</v>
      </c>
      <c r="Q467" s="91">
        <f t="shared" si="71"/>
        <v>38509.568500000001</v>
      </c>
      <c r="R467" s="63">
        <f t="shared" si="72"/>
        <v>9.9005823320413317E-3</v>
      </c>
      <c r="S467" s="57">
        <f>S$18</f>
        <v>1</v>
      </c>
      <c r="T467" s="63">
        <f t="shared" si="73"/>
        <v>9.9005823320413317E-3</v>
      </c>
    </row>
    <row r="468" spans="1:20" s="63" customFormat="1" ht="12.95" customHeight="1" x14ac:dyDescent="0.2">
      <c r="A468" s="87" t="s">
        <v>153</v>
      </c>
      <c r="B468" s="88" t="s">
        <v>50</v>
      </c>
      <c r="C468" s="89">
        <v>54233.797100000003</v>
      </c>
      <c r="D468" s="56"/>
      <c r="E468" s="63">
        <f t="shared" si="69"/>
        <v>23125.829788430048</v>
      </c>
      <c r="F468" s="63">
        <f t="shared" si="80"/>
        <v>23126</v>
      </c>
      <c r="G468" s="56">
        <f t="shared" si="78"/>
        <v>-0.11258237999572884</v>
      </c>
      <c r="K468" s="63">
        <f>+G468</f>
        <v>-0.11258237999572884</v>
      </c>
      <c r="O468" s="63">
        <f t="shared" ca="1" si="79"/>
        <v>-0.10730989482262968</v>
      </c>
      <c r="Q468" s="91">
        <f t="shared" si="71"/>
        <v>39215.297100000003</v>
      </c>
      <c r="R468" s="63">
        <f t="shared" si="72"/>
        <v>1.2674792285502686E-2</v>
      </c>
      <c r="S468" s="57">
        <f>S$18</f>
        <v>1</v>
      </c>
      <c r="T468" s="63">
        <f t="shared" si="73"/>
        <v>1.2674792285502686E-2</v>
      </c>
    </row>
    <row r="469" spans="1:20" s="63" customFormat="1" ht="12.95" customHeight="1" x14ac:dyDescent="0.2">
      <c r="A469" s="87" t="s">
        <v>157</v>
      </c>
      <c r="B469" s="88" t="s">
        <v>50</v>
      </c>
      <c r="C469" s="89">
        <v>54241.074000000001</v>
      </c>
      <c r="D469" s="56"/>
      <c r="E469" s="63">
        <f t="shared" ref="E469:E513" si="83">+(C469-C$7)/C$8</f>
        <v>23136.831621695987</v>
      </c>
      <c r="F469" s="63">
        <f t="shared" si="80"/>
        <v>23137</v>
      </c>
      <c r="G469" s="56">
        <f t="shared" si="78"/>
        <v>-0.1113698100016336</v>
      </c>
      <c r="I469" s="63">
        <f t="shared" ref="I469:I475" si="84">+G469</f>
        <v>-0.1113698100016336</v>
      </c>
      <c r="O469" s="63">
        <f t="shared" ca="1" si="79"/>
        <v>-0.1074739307094684</v>
      </c>
      <c r="Q469" s="91">
        <f t="shared" ref="Q469:Q513" si="85">+C469-15018.5</f>
        <v>39222.574000000001</v>
      </c>
      <c r="R469" s="63">
        <f t="shared" ref="R469:R487" si="86">+(P469-G469)^2</f>
        <v>1.2403234579799966E-2</v>
      </c>
      <c r="S469" s="57">
        <f t="shared" ref="S469:S475" si="87">S$16</f>
        <v>0.1</v>
      </c>
      <c r="T469" s="63">
        <f t="shared" ref="T469:T513" si="88">+S469*R469</f>
        <v>1.2403234579799966E-3</v>
      </c>
    </row>
    <row r="470" spans="1:20" s="63" customFormat="1" ht="12.95" customHeight="1" x14ac:dyDescent="0.2">
      <c r="A470" s="87" t="s">
        <v>157</v>
      </c>
      <c r="B470" s="88" t="s">
        <v>50</v>
      </c>
      <c r="C470" s="89">
        <v>54241.08</v>
      </c>
      <c r="D470" s="56"/>
      <c r="E470" s="63">
        <f t="shared" si="83"/>
        <v>23136.840693003771</v>
      </c>
      <c r="F470" s="63">
        <f t="shared" si="80"/>
        <v>23137</v>
      </c>
      <c r="G470" s="56">
        <f t="shared" si="78"/>
        <v>-0.10536981000041123</v>
      </c>
      <c r="I470" s="63">
        <f t="shared" si="84"/>
        <v>-0.10536981000041123</v>
      </c>
      <c r="O470" s="63">
        <f t="shared" ca="1" si="79"/>
        <v>-0.1074739307094684</v>
      </c>
      <c r="Q470" s="91">
        <f t="shared" si="85"/>
        <v>39222.58</v>
      </c>
      <c r="R470" s="63">
        <f t="shared" si="86"/>
        <v>1.1102796859522764E-2</v>
      </c>
      <c r="S470" s="57">
        <f t="shared" si="87"/>
        <v>0.1</v>
      </c>
      <c r="T470" s="63">
        <f t="shared" si="88"/>
        <v>1.1102796859522764E-3</v>
      </c>
    </row>
    <row r="471" spans="1:20" s="63" customFormat="1" ht="12.95" customHeight="1" x14ac:dyDescent="0.2">
      <c r="A471" s="87" t="s">
        <v>157</v>
      </c>
      <c r="B471" s="88" t="s">
        <v>50</v>
      </c>
      <c r="C471" s="89">
        <v>54247.034</v>
      </c>
      <c r="D471" s="56"/>
      <c r="E471" s="63">
        <f t="shared" si="83"/>
        <v>23145.842454092341</v>
      </c>
      <c r="F471" s="63">
        <f t="shared" si="80"/>
        <v>23146</v>
      </c>
      <c r="G471" s="56">
        <f t="shared" si="78"/>
        <v>-0.10420498000166845</v>
      </c>
      <c r="I471" s="63">
        <f t="shared" si="84"/>
        <v>-0.10420498000166845</v>
      </c>
      <c r="O471" s="63">
        <f t="shared" ca="1" si="79"/>
        <v>-0.10760814188960913</v>
      </c>
      <c r="Q471" s="91">
        <f t="shared" si="85"/>
        <v>39228.534</v>
      </c>
      <c r="R471" s="63">
        <f t="shared" si="86"/>
        <v>1.085867785714812E-2</v>
      </c>
      <c r="S471" s="57">
        <f t="shared" si="87"/>
        <v>0.1</v>
      </c>
      <c r="T471" s="63">
        <f t="shared" si="88"/>
        <v>1.0858677857148121E-3</v>
      </c>
    </row>
    <row r="472" spans="1:20" s="63" customFormat="1" ht="12.95" customHeight="1" x14ac:dyDescent="0.2">
      <c r="A472" s="87" t="s">
        <v>158</v>
      </c>
      <c r="B472" s="88" t="s">
        <v>50</v>
      </c>
      <c r="C472" s="89">
        <v>54510.271000000001</v>
      </c>
      <c r="D472" s="56"/>
      <c r="E472" s="63">
        <f t="shared" si="83"/>
        <v>23543.826428508353</v>
      </c>
      <c r="F472" s="63">
        <f t="shared" si="80"/>
        <v>23544</v>
      </c>
      <c r="G472" s="56">
        <f t="shared" si="78"/>
        <v>-0.11480471999675501</v>
      </c>
      <c r="I472" s="63">
        <f t="shared" si="84"/>
        <v>-0.11480471999675501</v>
      </c>
      <c r="O472" s="63">
        <f t="shared" ca="1" si="79"/>
        <v>-0.11354325852249972</v>
      </c>
      <c r="Q472" s="91">
        <f t="shared" si="85"/>
        <v>39491.771000000001</v>
      </c>
      <c r="R472" s="63">
        <f t="shared" si="86"/>
        <v>1.3180123733533319E-2</v>
      </c>
      <c r="S472" s="57">
        <f t="shared" si="87"/>
        <v>0.1</v>
      </c>
      <c r="T472" s="63">
        <f t="shared" si="88"/>
        <v>1.3180123733533321E-3</v>
      </c>
    </row>
    <row r="473" spans="1:20" s="63" customFormat="1" ht="12.95" customHeight="1" x14ac:dyDescent="0.2">
      <c r="A473" s="87" t="s">
        <v>158</v>
      </c>
      <c r="B473" s="88" t="s">
        <v>50</v>
      </c>
      <c r="C473" s="89">
        <v>54547.315000000002</v>
      </c>
      <c r="D473" s="56"/>
      <c r="E473" s="63">
        <f t="shared" si="83"/>
        <v>23599.832682751745</v>
      </c>
      <c r="F473" s="63">
        <f t="shared" si="80"/>
        <v>23600</v>
      </c>
      <c r="G473" s="56">
        <f t="shared" si="78"/>
        <v>-0.11066799999389332</v>
      </c>
      <c r="I473" s="63">
        <f t="shared" si="84"/>
        <v>-0.11066799999389332</v>
      </c>
      <c r="O473" s="63">
        <f t="shared" ca="1" si="79"/>
        <v>-0.11437835031004215</v>
      </c>
      <c r="Q473" s="91">
        <f t="shared" si="85"/>
        <v>39528.815000000002</v>
      </c>
      <c r="R473" s="63">
        <f t="shared" si="86"/>
        <v>1.2247406222648371E-2</v>
      </c>
      <c r="S473" s="57">
        <f t="shared" si="87"/>
        <v>0.1</v>
      </c>
      <c r="T473" s="63">
        <f t="shared" si="88"/>
        <v>1.2247406222648371E-3</v>
      </c>
    </row>
    <row r="474" spans="1:20" s="63" customFormat="1" ht="12.95" customHeight="1" x14ac:dyDescent="0.2">
      <c r="A474" s="87" t="s">
        <v>158</v>
      </c>
      <c r="B474" s="88" t="s">
        <v>49</v>
      </c>
      <c r="C474" s="89">
        <v>54554.241000000002</v>
      </c>
      <c r="D474" s="56"/>
      <c r="E474" s="63">
        <f t="shared" si="83"/>
        <v>23610.303995700931</v>
      </c>
      <c r="F474" s="63">
        <f t="shared" si="80"/>
        <v>23610.5</v>
      </c>
      <c r="G474" s="56">
        <f t="shared" si="78"/>
        <v>-0.12964236499828985</v>
      </c>
      <c r="I474" s="63">
        <f t="shared" si="84"/>
        <v>-0.12964236499828985</v>
      </c>
      <c r="O474" s="63">
        <f t="shared" ca="1" si="79"/>
        <v>-0.11453493002020634</v>
      </c>
      <c r="Q474" s="91">
        <f t="shared" si="85"/>
        <v>39535.741000000002</v>
      </c>
      <c r="R474" s="63">
        <f t="shared" si="86"/>
        <v>1.6807142802349809E-2</v>
      </c>
      <c r="S474" s="57">
        <f t="shared" si="87"/>
        <v>0.1</v>
      </c>
      <c r="T474" s="63">
        <f t="shared" si="88"/>
        <v>1.6807142802349809E-3</v>
      </c>
    </row>
    <row r="475" spans="1:20" s="63" customFormat="1" ht="12.95" customHeight="1" x14ac:dyDescent="0.2">
      <c r="A475" s="87" t="s">
        <v>158</v>
      </c>
      <c r="B475" s="88" t="s">
        <v>49</v>
      </c>
      <c r="C475" s="89">
        <v>54558.232000000004</v>
      </c>
      <c r="D475" s="56"/>
      <c r="E475" s="63">
        <f t="shared" si="83"/>
        <v>23616.337927260305</v>
      </c>
      <c r="F475" s="63">
        <f t="shared" si="80"/>
        <v>23616.5</v>
      </c>
      <c r="G475" s="56">
        <f t="shared" si="78"/>
        <v>-0.10719914499350125</v>
      </c>
      <c r="I475" s="63">
        <f t="shared" si="84"/>
        <v>-0.10719914499350125</v>
      </c>
      <c r="O475" s="63">
        <f t="shared" ca="1" si="79"/>
        <v>-0.11462440414030015</v>
      </c>
      <c r="Q475" s="91">
        <f t="shared" si="85"/>
        <v>39539.732000000004</v>
      </c>
      <c r="R475" s="63">
        <f t="shared" si="86"/>
        <v>1.1491656687337704E-2</v>
      </c>
      <c r="S475" s="57">
        <f t="shared" si="87"/>
        <v>0.1</v>
      </c>
      <c r="T475" s="63">
        <f t="shared" si="88"/>
        <v>1.1491656687337704E-3</v>
      </c>
    </row>
    <row r="476" spans="1:20" s="63" customFormat="1" ht="12.95" customHeight="1" x14ac:dyDescent="0.2">
      <c r="A476" s="93" t="s">
        <v>159</v>
      </c>
      <c r="B476" s="29" t="s">
        <v>50</v>
      </c>
      <c r="C476" s="28">
        <v>54610.804700000001</v>
      </c>
      <c r="D476" s="28">
        <v>6.9999999999999999E-4</v>
      </c>
      <c r="E476" s="63">
        <f t="shared" si="83"/>
        <v>23695.821784361622</v>
      </c>
      <c r="F476" s="63">
        <f t="shared" si="80"/>
        <v>23696</v>
      </c>
      <c r="G476" s="56">
        <f t="shared" si="78"/>
        <v>-0.11787647999881301</v>
      </c>
      <c r="K476" s="63">
        <f>+G476</f>
        <v>-0.11787647999881301</v>
      </c>
      <c r="O476" s="63">
        <f t="shared" ca="1" si="79"/>
        <v>-0.11580993623154337</v>
      </c>
      <c r="Q476" s="91">
        <f t="shared" si="85"/>
        <v>39592.304700000001</v>
      </c>
      <c r="R476" s="63">
        <f t="shared" si="86"/>
        <v>1.3894864536910564E-2</v>
      </c>
      <c r="S476" s="57">
        <f>S$18</f>
        <v>1</v>
      </c>
      <c r="T476" s="63">
        <f t="shared" si="88"/>
        <v>1.3894864536910564E-2</v>
      </c>
    </row>
    <row r="477" spans="1:20" s="63" customFormat="1" ht="12.95" customHeight="1" x14ac:dyDescent="0.2">
      <c r="A477" s="87" t="s">
        <v>158</v>
      </c>
      <c r="B477" s="88" t="s">
        <v>50</v>
      </c>
      <c r="C477" s="89">
        <v>54612.135999999999</v>
      </c>
      <c r="D477" s="56"/>
      <c r="E477" s="63">
        <f t="shared" si="83"/>
        <v>23697.834556369886</v>
      </c>
      <c r="F477" s="63">
        <f t="shared" si="80"/>
        <v>23698</v>
      </c>
      <c r="G477" s="56">
        <f t="shared" si="78"/>
        <v>-0.10942874000465963</v>
      </c>
      <c r="I477" s="63">
        <f>+G477</f>
        <v>-0.10942874000465963</v>
      </c>
      <c r="O477" s="63">
        <f t="shared" ca="1" si="79"/>
        <v>-0.1158397609382413</v>
      </c>
      <c r="Q477" s="91">
        <f t="shared" si="85"/>
        <v>39593.635999999999</v>
      </c>
      <c r="R477" s="63">
        <f t="shared" si="86"/>
        <v>1.1974649139007395E-2</v>
      </c>
      <c r="S477" s="57">
        <f>S$16</f>
        <v>0.1</v>
      </c>
      <c r="T477" s="63">
        <f t="shared" si="88"/>
        <v>1.1974649139007395E-3</v>
      </c>
    </row>
    <row r="478" spans="1:20" s="63" customFormat="1" ht="12.95" customHeight="1" x14ac:dyDescent="0.2">
      <c r="A478" s="93" t="s">
        <v>159</v>
      </c>
      <c r="B478" s="29" t="s">
        <v>50</v>
      </c>
      <c r="C478" s="28">
        <v>54614.772199999999</v>
      </c>
      <c r="D478" s="28">
        <v>1.1999999999999999E-3</v>
      </c>
      <c r="E478" s="63">
        <f t="shared" si="83"/>
        <v>23701.82018663218</v>
      </c>
      <c r="F478" s="63">
        <f t="shared" si="80"/>
        <v>23702</v>
      </c>
      <c r="G478" s="56">
        <f t="shared" si="78"/>
        <v>-0.118933259996993</v>
      </c>
      <c r="K478" s="63">
        <f t="shared" ref="K478:K485" si="89">+G478</f>
        <v>-0.118933259996993</v>
      </c>
      <c r="O478" s="63">
        <f t="shared" ca="1" si="79"/>
        <v>-0.11589941035163723</v>
      </c>
      <c r="Q478" s="91">
        <f t="shared" si="85"/>
        <v>39596.272199999999</v>
      </c>
      <c r="R478" s="63">
        <f t="shared" si="86"/>
        <v>1.4145120333512336E-2</v>
      </c>
      <c r="S478" s="57">
        <f t="shared" ref="S478:S485" si="90">S$18</f>
        <v>1</v>
      </c>
      <c r="T478" s="63">
        <f t="shared" si="88"/>
        <v>1.4145120333512336E-2</v>
      </c>
    </row>
    <row r="479" spans="1:20" s="63" customFormat="1" ht="12.95" customHeight="1" x14ac:dyDescent="0.2">
      <c r="A479" s="93" t="s">
        <v>160</v>
      </c>
      <c r="B479" s="29" t="s">
        <v>50</v>
      </c>
      <c r="C479" s="28">
        <v>55005.666899999997</v>
      </c>
      <c r="D479" s="28">
        <v>2.9999999999999997E-4</v>
      </c>
      <c r="E479" s="63">
        <f t="shared" si="83"/>
        <v>24292.807875612652</v>
      </c>
      <c r="F479" s="63">
        <f t="shared" si="80"/>
        <v>24293</v>
      </c>
      <c r="G479" s="56">
        <f t="shared" si="78"/>
        <v>-0.12707609000062803</v>
      </c>
      <c r="K479" s="63">
        <f t="shared" si="89"/>
        <v>-0.12707609000062803</v>
      </c>
      <c r="O479" s="63">
        <f t="shared" ca="1" si="79"/>
        <v>-0.12471261118087931</v>
      </c>
      <c r="Q479" s="91">
        <f t="shared" si="85"/>
        <v>39987.166899999997</v>
      </c>
      <c r="R479" s="63">
        <f t="shared" si="86"/>
        <v>1.6148332649847715E-2</v>
      </c>
      <c r="S479" s="57">
        <f t="shared" si="90"/>
        <v>1</v>
      </c>
      <c r="T479" s="63">
        <f t="shared" si="88"/>
        <v>1.6148332649847715E-2</v>
      </c>
    </row>
    <row r="480" spans="1:20" s="63" customFormat="1" ht="12.95" customHeight="1" x14ac:dyDescent="0.2">
      <c r="A480" s="93" t="s">
        <v>161</v>
      </c>
      <c r="B480" s="29" t="s">
        <v>50</v>
      </c>
      <c r="C480" s="28">
        <v>55380.683199999999</v>
      </c>
      <c r="D480" s="28">
        <v>5.0000000000000001E-4</v>
      </c>
      <c r="E480" s="63">
        <f t="shared" si="83"/>
        <v>24859.789255679996</v>
      </c>
      <c r="F480" s="63">
        <f t="shared" si="80"/>
        <v>24860</v>
      </c>
      <c r="G480" s="56">
        <f t="shared" si="78"/>
        <v>-0.1393917999957921</v>
      </c>
      <c r="K480" s="63">
        <f t="shared" si="89"/>
        <v>-0.1393917999957921</v>
      </c>
      <c r="O480" s="63">
        <f t="shared" ca="1" si="79"/>
        <v>-0.13316791552974608</v>
      </c>
      <c r="Q480" s="91">
        <f t="shared" si="85"/>
        <v>40362.183199999999</v>
      </c>
      <c r="R480" s="63">
        <f t="shared" si="86"/>
        <v>1.9430073906066905E-2</v>
      </c>
      <c r="S480" s="57">
        <f t="shared" si="90"/>
        <v>1</v>
      </c>
      <c r="T480" s="63">
        <f t="shared" si="88"/>
        <v>1.9430073906066905E-2</v>
      </c>
    </row>
    <row r="481" spans="1:21" s="63" customFormat="1" ht="12.95" customHeight="1" x14ac:dyDescent="0.2">
      <c r="A481" s="28" t="s">
        <v>162</v>
      </c>
      <c r="B481" s="29" t="s">
        <v>50</v>
      </c>
      <c r="C481" s="28">
        <v>55750.417699999998</v>
      </c>
      <c r="D481" s="28">
        <v>8.0000000000000004E-4</v>
      </c>
      <c r="E481" s="63">
        <f t="shared" si="83"/>
        <v>25418.785163507222</v>
      </c>
      <c r="F481" s="63">
        <f t="shared" si="80"/>
        <v>25419</v>
      </c>
      <c r="G481" s="56">
        <f t="shared" ref="G481:G487" si="91">+C481-(C$7+F481*C$8)</f>
        <v>-0.1420984700016561</v>
      </c>
      <c r="K481" s="63">
        <f t="shared" si="89"/>
        <v>-0.1420984700016561</v>
      </c>
      <c r="O481" s="63">
        <f t="shared" ca="1" si="79"/>
        <v>-0.14150392105182105</v>
      </c>
      <c r="Q481" s="91">
        <f t="shared" si="85"/>
        <v>40731.917699999998</v>
      </c>
      <c r="R481" s="63">
        <f t="shared" si="86"/>
        <v>2.0191975176811556E-2</v>
      </c>
      <c r="S481" s="57">
        <f t="shared" si="90"/>
        <v>1</v>
      </c>
      <c r="T481" s="63">
        <f t="shared" si="88"/>
        <v>2.0191975176811556E-2</v>
      </c>
    </row>
    <row r="482" spans="1:21" s="63" customFormat="1" ht="12.95" customHeight="1" x14ac:dyDescent="0.2">
      <c r="A482" s="28" t="s">
        <v>162</v>
      </c>
      <c r="B482" s="29" t="s">
        <v>49</v>
      </c>
      <c r="C482" s="28">
        <v>55757.364399999999</v>
      </c>
      <c r="D482" s="28">
        <v>5.0000000000000001E-4</v>
      </c>
      <c r="E482" s="63">
        <f t="shared" si="83"/>
        <v>25429.287772468258</v>
      </c>
      <c r="F482" s="63">
        <f t="shared" si="80"/>
        <v>25429.5</v>
      </c>
      <c r="G482" s="56">
        <f t="shared" si="91"/>
        <v>-0.14037283500510966</v>
      </c>
      <c r="K482" s="63">
        <f t="shared" si="89"/>
        <v>-0.14037283500510966</v>
      </c>
      <c r="O482" s="63">
        <f t="shared" ca="1" si="79"/>
        <v>-0.1416605007619853</v>
      </c>
      <c r="Q482" s="91">
        <f t="shared" si="85"/>
        <v>40738.864399999999</v>
      </c>
      <c r="R482" s="63">
        <f t="shared" si="86"/>
        <v>1.9704532807371743E-2</v>
      </c>
      <c r="S482" s="57">
        <f t="shared" si="90"/>
        <v>1</v>
      </c>
      <c r="T482" s="63">
        <f t="shared" si="88"/>
        <v>1.9704532807371743E-2</v>
      </c>
    </row>
    <row r="483" spans="1:21" s="63" customFormat="1" ht="12.95" customHeight="1" x14ac:dyDescent="0.2">
      <c r="A483" s="28" t="s">
        <v>162</v>
      </c>
      <c r="B483" s="29" t="s">
        <v>50</v>
      </c>
      <c r="C483" s="28">
        <v>55758.354700000004</v>
      </c>
      <c r="D483" s="28">
        <v>2.0000000000000001E-4</v>
      </c>
      <c r="E483" s="63">
        <f t="shared" si="83"/>
        <v>25430.784991817611</v>
      </c>
      <c r="F483" s="63">
        <f t="shared" si="80"/>
        <v>25431</v>
      </c>
      <c r="G483" s="56">
        <f t="shared" si="91"/>
        <v>-0.14221202999033267</v>
      </c>
      <c r="K483" s="63">
        <f t="shared" si="89"/>
        <v>-0.14221202999033267</v>
      </c>
      <c r="O483" s="63">
        <f t="shared" ca="1" si="79"/>
        <v>-0.14168286929200871</v>
      </c>
      <c r="Q483" s="91">
        <f t="shared" si="85"/>
        <v>40739.854700000004</v>
      </c>
      <c r="R483" s="63">
        <f t="shared" si="86"/>
        <v>2.0224261473971279E-2</v>
      </c>
      <c r="S483" s="57">
        <f t="shared" si="90"/>
        <v>1</v>
      </c>
      <c r="T483" s="63">
        <f t="shared" si="88"/>
        <v>2.0224261473971279E-2</v>
      </c>
    </row>
    <row r="484" spans="1:21" s="63" customFormat="1" ht="12.95" customHeight="1" x14ac:dyDescent="0.2">
      <c r="A484" s="93" t="s">
        <v>163</v>
      </c>
      <c r="B484" s="29" t="s">
        <v>50</v>
      </c>
      <c r="C484" s="28">
        <v>56076.493000000002</v>
      </c>
      <c r="D484" s="28" t="s">
        <v>164</v>
      </c>
      <c r="E484" s="63">
        <f t="shared" si="83"/>
        <v>25911.773397884965</v>
      </c>
      <c r="F484" s="63">
        <f t="shared" si="80"/>
        <v>25912</v>
      </c>
      <c r="G484" s="56">
        <f t="shared" si="91"/>
        <v>-0.14988055999856442</v>
      </c>
      <c r="K484" s="63">
        <f t="shared" si="89"/>
        <v>-0.14988055999856442</v>
      </c>
      <c r="O484" s="63">
        <f t="shared" ref="O484:O513" ca="1" si="92">+C$11+C$12*$F484</f>
        <v>-0.14885571125286398</v>
      </c>
      <c r="Q484" s="91">
        <f t="shared" si="85"/>
        <v>41057.993000000002</v>
      </c>
      <c r="R484" s="63">
        <f t="shared" si="86"/>
        <v>2.246418226548327E-2</v>
      </c>
      <c r="S484" s="57">
        <f t="shared" si="90"/>
        <v>1</v>
      </c>
      <c r="T484" s="63">
        <f t="shared" si="88"/>
        <v>2.246418226548327E-2</v>
      </c>
    </row>
    <row r="485" spans="1:21" s="63" customFormat="1" ht="12.95" customHeight="1" x14ac:dyDescent="0.2">
      <c r="A485" s="93" t="s">
        <v>163</v>
      </c>
      <c r="B485" s="29" t="s">
        <v>50</v>
      </c>
      <c r="C485" s="28">
        <v>56076.493000000002</v>
      </c>
      <c r="D485" s="28" t="s">
        <v>164</v>
      </c>
      <c r="E485" s="63">
        <f t="shared" si="83"/>
        <v>25911.773397884965</v>
      </c>
      <c r="F485" s="63">
        <f t="shared" si="80"/>
        <v>25912</v>
      </c>
      <c r="G485" s="56">
        <f t="shared" si="91"/>
        <v>-0.14988055999856442</v>
      </c>
      <c r="K485" s="63">
        <f t="shared" si="89"/>
        <v>-0.14988055999856442</v>
      </c>
      <c r="O485" s="63">
        <f t="shared" ca="1" si="92"/>
        <v>-0.14885571125286398</v>
      </c>
      <c r="Q485" s="91">
        <f t="shared" si="85"/>
        <v>41057.993000000002</v>
      </c>
      <c r="R485" s="63">
        <f t="shared" si="86"/>
        <v>2.246418226548327E-2</v>
      </c>
      <c r="S485" s="57">
        <f t="shared" si="90"/>
        <v>1</v>
      </c>
      <c r="T485" s="63">
        <f t="shared" si="88"/>
        <v>2.246418226548327E-2</v>
      </c>
    </row>
    <row r="486" spans="1:21" s="63" customFormat="1" ht="12.95" customHeight="1" x14ac:dyDescent="0.2">
      <c r="A486" s="31" t="s">
        <v>165</v>
      </c>
      <c r="B486" s="32" t="s">
        <v>50</v>
      </c>
      <c r="C486" s="31">
        <v>56092.368600000002</v>
      </c>
      <c r="D486" s="31">
        <v>2.9999999999999997E-4</v>
      </c>
      <c r="E486" s="63">
        <f t="shared" si="83"/>
        <v>25935.775473521135</v>
      </c>
      <c r="F486" s="63">
        <f t="shared" si="80"/>
        <v>25936</v>
      </c>
      <c r="G486" s="56">
        <f t="shared" si="91"/>
        <v>-0.14850768000178505</v>
      </c>
      <c r="I486" s="63">
        <f>+G486</f>
        <v>-0.14850768000178505</v>
      </c>
      <c r="O486" s="63">
        <f t="shared" ca="1" si="92"/>
        <v>-0.1492136077332393</v>
      </c>
      <c r="Q486" s="91">
        <f t="shared" si="85"/>
        <v>41073.868600000002</v>
      </c>
      <c r="R486" s="63">
        <f t="shared" si="86"/>
        <v>2.2054531019512588E-2</v>
      </c>
      <c r="S486" s="57">
        <v>1</v>
      </c>
      <c r="T486" s="63">
        <f t="shared" si="88"/>
        <v>2.2054531019512588E-2</v>
      </c>
    </row>
    <row r="487" spans="1:21" s="63" customFormat="1" ht="12.95" customHeight="1" x14ac:dyDescent="0.2">
      <c r="A487" s="93" t="s">
        <v>166</v>
      </c>
      <c r="B487" s="29" t="s">
        <v>50</v>
      </c>
      <c r="C487" s="28">
        <v>56462.7595</v>
      </c>
      <c r="D487" s="28">
        <v>2.9999999999999997E-4</v>
      </c>
      <c r="E487" s="63">
        <f t="shared" si="83"/>
        <v>26495.763782419664</v>
      </c>
      <c r="F487" s="63">
        <f t="shared" si="80"/>
        <v>26496</v>
      </c>
      <c r="G487" s="56">
        <f t="shared" si="91"/>
        <v>-0.15624047999881441</v>
      </c>
      <c r="K487" s="63">
        <f>+G487</f>
        <v>-0.15624047999881441</v>
      </c>
      <c r="O487" s="63">
        <f t="shared" ca="1" si="92"/>
        <v>-0.15756452560866327</v>
      </c>
      <c r="Q487" s="91">
        <f t="shared" si="85"/>
        <v>41444.2595</v>
      </c>
      <c r="R487" s="63">
        <f t="shared" si="86"/>
        <v>2.4411087590259926E-2</v>
      </c>
      <c r="S487" s="57">
        <f>S$18</f>
        <v>1</v>
      </c>
      <c r="T487" s="63">
        <f t="shared" si="88"/>
        <v>2.4411087590259926E-2</v>
      </c>
    </row>
    <row r="488" spans="1:21" s="63" customFormat="1" ht="12.95" customHeight="1" x14ac:dyDescent="0.2">
      <c r="A488" s="94" t="s">
        <v>167</v>
      </c>
      <c r="B488" s="95" t="s">
        <v>50</v>
      </c>
      <c r="C488" s="94">
        <v>56739.240000000224</v>
      </c>
      <c r="D488" s="94" t="s">
        <v>24</v>
      </c>
      <c r="E488" s="63">
        <f t="shared" si="83"/>
        <v>26913.770400936875</v>
      </c>
      <c r="F488" s="96">
        <f t="shared" ref="F488:F514" si="93">ROUND(2*E488,0)/2+0.5</f>
        <v>26914.5</v>
      </c>
      <c r="G488" s="56"/>
      <c r="O488" s="63">
        <f t="shared" ca="1" si="92"/>
        <v>-0.16380534548520778</v>
      </c>
      <c r="Q488" s="91">
        <f t="shared" si="85"/>
        <v>41720.740000000224</v>
      </c>
      <c r="R488" s="63">
        <f>+(P488-U488)^2</f>
        <v>0.23287948456426413</v>
      </c>
      <c r="S488" s="57">
        <v>0</v>
      </c>
      <c r="T488" s="63">
        <f t="shared" si="88"/>
        <v>0</v>
      </c>
      <c r="U488" s="56">
        <f>+C488-(C$7+F488*C$8)</f>
        <v>-0.48257588477281388</v>
      </c>
    </row>
    <row r="489" spans="1:21" s="63" customFormat="1" ht="12.95" customHeight="1" x14ac:dyDescent="0.2">
      <c r="A489" s="97" t="s">
        <v>168</v>
      </c>
      <c r="B489" s="55" t="s">
        <v>50</v>
      </c>
      <c r="C489" s="54">
        <v>56843.729500000001</v>
      </c>
      <c r="D489" s="54">
        <v>2.0000000000000001E-4</v>
      </c>
      <c r="E489" s="63">
        <f t="shared" si="83"/>
        <v>27071.746470010192</v>
      </c>
      <c r="F489" s="63">
        <f t="shared" si="93"/>
        <v>27072</v>
      </c>
      <c r="G489" s="56">
        <f t="shared" ref="G489:G513" si="94">+C489-(C$7+F489*C$8)</f>
        <v>-0.16769135999493301</v>
      </c>
      <c r="K489" s="63">
        <f t="shared" ref="K489:K513" si="95">+G489</f>
        <v>-0.16769135999493301</v>
      </c>
      <c r="O489" s="63">
        <f t="shared" ca="1" si="92"/>
        <v>-0.16615404113767077</v>
      </c>
      <c r="Q489" s="91">
        <f t="shared" si="85"/>
        <v>41825.229500000001</v>
      </c>
      <c r="R489" s="63">
        <f t="shared" ref="R489:R513" si="96">+(P489-G489)^2</f>
        <v>2.8120392216950219E-2</v>
      </c>
      <c r="S489" s="57">
        <f>S$18</f>
        <v>1</v>
      </c>
      <c r="T489" s="63">
        <f t="shared" si="88"/>
        <v>2.8120392216950219E-2</v>
      </c>
    </row>
    <row r="490" spans="1:21" s="63" customFormat="1" ht="12.95" customHeight="1" x14ac:dyDescent="0.2">
      <c r="A490" s="98" t="s">
        <v>169</v>
      </c>
      <c r="B490" s="99" t="s">
        <v>49</v>
      </c>
      <c r="C490" s="100">
        <v>57212.468999999997</v>
      </c>
      <c r="D490" s="100">
        <v>0.01</v>
      </c>
      <c r="E490" s="63">
        <f t="shared" si="83"/>
        <v>27629.238052630306</v>
      </c>
      <c r="F490" s="96">
        <f t="shared" si="93"/>
        <v>27629.5</v>
      </c>
      <c r="G490" s="56">
        <f t="shared" si="94"/>
        <v>-0.17325883499870542</v>
      </c>
      <c r="K490" s="63">
        <f t="shared" si="95"/>
        <v>-0.17325883499870542</v>
      </c>
      <c r="O490" s="63">
        <f t="shared" ca="1" si="92"/>
        <v>-0.17446767812972233</v>
      </c>
      <c r="Q490" s="91">
        <f t="shared" si="85"/>
        <v>42193.968999999997</v>
      </c>
      <c r="R490" s="63">
        <f t="shared" si="96"/>
        <v>3.0018623905108632E-2</v>
      </c>
      <c r="S490" s="57">
        <f>S$16</f>
        <v>0.1</v>
      </c>
      <c r="T490" s="63">
        <f t="shared" si="88"/>
        <v>3.0018623905108633E-3</v>
      </c>
    </row>
    <row r="491" spans="1:21" s="63" customFormat="1" ht="12.95" customHeight="1" x14ac:dyDescent="0.2">
      <c r="A491" s="98" t="s">
        <v>169</v>
      </c>
      <c r="B491" s="99" t="s">
        <v>50</v>
      </c>
      <c r="C491" s="100">
        <v>57213.461000000003</v>
      </c>
      <c r="D491" s="100">
        <v>5.0000000000000001E-3</v>
      </c>
      <c r="E491" s="63">
        <f t="shared" si="83"/>
        <v>27630.737842183531</v>
      </c>
      <c r="F491" s="96">
        <f t="shared" si="93"/>
        <v>27631</v>
      </c>
      <c r="G491" s="56">
        <f t="shared" si="94"/>
        <v>-0.17339802999777021</v>
      </c>
      <c r="K491" s="63">
        <f t="shared" si="95"/>
        <v>-0.17339802999777021</v>
      </c>
      <c r="O491" s="63">
        <f t="shared" ca="1" si="92"/>
        <v>-0.1744900466597458</v>
      </c>
      <c r="Q491" s="91">
        <f t="shared" si="85"/>
        <v>42194.961000000003</v>
      </c>
      <c r="R491" s="63">
        <f t="shared" si="96"/>
        <v>3.0066876807107616E-2</v>
      </c>
      <c r="S491" s="57">
        <f>S$16</f>
        <v>0.1</v>
      </c>
      <c r="T491" s="63">
        <f t="shared" si="88"/>
        <v>3.0066876807107617E-3</v>
      </c>
    </row>
    <row r="492" spans="1:21" s="63" customFormat="1" ht="12.95" customHeight="1" x14ac:dyDescent="0.2">
      <c r="A492" s="33" t="s">
        <v>170</v>
      </c>
      <c r="B492" s="34" t="s">
        <v>50</v>
      </c>
      <c r="C492" s="33">
        <v>57220.736400000002</v>
      </c>
      <c r="D492" s="33">
        <v>5.0000000000000001E-4</v>
      </c>
      <c r="E492" s="63">
        <f t="shared" si="83"/>
        <v>27641.737407622531</v>
      </c>
      <c r="F492" s="96">
        <f t="shared" si="93"/>
        <v>27642</v>
      </c>
      <c r="G492" s="56">
        <f t="shared" si="94"/>
        <v>-0.1736854599948856</v>
      </c>
      <c r="K492" s="63">
        <f t="shared" si="95"/>
        <v>-0.1736854599948856</v>
      </c>
      <c r="O492" s="63">
        <f t="shared" ca="1" si="92"/>
        <v>-0.17465408254658446</v>
      </c>
      <c r="Q492" s="91">
        <f t="shared" si="85"/>
        <v>42202.236400000002</v>
      </c>
      <c r="R492" s="63">
        <f t="shared" si="96"/>
        <v>3.0166639013635008E-2</v>
      </c>
      <c r="S492" s="57">
        <v>1</v>
      </c>
      <c r="T492" s="63">
        <f t="shared" si="88"/>
        <v>3.0166639013635008E-2</v>
      </c>
    </row>
    <row r="493" spans="1:21" s="63" customFormat="1" ht="12.95" customHeight="1" x14ac:dyDescent="0.2">
      <c r="A493" s="33" t="s">
        <v>170</v>
      </c>
      <c r="B493" s="34" t="s">
        <v>50</v>
      </c>
      <c r="C493" s="33">
        <v>57226.688999999998</v>
      </c>
      <c r="D493" s="33">
        <v>1E-4</v>
      </c>
      <c r="E493" s="63">
        <f t="shared" si="83"/>
        <v>27650.737052072618</v>
      </c>
      <c r="F493" s="96">
        <f t="shared" si="93"/>
        <v>27651</v>
      </c>
      <c r="G493" s="56">
        <f t="shared" si="94"/>
        <v>-0.17392062999715563</v>
      </c>
      <c r="K493" s="63">
        <f t="shared" si="95"/>
        <v>-0.17392062999715563</v>
      </c>
      <c r="O493" s="63">
        <f t="shared" ca="1" si="92"/>
        <v>-0.17478829372672519</v>
      </c>
      <c r="Q493" s="91">
        <f t="shared" si="85"/>
        <v>42208.188999999998</v>
      </c>
      <c r="R493" s="63">
        <f t="shared" si="96"/>
        <v>3.0248385538607512E-2</v>
      </c>
      <c r="S493" s="57">
        <v>1</v>
      </c>
      <c r="T493" s="63">
        <f t="shared" si="88"/>
        <v>3.0248385538607512E-2</v>
      </c>
    </row>
    <row r="494" spans="1:21" s="63" customFormat="1" ht="12.95" customHeight="1" x14ac:dyDescent="0.2">
      <c r="A494" s="33" t="s">
        <v>171</v>
      </c>
      <c r="B494" s="34" t="s">
        <v>50</v>
      </c>
      <c r="C494" s="33">
        <v>57493.8992</v>
      </c>
      <c r="D494" s="33">
        <v>1E-4</v>
      </c>
      <c r="E494" s="63">
        <f t="shared" si="83"/>
        <v>28054.728046501583</v>
      </c>
      <c r="F494" s="96">
        <f t="shared" si="93"/>
        <v>28055</v>
      </c>
      <c r="G494" s="56">
        <f t="shared" si="94"/>
        <v>-0.17987715000344906</v>
      </c>
      <c r="K494" s="63">
        <f t="shared" si="95"/>
        <v>-0.17987715000344906</v>
      </c>
      <c r="O494" s="63">
        <f t="shared" ca="1" si="92"/>
        <v>-0.18081288447970964</v>
      </c>
      <c r="Q494" s="91">
        <f t="shared" si="85"/>
        <v>42475.3992</v>
      </c>
      <c r="R494" s="63">
        <f t="shared" si="96"/>
        <v>3.2355789093363313E-2</v>
      </c>
      <c r="S494" s="57">
        <v>1</v>
      </c>
      <c r="T494" s="63">
        <f t="shared" si="88"/>
        <v>3.2355789093363313E-2</v>
      </c>
    </row>
    <row r="495" spans="1:21" s="63" customFormat="1" ht="12.95" customHeight="1" x14ac:dyDescent="0.2">
      <c r="A495" s="33" t="s">
        <v>171</v>
      </c>
      <c r="B495" s="34" t="s">
        <v>50</v>
      </c>
      <c r="C495" s="33">
        <v>57560.701699999998</v>
      </c>
      <c r="D495" s="33">
        <v>1E-4</v>
      </c>
      <c r="E495" s="63">
        <f t="shared" si="83"/>
        <v>28155.725719514587</v>
      </c>
      <c r="F495" s="96">
        <f t="shared" si="93"/>
        <v>28156</v>
      </c>
      <c r="G495" s="56">
        <f t="shared" si="94"/>
        <v>-0.18141628000012133</v>
      </c>
      <c r="K495" s="63">
        <f t="shared" si="95"/>
        <v>-0.18141628000012133</v>
      </c>
      <c r="O495" s="63">
        <f t="shared" ca="1" si="92"/>
        <v>-0.18231903216795578</v>
      </c>
      <c r="Q495" s="91">
        <f t="shared" si="85"/>
        <v>42542.201699999998</v>
      </c>
      <c r="R495" s="63">
        <f t="shared" si="96"/>
        <v>3.2911866649082425E-2</v>
      </c>
      <c r="S495" s="57">
        <v>1</v>
      </c>
      <c r="T495" s="63">
        <f t="shared" si="88"/>
        <v>3.2911866649082425E-2</v>
      </c>
    </row>
    <row r="496" spans="1:21" s="63" customFormat="1" ht="12.95" customHeight="1" x14ac:dyDescent="0.2">
      <c r="A496" s="31" t="s">
        <v>172</v>
      </c>
      <c r="B496" s="32" t="s">
        <v>50</v>
      </c>
      <c r="C496" s="31">
        <v>57878.841200000003</v>
      </c>
      <c r="D496" s="31">
        <v>5.0000000000000001E-4</v>
      </c>
      <c r="E496" s="63">
        <f t="shared" si="83"/>
        <v>28636.715939843507</v>
      </c>
      <c r="F496" s="96">
        <f t="shared" si="93"/>
        <v>28637</v>
      </c>
      <c r="G496" s="56">
        <f t="shared" si="94"/>
        <v>-0.18788480999501189</v>
      </c>
      <c r="K496" s="63">
        <f t="shared" si="95"/>
        <v>-0.18788480999501189</v>
      </c>
      <c r="O496" s="63">
        <f t="shared" ca="1" si="92"/>
        <v>-0.18949187412881099</v>
      </c>
      <c r="Q496" s="91">
        <f t="shared" si="85"/>
        <v>42860.341200000003</v>
      </c>
      <c r="R496" s="63">
        <f t="shared" si="96"/>
        <v>3.5300701826861722E-2</v>
      </c>
      <c r="S496" s="57">
        <v>1</v>
      </c>
      <c r="T496" s="63">
        <f t="shared" si="88"/>
        <v>3.5300701826861722E-2</v>
      </c>
    </row>
    <row r="497" spans="1:20" s="63" customFormat="1" ht="12.95" customHeight="1" x14ac:dyDescent="0.2">
      <c r="A497" s="31" t="s">
        <v>172</v>
      </c>
      <c r="B497" s="32" t="s">
        <v>50</v>
      </c>
      <c r="C497" s="31">
        <v>57880.824099999998</v>
      </c>
      <c r="D497" s="31">
        <v>1E-4</v>
      </c>
      <c r="E497" s="63">
        <f t="shared" si="83"/>
        <v>28639.713855876846</v>
      </c>
      <c r="F497" s="96">
        <f t="shared" si="93"/>
        <v>28640</v>
      </c>
      <c r="G497" s="56">
        <f t="shared" si="94"/>
        <v>-0.18926320000173291</v>
      </c>
      <c r="K497" s="63">
        <f t="shared" si="95"/>
        <v>-0.18926320000173291</v>
      </c>
      <c r="O497" s="63">
        <f t="shared" ca="1" si="92"/>
        <v>-0.18953661118885792</v>
      </c>
      <c r="Q497" s="91">
        <f t="shared" si="85"/>
        <v>42862.324099999998</v>
      </c>
      <c r="R497" s="63">
        <f t="shared" si="96"/>
        <v>3.582055887489595E-2</v>
      </c>
      <c r="S497" s="57">
        <v>1</v>
      </c>
      <c r="T497" s="63">
        <f t="shared" si="88"/>
        <v>3.582055887489595E-2</v>
      </c>
    </row>
    <row r="498" spans="1:20" s="63" customFormat="1" ht="12.95" customHeight="1" x14ac:dyDescent="0.2">
      <c r="A498" s="31" t="s">
        <v>172</v>
      </c>
      <c r="B498" s="32" t="s">
        <v>50</v>
      </c>
      <c r="C498" s="31">
        <v>57943.658799999997</v>
      </c>
      <c r="D498" s="31">
        <v>1E-4</v>
      </c>
      <c r="E498" s="63">
        <f t="shared" si="83"/>
        <v>28734.712673053902</v>
      </c>
      <c r="F498" s="96">
        <f t="shared" si="93"/>
        <v>28735</v>
      </c>
      <c r="G498" s="56">
        <f t="shared" si="94"/>
        <v>-0.19004554999992251</v>
      </c>
      <c r="K498" s="63">
        <f t="shared" si="95"/>
        <v>-0.19004554999992251</v>
      </c>
      <c r="O498" s="63">
        <f t="shared" ca="1" si="92"/>
        <v>-0.19095328475701021</v>
      </c>
      <c r="Q498" s="91">
        <f t="shared" si="85"/>
        <v>42925.158799999997</v>
      </c>
      <c r="R498" s="63">
        <f t="shared" si="96"/>
        <v>3.6117311074773048E-2</v>
      </c>
      <c r="S498" s="57">
        <v>1</v>
      </c>
      <c r="T498" s="63">
        <f t="shared" si="88"/>
        <v>3.6117311074773048E-2</v>
      </c>
    </row>
    <row r="499" spans="1:20" s="63" customFormat="1" ht="12.95" customHeight="1" x14ac:dyDescent="0.2">
      <c r="A499" s="94" t="s">
        <v>173</v>
      </c>
      <c r="B499" s="95" t="s">
        <v>49</v>
      </c>
      <c r="C499" s="94">
        <v>57952.918200000189</v>
      </c>
      <c r="D499" s="94">
        <v>1.1999999999999999E-3</v>
      </c>
      <c r="E499" s="63">
        <f t="shared" si="83"/>
        <v>28748.711817599633</v>
      </c>
      <c r="F499" s="96">
        <f t="shared" si="93"/>
        <v>28749</v>
      </c>
      <c r="G499" s="56">
        <f t="shared" si="94"/>
        <v>-0.19061136980599258</v>
      </c>
      <c r="K499" s="63">
        <f t="shared" si="95"/>
        <v>-0.19061136980599258</v>
      </c>
      <c r="O499" s="63">
        <f t="shared" ca="1" si="92"/>
        <v>-0.1911620577038958</v>
      </c>
      <c r="Q499" s="91">
        <f t="shared" si="85"/>
        <v>42934.418200000189</v>
      </c>
      <c r="R499" s="63">
        <f t="shared" si="96"/>
        <v>3.6332694299316862E-2</v>
      </c>
      <c r="S499" s="57">
        <v>1</v>
      </c>
      <c r="T499" s="63">
        <f t="shared" si="88"/>
        <v>3.6332694299316862E-2</v>
      </c>
    </row>
    <row r="500" spans="1:20" s="63" customFormat="1" ht="12.95" customHeight="1" x14ac:dyDescent="0.2">
      <c r="A500" s="101" t="s">
        <v>176</v>
      </c>
      <c r="B500" s="102" t="s">
        <v>50</v>
      </c>
      <c r="C500" s="103">
        <v>58255.844100000002</v>
      </c>
      <c r="D500" s="103">
        <v>1E-4</v>
      </c>
      <c r="E500" s="63">
        <f t="shared" si="83"/>
        <v>29206.700829917325</v>
      </c>
      <c r="F500" s="96">
        <f t="shared" si="93"/>
        <v>29207</v>
      </c>
      <c r="G500" s="56">
        <f t="shared" si="94"/>
        <v>-0.1978789099957794</v>
      </c>
      <c r="K500" s="63">
        <f t="shared" si="95"/>
        <v>-0.1978789099957794</v>
      </c>
      <c r="O500" s="63">
        <f t="shared" ca="1" si="92"/>
        <v>-0.19799191553772469</v>
      </c>
      <c r="Q500" s="91">
        <f t="shared" si="85"/>
        <v>43237.344100000002</v>
      </c>
      <c r="R500" s="63">
        <f t="shared" si="96"/>
        <v>3.9156063021117765E-2</v>
      </c>
      <c r="S500" s="57">
        <v>1</v>
      </c>
      <c r="T500" s="63">
        <f t="shared" si="88"/>
        <v>3.9156063021117765E-2</v>
      </c>
    </row>
    <row r="501" spans="1:20" s="63" customFormat="1" ht="12.95" customHeight="1" x14ac:dyDescent="0.2">
      <c r="A501" s="94" t="s">
        <v>174</v>
      </c>
      <c r="B501" s="95" t="s">
        <v>49</v>
      </c>
      <c r="C501" s="94">
        <v>58272.049899999984</v>
      </c>
      <c r="D501" s="94" t="s">
        <v>18</v>
      </c>
      <c r="E501" s="63">
        <f t="shared" si="83"/>
        <v>29231.202129858379</v>
      </c>
      <c r="F501" s="96">
        <f t="shared" si="93"/>
        <v>29231.5</v>
      </c>
      <c r="G501" s="56">
        <f t="shared" si="94"/>
        <v>-0.19701909501600312</v>
      </c>
      <c r="K501" s="63">
        <f t="shared" si="95"/>
        <v>-0.19701909501600312</v>
      </c>
      <c r="O501" s="63">
        <f t="shared" ca="1" si="92"/>
        <v>-0.19835726819477448</v>
      </c>
      <c r="Q501" s="91">
        <f t="shared" si="85"/>
        <v>43253.549899999984</v>
      </c>
      <c r="R501" s="63">
        <f t="shared" si="96"/>
        <v>3.8816523800924867E-2</v>
      </c>
      <c r="S501" s="57">
        <v>1</v>
      </c>
      <c r="T501" s="63">
        <f t="shared" si="88"/>
        <v>3.8816523800924867E-2</v>
      </c>
    </row>
    <row r="502" spans="1:20" s="63" customFormat="1" ht="12.95" customHeight="1" x14ac:dyDescent="0.2">
      <c r="A502" s="94" t="s">
        <v>174</v>
      </c>
      <c r="B502" s="95" t="s">
        <v>49</v>
      </c>
      <c r="C502" s="94">
        <v>58272.050799999852</v>
      </c>
      <c r="D502" s="94" t="s">
        <v>18</v>
      </c>
      <c r="E502" s="63">
        <f t="shared" si="83"/>
        <v>29231.203490554348</v>
      </c>
      <c r="F502" s="96">
        <f t="shared" si="93"/>
        <v>29231.5</v>
      </c>
      <c r="G502" s="56">
        <f t="shared" si="94"/>
        <v>-0.1961190951478784</v>
      </c>
      <c r="K502" s="63">
        <f t="shared" si="95"/>
        <v>-0.1961190951478784</v>
      </c>
      <c r="O502" s="63">
        <f t="shared" ca="1" si="92"/>
        <v>-0.19835726819477448</v>
      </c>
      <c r="Q502" s="91">
        <f t="shared" si="85"/>
        <v>43253.550799999852</v>
      </c>
      <c r="R502" s="63">
        <f t="shared" si="96"/>
        <v>3.8462699481622578E-2</v>
      </c>
      <c r="S502" s="57">
        <v>1</v>
      </c>
      <c r="T502" s="63">
        <f t="shared" si="88"/>
        <v>3.8462699481622578E-2</v>
      </c>
    </row>
    <row r="503" spans="1:20" s="63" customFormat="1" ht="12.95" customHeight="1" x14ac:dyDescent="0.2">
      <c r="A503" s="94" t="s">
        <v>174</v>
      </c>
      <c r="B503" s="95" t="s">
        <v>49</v>
      </c>
      <c r="C503" s="94">
        <v>58272.051200000104</v>
      </c>
      <c r="D503" s="94" t="s">
        <v>18</v>
      </c>
      <c r="E503" s="63">
        <f t="shared" si="83"/>
        <v>29231.204095308578</v>
      </c>
      <c r="F503" s="96">
        <f t="shared" si="93"/>
        <v>29231.5</v>
      </c>
      <c r="G503" s="56">
        <f t="shared" si="94"/>
        <v>-0.19571909489604877</v>
      </c>
      <c r="K503" s="63">
        <f t="shared" si="95"/>
        <v>-0.19571909489604877</v>
      </c>
      <c r="O503" s="63">
        <f t="shared" ca="1" si="92"/>
        <v>-0.19835726819477448</v>
      </c>
      <c r="Q503" s="91">
        <f t="shared" si="85"/>
        <v>43253.551200000104</v>
      </c>
      <c r="R503" s="63">
        <f t="shared" si="96"/>
        <v>3.8305964106928547E-2</v>
      </c>
      <c r="S503" s="57">
        <v>1</v>
      </c>
      <c r="T503" s="63">
        <f t="shared" si="88"/>
        <v>3.8305964106928547E-2</v>
      </c>
    </row>
    <row r="504" spans="1:20" s="63" customFormat="1" ht="12.95" customHeight="1" x14ac:dyDescent="0.2">
      <c r="A504" s="104" t="s">
        <v>175</v>
      </c>
      <c r="B504" s="105" t="s">
        <v>49</v>
      </c>
      <c r="C504" s="94">
        <v>58308.425999999999</v>
      </c>
      <c r="D504" s="94">
        <v>5.0000000000000001E-3</v>
      </c>
      <c r="E504" s="63">
        <f t="shared" si="83"/>
        <v>29286.198596357241</v>
      </c>
      <c r="F504" s="96">
        <f t="shared" si="93"/>
        <v>29286.5</v>
      </c>
      <c r="G504" s="56">
        <f t="shared" si="94"/>
        <v>-0.19935624500067206</v>
      </c>
      <c r="K504" s="63">
        <f t="shared" si="95"/>
        <v>-0.19935624500067206</v>
      </c>
      <c r="O504" s="63">
        <f t="shared" ca="1" si="92"/>
        <v>-0.19917744762896791</v>
      </c>
      <c r="Q504" s="91">
        <f t="shared" si="85"/>
        <v>43289.925999999999</v>
      </c>
      <c r="R504" s="63">
        <f t="shared" si="96"/>
        <v>3.9742912420767981E-2</v>
      </c>
      <c r="S504" s="57">
        <v>1</v>
      </c>
      <c r="T504" s="63">
        <f t="shared" si="88"/>
        <v>3.9742912420767981E-2</v>
      </c>
    </row>
    <row r="505" spans="1:20" s="63" customFormat="1" ht="12.95" customHeight="1" x14ac:dyDescent="0.2">
      <c r="A505" s="101" t="s">
        <v>176</v>
      </c>
      <c r="B505" s="102" t="s">
        <v>50</v>
      </c>
      <c r="C505" s="103">
        <v>58316.694199999998</v>
      </c>
      <c r="D505" s="103">
        <v>1E-4</v>
      </c>
      <c r="E505" s="63">
        <f t="shared" si="83"/>
        <v>29298.699160857162</v>
      </c>
      <c r="F505" s="96">
        <f t="shared" si="93"/>
        <v>29299</v>
      </c>
      <c r="G505" s="56">
        <f t="shared" si="94"/>
        <v>-0.19898287000251003</v>
      </c>
      <c r="K505" s="63">
        <f t="shared" si="95"/>
        <v>-0.19898287000251003</v>
      </c>
      <c r="O505" s="63">
        <f t="shared" ca="1" si="92"/>
        <v>-0.19936385204583004</v>
      </c>
      <c r="Q505" s="91">
        <f t="shared" si="85"/>
        <v>43298.194199999998</v>
      </c>
      <c r="R505" s="63">
        <f t="shared" si="96"/>
        <v>3.9594182554435801E-2</v>
      </c>
      <c r="S505" s="57">
        <v>1</v>
      </c>
      <c r="T505" s="63">
        <f t="shared" si="88"/>
        <v>3.9594182554435801E-2</v>
      </c>
    </row>
    <row r="506" spans="1:20" s="63" customFormat="1" ht="12.95" customHeight="1" x14ac:dyDescent="0.2">
      <c r="A506" s="101" t="s">
        <v>177</v>
      </c>
      <c r="B506" s="102" t="s">
        <v>50</v>
      </c>
      <c r="C506" s="103">
        <v>58642.770499999999</v>
      </c>
      <c r="D506" s="103">
        <v>1E-4</v>
      </c>
      <c r="E506" s="63">
        <f t="shared" si="83"/>
        <v>29791.688907119529</v>
      </c>
      <c r="F506" s="96">
        <f t="shared" si="93"/>
        <v>29792</v>
      </c>
      <c r="G506" s="56">
        <f t="shared" si="94"/>
        <v>-0.2057649600028526</v>
      </c>
      <c r="K506" s="63">
        <f t="shared" si="95"/>
        <v>-0.2057649600028526</v>
      </c>
      <c r="O506" s="63">
        <f t="shared" ca="1" si="92"/>
        <v>-0.20671564224687297</v>
      </c>
      <c r="Q506" s="91">
        <f t="shared" si="85"/>
        <v>43624.270499999999</v>
      </c>
      <c r="R506" s="63">
        <f t="shared" si="96"/>
        <v>4.2339218764975532E-2</v>
      </c>
      <c r="S506" s="57">
        <v>1</v>
      </c>
      <c r="T506" s="63">
        <f t="shared" si="88"/>
        <v>4.2339218764975532E-2</v>
      </c>
    </row>
    <row r="507" spans="1:20" s="63" customFormat="1" ht="12.95" customHeight="1" x14ac:dyDescent="0.2">
      <c r="A507" s="101" t="s">
        <v>177</v>
      </c>
      <c r="B507" s="102" t="s">
        <v>50</v>
      </c>
      <c r="C507" s="103">
        <v>58695.682500000003</v>
      </c>
      <c r="D507" s="103">
        <v>1E-4</v>
      </c>
      <c r="E507" s="63">
        <f t="shared" si="83"/>
        <v>29871.685746675903</v>
      </c>
      <c r="F507" s="96">
        <f t="shared" si="93"/>
        <v>29872</v>
      </c>
      <c r="G507" s="56">
        <f t="shared" si="94"/>
        <v>-0.20785535999311833</v>
      </c>
      <c r="K507" s="63">
        <f t="shared" si="95"/>
        <v>-0.20785535999311833</v>
      </c>
      <c r="O507" s="63">
        <f t="shared" ca="1" si="92"/>
        <v>-0.20790863051479067</v>
      </c>
      <c r="Q507" s="91">
        <f t="shared" si="85"/>
        <v>43677.182500000003</v>
      </c>
      <c r="R507" s="63">
        <f t="shared" si="96"/>
        <v>4.3203850677868812E-2</v>
      </c>
      <c r="S507" s="57">
        <v>1</v>
      </c>
      <c r="T507" s="63">
        <f t="shared" si="88"/>
        <v>4.3203850677868812E-2</v>
      </c>
    </row>
    <row r="508" spans="1:20" s="63" customFormat="1" ht="12.95" customHeight="1" x14ac:dyDescent="0.2">
      <c r="A508" s="106" t="s">
        <v>178</v>
      </c>
      <c r="B508" s="107" t="s">
        <v>50</v>
      </c>
      <c r="C508" s="108">
        <v>59025.726499999997</v>
      </c>
      <c r="D508" s="108">
        <v>1E-4</v>
      </c>
      <c r="E508" s="63">
        <f t="shared" si="83"/>
        <v>30370.674197585751</v>
      </c>
      <c r="F508" s="96">
        <f t="shared" si="93"/>
        <v>30371</v>
      </c>
      <c r="G508" s="56">
        <f t="shared" si="94"/>
        <v>-0.21549423000396928</v>
      </c>
      <c r="K508" s="63">
        <f t="shared" si="95"/>
        <v>-0.21549423000396928</v>
      </c>
      <c r="O508" s="63">
        <f t="shared" ca="1" si="92"/>
        <v>-0.2153498948359274</v>
      </c>
      <c r="Q508" s="91">
        <f t="shared" si="85"/>
        <v>44007.226499999997</v>
      </c>
      <c r="R508" s="63">
        <f t="shared" si="96"/>
        <v>4.6437763165003615E-2</v>
      </c>
      <c r="S508" s="57">
        <v>1</v>
      </c>
      <c r="T508" s="63">
        <f t="shared" si="88"/>
        <v>4.6437763165003615E-2</v>
      </c>
    </row>
    <row r="509" spans="1:20" s="63" customFormat="1" ht="12.95" customHeight="1" x14ac:dyDescent="0.2">
      <c r="A509" s="101" t="s">
        <v>1430</v>
      </c>
      <c r="B509" s="102" t="s">
        <v>49</v>
      </c>
      <c r="C509" s="103">
        <v>59346.842400000001</v>
      </c>
      <c r="D509" s="103">
        <v>4.0000000000000002E-4</v>
      </c>
      <c r="E509" s="63">
        <f t="shared" si="83"/>
        <v>30856.16439132818</v>
      </c>
      <c r="F509" s="96">
        <f t="shared" si="93"/>
        <v>30856.5</v>
      </c>
      <c r="G509" s="56">
        <f t="shared" si="94"/>
        <v>-0.22198034499888308</v>
      </c>
      <c r="K509" s="63">
        <f t="shared" si="95"/>
        <v>-0.22198034499888308</v>
      </c>
      <c r="O509" s="63">
        <f t="shared" ca="1" si="92"/>
        <v>-0.222589842386853</v>
      </c>
      <c r="Q509" s="91">
        <f t="shared" si="85"/>
        <v>44328.342400000001</v>
      </c>
      <c r="R509" s="63">
        <f t="shared" si="96"/>
        <v>4.9275273565823161E-2</v>
      </c>
      <c r="S509" s="57">
        <v>1</v>
      </c>
      <c r="T509" s="63">
        <f t="shared" si="88"/>
        <v>4.9275273565823161E-2</v>
      </c>
    </row>
    <row r="510" spans="1:20" s="63" customFormat="1" ht="12.95" customHeight="1" x14ac:dyDescent="0.2">
      <c r="A510" s="101" t="s">
        <v>1430</v>
      </c>
      <c r="B510" s="102" t="s">
        <v>50</v>
      </c>
      <c r="C510" s="103">
        <v>59347.833400000003</v>
      </c>
      <c r="D510" s="103">
        <v>2.0000000000000001E-4</v>
      </c>
      <c r="E510" s="63">
        <f t="shared" si="83"/>
        <v>30857.662668996771</v>
      </c>
      <c r="F510" s="96">
        <f t="shared" si="93"/>
        <v>30858</v>
      </c>
      <c r="G510" s="56">
        <f t="shared" si="94"/>
        <v>-0.22311953999451362</v>
      </c>
      <c r="K510" s="63">
        <f t="shared" si="95"/>
        <v>-0.22311953999451362</v>
      </c>
      <c r="O510" s="63">
        <f t="shared" ca="1" si="92"/>
        <v>-0.22261221091687641</v>
      </c>
      <c r="Q510" s="91">
        <f t="shared" si="85"/>
        <v>44329.333400000003</v>
      </c>
      <c r="R510" s="63">
        <f t="shared" si="96"/>
        <v>4.9782329127363363E-2</v>
      </c>
      <c r="S510" s="57">
        <v>1</v>
      </c>
      <c r="T510" s="63">
        <f t="shared" si="88"/>
        <v>4.9782329127363363E-2</v>
      </c>
    </row>
    <row r="511" spans="1:20" s="63" customFormat="1" ht="12.95" customHeight="1" x14ac:dyDescent="0.2">
      <c r="A511" s="59" t="s">
        <v>1431</v>
      </c>
      <c r="B511" s="60" t="s">
        <v>50</v>
      </c>
      <c r="C511" s="112">
        <v>59352.462999999989</v>
      </c>
      <c r="D511" s="62">
        <v>2E-3</v>
      </c>
      <c r="E511" s="63">
        <f t="shared" si="83"/>
        <v>30864.662090081005</v>
      </c>
      <c r="F511" s="96">
        <f t="shared" si="93"/>
        <v>30865</v>
      </c>
      <c r="G511" s="56">
        <f t="shared" si="94"/>
        <v>-0.22350245001143776</v>
      </c>
      <c r="K511" s="63">
        <f t="shared" si="95"/>
        <v>-0.22350245001143776</v>
      </c>
      <c r="O511" s="63">
        <f t="shared" ca="1" si="92"/>
        <v>-0.22271659739031927</v>
      </c>
      <c r="Q511" s="91">
        <f t="shared" si="85"/>
        <v>44333.962999999989</v>
      </c>
      <c r="R511" s="63">
        <f t="shared" si="96"/>
        <v>4.9953345161115235E-2</v>
      </c>
      <c r="S511" s="57">
        <v>1</v>
      </c>
      <c r="T511" s="63">
        <f t="shared" si="88"/>
        <v>4.9953345161115235E-2</v>
      </c>
    </row>
    <row r="512" spans="1:20" s="63" customFormat="1" ht="12.95" customHeight="1" x14ac:dyDescent="0.2">
      <c r="A512" s="59" t="s">
        <v>1432</v>
      </c>
      <c r="B512" s="60" t="s">
        <v>50</v>
      </c>
      <c r="C512" s="112">
        <v>59727.814700000003</v>
      </c>
      <c r="D512" s="62">
        <v>2.9999999999999997E-4</v>
      </c>
      <c r="E512" s="63">
        <f t="shared" si="83"/>
        <v>31432.150556253357</v>
      </c>
      <c r="F512" s="96">
        <f t="shared" si="93"/>
        <v>31432.5</v>
      </c>
      <c r="G512" s="56">
        <f t="shared" si="94"/>
        <v>-0.23113122499489691</v>
      </c>
      <c r="K512" s="63">
        <f t="shared" si="95"/>
        <v>-0.23113122499489691</v>
      </c>
      <c r="O512" s="63">
        <f t="shared" ca="1" si="92"/>
        <v>-0.2311793579158605</v>
      </c>
      <c r="Q512" s="91">
        <f t="shared" si="85"/>
        <v>44709.314700000003</v>
      </c>
      <c r="R512" s="63">
        <f t="shared" si="96"/>
        <v>5.3421643167641655E-2</v>
      </c>
      <c r="S512" s="57">
        <v>1</v>
      </c>
      <c r="T512" s="63">
        <f t="shared" si="88"/>
        <v>5.3421643167641655E-2</v>
      </c>
    </row>
    <row r="513" spans="1:20" s="63" customFormat="1" ht="12.95" customHeight="1" x14ac:dyDescent="0.2">
      <c r="A513" s="59" t="s">
        <v>1432</v>
      </c>
      <c r="B513" s="60" t="s">
        <v>50</v>
      </c>
      <c r="C513" s="112">
        <v>59728.805</v>
      </c>
      <c r="D513" s="62">
        <v>2.0000000000000001E-4</v>
      </c>
      <c r="E513" s="63">
        <f t="shared" si="83"/>
        <v>31433.647775602698</v>
      </c>
      <c r="F513" s="96">
        <f t="shared" si="93"/>
        <v>31434</v>
      </c>
      <c r="G513" s="56">
        <f t="shared" si="94"/>
        <v>-0.23297042000194779</v>
      </c>
      <c r="K513" s="63">
        <f t="shared" si="95"/>
        <v>-0.23297042000194779</v>
      </c>
      <c r="O513" s="63">
        <f t="shared" ca="1" si="92"/>
        <v>-0.23120172644588396</v>
      </c>
      <c r="Q513" s="91">
        <f t="shared" si="85"/>
        <v>44710.305</v>
      </c>
      <c r="R513" s="63">
        <f t="shared" si="96"/>
        <v>5.4275216595883954E-2</v>
      </c>
      <c r="S513" s="57">
        <v>1</v>
      </c>
      <c r="T513" s="63">
        <f t="shared" si="88"/>
        <v>5.4275216595883954E-2</v>
      </c>
    </row>
    <row r="514" spans="1:20" s="63" customFormat="1" ht="12.95" customHeight="1" x14ac:dyDescent="0.2">
      <c r="A514" s="109" t="s">
        <v>1433</v>
      </c>
      <c r="B514" s="114" t="s">
        <v>49</v>
      </c>
      <c r="C514" s="113">
        <v>59769.483000000007</v>
      </c>
      <c r="D514" s="62">
        <v>5.0000000000000001E-3</v>
      </c>
      <c r="E514" s="63">
        <f t="shared" ref="E514" si="97">+(C514-C$7)/C$8</f>
        <v>31495.148218592465</v>
      </c>
      <c r="F514" s="63">
        <f t="shared" si="93"/>
        <v>31495.5</v>
      </c>
      <c r="G514" s="56">
        <f t="shared" ref="G514" si="98">+C514-(C$7+F514*C$8)</f>
        <v>-0.23267741499148542</v>
      </c>
      <c r="K514" s="63">
        <f t="shared" ref="K514" si="99">+G514</f>
        <v>-0.23267741499148542</v>
      </c>
      <c r="O514" s="63">
        <f t="shared" ref="O514" ca="1" si="100">+C$11+C$12*$F514</f>
        <v>-0.23211883617684567</v>
      </c>
      <c r="Q514" s="91">
        <f t="shared" ref="Q514" si="101">+C514-15018.5</f>
        <v>44750.983000000007</v>
      </c>
      <c r="R514" s="63">
        <f t="shared" ref="R514" si="102">+(P514-G514)^2</f>
        <v>5.4138779447119922E-2</v>
      </c>
      <c r="S514" s="57">
        <v>1</v>
      </c>
      <c r="T514" s="63">
        <f t="shared" ref="T514" si="103">+S514*R514</f>
        <v>5.4138779447119922E-2</v>
      </c>
    </row>
    <row r="515" spans="1:20" s="63" customFormat="1" ht="12.95" customHeight="1" x14ac:dyDescent="0.2">
      <c r="A515" s="110" t="s">
        <v>1434</v>
      </c>
      <c r="B515" s="111" t="s">
        <v>50</v>
      </c>
      <c r="C515" s="62">
        <v>60113.744500000001</v>
      </c>
      <c r="D515" s="62">
        <v>2.9999999999999997E-4</v>
      </c>
      <c r="E515" s="63">
        <f t="shared" ref="E515:E516" si="104">+(C515-C$7)/C$8</f>
        <v>32015.631889233046</v>
      </c>
      <c r="F515" s="63">
        <f t="shared" ref="F515:F516" si="105">ROUND(2*E515,0)/2+0.5</f>
        <v>32016</v>
      </c>
      <c r="G515" s="56">
        <f t="shared" ref="G515:G516" si="106">+C515-(C$7+F515*C$8)</f>
        <v>-0.24347807999583893</v>
      </c>
      <c r="K515" s="63">
        <f t="shared" ref="K515:K516" si="107">+G515</f>
        <v>-0.24347807999583893</v>
      </c>
      <c r="O515" s="63">
        <f t="shared" ref="O515:O516" ca="1" si="108">+C$11+C$12*$F515</f>
        <v>-0.23988071609498532</v>
      </c>
      <c r="Q515" s="91">
        <f t="shared" ref="Q515:Q516" si="109">+C515-15018.5</f>
        <v>45095.244500000001</v>
      </c>
      <c r="R515" s="63">
        <f t="shared" ref="R515:R516" si="110">+(P515-G515)^2</f>
        <v>5.9281575438460139E-2</v>
      </c>
      <c r="S515" s="57">
        <v>1</v>
      </c>
      <c r="T515" s="63">
        <f t="shared" ref="T515:T516" si="111">+S515*R515</f>
        <v>5.9281575438460139E-2</v>
      </c>
    </row>
    <row r="516" spans="1:20" s="63" customFormat="1" ht="12.95" customHeight="1" x14ac:dyDescent="0.2">
      <c r="A516" s="110" t="s">
        <v>1434</v>
      </c>
      <c r="B516" s="111" t="s">
        <v>49</v>
      </c>
      <c r="C516" s="62">
        <v>60116.722699999998</v>
      </c>
      <c r="D516" s="62">
        <v>4.0000000000000002E-4</v>
      </c>
      <c r="E516" s="63">
        <f t="shared" si="104"/>
        <v>32020.134584038886</v>
      </c>
      <c r="F516" s="63">
        <f t="shared" si="105"/>
        <v>32020.5</v>
      </c>
      <c r="G516" s="56">
        <f t="shared" si="106"/>
        <v>-0.24169566499767825</v>
      </c>
      <c r="K516" s="63">
        <f t="shared" si="107"/>
        <v>-0.24169566499767825</v>
      </c>
      <c r="O516" s="63">
        <f t="shared" ca="1" si="108"/>
        <v>-0.23994782168505566</v>
      </c>
      <c r="Q516" s="91">
        <f t="shared" si="109"/>
        <v>45098.222699999998</v>
      </c>
      <c r="R516" s="63">
        <f t="shared" si="110"/>
        <v>5.841679447866991E-2</v>
      </c>
      <c r="S516" s="57">
        <v>1</v>
      </c>
      <c r="T516" s="63">
        <f t="shared" si="111"/>
        <v>5.841679447866991E-2</v>
      </c>
    </row>
    <row r="517" spans="1:20" s="63" customFormat="1" ht="12.95" customHeight="1" x14ac:dyDescent="0.2">
      <c r="B517" s="57"/>
      <c r="C517" s="56"/>
      <c r="D517" s="56"/>
      <c r="G517" s="56"/>
      <c r="Q517" s="91"/>
    </row>
    <row r="518" spans="1:20" s="63" customFormat="1" ht="12.95" customHeight="1" x14ac:dyDescent="0.2">
      <c r="B518" s="57"/>
      <c r="C518" s="56"/>
      <c r="D518" s="56"/>
      <c r="G518" s="56"/>
      <c r="Q518" s="91"/>
    </row>
    <row r="519" spans="1:20" s="63" customFormat="1" ht="12.95" customHeight="1" x14ac:dyDescent="0.2">
      <c r="B519" s="57"/>
      <c r="C519" s="56"/>
      <c r="D519" s="56"/>
      <c r="G519" s="56"/>
      <c r="Q519" s="91"/>
    </row>
    <row r="520" spans="1:20" s="63" customFormat="1" ht="12.95" customHeight="1" x14ac:dyDescent="0.2">
      <c r="B520" s="57"/>
      <c r="C520" s="56"/>
      <c r="D520" s="56"/>
      <c r="G520" s="56"/>
      <c r="Q520" s="91"/>
    </row>
    <row r="521" spans="1:20" s="63" customFormat="1" ht="12.95" customHeight="1" x14ac:dyDescent="0.2">
      <c r="B521" s="57"/>
      <c r="C521" s="56"/>
      <c r="D521" s="56"/>
      <c r="G521" s="56"/>
      <c r="Q521" s="91"/>
    </row>
    <row r="522" spans="1:20" s="63" customFormat="1" ht="12.95" customHeight="1" x14ac:dyDescent="0.2">
      <c r="B522" s="57"/>
      <c r="C522" s="56"/>
      <c r="D522" s="56"/>
      <c r="G522" s="56"/>
      <c r="Q522" s="91"/>
    </row>
    <row r="523" spans="1:20" s="63" customFormat="1" ht="12.95" customHeight="1" x14ac:dyDescent="0.2">
      <c r="C523" s="56"/>
      <c r="D523" s="56"/>
      <c r="G523" s="56"/>
      <c r="Q523" s="91"/>
    </row>
    <row r="524" spans="1:20" s="63" customFormat="1" ht="12.95" customHeight="1" x14ac:dyDescent="0.2">
      <c r="C524" s="56"/>
      <c r="D524" s="56"/>
      <c r="G524" s="56"/>
      <c r="Q524" s="91"/>
    </row>
    <row r="525" spans="1:20" s="63" customFormat="1" ht="12.95" customHeight="1" x14ac:dyDescent="0.2">
      <c r="C525" s="56"/>
      <c r="D525" s="56"/>
      <c r="G525" s="56"/>
      <c r="Q525" s="91"/>
    </row>
    <row r="526" spans="1:20" s="63" customFormat="1" ht="12.95" customHeight="1" x14ac:dyDescent="0.2">
      <c r="C526" s="56"/>
      <c r="D526" s="56"/>
      <c r="G526" s="56"/>
      <c r="Q526" s="91"/>
    </row>
    <row r="527" spans="1:20" s="63" customFormat="1" ht="12.95" customHeight="1" x14ac:dyDescent="0.2">
      <c r="C527" s="56"/>
      <c r="D527" s="56"/>
      <c r="G527" s="56"/>
      <c r="Q527" s="91"/>
    </row>
    <row r="528" spans="1:20" s="63" customFormat="1" ht="12.95" customHeight="1" x14ac:dyDescent="0.2">
      <c r="C528" s="56"/>
      <c r="D528" s="56"/>
      <c r="G528" s="56"/>
      <c r="Q528" s="91"/>
    </row>
    <row r="529" spans="3:17" s="63" customFormat="1" ht="12.95" customHeight="1" x14ac:dyDescent="0.2">
      <c r="C529" s="56"/>
      <c r="D529" s="56"/>
      <c r="G529" s="56"/>
      <c r="Q529" s="91"/>
    </row>
    <row r="530" spans="3:17" s="63" customFormat="1" ht="12.95" customHeight="1" x14ac:dyDescent="0.2">
      <c r="C530" s="56"/>
      <c r="D530" s="56"/>
      <c r="G530" s="56"/>
      <c r="Q530" s="91"/>
    </row>
    <row r="531" spans="3:17" s="63" customFormat="1" ht="12.95" customHeight="1" x14ac:dyDescent="0.2">
      <c r="C531" s="56"/>
      <c r="D531" s="56"/>
      <c r="G531" s="56"/>
      <c r="Q531" s="91"/>
    </row>
    <row r="532" spans="3:17" s="63" customFormat="1" ht="12.95" customHeight="1" x14ac:dyDescent="0.2">
      <c r="C532" s="56"/>
      <c r="D532" s="56"/>
      <c r="G532" s="56"/>
      <c r="Q532" s="91"/>
    </row>
    <row r="533" spans="3:17" s="63" customFormat="1" ht="12.95" customHeight="1" x14ac:dyDescent="0.2">
      <c r="C533" s="56"/>
      <c r="D533" s="56"/>
      <c r="G533" s="56"/>
      <c r="Q533" s="91"/>
    </row>
    <row r="534" spans="3:17" s="63" customFormat="1" ht="12.95" customHeight="1" x14ac:dyDescent="0.2">
      <c r="C534" s="56"/>
      <c r="D534" s="56"/>
      <c r="G534" s="56"/>
      <c r="Q534" s="91"/>
    </row>
    <row r="535" spans="3:17" s="63" customFormat="1" ht="12.95" customHeight="1" x14ac:dyDescent="0.2">
      <c r="C535" s="56"/>
      <c r="D535" s="56"/>
      <c r="G535" s="56"/>
      <c r="Q535" s="91"/>
    </row>
    <row r="536" spans="3:17" s="63" customFormat="1" ht="12.95" customHeight="1" x14ac:dyDescent="0.2">
      <c r="C536" s="56"/>
      <c r="D536" s="56"/>
      <c r="G536" s="56"/>
      <c r="Q536" s="91"/>
    </row>
    <row r="537" spans="3:17" s="63" customFormat="1" ht="12.95" customHeight="1" x14ac:dyDescent="0.2">
      <c r="C537" s="56"/>
      <c r="D537" s="56"/>
      <c r="G537" s="56"/>
      <c r="Q537" s="91"/>
    </row>
    <row r="538" spans="3:17" s="63" customFormat="1" ht="12.95" customHeight="1" x14ac:dyDescent="0.2">
      <c r="C538" s="56"/>
      <c r="D538" s="56"/>
      <c r="G538" s="56"/>
      <c r="Q538" s="91"/>
    </row>
    <row r="539" spans="3:17" s="63" customFormat="1" ht="12.95" customHeight="1" x14ac:dyDescent="0.2">
      <c r="C539" s="56"/>
      <c r="D539" s="56"/>
      <c r="G539" s="56"/>
      <c r="Q539" s="91"/>
    </row>
    <row r="540" spans="3:17" s="63" customFormat="1" ht="12.95" customHeight="1" x14ac:dyDescent="0.2">
      <c r="C540" s="56"/>
      <c r="D540" s="56"/>
      <c r="G540" s="56"/>
      <c r="Q540" s="91"/>
    </row>
    <row r="541" spans="3:17" s="63" customFormat="1" ht="12.95" customHeight="1" x14ac:dyDescent="0.2">
      <c r="C541" s="56"/>
      <c r="D541" s="56"/>
      <c r="G541" s="56"/>
      <c r="Q541" s="91"/>
    </row>
    <row r="542" spans="3:17" s="63" customFormat="1" ht="12.95" customHeight="1" x14ac:dyDescent="0.2">
      <c r="C542" s="56"/>
      <c r="D542" s="56"/>
      <c r="G542" s="56"/>
      <c r="Q542" s="91"/>
    </row>
    <row r="543" spans="3:17" s="63" customFormat="1" ht="12.95" customHeight="1" x14ac:dyDescent="0.2">
      <c r="C543" s="56"/>
      <c r="D543" s="56"/>
      <c r="G543" s="56"/>
      <c r="Q543" s="91"/>
    </row>
    <row r="544" spans="3:17" s="63" customFormat="1" ht="12.95" customHeight="1" x14ac:dyDescent="0.2">
      <c r="C544" s="56"/>
      <c r="D544" s="56"/>
      <c r="G544" s="56"/>
      <c r="Q544" s="91"/>
    </row>
    <row r="545" spans="3:17" s="63" customFormat="1" ht="12.95" customHeight="1" x14ac:dyDescent="0.2">
      <c r="C545" s="56"/>
      <c r="D545" s="56"/>
      <c r="G545" s="56"/>
      <c r="Q545" s="91"/>
    </row>
    <row r="546" spans="3:17" s="63" customFormat="1" ht="12.95" customHeight="1" x14ac:dyDescent="0.2">
      <c r="C546" s="56"/>
      <c r="D546" s="56"/>
      <c r="G546" s="56"/>
      <c r="Q546" s="91"/>
    </row>
    <row r="547" spans="3:17" s="63" customFormat="1" ht="12.95" customHeight="1" x14ac:dyDescent="0.2">
      <c r="C547" s="56"/>
      <c r="D547" s="56"/>
      <c r="G547" s="56"/>
      <c r="Q547" s="91"/>
    </row>
    <row r="548" spans="3:17" s="63" customFormat="1" ht="12.95" customHeight="1" x14ac:dyDescent="0.2">
      <c r="C548" s="56"/>
      <c r="D548" s="56"/>
      <c r="G548" s="56"/>
      <c r="Q548" s="91"/>
    </row>
    <row r="549" spans="3:17" s="63" customFormat="1" ht="12.95" customHeight="1" x14ac:dyDescent="0.2">
      <c r="C549" s="56"/>
      <c r="D549" s="56"/>
      <c r="G549" s="56"/>
      <c r="Q549" s="91"/>
    </row>
    <row r="550" spans="3:17" s="63" customFormat="1" ht="12.95" customHeight="1" x14ac:dyDescent="0.2">
      <c r="C550" s="56"/>
      <c r="D550" s="56"/>
      <c r="G550" s="56"/>
      <c r="Q550" s="91"/>
    </row>
    <row r="551" spans="3:17" s="63" customFormat="1" ht="12.95" customHeight="1" x14ac:dyDescent="0.2">
      <c r="C551" s="56"/>
      <c r="D551" s="56"/>
      <c r="G551" s="56"/>
      <c r="Q551" s="91"/>
    </row>
    <row r="552" spans="3:17" s="63" customFormat="1" ht="12.95" customHeight="1" x14ac:dyDescent="0.2">
      <c r="C552" s="56"/>
      <c r="D552" s="56"/>
      <c r="G552" s="56"/>
      <c r="Q552" s="91"/>
    </row>
    <row r="553" spans="3:17" s="63" customFormat="1" ht="12.95" customHeight="1" x14ac:dyDescent="0.2">
      <c r="C553" s="56"/>
      <c r="D553" s="56"/>
      <c r="G553" s="56"/>
      <c r="Q553" s="91"/>
    </row>
    <row r="554" spans="3:17" s="63" customFormat="1" ht="12.95" customHeight="1" x14ac:dyDescent="0.2">
      <c r="C554" s="56"/>
      <c r="D554" s="56"/>
      <c r="G554" s="56"/>
      <c r="Q554" s="91"/>
    </row>
    <row r="555" spans="3:17" s="63" customFormat="1" ht="12.95" customHeight="1" x14ac:dyDescent="0.2">
      <c r="C555" s="56"/>
      <c r="D555" s="56"/>
      <c r="G555" s="56"/>
      <c r="Q555" s="91"/>
    </row>
    <row r="556" spans="3:17" s="63" customFormat="1" ht="12.95" customHeight="1" x14ac:dyDescent="0.2">
      <c r="C556" s="56"/>
      <c r="D556" s="56"/>
      <c r="G556" s="56"/>
      <c r="Q556" s="91"/>
    </row>
    <row r="557" spans="3:17" s="63" customFormat="1" ht="12.95" customHeight="1" x14ac:dyDescent="0.2">
      <c r="C557" s="56"/>
      <c r="D557" s="56"/>
      <c r="G557" s="56"/>
      <c r="Q557" s="91"/>
    </row>
    <row r="558" spans="3:17" s="63" customFormat="1" ht="12.95" customHeight="1" x14ac:dyDescent="0.2">
      <c r="C558" s="56"/>
      <c r="D558" s="56"/>
      <c r="G558" s="56"/>
      <c r="Q558" s="91"/>
    </row>
    <row r="559" spans="3:17" s="63" customFormat="1" ht="12.95" customHeight="1" x14ac:dyDescent="0.2">
      <c r="C559" s="56"/>
      <c r="D559" s="56"/>
      <c r="G559" s="56"/>
      <c r="Q559" s="91"/>
    </row>
    <row r="560" spans="3:17" s="63" customFormat="1" ht="12.95" customHeight="1" x14ac:dyDescent="0.2">
      <c r="C560" s="56"/>
      <c r="D560" s="56"/>
      <c r="G560" s="56"/>
      <c r="Q560" s="91"/>
    </row>
    <row r="561" spans="3:17" s="63" customFormat="1" ht="12.95" customHeight="1" x14ac:dyDescent="0.2">
      <c r="C561" s="56"/>
      <c r="D561" s="56"/>
      <c r="G561" s="56"/>
      <c r="Q561" s="91"/>
    </row>
    <row r="562" spans="3:17" s="63" customFormat="1" ht="12.95" customHeight="1" x14ac:dyDescent="0.2">
      <c r="C562" s="56"/>
      <c r="D562" s="56"/>
      <c r="G562" s="56"/>
      <c r="Q562" s="91"/>
    </row>
    <row r="563" spans="3:17" s="63" customFormat="1" ht="12.95" customHeight="1" x14ac:dyDescent="0.2">
      <c r="C563" s="56"/>
      <c r="D563" s="56"/>
      <c r="G563" s="56"/>
      <c r="Q563" s="91"/>
    </row>
    <row r="564" spans="3:17" s="63" customFormat="1" ht="12.95" customHeight="1" x14ac:dyDescent="0.2">
      <c r="C564" s="56"/>
      <c r="D564" s="56"/>
      <c r="G564" s="56"/>
      <c r="Q564" s="91"/>
    </row>
    <row r="565" spans="3:17" s="63" customFormat="1" ht="12.95" customHeight="1" x14ac:dyDescent="0.2">
      <c r="C565" s="56"/>
      <c r="D565" s="56"/>
      <c r="G565" s="56"/>
      <c r="Q565" s="91"/>
    </row>
    <row r="566" spans="3:17" s="63" customFormat="1" ht="12.95" customHeight="1" x14ac:dyDescent="0.2">
      <c r="C566" s="56"/>
      <c r="D566" s="56"/>
      <c r="G566" s="56"/>
      <c r="Q566" s="91"/>
    </row>
    <row r="567" spans="3:17" s="63" customFormat="1" ht="12.95" customHeight="1" x14ac:dyDescent="0.2">
      <c r="C567" s="56"/>
      <c r="D567" s="56"/>
      <c r="G567" s="56"/>
      <c r="Q567" s="91"/>
    </row>
    <row r="568" spans="3:17" s="63" customFormat="1" ht="12.95" customHeight="1" x14ac:dyDescent="0.2">
      <c r="C568" s="56"/>
      <c r="D568" s="56"/>
      <c r="G568" s="56"/>
      <c r="Q568" s="91"/>
    </row>
    <row r="569" spans="3:17" s="63" customFormat="1" ht="12.95" customHeight="1" x14ac:dyDescent="0.2">
      <c r="C569" s="56"/>
      <c r="D569" s="56"/>
      <c r="G569" s="56"/>
      <c r="Q569" s="91"/>
    </row>
    <row r="570" spans="3:17" s="63" customFormat="1" ht="12.95" customHeight="1" x14ac:dyDescent="0.2">
      <c r="C570" s="56"/>
      <c r="D570" s="56"/>
      <c r="G570" s="56"/>
      <c r="Q570" s="91"/>
    </row>
    <row r="571" spans="3:17" s="63" customFormat="1" ht="12.95" customHeight="1" x14ac:dyDescent="0.2">
      <c r="C571" s="56"/>
      <c r="D571" s="56"/>
      <c r="G571" s="56"/>
      <c r="Q571" s="91"/>
    </row>
    <row r="572" spans="3:17" s="63" customFormat="1" ht="12.95" customHeight="1" x14ac:dyDescent="0.2">
      <c r="C572" s="56"/>
      <c r="D572" s="56"/>
      <c r="G572" s="56"/>
      <c r="Q572" s="91"/>
    </row>
    <row r="573" spans="3:17" s="63" customFormat="1" ht="12.95" customHeight="1" x14ac:dyDescent="0.2">
      <c r="C573" s="56"/>
      <c r="D573" s="56"/>
      <c r="G573" s="56"/>
      <c r="Q573" s="91"/>
    </row>
    <row r="574" spans="3:17" s="63" customFormat="1" ht="12.95" customHeight="1" x14ac:dyDescent="0.2">
      <c r="C574" s="56"/>
      <c r="D574" s="56"/>
      <c r="G574" s="56"/>
      <c r="Q574" s="91"/>
    </row>
    <row r="575" spans="3:17" s="63" customFormat="1" ht="12.95" customHeight="1" x14ac:dyDescent="0.2">
      <c r="C575" s="56"/>
      <c r="D575" s="56"/>
      <c r="G575" s="56"/>
      <c r="Q575" s="91"/>
    </row>
    <row r="576" spans="3:17" s="63" customFormat="1" ht="12.95" customHeight="1" x14ac:dyDescent="0.2">
      <c r="C576" s="56"/>
      <c r="D576" s="56"/>
      <c r="G576" s="56"/>
      <c r="Q576" s="91"/>
    </row>
    <row r="577" spans="3:17" s="63" customFormat="1" ht="12.95" customHeight="1" x14ac:dyDescent="0.2">
      <c r="C577" s="56"/>
      <c r="D577" s="56"/>
      <c r="G577" s="56"/>
      <c r="Q577" s="91"/>
    </row>
    <row r="578" spans="3:17" s="63" customFormat="1" ht="12.95" customHeight="1" x14ac:dyDescent="0.2">
      <c r="C578" s="56"/>
      <c r="D578" s="56"/>
      <c r="G578" s="56"/>
      <c r="Q578" s="91"/>
    </row>
    <row r="579" spans="3:17" s="63" customFormat="1" ht="12.95" customHeight="1" x14ac:dyDescent="0.2">
      <c r="C579" s="56"/>
      <c r="D579" s="56"/>
      <c r="G579" s="56"/>
      <c r="Q579" s="91"/>
    </row>
    <row r="580" spans="3:17" s="63" customFormat="1" ht="12.95" customHeight="1" x14ac:dyDescent="0.2">
      <c r="C580" s="56"/>
      <c r="D580" s="56"/>
      <c r="G580" s="56"/>
      <c r="Q580" s="91"/>
    </row>
    <row r="581" spans="3:17" s="63" customFormat="1" ht="12.95" customHeight="1" x14ac:dyDescent="0.2">
      <c r="C581" s="56"/>
      <c r="D581" s="56"/>
      <c r="G581" s="56"/>
      <c r="Q581" s="91"/>
    </row>
    <row r="582" spans="3:17" s="63" customFormat="1" ht="12.95" customHeight="1" x14ac:dyDescent="0.2">
      <c r="C582" s="56"/>
      <c r="D582" s="56"/>
      <c r="G582" s="56"/>
      <c r="Q582" s="91"/>
    </row>
    <row r="583" spans="3:17" s="63" customFormat="1" ht="12.95" customHeight="1" x14ac:dyDescent="0.2">
      <c r="C583" s="56"/>
      <c r="D583" s="56"/>
      <c r="G583" s="56"/>
      <c r="Q583" s="91"/>
    </row>
    <row r="584" spans="3:17" s="63" customFormat="1" ht="12.95" customHeight="1" x14ac:dyDescent="0.2">
      <c r="C584" s="56"/>
      <c r="D584" s="56"/>
      <c r="G584" s="56"/>
      <c r="Q584" s="91"/>
    </row>
    <row r="585" spans="3:17" s="63" customFormat="1" ht="12.95" customHeight="1" x14ac:dyDescent="0.2">
      <c r="C585" s="56"/>
      <c r="D585" s="56"/>
      <c r="G585" s="56"/>
      <c r="Q585" s="91"/>
    </row>
    <row r="586" spans="3:17" s="63" customFormat="1" ht="12.95" customHeight="1" x14ac:dyDescent="0.2">
      <c r="C586" s="56"/>
      <c r="D586" s="56"/>
      <c r="G586" s="56"/>
      <c r="Q586" s="91"/>
    </row>
    <row r="587" spans="3:17" s="63" customFormat="1" ht="12.95" customHeight="1" x14ac:dyDescent="0.2">
      <c r="C587" s="56"/>
      <c r="D587" s="56"/>
      <c r="G587" s="56"/>
      <c r="Q587" s="91"/>
    </row>
    <row r="588" spans="3:17" s="63" customFormat="1" ht="12.95" customHeight="1" x14ac:dyDescent="0.2">
      <c r="C588" s="56"/>
      <c r="D588" s="56"/>
      <c r="G588" s="56"/>
      <c r="Q588" s="91"/>
    </row>
    <row r="589" spans="3:17" s="63" customFormat="1" ht="12.95" customHeight="1" x14ac:dyDescent="0.2">
      <c r="C589" s="56"/>
      <c r="D589" s="56"/>
      <c r="G589" s="56"/>
      <c r="Q589" s="91"/>
    </row>
    <row r="590" spans="3:17" s="63" customFormat="1" ht="12.95" customHeight="1" x14ac:dyDescent="0.2">
      <c r="C590" s="56"/>
      <c r="D590" s="56"/>
      <c r="G590" s="56"/>
      <c r="Q590" s="91"/>
    </row>
    <row r="591" spans="3:17" s="63" customFormat="1" ht="12.95" customHeight="1" x14ac:dyDescent="0.2">
      <c r="C591" s="56"/>
      <c r="D591" s="56"/>
      <c r="G591" s="56"/>
      <c r="Q591" s="91"/>
    </row>
    <row r="592" spans="3:17" s="63" customFormat="1" ht="12.95" customHeight="1" x14ac:dyDescent="0.2">
      <c r="C592" s="56"/>
      <c r="D592" s="56"/>
      <c r="G592" s="56"/>
      <c r="Q592" s="91"/>
    </row>
    <row r="593" spans="3:17" s="63" customFormat="1" ht="12.95" customHeight="1" x14ac:dyDescent="0.2">
      <c r="C593" s="56"/>
      <c r="D593" s="56"/>
      <c r="G593" s="56"/>
      <c r="Q593" s="91"/>
    </row>
    <row r="594" spans="3:17" s="63" customFormat="1" ht="12.95" customHeight="1" x14ac:dyDescent="0.2">
      <c r="C594" s="56"/>
      <c r="D594" s="56"/>
      <c r="G594" s="56"/>
      <c r="Q594" s="91"/>
    </row>
    <row r="595" spans="3:17" s="63" customFormat="1" ht="12.95" customHeight="1" x14ac:dyDescent="0.2">
      <c r="C595" s="56"/>
      <c r="D595" s="56"/>
      <c r="G595" s="56"/>
      <c r="Q595" s="91"/>
    </row>
    <row r="596" spans="3:17" s="63" customFormat="1" ht="12.95" customHeight="1" x14ac:dyDescent="0.2">
      <c r="C596" s="56"/>
      <c r="D596" s="56"/>
      <c r="G596" s="56"/>
      <c r="Q596" s="91"/>
    </row>
    <row r="597" spans="3:17" s="63" customFormat="1" ht="12.95" customHeight="1" x14ac:dyDescent="0.2">
      <c r="C597" s="56"/>
      <c r="D597" s="56"/>
      <c r="G597" s="56"/>
      <c r="Q597" s="91"/>
    </row>
    <row r="598" spans="3:17" s="63" customFormat="1" ht="12.95" customHeight="1" x14ac:dyDescent="0.2">
      <c r="C598" s="56"/>
      <c r="D598" s="56"/>
      <c r="G598" s="56"/>
      <c r="Q598" s="91"/>
    </row>
    <row r="599" spans="3:17" s="63" customFormat="1" ht="12.95" customHeight="1" x14ac:dyDescent="0.2">
      <c r="C599" s="56"/>
      <c r="D599" s="56"/>
      <c r="G599" s="56"/>
      <c r="Q599" s="91"/>
    </row>
    <row r="600" spans="3:17" s="63" customFormat="1" ht="12.95" customHeight="1" x14ac:dyDescent="0.2">
      <c r="C600" s="56"/>
      <c r="D600" s="56"/>
      <c r="G600" s="56"/>
      <c r="Q600" s="91"/>
    </row>
    <row r="601" spans="3:17" s="63" customFormat="1" ht="12.95" customHeight="1" x14ac:dyDescent="0.2">
      <c r="C601" s="56"/>
      <c r="D601" s="56"/>
      <c r="G601" s="56"/>
      <c r="Q601" s="91"/>
    </row>
    <row r="602" spans="3:17" s="63" customFormat="1" ht="12.95" customHeight="1" x14ac:dyDescent="0.2">
      <c r="C602" s="56"/>
      <c r="D602" s="56"/>
      <c r="G602" s="56"/>
      <c r="Q602" s="91"/>
    </row>
    <row r="603" spans="3:17" s="63" customFormat="1" ht="12.95" customHeight="1" x14ac:dyDescent="0.2">
      <c r="C603" s="56"/>
      <c r="D603" s="56"/>
      <c r="G603" s="56"/>
      <c r="Q603" s="91"/>
    </row>
    <row r="604" spans="3:17" s="63" customFormat="1" ht="12.95" customHeight="1" x14ac:dyDescent="0.2">
      <c r="C604" s="56"/>
      <c r="D604" s="56"/>
      <c r="G604" s="56"/>
      <c r="Q604" s="91"/>
    </row>
    <row r="605" spans="3:17" s="63" customFormat="1" ht="12.95" customHeight="1" x14ac:dyDescent="0.2">
      <c r="C605" s="56"/>
      <c r="D605" s="56"/>
      <c r="G605" s="56"/>
      <c r="Q605" s="91"/>
    </row>
    <row r="606" spans="3:17" s="63" customFormat="1" ht="12.95" customHeight="1" x14ac:dyDescent="0.2">
      <c r="C606" s="56"/>
      <c r="D606" s="56"/>
      <c r="G606" s="56"/>
      <c r="Q606" s="91"/>
    </row>
    <row r="607" spans="3:17" s="63" customFormat="1" ht="12.95" customHeight="1" x14ac:dyDescent="0.2">
      <c r="C607" s="56"/>
      <c r="D607" s="56"/>
      <c r="G607" s="56"/>
      <c r="Q607" s="91"/>
    </row>
    <row r="608" spans="3:17" s="63" customFormat="1" ht="12.95" customHeight="1" x14ac:dyDescent="0.2">
      <c r="C608" s="56"/>
      <c r="D608" s="56"/>
      <c r="G608" s="56"/>
      <c r="Q608" s="91"/>
    </row>
    <row r="609" spans="3:17" s="63" customFormat="1" ht="12.95" customHeight="1" x14ac:dyDescent="0.2">
      <c r="C609" s="56"/>
      <c r="D609" s="56"/>
      <c r="G609" s="56"/>
      <c r="Q609" s="91"/>
    </row>
    <row r="610" spans="3:17" s="63" customFormat="1" ht="12.95" customHeight="1" x14ac:dyDescent="0.2">
      <c r="C610" s="56"/>
      <c r="D610" s="56"/>
      <c r="G610" s="56"/>
      <c r="Q610" s="91"/>
    </row>
    <row r="611" spans="3:17" s="63" customFormat="1" ht="12.95" customHeight="1" x14ac:dyDescent="0.2">
      <c r="C611" s="56"/>
      <c r="D611" s="56"/>
      <c r="G611" s="56"/>
      <c r="Q611" s="91"/>
    </row>
    <row r="612" spans="3:17" s="63" customFormat="1" ht="12.95" customHeight="1" x14ac:dyDescent="0.2">
      <c r="C612" s="56"/>
      <c r="D612" s="56"/>
      <c r="G612" s="56"/>
      <c r="Q612" s="91"/>
    </row>
    <row r="613" spans="3:17" s="63" customFormat="1" ht="12.95" customHeight="1" x14ac:dyDescent="0.2">
      <c r="C613" s="56"/>
      <c r="D613" s="56"/>
      <c r="G613" s="56"/>
      <c r="Q613" s="91"/>
    </row>
    <row r="614" spans="3:17" s="63" customFormat="1" ht="12.95" customHeight="1" x14ac:dyDescent="0.2">
      <c r="C614" s="56"/>
      <c r="D614" s="56"/>
      <c r="G614" s="56"/>
      <c r="Q614" s="91"/>
    </row>
    <row r="615" spans="3:17" s="63" customFormat="1" ht="12.95" customHeight="1" x14ac:dyDescent="0.2">
      <c r="C615" s="56"/>
      <c r="D615" s="56"/>
      <c r="G615" s="56"/>
      <c r="Q615" s="91"/>
    </row>
    <row r="616" spans="3:17" s="63" customFormat="1" ht="12.95" customHeight="1" x14ac:dyDescent="0.2">
      <c r="C616" s="56"/>
      <c r="D616" s="56"/>
      <c r="G616" s="56"/>
      <c r="Q616" s="91"/>
    </row>
    <row r="617" spans="3:17" s="63" customFormat="1" ht="12.95" customHeight="1" x14ac:dyDescent="0.2">
      <c r="C617" s="56"/>
      <c r="D617" s="56"/>
      <c r="G617" s="56"/>
      <c r="Q617" s="91"/>
    </row>
    <row r="618" spans="3:17" s="63" customFormat="1" ht="12.95" customHeight="1" x14ac:dyDescent="0.2">
      <c r="C618" s="56"/>
      <c r="D618" s="56"/>
      <c r="G618" s="56"/>
      <c r="Q618" s="91"/>
    </row>
    <row r="619" spans="3:17" s="63" customFormat="1" ht="12.95" customHeight="1" x14ac:dyDescent="0.2">
      <c r="C619" s="56"/>
      <c r="D619" s="56"/>
      <c r="G619" s="56"/>
      <c r="Q619" s="91"/>
    </row>
    <row r="620" spans="3:17" s="63" customFormat="1" ht="12.95" customHeight="1" x14ac:dyDescent="0.2">
      <c r="C620" s="56"/>
      <c r="D620" s="56"/>
      <c r="G620" s="56"/>
      <c r="Q620" s="91"/>
    </row>
    <row r="621" spans="3:17" s="63" customFormat="1" ht="12.95" customHeight="1" x14ac:dyDescent="0.2">
      <c r="C621" s="56"/>
      <c r="D621" s="56"/>
      <c r="G621" s="56"/>
      <c r="Q621" s="91"/>
    </row>
    <row r="622" spans="3:17" s="63" customFormat="1" ht="12.95" customHeight="1" x14ac:dyDescent="0.2">
      <c r="C622" s="56"/>
      <c r="D622" s="56"/>
      <c r="G622" s="56"/>
      <c r="Q622" s="91"/>
    </row>
    <row r="623" spans="3:17" s="63" customFormat="1" ht="12.95" customHeight="1" x14ac:dyDescent="0.2">
      <c r="C623" s="56"/>
      <c r="D623" s="56"/>
      <c r="G623" s="56"/>
      <c r="Q623" s="91"/>
    </row>
    <row r="624" spans="3:17" s="63" customFormat="1" ht="12.95" customHeight="1" x14ac:dyDescent="0.2">
      <c r="C624" s="56"/>
      <c r="D624" s="56"/>
      <c r="G624" s="56"/>
      <c r="Q624" s="91"/>
    </row>
    <row r="625" spans="3:17" s="63" customFormat="1" ht="12.95" customHeight="1" x14ac:dyDescent="0.2">
      <c r="C625" s="56"/>
      <c r="D625" s="56"/>
      <c r="G625" s="56"/>
      <c r="Q625" s="91"/>
    </row>
    <row r="626" spans="3:17" s="63" customFormat="1" ht="12.95" customHeight="1" x14ac:dyDescent="0.2">
      <c r="C626" s="56"/>
      <c r="D626" s="56"/>
      <c r="G626" s="56"/>
      <c r="Q626" s="91"/>
    </row>
    <row r="627" spans="3:17" s="63" customFormat="1" ht="12.95" customHeight="1" x14ac:dyDescent="0.2">
      <c r="C627" s="56"/>
      <c r="D627" s="56"/>
      <c r="G627" s="56"/>
      <c r="Q627" s="91"/>
    </row>
    <row r="628" spans="3:17" s="63" customFormat="1" ht="12.95" customHeight="1" x14ac:dyDescent="0.2">
      <c r="C628" s="56"/>
      <c r="D628" s="56"/>
      <c r="G628" s="56"/>
      <c r="Q628" s="91"/>
    </row>
    <row r="629" spans="3:17" s="63" customFormat="1" ht="12.95" customHeight="1" x14ac:dyDescent="0.2">
      <c r="C629" s="56"/>
      <c r="D629" s="56"/>
      <c r="G629" s="56"/>
      <c r="Q629" s="91"/>
    </row>
    <row r="630" spans="3:17" s="63" customFormat="1" ht="12.95" customHeight="1" x14ac:dyDescent="0.2">
      <c r="C630" s="56"/>
      <c r="D630" s="56"/>
      <c r="G630" s="56"/>
      <c r="Q630" s="91"/>
    </row>
    <row r="631" spans="3:17" s="63" customFormat="1" ht="12.95" customHeight="1" x14ac:dyDescent="0.2">
      <c r="C631" s="56"/>
      <c r="D631" s="56"/>
      <c r="G631" s="56"/>
      <c r="Q631" s="91"/>
    </row>
    <row r="632" spans="3:17" s="63" customFormat="1" ht="12.95" customHeight="1" x14ac:dyDescent="0.2">
      <c r="C632" s="56"/>
      <c r="D632" s="56"/>
      <c r="G632" s="56"/>
      <c r="Q632" s="91"/>
    </row>
    <row r="633" spans="3:17" s="63" customFormat="1" ht="12.95" customHeight="1" x14ac:dyDescent="0.2">
      <c r="C633" s="56"/>
      <c r="D633" s="56"/>
      <c r="G633" s="56"/>
      <c r="Q633" s="91"/>
    </row>
    <row r="634" spans="3:17" s="63" customFormat="1" ht="12.95" customHeight="1" x14ac:dyDescent="0.2">
      <c r="C634" s="56"/>
      <c r="D634" s="56"/>
      <c r="G634" s="56"/>
      <c r="Q634" s="91"/>
    </row>
    <row r="635" spans="3:17" s="63" customFormat="1" ht="12.95" customHeight="1" x14ac:dyDescent="0.2">
      <c r="C635" s="56"/>
      <c r="D635" s="56"/>
      <c r="G635" s="56"/>
      <c r="Q635" s="91"/>
    </row>
    <row r="636" spans="3:17" s="63" customFormat="1" ht="12.95" customHeight="1" x14ac:dyDescent="0.2">
      <c r="C636" s="56"/>
      <c r="D636" s="56"/>
      <c r="G636" s="56"/>
      <c r="Q636" s="91"/>
    </row>
    <row r="637" spans="3:17" s="63" customFormat="1" ht="12.95" customHeight="1" x14ac:dyDescent="0.2">
      <c r="C637" s="56"/>
      <c r="D637" s="56"/>
      <c r="G637" s="56"/>
      <c r="Q637" s="91"/>
    </row>
    <row r="638" spans="3:17" s="63" customFormat="1" ht="12.95" customHeight="1" x14ac:dyDescent="0.2">
      <c r="C638" s="56"/>
      <c r="D638" s="56"/>
      <c r="G638" s="56"/>
      <c r="Q638" s="91"/>
    </row>
    <row r="639" spans="3:17" s="63" customFormat="1" ht="12.95" customHeight="1" x14ac:dyDescent="0.2">
      <c r="C639" s="56"/>
      <c r="D639" s="56"/>
      <c r="G639" s="56"/>
      <c r="Q639" s="91"/>
    </row>
    <row r="640" spans="3:17" s="63" customFormat="1" ht="12.95" customHeight="1" x14ac:dyDescent="0.2">
      <c r="C640" s="56"/>
      <c r="D640" s="56"/>
      <c r="G640" s="56"/>
      <c r="Q640" s="91"/>
    </row>
    <row r="641" spans="3:17" s="63" customFormat="1" ht="12.95" customHeight="1" x14ac:dyDescent="0.2">
      <c r="C641" s="56"/>
      <c r="D641" s="56"/>
      <c r="G641" s="56"/>
      <c r="Q641" s="91"/>
    </row>
    <row r="642" spans="3:17" s="63" customFormat="1" ht="12.95" customHeight="1" x14ac:dyDescent="0.2">
      <c r="C642" s="56"/>
      <c r="D642" s="56"/>
      <c r="G642" s="56"/>
      <c r="Q642" s="91"/>
    </row>
    <row r="643" spans="3:17" s="63" customFormat="1" ht="12.95" customHeight="1" x14ac:dyDescent="0.2">
      <c r="C643" s="56"/>
      <c r="D643" s="56"/>
      <c r="G643" s="56"/>
      <c r="Q643" s="91"/>
    </row>
    <row r="644" spans="3:17" s="63" customFormat="1" ht="12.95" customHeight="1" x14ac:dyDescent="0.2">
      <c r="C644" s="56"/>
      <c r="D644" s="56"/>
      <c r="G644" s="56"/>
      <c r="Q644" s="91"/>
    </row>
    <row r="645" spans="3:17" s="63" customFormat="1" ht="12.95" customHeight="1" x14ac:dyDescent="0.2">
      <c r="C645" s="56"/>
      <c r="D645" s="56"/>
      <c r="G645" s="56"/>
      <c r="Q645" s="91"/>
    </row>
    <row r="646" spans="3:17" s="63" customFormat="1" ht="12.95" customHeight="1" x14ac:dyDescent="0.2">
      <c r="C646" s="56"/>
      <c r="D646" s="56"/>
      <c r="G646" s="56"/>
      <c r="Q646" s="91"/>
    </row>
    <row r="647" spans="3:17" s="63" customFormat="1" ht="12.95" customHeight="1" x14ac:dyDescent="0.2">
      <c r="C647" s="56"/>
      <c r="D647" s="56"/>
      <c r="G647" s="56"/>
      <c r="Q647" s="91"/>
    </row>
    <row r="648" spans="3:17" s="63" customFormat="1" ht="12.95" customHeight="1" x14ac:dyDescent="0.2">
      <c r="C648" s="56"/>
      <c r="D648" s="56"/>
      <c r="G648" s="56"/>
      <c r="Q648" s="91"/>
    </row>
    <row r="649" spans="3:17" s="63" customFormat="1" ht="12.95" customHeight="1" x14ac:dyDescent="0.2">
      <c r="C649" s="56"/>
      <c r="D649" s="56"/>
      <c r="G649" s="56"/>
      <c r="Q649" s="91"/>
    </row>
    <row r="650" spans="3:17" s="63" customFormat="1" ht="12.95" customHeight="1" x14ac:dyDescent="0.2">
      <c r="C650" s="56"/>
      <c r="D650" s="56"/>
      <c r="G650" s="56"/>
      <c r="Q650" s="91"/>
    </row>
    <row r="651" spans="3:17" s="63" customFormat="1" ht="12.95" customHeight="1" x14ac:dyDescent="0.2">
      <c r="C651" s="56"/>
      <c r="D651" s="56"/>
      <c r="G651" s="56"/>
      <c r="Q651" s="91"/>
    </row>
    <row r="652" spans="3:17" s="63" customFormat="1" ht="12.95" customHeight="1" x14ac:dyDescent="0.2">
      <c r="C652" s="56"/>
      <c r="D652" s="56"/>
      <c r="G652" s="56"/>
      <c r="Q652" s="91"/>
    </row>
    <row r="653" spans="3:17" s="63" customFormat="1" ht="12.95" customHeight="1" x14ac:dyDescent="0.2">
      <c r="C653" s="56"/>
      <c r="D653" s="56"/>
      <c r="G653" s="56"/>
      <c r="Q653" s="91"/>
    </row>
    <row r="654" spans="3:17" s="63" customFormat="1" ht="12.95" customHeight="1" x14ac:dyDescent="0.2">
      <c r="C654" s="56"/>
      <c r="D654" s="56"/>
      <c r="G654" s="56"/>
      <c r="Q654" s="91"/>
    </row>
    <row r="655" spans="3:17" s="63" customFormat="1" ht="12.95" customHeight="1" x14ac:dyDescent="0.2">
      <c r="C655" s="56"/>
      <c r="D655" s="56"/>
      <c r="G655" s="56"/>
      <c r="Q655" s="91"/>
    </row>
    <row r="656" spans="3:17" s="63" customFormat="1" ht="12.95" customHeight="1" x14ac:dyDescent="0.2">
      <c r="C656" s="56"/>
      <c r="D656" s="56"/>
      <c r="G656" s="56"/>
      <c r="Q656" s="91"/>
    </row>
    <row r="657" spans="3:17" s="63" customFormat="1" ht="12.95" customHeight="1" x14ac:dyDescent="0.2">
      <c r="C657" s="56"/>
      <c r="D657" s="56"/>
      <c r="G657" s="56"/>
      <c r="Q657" s="91"/>
    </row>
    <row r="658" spans="3:17" s="63" customFormat="1" ht="12.95" customHeight="1" x14ac:dyDescent="0.2">
      <c r="C658" s="56"/>
      <c r="D658" s="56"/>
      <c r="G658" s="56"/>
      <c r="Q658" s="91"/>
    </row>
    <row r="659" spans="3:17" s="63" customFormat="1" ht="12.95" customHeight="1" x14ac:dyDescent="0.2">
      <c r="C659" s="56"/>
      <c r="D659" s="56"/>
      <c r="G659" s="56"/>
      <c r="Q659" s="91"/>
    </row>
    <row r="660" spans="3:17" s="63" customFormat="1" ht="12.95" customHeight="1" x14ac:dyDescent="0.2">
      <c r="C660" s="56"/>
      <c r="D660" s="56"/>
      <c r="G660" s="56"/>
      <c r="Q660" s="91"/>
    </row>
    <row r="661" spans="3:17" s="63" customFormat="1" ht="12.95" customHeight="1" x14ac:dyDescent="0.2">
      <c r="C661" s="56"/>
      <c r="D661" s="56"/>
      <c r="G661" s="56"/>
      <c r="Q661" s="91"/>
    </row>
    <row r="662" spans="3:17" s="63" customFormat="1" ht="12.95" customHeight="1" x14ac:dyDescent="0.2">
      <c r="C662" s="56"/>
      <c r="D662" s="56"/>
      <c r="G662" s="56"/>
      <c r="Q662" s="91"/>
    </row>
    <row r="663" spans="3:17" s="63" customFormat="1" ht="12.95" customHeight="1" x14ac:dyDescent="0.2">
      <c r="C663" s="56"/>
      <c r="D663" s="56"/>
      <c r="G663" s="56"/>
      <c r="Q663" s="91"/>
    </row>
    <row r="664" spans="3:17" s="63" customFormat="1" ht="12.95" customHeight="1" x14ac:dyDescent="0.2">
      <c r="C664" s="56"/>
      <c r="D664" s="56"/>
      <c r="G664" s="56"/>
      <c r="Q664" s="91"/>
    </row>
    <row r="665" spans="3:17" s="63" customFormat="1" ht="12.95" customHeight="1" x14ac:dyDescent="0.2">
      <c r="C665" s="56"/>
      <c r="D665" s="56"/>
      <c r="G665" s="56"/>
      <c r="Q665" s="91"/>
    </row>
    <row r="666" spans="3:17" s="63" customFormat="1" ht="12.95" customHeight="1" x14ac:dyDescent="0.2">
      <c r="C666" s="56"/>
      <c r="D666" s="56"/>
      <c r="G666" s="56"/>
      <c r="Q666" s="91"/>
    </row>
    <row r="667" spans="3:17" s="63" customFormat="1" ht="12.95" customHeight="1" x14ac:dyDescent="0.2">
      <c r="C667" s="56"/>
      <c r="D667" s="56"/>
      <c r="G667" s="56"/>
      <c r="Q667" s="91"/>
    </row>
    <row r="668" spans="3:17" s="63" customFormat="1" ht="12.95" customHeight="1" x14ac:dyDescent="0.2">
      <c r="C668" s="56"/>
      <c r="D668" s="56"/>
      <c r="G668" s="56"/>
      <c r="Q668" s="91"/>
    </row>
    <row r="669" spans="3:17" s="63" customFormat="1" ht="12.95" customHeight="1" x14ac:dyDescent="0.2">
      <c r="C669" s="56"/>
      <c r="D669" s="56"/>
      <c r="G669" s="56"/>
      <c r="Q669" s="91"/>
    </row>
    <row r="670" spans="3:17" s="63" customFormat="1" ht="12.95" customHeight="1" x14ac:dyDescent="0.2">
      <c r="C670" s="56"/>
      <c r="D670" s="56"/>
      <c r="G670" s="56"/>
      <c r="Q670" s="91"/>
    </row>
    <row r="671" spans="3:17" s="63" customFormat="1" ht="12.95" customHeight="1" x14ac:dyDescent="0.2">
      <c r="C671" s="56"/>
      <c r="D671" s="56"/>
      <c r="G671" s="56"/>
      <c r="Q671" s="91"/>
    </row>
    <row r="672" spans="3:17" s="63" customFormat="1" ht="12.95" customHeight="1" x14ac:dyDescent="0.2">
      <c r="C672" s="56"/>
      <c r="D672" s="56"/>
      <c r="G672" s="56"/>
      <c r="Q672" s="91"/>
    </row>
    <row r="673" spans="3:17" s="63" customFormat="1" ht="12.95" customHeight="1" x14ac:dyDescent="0.2">
      <c r="C673" s="56"/>
      <c r="D673" s="56"/>
      <c r="G673" s="56"/>
      <c r="Q673" s="91"/>
    </row>
    <row r="674" spans="3:17" s="63" customFormat="1" ht="12.95" customHeight="1" x14ac:dyDescent="0.2">
      <c r="C674" s="56"/>
      <c r="D674" s="56"/>
      <c r="G674" s="56"/>
      <c r="Q674" s="91"/>
    </row>
    <row r="675" spans="3:17" s="63" customFormat="1" ht="12.95" customHeight="1" x14ac:dyDescent="0.2">
      <c r="C675" s="56"/>
      <c r="D675" s="56"/>
      <c r="G675" s="56"/>
      <c r="Q675" s="91"/>
    </row>
    <row r="676" spans="3:17" s="63" customFormat="1" ht="12.95" customHeight="1" x14ac:dyDescent="0.2">
      <c r="C676" s="56"/>
      <c r="D676" s="56"/>
      <c r="G676" s="56"/>
      <c r="Q676" s="91"/>
    </row>
    <row r="677" spans="3:17" s="63" customFormat="1" ht="12.95" customHeight="1" x14ac:dyDescent="0.2">
      <c r="C677" s="56"/>
      <c r="D677" s="56"/>
      <c r="G677" s="56"/>
      <c r="Q677" s="91"/>
    </row>
    <row r="678" spans="3:17" s="63" customFormat="1" ht="12.95" customHeight="1" x14ac:dyDescent="0.2">
      <c r="C678" s="56"/>
      <c r="D678" s="56"/>
      <c r="G678" s="56"/>
      <c r="Q678" s="91"/>
    </row>
    <row r="679" spans="3:17" s="63" customFormat="1" ht="12.95" customHeight="1" x14ac:dyDescent="0.2">
      <c r="C679" s="56"/>
      <c r="D679" s="56"/>
      <c r="G679" s="56"/>
      <c r="Q679" s="91"/>
    </row>
    <row r="680" spans="3:17" s="63" customFormat="1" ht="12.95" customHeight="1" x14ac:dyDescent="0.2">
      <c r="C680" s="56"/>
      <c r="D680" s="56"/>
      <c r="G680" s="56"/>
      <c r="Q680" s="91"/>
    </row>
    <row r="681" spans="3:17" s="63" customFormat="1" ht="12.95" customHeight="1" x14ac:dyDescent="0.2">
      <c r="C681" s="56"/>
      <c r="D681" s="56"/>
      <c r="G681" s="56"/>
      <c r="Q681" s="91"/>
    </row>
    <row r="682" spans="3:17" s="63" customFormat="1" ht="12.95" customHeight="1" x14ac:dyDescent="0.2">
      <c r="C682" s="56"/>
      <c r="D682" s="56"/>
      <c r="G682" s="56"/>
      <c r="Q682" s="91"/>
    </row>
    <row r="683" spans="3:17" s="63" customFormat="1" ht="12.95" customHeight="1" x14ac:dyDescent="0.2">
      <c r="C683" s="56"/>
      <c r="D683" s="56"/>
      <c r="G683" s="56"/>
      <c r="Q683" s="91"/>
    </row>
    <row r="684" spans="3:17" s="63" customFormat="1" ht="12.95" customHeight="1" x14ac:dyDescent="0.2">
      <c r="C684" s="56"/>
      <c r="D684" s="56"/>
      <c r="G684" s="56"/>
      <c r="Q684" s="91"/>
    </row>
    <row r="685" spans="3:17" s="63" customFormat="1" ht="12.95" customHeight="1" x14ac:dyDescent="0.2">
      <c r="C685" s="56"/>
      <c r="D685" s="56"/>
      <c r="G685" s="56"/>
      <c r="Q685" s="91"/>
    </row>
    <row r="686" spans="3:17" s="63" customFormat="1" ht="12.95" customHeight="1" x14ac:dyDescent="0.2">
      <c r="C686" s="56"/>
      <c r="D686" s="56"/>
      <c r="G686" s="56"/>
      <c r="Q686" s="91"/>
    </row>
    <row r="687" spans="3:17" s="63" customFormat="1" ht="12.95" customHeight="1" x14ac:dyDescent="0.2">
      <c r="C687" s="56"/>
      <c r="D687" s="56"/>
      <c r="G687" s="56"/>
      <c r="Q687" s="91"/>
    </row>
    <row r="688" spans="3:17" s="63" customFormat="1" ht="12.95" customHeight="1" x14ac:dyDescent="0.2">
      <c r="C688" s="56"/>
      <c r="D688" s="56"/>
      <c r="G688" s="56"/>
      <c r="Q688" s="91"/>
    </row>
    <row r="689" spans="3:17" s="63" customFormat="1" ht="12.95" customHeight="1" x14ac:dyDescent="0.2">
      <c r="C689" s="56"/>
      <c r="D689" s="56"/>
      <c r="G689" s="56"/>
      <c r="Q689" s="91"/>
    </row>
    <row r="690" spans="3:17" s="63" customFormat="1" ht="12.95" customHeight="1" x14ac:dyDescent="0.2">
      <c r="C690" s="56"/>
      <c r="D690" s="56"/>
      <c r="G690" s="56"/>
      <c r="Q690" s="91"/>
    </row>
    <row r="691" spans="3:17" s="63" customFormat="1" ht="12.95" customHeight="1" x14ac:dyDescent="0.2">
      <c r="C691" s="56"/>
      <c r="D691" s="56"/>
      <c r="G691" s="56"/>
      <c r="Q691" s="91"/>
    </row>
    <row r="692" spans="3:17" s="63" customFormat="1" ht="12.95" customHeight="1" x14ac:dyDescent="0.2">
      <c r="C692" s="56"/>
      <c r="D692" s="56"/>
      <c r="G692" s="56"/>
      <c r="Q692" s="91"/>
    </row>
    <row r="693" spans="3:17" s="63" customFormat="1" ht="12.95" customHeight="1" x14ac:dyDescent="0.2">
      <c r="C693" s="56"/>
      <c r="D693" s="56"/>
      <c r="G693" s="56"/>
      <c r="Q693" s="91"/>
    </row>
    <row r="694" spans="3:17" s="63" customFormat="1" ht="12.95" customHeight="1" x14ac:dyDescent="0.2">
      <c r="C694" s="56"/>
      <c r="D694" s="56"/>
      <c r="G694" s="56"/>
      <c r="Q694" s="91"/>
    </row>
    <row r="695" spans="3:17" s="63" customFormat="1" ht="12.95" customHeight="1" x14ac:dyDescent="0.2">
      <c r="C695" s="56"/>
      <c r="D695" s="56"/>
      <c r="G695" s="56"/>
      <c r="Q695" s="91"/>
    </row>
    <row r="696" spans="3:17" s="63" customFormat="1" ht="12.95" customHeight="1" x14ac:dyDescent="0.2">
      <c r="C696" s="56"/>
      <c r="D696" s="56"/>
      <c r="G696" s="56"/>
      <c r="Q696" s="91"/>
    </row>
    <row r="697" spans="3:17" s="63" customFormat="1" ht="12.95" customHeight="1" x14ac:dyDescent="0.2">
      <c r="C697" s="56"/>
      <c r="D697" s="56"/>
      <c r="G697" s="56"/>
      <c r="Q697" s="91"/>
    </row>
    <row r="698" spans="3:17" s="63" customFormat="1" ht="12.95" customHeight="1" x14ac:dyDescent="0.2">
      <c r="C698" s="56"/>
      <c r="D698" s="56"/>
      <c r="G698" s="56"/>
      <c r="Q698" s="91"/>
    </row>
    <row r="699" spans="3:17" s="63" customFormat="1" ht="12.95" customHeight="1" x14ac:dyDescent="0.2">
      <c r="G699" s="56"/>
      <c r="Q699" s="91"/>
    </row>
    <row r="700" spans="3:17" s="63" customFormat="1" ht="12.95" customHeight="1" x14ac:dyDescent="0.2">
      <c r="G700" s="56"/>
      <c r="Q700" s="91"/>
    </row>
  </sheetData>
  <sheetProtection selectLockedCells="1" selectUnlockedCells="1"/>
  <sortState xmlns:xlrd2="http://schemas.microsoft.com/office/spreadsheetml/2017/richdata2" ref="A21:U513">
    <sortCondition ref="C21:C51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6"/>
  <sheetViews>
    <sheetView topLeftCell="A400" workbookViewId="0">
      <selection activeCell="A202" sqref="A202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37" t="s">
        <v>179</v>
      </c>
      <c r="I1" s="38" t="s">
        <v>180</v>
      </c>
      <c r="J1" s="39" t="s">
        <v>30</v>
      </c>
    </row>
    <row r="2" spans="1:16" x14ac:dyDescent="0.2">
      <c r="I2" s="40" t="s">
        <v>181</v>
      </c>
      <c r="J2" s="41" t="s">
        <v>27</v>
      </c>
    </row>
    <row r="3" spans="1:16" x14ac:dyDescent="0.2">
      <c r="A3" s="42" t="s">
        <v>182</v>
      </c>
      <c r="I3" s="40" t="s">
        <v>183</v>
      </c>
      <c r="J3" s="41" t="s">
        <v>21</v>
      </c>
    </row>
    <row r="4" spans="1:16" x14ac:dyDescent="0.2">
      <c r="I4" s="40" t="s">
        <v>184</v>
      </c>
      <c r="J4" s="41" t="s">
        <v>21</v>
      </c>
    </row>
    <row r="5" spans="1:16" x14ac:dyDescent="0.2">
      <c r="I5" s="43" t="s">
        <v>185</v>
      </c>
      <c r="J5" s="44" t="s">
        <v>24</v>
      </c>
    </row>
    <row r="11" spans="1:16" ht="12.75" customHeight="1" x14ac:dyDescent="0.2">
      <c r="A11" s="2" t="str">
        <f t="shared" ref="A11:A74" si="0">P11</f>
        <v> AVSJ 18.113 </v>
      </c>
      <c r="B11" s="17" t="str">
        <f t="shared" ref="B11:B74" si="1">IF(H11=INT(H11),"I","II")</f>
        <v>I</v>
      </c>
      <c r="C11" s="2">
        <f t="shared" ref="C11:C74" si="2">1*G11</f>
        <v>38943.724999999999</v>
      </c>
      <c r="D11" t="str">
        <f t="shared" ref="D11:D74" si="3">VLOOKUP(F11,I$1:J$5,2,FALSE)</f>
        <v>vis</v>
      </c>
      <c r="E11">
        <f>VLOOKUP(C11,'Active 1'!C$21:E$969,3,FALSE)</f>
        <v>9.0047848578318384</v>
      </c>
      <c r="F11" s="17" t="s">
        <v>185</v>
      </c>
      <c r="G11" t="str">
        <f t="shared" ref="G11:G74" si="4">MID(I11,3,LEN(I11)-3)</f>
        <v>38943.725</v>
      </c>
      <c r="H11" s="2">
        <f t="shared" ref="H11:H74" si="5">1*K11</f>
        <v>9</v>
      </c>
      <c r="I11" s="45" t="s">
        <v>186</v>
      </c>
      <c r="J11" s="46" t="s">
        <v>187</v>
      </c>
      <c r="K11" s="45">
        <v>9</v>
      </c>
      <c r="L11" s="45" t="s">
        <v>188</v>
      </c>
      <c r="M11" s="46" t="s">
        <v>189</v>
      </c>
      <c r="N11" s="46" t="s">
        <v>190</v>
      </c>
      <c r="O11" s="47" t="s">
        <v>191</v>
      </c>
      <c r="P11" s="47" t="s">
        <v>192</v>
      </c>
    </row>
    <row r="12" spans="1:16" ht="12.75" customHeight="1" x14ac:dyDescent="0.2">
      <c r="A12" s="2" t="str">
        <f t="shared" si="0"/>
        <v> AVSJ 18.113 </v>
      </c>
      <c r="B12" s="17" t="str">
        <f t="shared" si="1"/>
        <v>I</v>
      </c>
      <c r="C12" s="2">
        <f t="shared" si="2"/>
        <v>38945.711000000003</v>
      </c>
      <c r="D12" t="str">
        <f t="shared" si="3"/>
        <v>vis</v>
      </c>
      <c r="E12">
        <f>VLOOKUP(C12,'Active 1'!C$21:E$969,3,FALSE)</f>
        <v>12.007387733536829</v>
      </c>
      <c r="F12" s="17" t="s">
        <v>185</v>
      </c>
      <c r="G12" t="str">
        <f t="shared" si="4"/>
        <v>38945.711</v>
      </c>
      <c r="H12" s="2">
        <f t="shared" si="5"/>
        <v>12</v>
      </c>
      <c r="I12" s="45" t="s">
        <v>193</v>
      </c>
      <c r="J12" s="46" t="s">
        <v>194</v>
      </c>
      <c r="K12" s="45">
        <v>12</v>
      </c>
      <c r="L12" s="45" t="s">
        <v>195</v>
      </c>
      <c r="M12" s="46" t="s">
        <v>189</v>
      </c>
      <c r="N12" s="46" t="s">
        <v>190</v>
      </c>
      <c r="O12" s="47" t="s">
        <v>191</v>
      </c>
      <c r="P12" s="47" t="s">
        <v>192</v>
      </c>
    </row>
    <row r="13" spans="1:16" ht="12.75" customHeight="1" x14ac:dyDescent="0.2">
      <c r="A13" s="2" t="str">
        <f t="shared" si="0"/>
        <v> AVSJ 18.113 </v>
      </c>
      <c r="B13" s="17" t="str">
        <f t="shared" si="1"/>
        <v>I</v>
      </c>
      <c r="C13" s="2">
        <f t="shared" si="2"/>
        <v>38947.694000000003</v>
      </c>
      <c r="D13" t="str">
        <f t="shared" si="3"/>
        <v>vis</v>
      </c>
      <c r="E13">
        <f>VLOOKUP(C13,'Active 1'!C$21:E$969,3,FALSE)</f>
        <v>15.005454955344614</v>
      </c>
      <c r="F13" s="17" t="s">
        <v>185</v>
      </c>
      <c r="G13" t="str">
        <f t="shared" si="4"/>
        <v>38947.694</v>
      </c>
      <c r="H13" s="2">
        <f t="shared" si="5"/>
        <v>15</v>
      </c>
      <c r="I13" s="45" t="s">
        <v>196</v>
      </c>
      <c r="J13" s="46" t="s">
        <v>197</v>
      </c>
      <c r="K13" s="45">
        <v>15</v>
      </c>
      <c r="L13" s="45" t="s">
        <v>198</v>
      </c>
      <c r="M13" s="46" t="s">
        <v>189</v>
      </c>
      <c r="N13" s="46" t="s">
        <v>190</v>
      </c>
      <c r="O13" s="47" t="s">
        <v>191</v>
      </c>
      <c r="P13" s="47" t="s">
        <v>192</v>
      </c>
    </row>
    <row r="14" spans="1:16" ht="12.75" customHeight="1" x14ac:dyDescent="0.2">
      <c r="A14" s="2" t="str">
        <f t="shared" si="0"/>
        <v> ORI 120 </v>
      </c>
      <c r="B14" s="17" t="str">
        <f t="shared" si="1"/>
        <v>I</v>
      </c>
      <c r="C14" s="2">
        <f t="shared" si="2"/>
        <v>40790.432999999997</v>
      </c>
      <c r="D14" t="str">
        <f t="shared" si="3"/>
        <v>vis</v>
      </c>
      <c r="E14">
        <f>VLOOKUP(C14,'Active 1'!C$21:E$969,3,FALSE)</f>
        <v>2801.0142266378216</v>
      </c>
      <c r="F14" s="17" t="s">
        <v>185</v>
      </c>
      <c r="G14" t="str">
        <f t="shared" si="4"/>
        <v>40790.433</v>
      </c>
      <c r="H14" s="2">
        <f t="shared" si="5"/>
        <v>2801</v>
      </c>
      <c r="I14" s="45" t="s">
        <v>199</v>
      </c>
      <c r="J14" s="46" t="s">
        <v>200</v>
      </c>
      <c r="K14" s="45">
        <v>2801</v>
      </c>
      <c r="L14" s="45" t="s">
        <v>201</v>
      </c>
      <c r="M14" s="46" t="s">
        <v>202</v>
      </c>
      <c r="N14" s="46"/>
      <c r="O14" s="47" t="s">
        <v>203</v>
      </c>
      <c r="P14" s="47" t="s">
        <v>204</v>
      </c>
    </row>
    <row r="15" spans="1:16" ht="12.75" customHeight="1" x14ac:dyDescent="0.2">
      <c r="A15" s="2" t="str">
        <f t="shared" si="0"/>
        <v> ORI 120 </v>
      </c>
      <c r="B15" s="17" t="str">
        <f t="shared" si="1"/>
        <v>I</v>
      </c>
      <c r="C15" s="2">
        <f t="shared" si="2"/>
        <v>40796.379000000001</v>
      </c>
      <c r="D15" t="str">
        <f t="shared" si="3"/>
        <v>vis</v>
      </c>
      <c r="E15">
        <f>VLOOKUP(C15,'Active 1'!C$21:E$969,3,FALSE)</f>
        <v>2810.0038926493585</v>
      </c>
      <c r="F15" s="17" t="s">
        <v>185</v>
      </c>
      <c r="G15" t="str">
        <f t="shared" si="4"/>
        <v>40796.379</v>
      </c>
      <c r="H15" s="2">
        <f t="shared" si="5"/>
        <v>2810</v>
      </c>
      <c r="I15" s="45" t="s">
        <v>205</v>
      </c>
      <c r="J15" s="46" t="s">
        <v>206</v>
      </c>
      <c r="K15" s="45">
        <v>2810</v>
      </c>
      <c r="L15" s="45" t="s">
        <v>188</v>
      </c>
      <c r="M15" s="46" t="s">
        <v>202</v>
      </c>
      <c r="N15" s="46"/>
      <c r="O15" s="47" t="s">
        <v>203</v>
      </c>
      <c r="P15" s="47" t="s">
        <v>204</v>
      </c>
    </row>
    <row r="16" spans="1:16" ht="12.75" customHeight="1" x14ac:dyDescent="0.2">
      <c r="A16" s="2" t="str">
        <f t="shared" si="0"/>
        <v> ORI 120 </v>
      </c>
      <c r="B16" s="17" t="str">
        <f t="shared" si="1"/>
        <v>I</v>
      </c>
      <c r="C16" s="2">
        <f t="shared" si="2"/>
        <v>40798.368000000002</v>
      </c>
      <c r="D16" t="str">
        <f t="shared" si="3"/>
        <v>vis</v>
      </c>
      <c r="E16">
        <f>VLOOKUP(C16,'Active 1'!C$21:E$969,3,FALSE)</f>
        <v>2813.0110311789499</v>
      </c>
      <c r="F16" s="17" t="s">
        <v>185</v>
      </c>
      <c r="G16" t="str">
        <f t="shared" si="4"/>
        <v>40798.368</v>
      </c>
      <c r="H16" s="2">
        <f t="shared" si="5"/>
        <v>2813</v>
      </c>
      <c r="I16" s="45" t="s">
        <v>207</v>
      </c>
      <c r="J16" s="46" t="s">
        <v>208</v>
      </c>
      <c r="K16" s="45">
        <v>2813</v>
      </c>
      <c r="L16" s="45" t="s">
        <v>209</v>
      </c>
      <c r="M16" s="46" t="s">
        <v>202</v>
      </c>
      <c r="N16" s="46"/>
      <c r="O16" s="47" t="s">
        <v>203</v>
      </c>
      <c r="P16" s="47" t="s">
        <v>204</v>
      </c>
    </row>
    <row r="17" spans="1:16" ht="12.75" customHeight="1" x14ac:dyDescent="0.2">
      <c r="A17" s="2" t="str">
        <f t="shared" si="0"/>
        <v> ORI 121 </v>
      </c>
      <c r="B17" s="17" t="str">
        <f t="shared" si="1"/>
        <v>I</v>
      </c>
      <c r="C17" s="2">
        <f t="shared" si="2"/>
        <v>40849.305</v>
      </c>
      <c r="D17" t="str">
        <f t="shared" si="3"/>
        <v>vis</v>
      </c>
      <c r="E17">
        <f>VLOOKUP(C17,'Active 1'!C$21:E$969,3,FALSE)</f>
        <v>2890.0218985905503</v>
      </c>
      <c r="F17" s="17" t="s">
        <v>185</v>
      </c>
      <c r="G17" t="str">
        <f t="shared" si="4"/>
        <v>40849.305</v>
      </c>
      <c r="H17" s="2">
        <f t="shared" si="5"/>
        <v>2890</v>
      </c>
      <c r="I17" s="45" t="s">
        <v>210</v>
      </c>
      <c r="J17" s="46" t="s">
        <v>211</v>
      </c>
      <c r="K17" s="45">
        <v>2890</v>
      </c>
      <c r="L17" s="45" t="s">
        <v>212</v>
      </c>
      <c r="M17" s="46" t="s">
        <v>202</v>
      </c>
      <c r="N17" s="46"/>
      <c r="O17" s="47" t="s">
        <v>203</v>
      </c>
      <c r="P17" s="47" t="s">
        <v>213</v>
      </c>
    </row>
    <row r="18" spans="1:16" ht="12.75" customHeight="1" x14ac:dyDescent="0.2">
      <c r="A18" s="2" t="str">
        <f t="shared" si="0"/>
        <v> ORI 121 </v>
      </c>
      <c r="B18" s="17" t="str">
        <f t="shared" si="1"/>
        <v>I</v>
      </c>
      <c r="C18" s="2">
        <f t="shared" si="2"/>
        <v>40851.286</v>
      </c>
      <c r="D18" t="str">
        <f t="shared" si="3"/>
        <v>vis</v>
      </c>
      <c r="E18">
        <f>VLOOKUP(C18,'Active 1'!C$21:E$969,3,FALSE)</f>
        <v>2893.0169420430971</v>
      </c>
      <c r="F18" s="17" t="s">
        <v>185</v>
      </c>
      <c r="G18" t="str">
        <f t="shared" si="4"/>
        <v>40851.286</v>
      </c>
      <c r="H18" s="2">
        <f t="shared" si="5"/>
        <v>2893</v>
      </c>
      <c r="I18" s="45" t="s">
        <v>214</v>
      </c>
      <c r="J18" s="46" t="s">
        <v>215</v>
      </c>
      <c r="K18" s="45">
        <v>2893</v>
      </c>
      <c r="L18" s="45" t="s">
        <v>216</v>
      </c>
      <c r="M18" s="46" t="s">
        <v>202</v>
      </c>
      <c r="N18" s="46"/>
      <c r="O18" s="47" t="s">
        <v>203</v>
      </c>
      <c r="P18" s="47" t="s">
        <v>213</v>
      </c>
    </row>
    <row r="19" spans="1:16" x14ac:dyDescent="0.2">
      <c r="A19" s="2" t="str">
        <f t="shared" si="0"/>
        <v> ORI 124 </v>
      </c>
      <c r="B19" s="17" t="str">
        <f t="shared" si="1"/>
        <v>I</v>
      </c>
      <c r="C19" s="2">
        <f t="shared" si="2"/>
        <v>41006.722000000002</v>
      </c>
      <c r="D19" t="str">
        <f t="shared" si="3"/>
        <v>vis</v>
      </c>
      <c r="E19">
        <f>VLOOKUP(C19,'Active 1'!C$21:E$969,3,FALSE)</f>
        <v>3128.0182414323449</v>
      </c>
      <c r="F19" s="17" t="s">
        <v>185</v>
      </c>
      <c r="G19" t="str">
        <f t="shared" si="4"/>
        <v>41006.722</v>
      </c>
      <c r="H19" s="2">
        <f t="shared" si="5"/>
        <v>3128</v>
      </c>
      <c r="I19" s="45" t="s">
        <v>217</v>
      </c>
      <c r="J19" s="46" t="s">
        <v>218</v>
      </c>
      <c r="K19" s="45">
        <v>3128</v>
      </c>
      <c r="L19" s="45" t="s">
        <v>219</v>
      </c>
      <c r="M19" s="46" t="s">
        <v>202</v>
      </c>
      <c r="N19" s="46"/>
      <c r="O19" s="47" t="s">
        <v>203</v>
      </c>
      <c r="P19" s="47" t="s">
        <v>220</v>
      </c>
    </row>
    <row r="20" spans="1:16" x14ac:dyDescent="0.2">
      <c r="A20" s="2" t="str">
        <f t="shared" si="0"/>
        <v> ORI 124 </v>
      </c>
      <c r="B20" s="17" t="str">
        <f t="shared" si="1"/>
        <v>I</v>
      </c>
      <c r="C20" s="2">
        <f t="shared" si="2"/>
        <v>41012.661999999997</v>
      </c>
      <c r="D20" t="str">
        <f t="shared" si="3"/>
        <v>vis</v>
      </c>
      <c r="E20">
        <f>VLOOKUP(C20,'Active 1'!C$21:E$969,3,FALSE)</f>
        <v>3136.9988361360874</v>
      </c>
      <c r="F20" s="17" t="s">
        <v>185</v>
      </c>
      <c r="G20" t="str">
        <f t="shared" si="4"/>
        <v>41012.662</v>
      </c>
      <c r="H20" s="2">
        <f t="shared" si="5"/>
        <v>3137</v>
      </c>
      <c r="I20" s="45" t="s">
        <v>221</v>
      </c>
      <c r="J20" s="46" t="s">
        <v>222</v>
      </c>
      <c r="K20" s="45">
        <v>3137</v>
      </c>
      <c r="L20" s="45" t="s">
        <v>223</v>
      </c>
      <c r="M20" s="46" t="s">
        <v>202</v>
      </c>
      <c r="N20" s="46"/>
      <c r="O20" s="47" t="s">
        <v>203</v>
      </c>
      <c r="P20" s="47" t="s">
        <v>220</v>
      </c>
    </row>
    <row r="21" spans="1:16" x14ac:dyDescent="0.2">
      <c r="A21" s="2" t="str">
        <f t="shared" si="0"/>
        <v> ORI 124 </v>
      </c>
      <c r="B21" s="17" t="str">
        <f t="shared" si="1"/>
        <v>I</v>
      </c>
      <c r="C21" s="2">
        <f t="shared" si="2"/>
        <v>41016.644999999997</v>
      </c>
      <c r="D21" t="str">
        <f t="shared" si="3"/>
        <v>vis</v>
      </c>
      <c r="E21">
        <f>VLOOKUP(C21,'Active 1'!C$21:E$969,3,FALSE)</f>
        <v>3143.0206726184174</v>
      </c>
      <c r="F21" s="17" t="s">
        <v>185</v>
      </c>
      <c r="G21" t="str">
        <f t="shared" si="4"/>
        <v>41016.645</v>
      </c>
      <c r="H21" s="2">
        <f t="shared" si="5"/>
        <v>3143</v>
      </c>
      <c r="I21" s="45" t="s">
        <v>224</v>
      </c>
      <c r="J21" s="46" t="s">
        <v>225</v>
      </c>
      <c r="K21" s="45">
        <v>3143</v>
      </c>
      <c r="L21" s="45" t="s">
        <v>212</v>
      </c>
      <c r="M21" s="46" t="s">
        <v>202</v>
      </c>
      <c r="N21" s="46"/>
      <c r="O21" s="47" t="s">
        <v>203</v>
      </c>
      <c r="P21" s="47" t="s">
        <v>220</v>
      </c>
    </row>
    <row r="22" spans="1:16" x14ac:dyDescent="0.2">
      <c r="A22" s="2" t="str">
        <f t="shared" si="0"/>
        <v> ORI 125 </v>
      </c>
      <c r="B22" s="17" t="str">
        <f t="shared" si="1"/>
        <v>I</v>
      </c>
      <c r="C22" s="2">
        <f t="shared" si="2"/>
        <v>41059.625999999997</v>
      </c>
      <c r="D22" t="str">
        <f t="shared" si="3"/>
        <v>vis</v>
      </c>
      <c r="E22">
        <f>VLOOKUP(C22,'Active 1'!C$21:E$969,3,FALSE)</f>
        <v>3208.0029859116639</v>
      </c>
      <c r="F22" s="17" t="s">
        <v>185</v>
      </c>
      <c r="G22" t="str">
        <f t="shared" si="4"/>
        <v>41059.626</v>
      </c>
      <c r="H22" s="2">
        <f t="shared" si="5"/>
        <v>3208</v>
      </c>
      <c r="I22" s="45" t="s">
        <v>226</v>
      </c>
      <c r="J22" s="46" t="s">
        <v>227</v>
      </c>
      <c r="K22" s="45">
        <v>3208</v>
      </c>
      <c r="L22" s="45" t="s">
        <v>228</v>
      </c>
      <c r="M22" s="46" t="s">
        <v>202</v>
      </c>
      <c r="N22" s="46"/>
      <c r="O22" s="47" t="s">
        <v>203</v>
      </c>
      <c r="P22" s="47" t="s">
        <v>229</v>
      </c>
    </row>
    <row r="23" spans="1:16" x14ac:dyDescent="0.2">
      <c r="A23" s="2" t="str">
        <f t="shared" si="0"/>
        <v> ORI 125 </v>
      </c>
      <c r="B23" s="17" t="str">
        <f t="shared" si="1"/>
        <v>I</v>
      </c>
      <c r="C23" s="2">
        <f t="shared" si="2"/>
        <v>41126.432000000001</v>
      </c>
      <c r="D23" t="str">
        <f t="shared" si="3"/>
        <v>vis</v>
      </c>
      <c r="E23">
        <f>VLOOKUP(C23,'Active 1'!C$21:E$969,3,FALSE)</f>
        <v>3309.0059505208851</v>
      </c>
      <c r="F23" s="17" t="s">
        <v>185</v>
      </c>
      <c r="G23" t="str">
        <f t="shared" si="4"/>
        <v>41126.432</v>
      </c>
      <c r="H23" s="2">
        <f t="shared" si="5"/>
        <v>3309</v>
      </c>
      <c r="I23" s="45" t="s">
        <v>230</v>
      </c>
      <c r="J23" s="46" t="s">
        <v>231</v>
      </c>
      <c r="K23" s="45">
        <v>3309</v>
      </c>
      <c r="L23" s="45" t="s">
        <v>198</v>
      </c>
      <c r="M23" s="46" t="s">
        <v>202</v>
      </c>
      <c r="N23" s="46"/>
      <c r="O23" s="47" t="s">
        <v>203</v>
      </c>
      <c r="P23" s="47" t="s">
        <v>229</v>
      </c>
    </row>
    <row r="24" spans="1:16" x14ac:dyDescent="0.2">
      <c r="A24" s="2" t="str">
        <f t="shared" si="0"/>
        <v> ORI 126 </v>
      </c>
      <c r="B24" s="17" t="str">
        <f t="shared" si="1"/>
        <v>I</v>
      </c>
      <c r="C24" s="2">
        <f t="shared" si="2"/>
        <v>41126.438999999998</v>
      </c>
      <c r="D24" t="str">
        <f t="shared" si="3"/>
        <v>vis</v>
      </c>
      <c r="E24">
        <f>VLOOKUP(C24,'Active 1'!C$21:E$969,3,FALSE)</f>
        <v>3309.0165337132939</v>
      </c>
      <c r="F24" s="17" t="s">
        <v>185</v>
      </c>
      <c r="G24" t="str">
        <f t="shared" si="4"/>
        <v>41126.439</v>
      </c>
      <c r="H24" s="2">
        <f t="shared" si="5"/>
        <v>3309</v>
      </c>
      <c r="I24" s="45" t="s">
        <v>232</v>
      </c>
      <c r="J24" s="46" t="s">
        <v>233</v>
      </c>
      <c r="K24" s="45">
        <v>3309</v>
      </c>
      <c r="L24" s="45" t="s">
        <v>216</v>
      </c>
      <c r="M24" s="46" t="s">
        <v>202</v>
      </c>
      <c r="N24" s="46"/>
      <c r="O24" s="47" t="s">
        <v>234</v>
      </c>
      <c r="P24" s="47" t="s">
        <v>235</v>
      </c>
    </row>
    <row r="25" spans="1:16" x14ac:dyDescent="0.2">
      <c r="A25" s="2" t="str">
        <f t="shared" si="0"/>
        <v> ORI 126 </v>
      </c>
      <c r="B25" s="17" t="str">
        <f t="shared" si="1"/>
        <v>I</v>
      </c>
      <c r="C25" s="2">
        <f t="shared" si="2"/>
        <v>41134.379999999997</v>
      </c>
      <c r="D25" t="str">
        <f t="shared" si="3"/>
        <v>vis</v>
      </c>
      <c r="E25">
        <f>VLOOKUP(C25,'Active 1'!C$21:E$969,3,FALSE)</f>
        <v>3321.0224095621948</v>
      </c>
      <c r="F25" s="17" t="s">
        <v>185</v>
      </c>
      <c r="G25" t="str">
        <f t="shared" si="4"/>
        <v>41134.380</v>
      </c>
      <c r="H25" s="2">
        <f t="shared" si="5"/>
        <v>3321</v>
      </c>
      <c r="I25" s="45" t="s">
        <v>236</v>
      </c>
      <c r="J25" s="46" t="s">
        <v>237</v>
      </c>
      <c r="K25" s="45">
        <v>3321</v>
      </c>
      <c r="L25" s="45" t="s">
        <v>238</v>
      </c>
      <c r="M25" s="46" t="s">
        <v>202</v>
      </c>
      <c r="N25" s="46"/>
      <c r="O25" s="47" t="s">
        <v>239</v>
      </c>
      <c r="P25" s="47" t="s">
        <v>235</v>
      </c>
    </row>
    <row r="26" spans="1:16" x14ac:dyDescent="0.2">
      <c r="A26" s="2" t="str">
        <f t="shared" si="0"/>
        <v> ORI 126 </v>
      </c>
      <c r="B26" s="17" t="str">
        <f t="shared" si="1"/>
        <v>I</v>
      </c>
      <c r="C26" s="2">
        <f t="shared" si="2"/>
        <v>41173.375999999997</v>
      </c>
      <c r="D26" t="str">
        <f t="shared" si="3"/>
        <v>vis</v>
      </c>
      <c r="E26">
        <f>VLOOKUP(C26,'Active 1'!C$21:E$969,3,FALSE)</f>
        <v>3379.9798626038505</v>
      </c>
      <c r="F26" s="17" t="s">
        <v>185</v>
      </c>
      <c r="G26" t="str">
        <f t="shared" si="4"/>
        <v>41173.376</v>
      </c>
      <c r="H26" s="2">
        <f t="shared" si="5"/>
        <v>3380</v>
      </c>
      <c r="I26" s="45" t="s">
        <v>240</v>
      </c>
      <c r="J26" s="46" t="s">
        <v>241</v>
      </c>
      <c r="K26" s="45">
        <v>3380</v>
      </c>
      <c r="L26" s="45" t="s">
        <v>242</v>
      </c>
      <c r="M26" s="46" t="s">
        <v>202</v>
      </c>
      <c r="N26" s="46"/>
      <c r="O26" s="47" t="s">
        <v>239</v>
      </c>
      <c r="P26" s="47" t="s">
        <v>235</v>
      </c>
    </row>
    <row r="27" spans="1:16" x14ac:dyDescent="0.2">
      <c r="A27" s="2" t="str">
        <f t="shared" si="0"/>
        <v> ORI 126 </v>
      </c>
      <c r="B27" s="17" t="str">
        <f t="shared" si="1"/>
        <v>I</v>
      </c>
      <c r="C27" s="2">
        <f t="shared" si="2"/>
        <v>41173.377</v>
      </c>
      <c r="D27" t="str">
        <f t="shared" si="3"/>
        <v>vis</v>
      </c>
      <c r="E27">
        <f>VLOOKUP(C27,'Active 1'!C$21:E$969,3,FALSE)</f>
        <v>3379.9813744884864</v>
      </c>
      <c r="F27" s="17" t="s">
        <v>185</v>
      </c>
      <c r="G27" t="str">
        <f t="shared" si="4"/>
        <v>41173.377</v>
      </c>
      <c r="H27" s="2">
        <f t="shared" si="5"/>
        <v>3380</v>
      </c>
      <c r="I27" s="45" t="s">
        <v>243</v>
      </c>
      <c r="J27" s="46" t="s">
        <v>244</v>
      </c>
      <c r="K27" s="45">
        <v>3380</v>
      </c>
      <c r="L27" s="45" t="s">
        <v>245</v>
      </c>
      <c r="M27" s="46" t="s">
        <v>202</v>
      </c>
      <c r="N27" s="46"/>
      <c r="O27" s="47" t="s">
        <v>246</v>
      </c>
      <c r="P27" s="47" t="s">
        <v>235</v>
      </c>
    </row>
    <row r="28" spans="1:16" x14ac:dyDescent="0.2">
      <c r="A28" s="2" t="str">
        <f t="shared" si="0"/>
        <v> ORI 126 </v>
      </c>
      <c r="B28" s="17" t="str">
        <f t="shared" si="1"/>
        <v>I</v>
      </c>
      <c r="C28" s="2">
        <f t="shared" si="2"/>
        <v>41173.385999999999</v>
      </c>
      <c r="D28" t="str">
        <f t="shared" si="3"/>
        <v>vis</v>
      </c>
      <c r="E28">
        <f>VLOOKUP(C28,'Active 1'!C$21:E$969,3,FALSE)</f>
        <v>3379.994981450156</v>
      </c>
      <c r="F28" s="17" t="s">
        <v>185</v>
      </c>
      <c r="G28" t="str">
        <f t="shared" si="4"/>
        <v>41173.386</v>
      </c>
      <c r="H28" s="2">
        <f t="shared" si="5"/>
        <v>3380</v>
      </c>
      <c r="I28" s="45" t="s">
        <v>247</v>
      </c>
      <c r="J28" s="46" t="s">
        <v>248</v>
      </c>
      <c r="K28" s="45">
        <v>3380</v>
      </c>
      <c r="L28" s="45" t="s">
        <v>249</v>
      </c>
      <c r="M28" s="46" t="s">
        <v>202</v>
      </c>
      <c r="N28" s="46"/>
      <c r="O28" s="47" t="s">
        <v>234</v>
      </c>
      <c r="P28" s="47" t="s">
        <v>235</v>
      </c>
    </row>
    <row r="29" spans="1:16" x14ac:dyDescent="0.2">
      <c r="A29" s="2" t="str">
        <f t="shared" si="0"/>
        <v> ORI 126 </v>
      </c>
      <c r="B29" s="17" t="str">
        <f t="shared" si="1"/>
        <v>I</v>
      </c>
      <c r="C29" s="2">
        <f t="shared" si="2"/>
        <v>41173.394</v>
      </c>
      <c r="D29" t="str">
        <f t="shared" si="3"/>
        <v>vis</v>
      </c>
      <c r="E29">
        <f>VLOOKUP(C29,'Active 1'!C$21:E$969,3,FALSE)</f>
        <v>3380.0070765272008</v>
      </c>
      <c r="F29" s="17" t="s">
        <v>185</v>
      </c>
      <c r="G29" t="str">
        <f t="shared" si="4"/>
        <v>41173.394</v>
      </c>
      <c r="H29" s="2">
        <f t="shared" si="5"/>
        <v>3380</v>
      </c>
      <c r="I29" s="45" t="s">
        <v>250</v>
      </c>
      <c r="J29" s="46" t="s">
        <v>251</v>
      </c>
      <c r="K29" s="45">
        <v>3380</v>
      </c>
      <c r="L29" s="45" t="s">
        <v>195</v>
      </c>
      <c r="M29" s="46" t="s">
        <v>202</v>
      </c>
      <c r="N29" s="46"/>
      <c r="O29" s="47" t="s">
        <v>252</v>
      </c>
      <c r="P29" s="47" t="s">
        <v>235</v>
      </c>
    </row>
    <row r="30" spans="1:16" x14ac:dyDescent="0.2">
      <c r="A30" s="2" t="str">
        <f t="shared" si="0"/>
        <v> ORI 126 </v>
      </c>
      <c r="B30" s="17" t="str">
        <f t="shared" si="1"/>
        <v>I</v>
      </c>
      <c r="C30" s="2">
        <f t="shared" si="2"/>
        <v>41177.370000000003</v>
      </c>
      <c r="D30" t="str">
        <f t="shared" si="3"/>
        <v>vis</v>
      </c>
      <c r="E30">
        <f>VLOOKUP(C30,'Active 1'!C$21:E$969,3,FALSE)</f>
        <v>3386.0183298171219</v>
      </c>
      <c r="F30" s="17" t="s">
        <v>185</v>
      </c>
      <c r="G30" t="str">
        <f t="shared" si="4"/>
        <v>41177.370</v>
      </c>
      <c r="H30" s="2">
        <f t="shared" si="5"/>
        <v>3386</v>
      </c>
      <c r="I30" s="45" t="s">
        <v>253</v>
      </c>
      <c r="J30" s="46" t="s">
        <v>254</v>
      </c>
      <c r="K30" s="45">
        <v>3386</v>
      </c>
      <c r="L30" s="45" t="s">
        <v>219</v>
      </c>
      <c r="M30" s="46" t="s">
        <v>202</v>
      </c>
      <c r="N30" s="46"/>
      <c r="O30" s="47" t="s">
        <v>203</v>
      </c>
      <c r="P30" s="47" t="s">
        <v>235</v>
      </c>
    </row>
    <row r="31" spans="1:16" x14ac:dyDescent="0.2">
      <c r="A31" s="2" t="str">
        <f t="shared" si="0"/>
        <v> ORI 126 </v>
      </c>
      <c r="B31" s="17" t="str">
        <f t="shared" si="1"/>
        <v>I</v>
      </c>
      <c r="C31" s="2">
        <f t="shared" si="2"/>
        <v>41177.377999999997</v>
      </c>
      <c r="D31" t="str">
        <f t="shared" si="3"/>
        <v>vis</v>
      </c>
      <c r="E31">
        <f>VLOOKUP(C31,'Active 1'!C$21:E$969,3,FALSE)</f>
        <v>3386.0304248941557</v>
      </c>
      <c r="F31" s="17" t="s">
        <v>185</v>
      </c>
      <c r="G31" t="str">
        <f t="shared" si="4"/>
        <v>41177.378</v>
      </c>
      <c r="H31" s="2">
        <f t="shared" si="5"/>
        <v>3386</v>
      </c>
      <c r="I31" s="45" t="s">
        <v>255</v>
      </c>
      <c r="J31" s="46" t="s">
        <v>256</v>
      </c>
      <c r="K31" s="45">
        <v>3386</v>
      </c>
      <c r="L31" s="45" t="s">
        <v>257</v>
      </c>
      <c r="M31" s="46" t="s">
        <v>202</v>
      </c>
      <c r="N31" s="46"/>
      <c r="O31" s="47" t="s">
        <v>246</v>
      </c>
      <c r="P31" s="47" t="s">
        <v>235</v>
      </c>
    </row>
    <row r="32" spans="1:16" x14ac:dyDescent="0.2">
      <c r="A32" s="2" t="str">
        <f t="shared" si="0"/>
        <v> ORI 129 </v>
      </c>
      <c r="B32" s="17" t="str">
        <f t="shared" si="1"/>
        <v>I</v>
      </c>
      <c r="C32" s="2">
        <f t="shared" si="2"/>
        <v>41228.279000000002</v>
      </c>
      <c r="D32" t="str">
        <f t="shared" si="3"/>
        <v>vis</v>
      </c>
      <c r="E32">
        <f>VLOOKUP(C32,'Active 1'!C$21:E$969,3,FALSE)</f>
        <v>3462.9868644590774</v>
      </c>
      <c r="F32" s="17" t="s">
        <v>185</v>
      </c>
      <c r="G32" t="str">
        <f t="shared" si="4"/>
        <v>41228.279</v>
      </c>
      <c r="H32" s="2">
        <f t="shared" si="5"/>
        <v>3463</v>
      </c>
      <c r="I32" s="45" t="s">
        <v>258</v>
      </c>
      <c r="J32" s="46" t="s">
        <v>259</v>
      </c>
      <c r="K32" s="45">
        <v>3463</v>
      </c>
      <c r="L32" s="45" t="s">
        <v>260</v>
      </c>
      <c r="M32" s="46" t="s">
        <v>202</v>
      </c>
      <c r="N32" s="46"/>
      <c r="O32" s="47" t="s">
        <v>203</v>
      </c>
      <c r="P32" s="47" t="s">
        <v>261</v>
      </c>
    </row>
    <row r="33" spans="1:16" x14ac:dyDescent="0.2">
      <c r="A33" s="2" t="str">
        <f t="shared" si="0"/>
        <v> BBS 2 </v>
      </c>
      <c r="B33" s="17" t="str">
        <f t="shared" si="1"/>
        <v>I</v>
      </c>
      <c r="C33" s="2">
        <f t="shared" si="2"/>
        <v>41393.67</v>
      </c>
      <c r="D33" t="str">
        <f t="shared" si="3"/>
        <v>vis</v>
      </c>
      <c r="E33">
        <f>VLOOKUP(C33,'Active 1'!C$21:E$969,3,FALSE)</f>
        <v>3713.0389753425652</v>
      </c>
      <c r="F33" s="17" t="s">
        <v>185</v>
      </c>
      <c r="G33" t="str">
        <f t="shared" si="4"/>
        <v>41393.670</v>
      </c>
      <c r="H33" s="2">
        <f t="shared" si="5"/>
        <v>3713</v>
      </c>
      <c r="I33" s="45" t="s">
        <v>262</v>
      </c>
      <c r="J33" s="46" t="s">
        <v>263</v>
      </c>
      <c r="K33" s="45">
        <v>3713</v>
      </c>
      <c r="L33" s="45" t="s">
        <v>264</v>
      </c>
      <c r="M33" s="46" t="s">
        <v>202</v>
      </c>
      <c r="N33" s="46"/>
      <c r="O33" s="47" t="s">
        <v>203</v>
      </c>
      <c r="P33" s="47" t="s">
        <v>265</v>
      </c>
    </row>
    <row r="34" spans="1:16" x14ac:dyDescent="0.2">
      <c r="A34" s="2" t="str">
        <f t="shared" si="0"/>
        <v> BBS 2 </v>
      </c>
      <c r="B34" s="17" t="str">
        <f t="shared" si="1"/>
        <v>I</v>
      </c>
      <c r="C34" s="2">
        <f t="shared" si="2"/>
        <v>41399.610999999997</v>
      </c>
      <c r="D34" t="str">
        <f t="shared" si="3"/>
        <v>vis</v>
      </c>
      <c r="E34">
        <f>VLOOKUP(C34,'Active 1'!C$21:E$969,3,FALSE)</f>
        <v>3722.0210819309436</v>
      </c>
      <c r="F34" s="17" t="s">
        <v>185</v>
      </c>
      <c r="G34" t="str">
        <f t="shared" si="4"/>
        <v>41399.611</v>
      </c>
      <c r="H34" s="2">
        <f t="shared" si="5"/>
        <v>3722</v>
      </c>
      <c r="I34" s="45" t="s">
        <v>266</v>
      </c>
      <c r="J34" s="46" t="s">
        <v>267</v>
      </c>
      <c r="K34" s="45">
        <v>3722</v>
      </c>
      <c r="L34" s="45" t="s">
        <v>212</v>
      </c>
      <c r="M34" s="46" t="s">
        <v>202</v>
      </c>
      <c r="N34" s="46"/>
      <c r="O34" s="47" t="s">
        <v>203</v>
      </c>
      <c r="P34" s="47" t="s">
        <v>265</v>
      </c>
    </row>
    <row r="35" spans="1:16" x14ac:dyDescent="0.2">
      <c r="A35" s="2" t="str">
        <f t="shared" si="0"/>
        <v> BBS 2 </v>
      </c>
      <c r="B35" s="17" t="str">
        <f t="shared" si="1"/>
        <v>I</v>
      </c>
      <c r="C35" s="2">
        <f t="shared" si="2"/>
        <v>41401.591999999997</v>
      </c>
      <c r="D35" t="str">
        <f t="shared" si="3"/>
        <v>vis</v>
      </c>
      <c r="E35">
        <f>VLOOKUP(C35,'Active 1'!C$21:E$969,3,FALSE)</f>
        <v>3725.0161253834904</v>
      </c>
      <c r="F35" s="17" t="s">
        <v>185</v>
      </c>
      <c r="G35" t="str">
        <f t="shared" si="4"/>
        <v>41401.592</v>
      </c>
      <c r="H35" s="2">
        <f t="shared" si="5"/>
        <v>3725</v>
      </c>
      <c r="I35" s="45" t="s">
        <v>268</v>
      </c>
      <c r="J35" s="46" t="s">
        <v>269</v>
      </c>
      <c r="K35" s="45">
        <v>3725</v>
      </c>
      <c r="L35" s="45" t="s">
        <v>216</v>
      </c>
      <c r="M35" s="46" t="s">
        <v>202</v>
      </c>
      <c r="N35" s="46"/>
      <c r="O35" s="47" t="s">
        <v>234</v>
      </c>
      <c r="P35" s="47" t="s">
        <v>265</v>
      </c>
    </row>
    <row r="36" spans="1:16" x14ac:dyDescent="0.2">
      <c r="A36" s="2" t="str">
        <f t="shared" si="0"/>
        <v> BBS 2 </v>
      </c>
      <c r="B36" s="17" t="str">
        <f t="shared" si="1"/>
        <v>I</v>
      </c>
      <c r="C36" s="2">
        <f t="shared" si="2"/>
        <v>41401.593000000001</v>
      </c>
      <c r="D36" t="str">
        <f t="shared" si="3"/>
        <v>vis</v>
      </c>
      <c r="E36">
        <f>VLOOKUP(C36,'Active 1'!C$21:E$969,3,FALSE)</f>
        <v>3725.0176372681267</v>
      </c>
      <c r="F36" s="17" t="s">
        <v>185</v>
      </c>
      <c r="G36" t="str">
        <f t="shared" si="4"/>
        <v>41401.593</v>
      </c>
      <c r="H36" s="2">
        <f t="shared" si="5"/>
        <v>3725</v>
      </c>
      <c r="I36" s="45" t="s">
        <v>270</v>
      </c>
      <c r="J36" s="46" t="s">
        <v>271</v>
      </c>
      <c r="K36" s="45">
        <v>3725</v>
      </c>
      <c r="L36" s="45" t="s">
        <v>219</v>
      </c>
      <c r="M36" s="46" t="s">
        <v>202</v>
      </c>
      <c r="N36" s="46"/>
      <c r="O36" s="47" t="s">
        <v>203</v>
      </c>
      <c r="P36" s="47" t="s">
        <v>265</v>
      </c>
    </row>
    <row r="37" spans="1:16" x14ac:dyDescent="0.2">
      <c r="A37" s="2" t="str">
        <f t="shared" si="0"/>
        <v> BBS 3 </v>
      </c>
      <c r="B37" s="17" t="str">
        <f t="shared" si="1"/>
        <v>I</v>
      </c>
      <c r="C37" s="2">
        <f t="shared" si="2"/>
        <v>41446.574999999997</v>
      </c>
      <c r="D37" t="str">
        <f t="shared" si="3"/>
        <v>vis</v>
      </c>
      <c r="E37">
        <f>VLOOKUP(C37,'Active 1'!C$21:E$969,3,FALSE)</f>
        <v>3793.0252317065206</v>
      </c>
      <c r="F37" s="17" t="s">
        <v>185</v>
      </c>
      <c r="G37" t="str">
        <f t="shared" si="4"/>
        <v>41446.575</v>
      </c>
      <c r="H37" s="2">
        <f t="shared" si="5"/>
        <v>3793</v>
      </c>
      <c r="I37" s="45" t="s">
        <v>272</v>
      </c>
      <c r="J37" s="46" t="s">
        <v>273</v>
      </c>
      <c r="K37" s="45">
        <v>3793</v>
      </c>
      <c r="L37" s="45" t="s">
        <v>274</v>
      </c>
      <c r="M37" s="46" t="s">
        <v>202</v>
      </c>
      <c r="N37" s="46"/>
      <c r="O37" s="47" t="s">
        <v>203</v>
      </c>
      <c r="P37" s="47" t="s">
        <v>275</v>
      </c>
    </row>
    <row r="38" spans="1:16" x14ac:dyDescent="0.2">
      <c r="A38" s="2" t="str">
        <f t="shared" si="0"/>
        <v> BBS 3 </v>
      </c>
      <c r="B38" s="17" t="str">
        <f t="shared" si="1"/>
        <v>I</v>
      </c>
      <c r="C38" s="2">
        <f t="shared" si="2"/>
        <v>41460.457000000002</v>
      </c>
      <c r="D38" t="str">
        <f t="shared" si="3"/>
        <v>vis</v>
      </c>
      <c r="E38">
        <f>VLOOKUP(C38,'Active 1'!C$21:E$969,3,FALSE)</f>
        <v>3814.0132141438107</v>
      </c>
      <c r="F38" s="17" t="s">
        <v>185</v>
      </c>
      <c r="G38" t="str">
        <f t="shared" si="4"/>
        <v>41460.457</v>
      </c>
      <c r="H38" s="2">
        <f t="shared" si="5"/>
        <v>3814</v>
      </c>
      <c r="I38" s="45" t="s">
        <v>276</v>
      </c>
      <c r="J38" s="46" t="s">
        <v>277</v>
      </c>
      <c r="K38" s="45">
        <v>3814</v>
      </c>
      <c r="L38" s="45" t="s">
        <v>201</v>
      </c>
      <c r="M38" s="46" t="s">
        <v>202</v>
      </c>
      <c r="N38" s="46"/>
      <c r="O38" s="47" t="s">
        <v>203</v>
      </c>
      <c r="P38" s="47" t="s">
        <v>275</v>
      </c>
    </row>
    <row r="39" spans="1:16" x14ac:dyDescent="0.2">
      <c r="A39" s="2" t="str">
        <f t="shared" si="0"/>
        <v> BBS 3 </v>
      </c>
      <c r="B39" s="17" t="str">
        <f t="shared" si="1"/>
        <v>I</v>
      </c>
      <c r="C39" s="2">
        <f t="shared" si="2"/>
        <v>41493.538999999997</v>
      </c>
      <c r="D39" t="str">
        <f t="shared" si="3"/>
        <v>vis</v>
      </c>
      <c r="E39">
        <f>VLOOKUP(C39,'Active 1'!C$21:E$969,3,FALSE)</f>
        <v>3864.0293814820971</v>
      </c>
      <c r="F39" s="17" t="s">
        <v>185</v>
      </c>
      <c r="G39" t="str">
        <f t="shared" si="4"/>
        <v>41493.539</v>
      </c>
      <c r="H39" s="2">
        <f t="shared" si="5"/>
        <v>3864</v>
      </c>
      <c r="I39" s="45" t="s">
        <v>278</v>
      </c>
      <c r="J39" s="46" t="s">
        <v>279</v>
      </c>
      <c r="K39" s="45">
        <v>3864</v>
      </c>
      <c r="L39" s="45" t="s">
        <v>280</v>
      </c>
      <c r="M39" s="46" t="s">
        <v>202</v>
      </c>
      <c r="N39" s="46"/>
      <c r="O39" s="47" t="s">
        <v>203</v>
      </c>
      <c r="P39" s="47" t="s">
        <v>275</v>
      </c>
    </row>
    <row r="40" spans="1:16" x14ac:dyDescent="0.2">
      <c r="A40" s="2" t="str">
        <f t="shared" si="0"/>
        <v> BBS 4 </v>
      </c>
      <c r="B40" s="17" t="str">
        <f t="shared" si="1"/>
        <v>I</v>
      </c>
      <c r="C40" s="2">
        <f t="shared" si="2"/>
        <v>41503.451999999997</v>
      </c>
      <c r="D40" t="str">
        <f t="shared" si="3"/>
        <v>vis</v>
      </c>
      <c r="E40">
        <f>VLOOKUP(C40,'Active 1'!C$21:E$969,3,FALSE)</f>
        <v>3879.0166938218745</v>
      </c>
      <c r="F40" s="17" t="s">
        <v>185</v>
      </c>
      <c r="G40" t="str">
        <f t="shared" si="4"/>
        <v>41503.452</v>
      </c>
      <c r="H40" s="2">
        <f t="shared" si="5"/>
        <v>3879</v>
      </c>
      <c r="I40" s="45" t="s">
        <v>281</v>
      </c>
      <c r="J40" s="46" t="s">
        <v>282</v>
      </c>
      <c r="K40" s="45">
        <v>3879</v>
      </c>
      <c r="L40" s="45" t="s">
        <v>216</v>
      </c>
      <c r="M40" s="46" t="s">
        <v>202</v>
      </c>
      <c r="N40" s="46"/>
      <c r="O40" s="47" t="s">
        <v>203</v>
      </c>
      <c r="P40" s="47" t="s">
        <v>80</v>
      </c>
    </row>
    <row r="41" spans="1:16" x14ac:dyDescent="0.2">
      <c r="A41" s="2" t="str">
        <f t="shared" si="0"/>
        <v> BBS 4 </v>
      </c>
      <c r="B41" s="17" t="str">
        <f t="shared" si="1"/>
        <v>I</v>
      </c>
      <c r="C41" s="2">
        <f t="shared" si="2"/>
        <v>41507.415999999997</v>
      </c>
      <c r="D41" t="str">
        <f t="shared" si="3"/>
        <v>vis</v>
      </c>
      <c r="E41">
        <f>VLOOKUP(C41,'Active 1'!C$21:E$969,3,FALSE)</f>
        <v>3885.0098044962292</v>
      </c>
      <c r="F41" s="17" t="s">
        <v>185</v>
      </c>
      <c r="G41" t="str">
        <f t="shared" si="4"/>
        <v>41507.416</v>
      </c>
      <c r="H41" s="2">
        <f t="shared" si="5"/>
        <v>3885</v>
      </c>
      <c r="I41" s="45" t="s">
        <v>283</v>
      </c>
      <c r="J41" s="46" t="s">
        <v>284</v>
      </c>
      <c r="K41" s="45">
        <v>3885</v>
      </c>
      <c r="L41" s="45" t="s">
        <v>285</v>
      </c>
      <c r="M41" s="46" t="s">
        <v>202</v>
      </c>
      <c r="N41" s="46"/>
      <c r="O41" s="47" t="s">
        <v>234</v>
      </c>
      <c r="P41" s="47" t="s">
        <v>80</v>
      </c>
    </row>
    <row r="42" spans="1:16" x14ac:dyDescent="0.2">
      <c r="A42" s="2" t="str">
        <f t="shared" si="0"/>
        <v> BBS 4 </v>
      </c>
      <c r="B42" s="17" t="str">
        <f t="shared" si="1"/>
        <v>I</v>
      </c>
      <c r="C42" s="2">
        <f t="shared" si="2"/>
        <v>41507.42</v>
      </c>
      <c r="D42" t="str">
        <f t="shared" si="3"/>
        <v>vis</v>
      </c>
      <c r="E42">
        <f>VLOOKUP(C42,'Active 1'!C$21:E$969,3,FALSE)</f>
        <v>3885.0158520347513</v>
      </c>
      <c r="F42" s="17" t="s">
        <v>185</v>
      </c>
      <c r="G42" t="str">
        <f t="shared" si="4"/>
        <v>41507.420</v>
      </c>
      <c r="H42" s="2">
        <f t="shared" si="5"/>
        <v>3885</v>
      </c>
      <c r="I42" s="45" t="s">
        <v>286</v>
      </c>
      <c r="J42" s="46" t="s">
        <v>287</v>
      </c>
      <c r="K42" s="45">
        <v>3885</v>
      </c>
      <c r="L42" s="45" t="s">
        <v>288</v>
      </c>
      <c r="M42" s="46" t="s">
        <v>202</v>
      </c>
      <c r="N42" s="46"/>
      <c r="O42" s="47" t="s">
        <v>252</v>
      </c>
      <c r="P42" s="47" t="s">
        <v>80</v>
      </c>
    </row>
    <row r="43" spans="1:16" x14ac:dyDescent="0.2">
      <c r="A43" s="2" t="str">
        <f t="shared" si="0"/>
        <v> BBS 4 </v>
      </c>
      <c r="B43" s="17" t="str">
        <f t="shared" si="1"/>
        <v>I</v>
      </c>
      <c r="C43" s="2">
        <f t="shared" si="2"/>
        <v>41511.385999999999</v>
      </c>
      <c r="D43" t="str">
        <f t="shared" si="3"/>
        <v>vis</v>
      </c>
      <c r="E43">
        <f>VLOOKUP(C43,'Active 1'!C$21:E$969,3,FALSE)</f>
        <v>3891.0119864783669</v>
      </c>
      <c r="F43" s="17" t="s">
        <v>185</v>
      </c>
      <c r="G43" t="str">
        <f t="shared" si="4"/>
        <v>41511.386</v>
      </c>
      <c r="H43" s="2">
        <f t="shared" si="5"/>
        <v>3891</v>
      </c>
      <c r="I43" s="45" t="s">
        <v>289</v>
      </c>
      <c r="J43" s="46" t="s">
        <v>290</v>
      </c>
      <c r="K43" s="45">
        <v>3891</v>
      </c>
      <c r="L43" s="45" t="s">
        <v>291</v>
      </c>
      <c r="M43" s="46" t="s">
        <v>202</v>
      </c>
      <c r="N43" s="46"/>
      <c r="O43" s="47" t="s">
        <v>203</v>
      </c>
      <c r="P43" s="47" t="s">
        <v>80</v>
      </c>
    </row>
    <row r="44" spans="1:16" x14ac:dyDescent="0.2">
      <c r="A44" s="2" t="str">
        <f t="shared" si="0"/>
        <v> BBS 4 </v>
      </c>
      <c r="B44" s="17" t="str">
        <f t="shared" si="1"/>
        <v>I</v>
      </c>
      <c r="C44" s="2">
        <f t="shared" si="2"/>
        <v>41513.368000000002</v>
      </c>
      <c r="D44" t="str">
        <f t="shared" si="3"/>
        <v>vis</v>
      </c>
      <c r="E44">
        <f>VLOOKUP(C44,'Active 1'!C$21:E$969,3,FALSE)</f>
        <v>3894.0085418155495</v>
      </c>
      <c r="F44" s="17" t="s">
        <v>185</v>
      </c>
      <c r="G44" t="str">
        <f t="shared" si="4"/>
        <v>41513.368</v>
      </c>
      <c r="H44" s="2">
        <f t="shared" si="5"/>
        <v>3894</v>
      </c>
      <c r="I44" s="45" t="s">
        <v>292</v>
      </c>
      <c r="J44" s="46" t="s">
        <v>293</v>
      </c>
      <c r="K44" s="45">
        <v>3894</v>
      </c>
      <c r="L44" s="45" t="s">
        <v>285</v>
      </c>
      <c r="M44" s="46" t="s">
        <v>202</v>
      </c>
      <c r="N44" s="46"/>
      <c r="O44" s="47" t="s">
        <v>203</v>
      </c>
      <c r="P44" s="47" t="s">
        <v>80</v>
      </c>
    </row>
    <row r="45" spans="1:16" x14ac:dyDescent="0.2">
      <c r="A45" s="2" t="str">
        <f t="shared" si="0"/>
        <v> BBS 5 </v>
      </c>
      <c r="B45" s="17" t="str">
        <f t="shared" si="1"/>
        <v>I</v>
      </c>
      <c r="C45" s="2">
        <f t="shared" si="2"/>
        <v>41558.343000000001</v>
      </c>
      <c r="D45" t="str">
        <f t="shared" si="3"/>
        <v>vis</v>
      </c>
      <c r="E45">
        <f>VLOOKUP(C45,'Active 1'!C$21:E$969,3,FALSE)</f>
        <v>3962.005553061535</v>
      </c>
      <c r="F45" s="17" t="s">
        <v>185</v>
      </c>
      <c r="G45" t="str">
        <f t="shared" si="4"/>
        <v>41558.343</v>
      </c>
      <c r="H45" s="2">
        <f t="shared" si="5"/>
        <v>3962</v>
      </c>
      <c r="I45" s="45" t="s">
        <v>294</v>
      </c>
      <c r="J45" s="46" t="s">
        <v>295</v>
      </c>
      <c r="K45" s="45">
        <v>3962</v>
      </c>
      <c r="L45" s="45" t="s">
        <v>198</v>
      </c>
      <c r="M45" s="46" t="s">
        <v>202</v>
      </c>
      <c r="N45" s="46"/>
      <c r="O45" s="47" t="s">
        <v>203</v>
      </c>
      <c r="P45" s="47" t="s">
        <v>296</v>
      </c>
    </row>
    <row r="46" spans="1:16" x14ac:dyDescent="0.2">
      <c r="A46" s="2" t="str">
        <f t="shared" si="0"/>
        <v> BBS 5 </v>
      </c>
      <c r="B46" s="17" t="str">
        <f t="shared" si="1"/>
        <v>I</v>
      </c>
      <c r="C46" s="2">
        <f t="shared" si="2"/>
        <v>41560.336000000003</v>
      </c>
      <c r="D46" t="str">
        <f t="shared" si="3"/>
        <v>vis</v>
      </c>
      <c r="E46">
        <f>VLOOKUP(C46,'Active 1'!C$21:E$969,3,FALSE)</f>
        <v>3965.0187391296486</v>
      </c>
      <c r="F46" s="17" t="s">
        <v>185</v>
      </c>
      <c r="G46" t="str">
        <f t="shared" si="4"/>
        <v>41560.336</v>
      </c>
      <c r="H46" s="2">
        <f t="shared" si="5"/>
        <v>3965</v>
      </c>
      <c r="I46" s="45" t="s">
        <v>297</v>
      </c>
      <c r="J46" s="46" t="s">
        <v>298</v>
      </c>
      <c r="K46" s="45">
        <v>3965</v>
      </c>
      <c r="L46" s="45" t="s">
        <v>219</v>
      </c>
      <c r="M46" s="46" t="s">
        <v>202</v>
      </c>
      <c r="N46" s="46"/>
      <c r="O46" s="47" t="s">
        <v>203</v>
      </c>
      <c r="P46" s="47" t="s">
        <v>296</v>
      </c>
    </row>
    <row r="47" spans="1:16" x14ac:dyDescent="0.2">
      <c r="A47" s="2" t="str">
        <f t="shared" si="0"/>
        <v> BBS 5 </v>
      </c>
      <c r="B47" s="17" t="str">
        <f t="shared" si="1"/>
        <v>I</v>
      </c>
      <c r="C47" s="2">
        <f t="shared" si="2"/>
        <v>41562.317000000003</v>
      </c>
      <c r="D47" t="str">
        <f t="shared" si="3"/>
        <v>vis</v>
      </c>
      <c r="E47">
        <f>VLOOKUP(C47,'Active 1'!C$21:E$969,3,FALSE)</f>
        <v>3968.0137825821953</v>
      </c>
      <c r="F47" s="17" t="s">
        <v>185</v>
      </c>
      <c r="G47" t="str">
        <f t="shared" si="4"/>
        <v>41562.317</v>
      </c>
      <c r="H47" s="2">
        <f t="shared" si="5"/>
        <v>3968</v>
      </c>
      <c r="I47" s="45" t="s">
        <v>299</v>
      </c>
      <c r="J47" s="46" t="s">
        <v>300</v>
      </c>
      <c r="K47" s="45">
        <v>3968</v>
      </c>
      <c r="L47" s="45" t="s">
        <v>201</v>
      </c>
      <c r="M47" s="46" t="s">
        <v>202</v>
      </c>
      <c r="N47" s="46"/>
      <c r="O47" s="47" t="s">
        <v>203</v>
      </c>
      <c r="P47" s="47" t="s">
        <v>296</v>
      </c>
    </row>
    <row r="48" spans="1:16" x14ac:dyDescent="0.2">
      <c r="A48" s="2" t="str">
        <f t="shared" si="0"/>
        <v> BBS 8 </v>
      </c>
      <c r="B48" s="17" t="str">
        <f t="shared" si="1"/>
        <v>I</v>
      </c>
      <c r="C48" s="2">
        <f t="shared" si="2"/>
        <v>41727.67</v>
      </c>
      <c r="D48" t="str">
        <f t="shared" si="3"/>
        <v>vis</v>
      </c>
      <c r="E48">
        <f>VLOOKUP(C48,'Active 1'!C$21:E$969,3,FALSE)</f>
        <v>4218.0084418497318</v>
      </c>
      <c r="F48" s="17" t="s">
        <v>185</v>
      </c>
      <c r="G48" t="str">
        <f t="shared" si="4"/>
        <v>41727.670</v>
      </c>
      <c r="H48" s="2">
        <f t="shared" si="5"/>
        <v>4218</v>
      </c>
      <c r="I48" s="45" t="s">
        <v>301</v>
      </c>
      <c r="J48" s="46" t="s">
        <v>302</v>
      </c>
      <c r="K48" s="45">
        <v>4218</v>
      </c>
      <c r="L48" s="45" t="s">
        <v>285</v>
      </c>
      <c r="M48" s="46" t="s">
        <v>202</v>
      </c>
      <c r="N48" s="46"/>
      <c r="O48" s="47" t="s">
        <v>203</v>
      </c>
      <c r="P48" s="47" t="s">
        <v>303</v>
      </c>
    </row>
    <row r="49" spans="1:16" x14ac:dyDescent="0.2">
      <c r="A49" s="2" t="str">
        <f t="shared" si="0"/>
        <v> BBS 10 </v>
      </c>
      <c r="B49" s="17" t="str">
        <f t="shared" si="1"/>
        <v>I</v>
      </c>
      <c r="C49" s="2">
        <f t="shared" si="2"/>
        <v>41837.472999999998</v>
      </c>
      <c r="D49" t="str">
        <f t="shared" si="3"/>
        <v>vis</v>
      </c>
      <c r="E49">
        <f>VLOOKUP(C49,'Active 1'!C$21:E$969,3,FALSE)</f>
        <v>4384.017909906278</v>
      </c>
      <c r="F49" s="17" t="s">
        <v>185</v>
      </c>
      <c r="G49" t="str">
        <f t="shared" si="4"/>
        <v>41837.473</v>
      </c>
      <c r="H49" s="2">
        <f t="shared" si="5"/>
        <v>4384</v>
      </c>
      <c r="I49" s="45" t="s">
        <v>304</v>
      </c>
      <c r="J49" s="46" t="s">
        <v>305</v>
      </c>
      <c r="K49" s="45">
        <v>4384</v>
      </c>
      <c r="L49" s="45" t="s">
        <v>219</v>
      </c>
      <c r="M49" s="46" t="s">
        <v>202</v>
      </c>
      <c r="N49" s="46"/>
      <c r="O49" s="47" t="s">
        <v>306</v>
      </c>
      <c r="P49" s="47" t="s">
        <v>307</v>
      </c>
    </row>
    <row r="50" spans="1:16" x14ac:dyDescent="0.2">
      <c r="A50" s="2" t="str">
        <f t="shared" si="0"/>
        <v> BBS 10 </v>
      </c>
      <c r="B50" s="17" t="str">
        <f t="shared" si="1"/>
        <v>I</v>
      </c>
      <c r="C50" s="2">
        <f t="shared" si="2"/>
        <v>41892.372000000003</v>
      </c>
      <c r="D50" t="str">
        <f t="shared" si="3"/>
        <v>vis</v>
      </c>
      <c r="E50">
        <f>VLOOKUP(C50,'Active 1'!C$21:E$969,3,FALSE)</f>
        <v>4467.0188642229832</v>
      </c>
      <c r="F50" s="17" t="s">
        <v>185</v>
      </c>
      <c r="G50" t="str">
        <f t="shared" si="4"/>
        <v>41892.372</v>
      </c>
      <c r="H50" s="2">
        <f t="shared" si="5"/>
        <v>4467</v>
      </c>
      <c r="I50" s="45" t="s">
        <v>308</v>
      </c>
      <c r="J50" s="46" t="s">
        <v>309</v>
      </c>
      <c r="K50" s="45">
        <v>4467</v>
      </c>
      <c r="L50" s="45" t="s">
        <v>219</v>
      </c>
      <c r="M50" s="46" t="s">
        <v>202</v>
      </c>
      <c r="N50" s="46"/>
      <c r="O50" s="47" t="s">
        <v>203</v>
      </c>
      <c r="P50" s="47" t="s">
        <v>307</v>
      </c>
    </row>
    <row r="51" spans="1:16" x14ac:dyDescent="0.2">
      <c r="A51" s="2" t="str">
        <f t="shared" si="0"/>
        <v> BBS 14 </v>
      </c>
      <c r="B51" s="17" t="str">
        <f t="shared" si="1"/>
        <v>II</v>
      </c>
      <c r="C51" s="2">
        <f t="shared" si="2"/>
        <v>42109.637000000002</v>
      </c>
      <c r="D51" t="str">
        <f t="shared" si="3"/>
        <v>vis</v>
      </c>
      <c r="E51">
        <f>VLOOKUP(C51,'Active 1'!C$21:E$969,3,FALSE)</f>
        <v>4795.4984784166336</v>
      </c>
      <c r="F51" s="17" t="s">
        <v>185</v>
      </c>
      <c r="G51" t="str">
        <f t="shared" si="4"/>
        <v>42109.637</v>
      </c>
      <c r="H51" s="2">
        <f t="shared" si="5"/>
        <v>4795.5</v>
      </c>
      <c r="I51" s="45" t="s">
        <v>310</v>
      </c>
      <c r="J51" s="46" t="s">
        <v>311</v>
      </c>
      <c r="K51" s="45">
        <v>4795.5</v>
      </c>
      <c r="L51" s="45" t="s">
        <v>223</v>
      </c>
      <c r="M51" s="46" t="s">
        <v>202</v>
      </c>
      <c r="N51" s="46"/>
      <c r="O51" s="47" t="s">
        <v>203</v>
      </c>
      <c r="P51" s="47" t="s">
        <v>312</v>
      </c>
    </row>
    <row r="52" spans="1:16" x14ac:dyDescent="0.2">
      <c r="A52" s="2" t="str">
        <f t="shared" si="0"/>
        <v> BBS 17 </v>
      </c>
      <c r="B52" s="17" t="str">
        <f t="shared" si="1"/>
        <v>I</v>
      </c>
      <c r="C52" s="2">
        <f t="shared" si="2"/>
        <v>42210.525999999998</v>
      </c>
      <c r="D52" t="str">
        <f t="shared" si="3"/>
        <v>vis</v>
      </c>
      <c r="E52">
        <f>VLOOKUP(C52,'Active 1'!C$21:E$969,3,FALSE)</f>
        <v>4948.0310068790268</v>
      </c>
      <c r="F52" s="17" t="s">
        <v>185</v>
      </c>
      <c r="G52" t="str">
        <f t="shared" si="4"/>
        <v>42210.526</v>
      </c>
      <c r="H52" s="2">
        <f t="shared" si="5"/>
        <v>4948</v>
      </c>
      <c r="I52" s="45" t="s">
        <v>313</v>
      </c>
      <c r="J52" s="46" t="s">
        <v>314</v>
      </c>
      <c r="K52" s="45">
        <v>4948</v>
      </c>
      <c r="L52" s="45" t="s">
        <v>315</v>
      </c>
      <c r="M52" s="46" t="s">
        <v>202</v>
      </c>
      <c r="N52" s="46"/>
      <c r="O52" s="47" t="s">
        <v>316</v>
      </c>
      <c r="P52" s="47" t="s">
        <v>317</v>
      </c>
    </row>
    <row r="53" spans="1:16" x14ac:dyDescent="0.2">
      <c r="A53" s="2" t="str">
        <f t="shared" si="0"/>
        <v> BBS 16 </v>
      </c>
      <c r="B53" s="17" t="str">
        <f t="shared" si="1"/>
        <v>I</v>
      </c>
      <c r="C53" s="2">
        <f t="shared" si="2"/>
        <v>42212.493000000002</v>
      </c>
      <c r="D53" t="str">
        <f t="shared" si="3"/>
        <v>vis</v>
      </c>
      <c r="E53">
        <f>VLOOKUP(C53,'Active 1'!C$21:E$969,3,FALSE)</f>
        <v>4951.0048839467563</v>
      </c>
      <c r="F53" s="17" t="s">
        <v>185</v>
      </c>
      <c r="G53" t="str">
        <f t="shared" si="4"/>
        <v>42212.493</v>
      </c>
      <c r="H53" s="2">
        <f t="shared" si="5"/>
        <v>4951</v>
      </c>
      <c r="I53" s="45" t="s">
        <v>318</v>
      </c>
      <c r="J53" s="46" t="s">
        <v>319</v>
      </c>
      <c r="K53" s="45">
        <v>4951</v>
      </c>
      <c r="L53" s="45" t="s">
        <v>188</v>
      </c>
      <c r="M53" s="46" t="s">
        <v>202</v>
      </c>
      <c r="N53" s="46"/>
      <c r="O53" s="47" t="s">
        <v>203</v>
      </c>
      <c r="P53" s="47" t="s">
        <v>320</v>
      </c>
    </row>
    <row r="54" spans="1:16" x14ac:dyDescent="0.2">
      <c r="A54" s="2" t="str">
        <f t="shared" si="0"/>
        <v> BBS 16 </v>
      </c>
      <c r="B54" s="17" t="str">
        <f t="shared" si="1"/>
        <v>I</v>
      </c>
      <c r="C54" s="2">
        <f t="shared" si="2"/>
        <v>42214.457999999999</v>
      </c>
      <c r="D54" t="str">
        <f t="shared" si="3"/>
        <v>vis</v>
      </c>
      <c r="E54">
        <f>VLOOKUP(C54,'Active 1'!C$21:E$969,3,FALSE)</f>
        <v>4953.9757372452141</v>
      </c>
      <c r="F54" s="17" t="s">
        <v>185</v>
      </c>
      <c r="G54" t="str">
        <f t="shared" si="4"/>
        <v>42214.458</v>
      </c>
      <c r="H54" s="2">
        <f t="shared" si="5"/>
        <v>4954</v>
      </c>
      <c r="I54" s="45" t="s">
        <v>321</v>
      </c>
      <c r="J54" s="46" t="s">
        <v>322</v>
      </c>
      <c r="K54" s="45">
        <v>4954</v>
      </c>
      <c r="L54" s="45" t="s">
        <v>323</v>
      </c>
      <c r="M54" s="46" t="s">
        <v>202</v>
      </c>
      <c r="N54" s="46"/>
      <c r="O54" s="47" t="s">
        <v>252</v>
      </c>
      <c r="P54" s="47" t="s">
        <v>320</v>
      </c>
    </row>
    <row r="55" spans="1:16" x14ac:dyDescent="0.2">
      <c r="A55" s="2" t="str">
        <f t="shared" si="0"/>
        <v> BBS 16 </v>
      </c>
      <c r="B55" s="17" t="str">
        <f t="shared" si="1"/>
        <v>I</v>
      </c>
      <c r="C55" s="2">
        <f t="shared" si="2"/>
        <v>42214.474999999999</v>
      </c>
      <c r="D55" t="str">
        <f t="shared" si="3"/>
        <v>vis</v>
      </c>
      <c r="E55">
        <f>VLOOKUP(C55,'Active 1'!C$21:E$969,3,FALSE)</f>
        <v>4954.0014392839284</v>
      </c>
      <c r="F55" s="17" t="s">
        <v>185</v>
      </c>
      <c r="G55" t="str">
        <f t="shared" si="4"/>
        <v>42214.475</v>
      </c>
      <c r="H55" s="2">
        <f t="shared" si="5"/>
        <v>4954</v>
      </c>
      <c r="I55" s="45" t="s">
        <v>324</v>
      </c>
      <c r="J55" s="46" t="s">
        <v>325</v>
      </c>
      <c r="K55" s="45">
        <v>4954</v>
      </c>
      <c r="L55" s="45" t="s">
        <v>326</v>
      </c>
      <c r="M55" s="46" t="s">
        <v>202</v>
      </c>
      <c r="N55" s="46"/>
      <c r="O55" s="47" t="s">
        <v>203</v>
      </c>
      <c r="P55" s="47" t="s">
        <v>320</v>
      </c>
    </row>
    <row r="56" spans="1:16" x14ac:dyDescent="0.2">
      <c r="A56" s="2" t="str">
        <f t="shared" si="0"/>
        <v> BBS 17 </v>
      </c>
      <c r="B56" s="17" t="str">
        <f t="shared" si="1"/>
        <v>I</v>
      </c>
      <c r="C56" s="2">
        <f t="shared" si="2"/>
        <v>42216.464</v>
      </c>
      <c r="D56" t="str">
        <f t="shared" si="3"/>
        <v>vis</v>
      </c>
      <c r="E56">
        <f>VLOOKUP(C56,'Active 1'!C$21:E$969,3,FALSE)</f>
        <v>4957.008577813519</v>
      </c>
      <c r="F56" s="17" t="s">
        <v>185</v>
      </c>
      <c r="G56" t="str">
        <f t="shared" si="4"/>
        <v>42216.464</v>
      </c>
      <c r="H56" s="2">
        <f t="shared" si="5"/>
        <v>4957</v>
      </c>
      <c r="I56" s="45" t="s">
        <v>327</v>
      </c>
      <c r="J56" s="46" t="s">
        <v>328</v>
      </c>
      <c r="K56" s="45">
        <v>4957</v>
      </c>
      <c r="L56" s="45" t="s">
        <v>285</v>
      </c>
      <c r="M56" s="46" t="s">
        <v>202</v>
      </c>
      <c r="N56" s="46"/>
      <c r="O56" s="47" t="s">
        <v>316</v>
      </c>
      <c r="P56" s="47" t="s">
        <v>317</v>
      </c>
    </row>
    <row r="57" spans="1:16" x14ac:dyDescent="0.2">
      <c r="A57" s="2" t="str">
        <f t="shared" si="0"/>
        <v> BBS 16 </v>
      </c>
      <c r="B57" s="17" t="str">
        <f t="shared" si="1"/>
        <v>I</v>
      </c>
      <c r="C57" s="2">
        <f t="shared" si="2"/>
        <v>42218.438999999998</v>
      </c>
      <c r="D57" t="str">
        <f t="shared" si="3"/>
        <v>vis</v>
      </c>
      <c r="E57">
        <f>VLOOKUP(C57,'Active 1'!C$21:E$969,3,FALSE)</f>
        <v>4959.9945499582827</v>
      </c>
      <c r="F57" s="17" t="s">
        <v>185</v>
      </c>
      <c r="G57" t="str">
        <f t="shared" si="4"/>
        <v>42218.439</v>
      </c>
      <c r="H57" s="2">
        <f t="shared" si="5"/>
        <v>4960</v>
      </c>
      <c r="I57" s="45" t="s">
        <v>329</v>
      </c>
      <c r="J57" s="46" t="s">
        <v>330</v>
      </c>
      <c r="K57" s="45">
        <v>4960</v>
      </c>
      <c r="L57" s="45" t="s">
        <v>331</v>
      </c>
      <c r="M57" s="46" t="s">
        <v>202</v>
      </c>
      <c r="N57" s="46"/>
      <c r="O57" s="47" t="s">
        <v>252</v>
      </c>
      <c r="P57" s="47" t="s">
        <v>320</v>
      </c>
    </row>
    <row r="58" spans="1:16" x14ac:dyDescent="0.2">
      <c r="A58" s="2" t="str">
        <f t="shared" si="0"/>
        <v> BBS 16 </v>
      </c>
      <c r="B58" s="17" t="str">
        <f t="shared" si="1"/>
        <v>I</v>
      </c>
      <c r="C58" s="2">
        <f t="shared" si="2"/>
        <v>42218.449000000001</v>
      </c>
      <c r="D58" t="str">
        <f t="shared" si="3"/>
        <v>vis</v>
      </c>
      <c r="E58">
        <f>VLOOKUP(C58,'Active 1'!C$21:E$969,3,FALSE)</f>
        <v>4960.0096688045887</v>
      </c>
      <c r="F58" s="17" t="s">
        <v>185</v>
      </c>
      <c r="G58" t="str">
        <f t="shared" si="4"/>
        <v>42218.449</v>
      </c>
      <c r="H58" s="2">
        <f t="shared" si="5"/>
        <v>4960</v>
      </c>
      <c r="I58" s="45" t="s">
        <v>332</v>
      </c>
      <c r="J58" s="46" t="s">
        <v>333</v>
      </c>
      <c r="K58" s="45">
        <v>4960</v>
      </c>
      <c r="L58" s="45" t="s">
        <v>285</v>
      </c>
      <c r="M58" s="46" t="s">
        <v>202</v>
      </c>
      <c r="N58" s="46"/>
      <c r="O58" s="47" t="s">
        <v>203</v>
      </c>
      <c r="P58" s="47" t="s">
        <v>320</v>
      </c>
    </row>
    <row r="59" spans="1:16" x14ac:dyDescent="0.2">
      <c r="A59" s="2" t="str">
        <f t="shared" si="0"/>
        <v> BBS 16 </v>
      </c>
      <c r="B59" s="17" t="str">
        <f t="shared" si="1"/>
        <v>I</v>
      </c>
      <c r="C59" s="2">
        <f t="shared" si="2"/>
        <v>42220.43</v>
      </c>
      <c r="D59" t="str">
        <f t="shared" si="3"/>
        <v>vis</v>
      </c>
      <c r="E59">
        <f>VLOOKUP(C59,'Active 1'!C$21:E$969,3,FALSE)</f>
        <v>4963.004712257135</v>
      </c>
      <c r="F59" s="17" t="s">
        <v>185</v>
      </c>
      <c r="G59" t="str">
        <f t="shared" si="4"/>
        <v>42220.430</v>
      </c>
      <c r="H59" s="2">
        <f t="shared" si="5"/>
        <v>4963</v>
      </c>
      <c r="I59" s="45" t="s">
        <v>334</v>
      </c>
      <c r="J59" s="46" t="s">
        <v>335</v>
      </c>
      <c r="K59" s="45">
        <v>4963</v>
      </c>
      <c r="L59" s="45" t="s">
        <v>188</v>
      </c>
      <c r="M59" s="46" t="s">
        <v>202</v>
      </c>
      <c r="N59" s="46"/>
      <c r="O59" s="47" t="s">
        <v>203</v>
      </c>
      <c r="P59" s="47" t="s">
        <v>320</v>
      </c>
    </row>
    <row r="60" spans="1:16" x14ac:dyDescent="0.2">
      <c r="A60" s="2" t="str">
        <f t="shared" si="0"/>
        <v> BBS 17 </v>
      </c>
      <c r="B60" s="17" t="str">
        <f t="shared" si="1"/>
        <v>I</v>
      </c>
      <c r="C60" s="2">
        <f t="shared" si="2"/>
        <v>42232.35</v>
      </c>
      <c r="D60" t="str">
        <f t="shared" si="3"/>
        <v>vis</v>
      </c>
      <c r="E60">
        <f>VLOOKUP(C60,'Active 1'!C$21:E$969,3,FALSE)</f>
        <v>4981.0263770498432</v>
      </c>
      <c r="F60" s="17" t="s">
        <v>185</v>
      </c>
      <c r="G60" t="str">
        <f t="shared" si="4"/>
        <v>42232.350</v>
      </c>
      <c r="H60" s="2">
        <f t="shared" si="5"/>
        <v>4981</v>
      </c>
      <c r="I60" s="45" t="s">
        <v>336</v>
      </c>
      <c r="J60" s="46" t="s">
        <v>337</v>
      </c>
      <c r="K60" s="45">
        <v>4981</v>
      </c>
      <c r="L60" s="45" t="s">
        <v>274</v>
      </c>
      <c r="M60" s="46" t="s">
        <v>202</v>
      </c>
      <c r="N60" s="46"/>
      <c r="O60" s="47" t="s">
        <v>316</v>
      </c>
      <c r="P60" s="47" t="s">
        <v>317</v>
      </c>
    </row>
    <row r="61" spans="1:16" x14ac:dyDescent="0.2">
      <c r="A61" s="2" t="str">
        <f t="shared" si="0"/>
        <v> BBS 16 </v>
      </c>
      <c r="B61" s="17" t="str">
        <f t="shared" si="1"/>
        <v>I</v>
      </c>
      <c r="C61" s="2">
        <f t="shared" si="2"/>
        <v>42253.495999999999</v>
      </c>
      <c r="D61" t="str">
        <f t="shared" si="3"/>
        <v>vis</v>
      </c>
      <c r="E61">
        <f>VLOOKUP(C61,'Active 1'!C$21:E$969,3,FALSE)</f>
        <v>5012.9966894413428</v>
      </c>
      <c r="F61" s="17" t="s">
        <v>185</v>
      </c>
      <c r="G61" t="str">
        <f t="shared" si="4"/>
        <v>42253.496</v>
      </c>
      <c r="H61" s="2">
        <f t="shared" si="5"/>
        <v>5013</v>
      </c>
      <c r="I61" s="45" t="s">
        <v>338</v>
      </c>
      <c r="J61" s="46" t="s">
        <v>339</v>
      </c>
      <c r="K61" s="45">
        <v>5013</v>
      </c>
      <c r="L61" s="45" t="s">
        <v>340</v>
      </c>
      <c r="M61" s="46" t="s">
        <v>202</v>
      </c>
      <c r="N61" s="46"/>
      <c r="O61" s="47" t="s">
        <v>203</v>
      </c>
      <c r="P61" s="47" t="s">
        <v>320</v>
      </c>
    </row>
    <row r="62" spans="1:16" x14ac:dyDescent="0.2">
      <c r="A62" s="2" t="str">
        <f t="shared" si="0"/>
        <v> BBS 17 </v>
      </c>
      <c r="B62" s="17" t="str">
        <f t="shared" si="1"/>
        <v>I</v>
      </c>
      <c r="C62" s="2">
        <f t="shared" si="2"/>
        <v>42267.383999999998</v>
      </c>
      <c r="D62" t="str">
        <f t="shared" si="3"/>
        <v>vis</v>
      </c>
      <c r="E62">
        <f>VLOOKUP(C62,'Active 1'!C$21:E$969,3,FALSE)</f>
        <v>5033.9937431864055</v>
      </c>
      <c r="F62" s="17" t="s">
        <v>185</v>
      </c>
      <c r="G62" t="str">
        <f t="shared" si="4"/>
        <v>42267.384</v>
      </c>
      <c r="H62" s="2">
        <f t="shared" si="5"/>
        <v>5034</v>
      </c>
      <c r="I62" s="45" t="s">
        <v>341</v>
      </c>
      <c r="J62" s="46" t="s">
        <v>342</v>
      </c>
      <c r="K62" s="45">
        <v>5034</v>
      </c>
      <c r="L62" s="45" t="s">
        <v>331</v>
      </c>
      <c r="M62" s="46" t="s">
        <v>202</v>
      </c>
      <c r="N62" s="46"/>
      <c r="O62" s="47" t="s">
        <v>203</v>
      </c>
      <c r="P62" s="47" t="s">
        <v>317</v>
      </c>
    </row>
    <row r="63" spans="1:16" x14ac:dyDescent="0.2">
      <c r="A63" s="2" t="str">
        <f t="shared" si="0"/>
        <v> BBS 17 </v>
      </c>
      <c r="B63" s="17" t="str">
        <f t="shared" si="1"/>
        <v>I</v>
      </c>
      <c r="C63" s="2">
        <f t="shared" si="2"/>
        <v>42267.385000000002</v>
      </c>
      <c r="D63" t="str">
        <f t="shared" si="3"/>
        <v>vis</v>
      </c>
      <c r="E63">
        <f>VLOOKUP(C63,'Active 1'!C$21:E$969,3,FALSE)</f>
        <v>5033.9952550710423</v>
      </c>
      <c r="F63" s="17" t="s">
        <v>185</v>
      </c>
      <c r="G63" t="str">
        <f t="shared" si="4"/>
        <v>42267.385</v>
      </c>
      <c r="H63" s="2">
        <f t="shared" si="5"/>
        <v>5034</v>
      </c>
      <c r="I63" s="45" t="s">
        <v>343</v>
      </c>
      <c r="J63" s="46" t="s">
        <v>344</v>
      </c>
      <c r="K63" s="45">
        <v>5034</v>
      </c>
      <c r="L63" s="45" t="s">
        <v>249</v>
      </c>
      <c r="M63" s="46" t="s">
        <v>202</v>
      </c>
      <c r="N63" s="46"/>
      <c r="O63" s="47" t="s">
        <v>234</v>
      </c>
      <c r="P63" s="47" t="s">
        <v>317</v>
      </c>
    </row>
    <row r="64" spans="1:16" x14ac:dyDescent="0.2">
      <c r="A64" s="2" t="str">
        <f t="shared" si="0"/>
        <v> BBS 17 </v>
      </c>
      <c r="B64" s="17" t="str">
        <f t="shared" si="1"/>
        <v>I</v>
      </c>
      <c r="C64" s="2">
        <f t="shared" si="2"/>
        <v>42273.347999999998</v>
      </c>
      <c r="D64" t="str">
        <f t="shared" si="3"/>
        <v>vis</v>
      </c>
      <c r="E64">
        <f>VLOOKUP(C64,'Active 1'!C$21:E$969,3,FALSE)</f>
        <v>5043.0106231212822</v>
      </c>
      <c r="F64" s="17" t="s">
        <v>185</v>
      </c>
      <c r="G64" t="str">
        <f t="shared" si="4"/>
        <v>42273.348</v>
      </c>
      <c r="H64" s="2">
        <f t="shared" si="5"/>
        <v>5043</v>
      </c>
      <c r="I64" s="45" t="s">
        <v>345</v>
      </c>
      <c r="J64" s="46" t="s">
        <v>346</v>
      </c>
      <c r="K64" s="45">
        <v>5043</v>
      </c>
      <c r="L64" s="45" t="s">
        <v>209</v>
      </c>
      <c r="M64" s="46" t="s">
        <v>202</v>
      </c>
      <c r="N64" s="46"/>
      <c r="O64" s="47" t="s">
        <v>252</v>
      </c>
      <c r="P64" s="47" t="s">
        <v>317</v>
      </c>
    </row>
    <row r="65" spans="1:16" x14ac:dyDescent="0.2">
      <c r="A65" s="2" t="str">
        <f t="shared" si="0"/>
        <v> BBS 17 </v>
      </c>
      <c r="B65" s="17" t="str">
        <f t="shared" si="1"/>
        <v>I</v>
      </c>
      <c r="C65" s="2">
        <f t="shared" si="2"/>
        <v>42318.3</v>
      </c>
      <c r="D65" t="str">
        <f t="shared" si="3"/>
        <v>vis</v>
      </c>
      <c r="E65">
        <f>VLOOKUP(C65,'Active 1'!C$21:E$969,3,FALSE)</f>
        <v>5110.9728610207812</v>
      </c>
      <c r="F65" s="17" t="s">
        <v>185</v>
      </c>
      <c r="G65" t="str">
        <f t="shared" si="4"/>
        <v>42318.300</v>
      </c>
      <c r="H65" s="2">
        <f t="shared" si="5"/>
        <v>5111</v>
      </c>
      <c r="I65" s="45" t="s">
        <v>347</v>
      </c>
      <c r="J65" s="46" t="s">
        <v>348</v>
      </c>
      <c r="K65" s="45">
        <v>5111</v>
      </c>
      <c r="L65" s="45" t="s">
        <v>349</v>
      </c>
      <c r="M65" s="46" t="s">
        <v>202</v>
      </c>
      <c r="N65" s="46"/>
      <c r="O65" s="47" t="s">
        <v>252</v>
      </c>
      <c r="P65" s="47" t="s">
        <v>317</v>
      </c>
    </row>
    <row r="66" spans="1:16" x14ac:dyDescent="0.2">
      <c r="A66" s="2" t="str">
        <f t="shared" si="0"/>
        <v> BBS 17 </v>
      </c>
      <c r="B66" s="17" t="str">
        <f t="shared" si="1"/>
        <v>I</v>
      </c>
      <c r="C66" s="2">
        <f t="shared" si="2"/>
        <v>42318.302000000003</v>
      </c>
      <c r="D66" t="str">
        <f t="shared" si="3"/>
        <v>vis</v>
      </c>
      <c r="E66">
        <f>VLOOKUP(C66,'Active 1'!C$21:E$969,3,FALSE)</f>
        <v>5110.9758847900421</v>
      </c>
      <c r="F66" s="17" t="s">
        <v>185</v>
      </c>
      <c r="G66" t="str">
        <f t="shared" si="4"/>
        <v>42318.302</v>
      </c>
      <c r="H66" s="2">
        <f t="shared" si="5"/>
        <v>5111</v>
      </c>
      <c r="I66" s="45" t="s">
        <v>350</v>
      </c>
      <c r="J66" s="46" t="s">
        <v>351</v>
      </c>
      <c r="K66" s="45">
        <v>5111</v>
      </c>
      <c r="L66" s="45" t="s">
        <v>323</v>
      </c>
      <c r="M66" s="46" t="s">
        <v>202</v>
      </c>
      <c r="N66" s="46"/>
      <c r="O66" s="47" t="s">
        <v>203</v>
      </c>
      <c r="P66" s="47" t="s">
        <v>317</v>
      </c>
    </row>
    <row r="67" spans="1:16" x14ac:dyDescent="0.2">
      <c r="A67" s="2" t="str">
        <f t="shared" si="0"/>
        <v> BBS 21 </v>
      </c>
      <c r="B67" s="17" t="str">
        <f t="shared" si="1"/>
        <v>I</v>
      </c>
      <c r="C67" s="2">
        <f t="shared" si="2"/>
        <v>42491.606</v>
      </c>
      <c r="D67" t="str">
        <f t="shared" si="3"/>
        <v>vis</v>
      </c>
      <c r="E67">
        <f>VLOOKUP(C67,'Active 1'!C$21:E$969,3,FALSE)</f>
        <v>5372.9915387527853</v>
      </c>
      <c r="F67" s="17" t="s">
        <v>185</v>
      </c>
      <c r="G67" t="str">
        <f t="shared" si="4"/>
        <v>42491.606</v>
      </c>
      <c r="H67" s="2">
        <f t="shared" si="5"/>
        <v>5373</v>
      </c>
      <c r="I67" s="45" t="s">
        <v>352</v>
      </c>
      <c r="J67" s="46" t="s">
        <v>353</v>
      </c>
      <c r="K67" s="45">
        <v>5373</v>
      </c>
      <c r="L67" s="45" t="s">
        <v>354</v>
      </c>
      <c r="M67" s="46" t="s">
        <v>202</v>
      </c>
      <c r="N67" s="46"/>
      <c r="O67" s="47" t="s">
        <v>203</v>
      </c>
      <c r="P67" s="47" t="s">
        <v>355</v>
      </c>
    </row>
    <row r="68" spans="1:16" x14ac:dyDescent="0.2">
      <c r="A68" s="2" t="str">
        <f t="shared" si="0"/>
        <v> BBS 22 </v>
      </c>
      <c r="B68" s="17" t="str">
        <f t="shared" si="1"/>
        <v>I</v>
      </c>
      <c r="C68" s="2">
        <f t="shared" si="2"/>
        <v>42546.514000000003</v>
      </c>
      <c r="D68" t="str">
        <f t="shared" si="3"/>
        <v>vis</v>
      </c>
      <c r="E68">
        <f>VLOOKUP(C68,'Active 1'!C$21:E$969,3,FALSE)</f>
        <v>5456.0061000311598</v>
      </c>
      <c r="F68" s="17" t="s">
        <v>185</v>
      </c>
      <c r="G68" t="str">
        <f t="shared" si="4"/>
        <v>42546.514</v>
      </c>
      <c r="H68" s="2">
        <f t="shared" si="5"/>
        <v>5456</v>
      </c>
      <c r="I68" s="45" t="s">
        <v>356</v>
      </c>
      <c r="J68" s="46" t="s">
        <v>357</v>
      </c>
      <c r="K68" s="45">
        <v>5456</v>
      </c>
      <c r="L68" s="45" t="s">
        <v>198</v>
      </c>
      <c r="M68" s="46" t="s">
        <v>202</v>
      </c>
      <c r="N68" s="46"/>
      <c r="O68" s="47" t="s">
        <v>203</v>
      </c>
      <c r="P68" s="47" t="s">
        <v>358</v>
      </c>
    </row>
    <row r="69" spans="1:16" x14ac:dyDescent="0.2">
      <c r="A69" s="2" t="str">
        <f t="shared" si="0"/>
        <v> BBS 22 </v>
      </c>
      <c r="B69" s="17" t="str">
        <f t="shared" si="1"/>
        <v>II</v>
      </c>
      <c r="C69" s="2">
        <f t="shared" si="2"/>
        <v>42549.51</v>
      </c>
      <c r="D69" t="str">
        <f t="shared" si="3"/>
        <v>vis</v>
      </c>
      <c r="E69">
        <f>VLOOKUP(C69,'Active 1'!C$21:E$969,3,FALSE)</f>
        <v>5460.5357063834208</v>
      </c>
      <c r="F69" s="17" t="s">
        <v>185</v>
      </c>
      <c r="G69" t="str">
        <f t="shared" si="4"/>
        <v>42549.510</v>
      </c>
      <c r="H69" s="2">
        <f t="shared" si="5"/>
        <v>5460.5</v>
      </c>
      <c r="I69" s="45" t="s">
        <v>359</v>
      </c>
      <c r="J69" s="46" t="s">
        <v>360</v>
      </c>
      <c r="K69" s="45">
        <v>5460.5</v>
      </c>
      <c r="L69" s="45" t="s">
        <v>361</v>
      </c>
      <c r="M69" s="46" t="s">
        <v>202</v>
      </c>
      <c r="N69" s="46"/>
      <c r="O69" s="47" t="s">
        <v>252</v>
      </c>
      <c r="P69" s="47" t="s">
        <v>358</v>
      </c>
    </row>
    <row r="70" spans="1:16" x14ac:dyDescent="0.2">
      <c r="A70" s="2" t="str">
        <f t="shared" si="0"/>
        <v> BBS 22 </v>
      </c>
      <c r="B70" s="17" t="str">
        <f t="shared" si="1"/>
        <v>I</v>
      </c>
      <c r="C70" s="2">
        <f t="shared" si="2"/>
        <v>42550.491999999998</v>
      </c>
      <c r="D70" t="str">
        <f t="shared" si="3"/>
        <v>vis</v>
      </c>
      <c r="E70">
        <f>VLOOKUP(C70,'Active 1'!C$21:E$969,3,FALSE)</f>
        <v>5462.0203770903308</v>
      </c>
      <c r="F70" s="17" t="s">
        <v>185</v>
      </c>
      <c r="G70" t="str">
        <f t="shared" si="4"/>
        <v>42550.492</v>
      </c>
      <c r="H70" s="2">
        <f t="shared" si="5"/>
        <v>5462</v>
      </c>
      <c r="I70" s="45" t="s">
        <v>362</v>
      </c>
      <c r="J70" s="46" t="s">
        <v>363</v>
      </c>
      <c r="K70" s="45">
        <v>5462</v>
      </c>
      <c r="L70" s="45" t="s">
        <v>364</v>
      </c>
      <c r="M70" s="46" t="s">
        <v>202</v>
      </c>
      <c r="N70" s="46"/>
      <c r="O70" s="47" t="s">
        <v>306</v>
      </c>
      <c r="P70" s="47" t="s">
        <v>358</v>
      </c>
    </row>
    <row r="71" spans="1:16" x14ac:dyDescent="0.2">
      <c r="A71" s="2" t="str">
        <f t="shared" si="0"/>
        <v> BBS 22 </v>
      </c>
      <c r="B71" s="17" t="str">
        <f t="shared" si="1"/>
        <v>II</v>
      </c>
      <c r="C71" s="2">
        <f t="shared" si="2"/>
        <v>42551.470999999998</v>
      </c>
      <c r="D71" t="str">
        <f t="shared" si="3"/>
        <v>vis</v>
      </c>
      <c r="E71">
        <f>VLOOKUP(C71,'Active 1'!C$21:E$969,3,FALSE)</f>
        <v>5463.500512143356</v>
      </c>
      <c r="F71" s="17" t="s">
        <v>185</v>
      </c>
      <c r="G71" t="str">
        <f t="shared" si="4"/>
        <v>42551.471</v>
      </c>
      <c r="H71" s="2">
        <f t="shared" si="5"/>
        <v>5463.5</v>
      </c>
      <c r="I71" s="45" t="s">
        <v>365</v>
      </c>
      <c r="J71" s="46" t="s">
        <v>366</v>
      </c>
      <c r="K71" s="45">
        <v>5463.5</v>
      </c>
      <c r="L71" s="45" t="s">
        <v>367</v>
      </c>
      <c r="M71" s="46" t="s">
        <v>202</v>
      </c>
      <c r="N71" s="46"/>
      <c r="O71" s="47" t="s">
        <v>252</v>
      </c>
      <c r="P71" s="47" t="s">
        <v>358</v>
      </c>
    </row>
    <row r="72" spans="1:16" x14ac:dyDescent="0.2">
      <c r="A72" s="2" t="str">
        <f t="shared" si="0"/>
        <v> BBS 22 </v>
      </c>
      <c r="B72" s="17" t="str">
        <f t="shared" si="1"/>
        <v>II</v>
      </c>
      <c r="C72" s="2">
        <f t="shared" si="2"/>
        <v>42561.394999999997</v>
      </c>
      <c r="D72" t="str">
        <f t="shared" si="3"/>
        <v>vis</v>
      </c>
      <c r="E72">
        <f>VLOOKUP(C72,'Active 1'!C$21:E$969,3,FALSE)</f>
        <v>5478.5044552140644</v>
      </c>
      <c r="F72" s="17" t="s">
        <v>185</v>
      </c>
      <c r="G72" t="str">
        <f t="shared" si="4"/>
        <v>42561.395</v>
      </c>
      <c r="H72" s="2">
        <f t="shared" si="5"/>
        <v>5478.5</v>
      </c>
      <c r="I72" s="45" t="s">
        <v>368</v>
      </c>
      <c r="J72" s="46" t="s">
        <v>369</v>
      </c>
      <c r="K72" s="45">
        <v>5478.5</v>
      </c>
      <c r="L72" s="45" t="s">
        <v>188</v>
      </c>
      <c r="M72" s="46" t="s">
        <v>202</v>
      </c>
      <c r="N72" s="46"/>
      <c r="O72" s="47" t="s">
        <v>252</v>
      </c>
      <c r="P72" s="47" t="s">
        <v>358</v>
      </c>
    </row>
    <row r="73" spans="1:16" x14ac:dyDescent="0.2">
      <c r="A73" s="2" t="str">
        <f t="shared" si="0"/>
        <v> BBS 23 </v>
      </c>
      <c r="B73" s="17" t="str">
        <f t="shared" si="1"/>
        <v>I</v>
      </c>
      <c r="C73" s="2">
        <f t="shared" si="2"/>
        <v>42595.457999999999</v>
      </c>
      <c r="D73" t="str">
        <f t="shared" si="3"/>
        <v>vis</v>
      </c>
      <c r="E73">
        <f>VLOOKUP(C73,'Active 1'!C$21:E$969,3,FALSE)</f>
        <v>5530.0037813746467</v>
      </c>
      <c r="F73" s="17" t="s">
        <v>185</v>
      </c>
      <c r="G73" t="str">
        <f t="shared" si="4"/>
        <v>42595.458</v>
      </c>
      <c r="H73" s="2">
        <f t="shared" si="5"/>
        <v>5530</v>
      </c>
      <c r="I73" s="45" t="s">
        <v>370</v>
      </c>
      <c r="J73" s="46" t="s">
        <v>371</v>
      </c>
      <c r="K73" s="45">
        <v>5530</v>
      </c>
      <c r="L73" s="45" t="s">
        <v>188</v>
      </c>
      <c r="M73" s="46" t="s">
        <v>202</v>
      </c>
      <c r="N73" s="46"/>
      <c r="O73" s="47" t="s">
        <v>316</v>
      </c>
      <c r="P73" s="47" t="s">
        <v>372</v>
      </c>
    </row>
    <row r="74" spans="1:16" x14ac:dyDescent="0.2">
      <c r="A74" s="2" t="str">
        <f t="shared" si="0"/>
        <v> BBS 23 </v>
      </c>
      <c r="B74" s="17" t="str">
        <f t="shared" si="1"/>
        <v>I</v>
      </c>
      <c r="C74" s="2">
        <f t="shared" si="2"/>
        <v>42597.417000000001</v>
      </c>
      <c r="D74" t="str">
        <f t="shared" si="3"/>
        <v>vis</v>
      </c>
      <c r="E74">
        <f>VLOOKUP(C74,'Active 1'!C$21:E$969,3,FALSE)</f>
        <v>5532.9655633653319</v>
      </c>
      <c r="F74" s="17" t="s">
        <v>185</v>
      </c>
      <c r="G74" t="str">
        <f t="shared" si="4"/>
        <v>42597.417</v>
      </c>
      <c r="H74" s="2">
        <f t="shared" si="5"/>
        <v>5533</v>
      </c>
      <c r="I74" s="45" t="s">
        <v>373</v>
      </c>
      <c r="J74" s="46" t="s">
        <v>374</v>
      </c>
      <c r="K74" s="45">
        <v>5533</v>
      </c>
      <c r="L74" s="45" t="s">
        <v>375</v>
      </c>
      <c r="M74" s="46" t="s">
        <v>202</v>
      </c>
      <c r="N74" s="46"/>
      <c r="O74" s="47" t="s">
        <v>252</v>
      </c>
      <c r="P74" s="47" t="s">
        <v>372</v>
      </c>
    </row>
    <row r="75" spans="1:16" x14ac:dyDescent="0.2">
      <c r="A75" s="2" t="str">
        <f t="shared" ref="A75:A138" si="6">P75</f>
        <v> BBS 23 </v>
      </c>
      <c r="B75" s="17" t="str">
        <f t="shared" ref="B75:B138" si="7">IF(H75=INT(H75),"I","II")</f>
        <v>I</v>
      </c>
      <c r="C75" s="2">
        <f t="shared" ref="C75:C138" si="8">1*G75</f>
        <v>42597.451999999997</v>
      </c>
      <c r="D75" t="str">
        <f t="shared" ref="D75:D138" si="9">VLOOKUP(F75,I$1:J$5,2,FALSE)</f>
        <v>vis</v>
      </c>
      <c r="E75">
        <f>VLOOKUP(C75,'Active 1'!C$21:E$969,3,FALSE)</f>
        <v>5533.0184793273856</v>
      </c>
      <c r="F75" s="17" t="s">
        <v>185</v>
      </c>
      <c r="G75" t="str">
        <f t="shared" ref="G75:G138" si="10">MID(I75,3,LEN(I75)-3)</f>
        <v>42597.452</v>
      </c>
      <c r="H75" s="2">
        <f t="shared" ref="H75:H138" si="11">1*K75</f>
        <v>5533</v>
      </c>
      <c r="I75" s="45" t="s">
        <v>376</v>
      </c>
      <c r="J75" s="46" t="s">
        <v>377</v>
      </c>
      <c r="K75" s="45">
        <v>5533</v>
      </c>
      <c r="L75" s="45" t="s">
        <v>219</v>
      </c>
      <c r="M75" s="46" t="s">
        <v>202</v>
      </c>
      <c r="N75" s="46"/>
      <c r="O75" s="47" t="s">
        <v>306</v>
      </c>
      <c r="P75" s="47" t="s">
        <v>372</v>
      </c>
    </row>
    <row r="76" spans="1:16" x14ac:dyDescent="0.2">
      <c r="A76" s="2" t="str">
        <f t="shared" si="6"/>
        <v> BBS 23 </v>
      </c>
      <c r="B76" s="17" t="str">
        <f t="shared" si="7"/>
        <v>II</v>
      </c>
      <c r="C76" s="2">
        <f t="shared" si="8"/>
        <v>42600.408000000003</v>
      </c>
      <c r="D76" t="str">
        <f t="shared" si="9"/>
        <v>vis</v>
      </c>
      <c r="E76">
        <f>VLOOKUP(C76,'Active 1'!C$21:E$969,3,FALSE)</f>
        <v>5537.4876102944454</v>
      </c>
      <c r="F76" s="17" t="s">
        <v>185</v>
      </c>
      <c r="G76" t="str">
        <f t="shared" si="10"/>
        <v>42600.408</v>
      </c>
      <c r="H76" s="2">
        <f t="shared" si="11"/>
        <v>5537.5</v>
      </c>
      <c r="I76" s="45" t="s">
        <v>378</v>
      </c>
      <c r="J76" s="46" t="s">
        <v>379</v>
      </c>
      <c r="K76" s="45">
        <v>5537.5</v>
      </c>
      <c r="L76" s="45" t="s">
        <v>380</v>
      </c>
      <c r="M76" s="46" t="s">
        <v>202</v>
      </c>
      <c r="N76" s="46"/>
      <c r="O76" s="47" t="s">
        <v>252</v>
      </c>
      <c r="P76" s="47" t="s">
        <v>372</v>
      </c>
    </row>
    <row r="77" spans="1:16" x14ac:dyDescent="0.2">
      <c r="A77" s="2" t="str">
        <f t="shared" si="6"/>
        <v> BBS 23 </v>
      </c>
      <c r="B77" s="17" t="str">
        <f t="shared" si="7"/>
        <v>I</v>
      </c>
      <c r="C77" s="2">
        <f t="shared" si="8"/>
        <v>42601.391000000003</v>
      </c>
      <c r="D77" t="str">
        <f t="shared" si="9"/>
        <v>vis</v>
      </c>
      <c r="E77">
        <f>VLOOKUP(C77,'Active 1'!C$21:E$969,3,FALSE)</f>
        <v>5538.9737928859922</v>
      </c>
      <c r="F77" s="17" t="s">
        <v>185</v>
      </c>
      <c r="G77" t="str">
        <f t="shared" si="10"/>
        <v>42601.391</v>
      </c>
      <c r="H77" s="2">
        <f t="shared" si="11"/>
        <v>5539</v>
      </c>
      <c r="I77" s="45" t="s">
        <v>381</v>
      </c>
      <c r="J77" s="46" t="s">
        <v>382</v>
      </c>
      <c r="K77" s="45">
        <v>5539</v>
      </c>
      <c r="L77" s="45" t="s">
        <v>383</v>
      </c>
      <c r="M77" s="46" t="s">
        <v>202</v>
      </c>
      <c r="N77" s="46"/>
      <c r="O77" s="47" t="s">
        <v>252</v>
      </c>
      <c r="P77" s="47" t="s">
        <v>372</v>
      </c>
    </row>
    <row r="78" spans="1:16" x14ac:dyDescent="0.2">
      <c r="A78" s="2" t="str">
        <f t="shared" si="6"/>
        <v> BBS 23 </v>
      </c>
      <c r="B78" s="17" t="str">
        <f t="shared" si="7"/>
        <v>I</v>
      </c>
      <c r="C78" s="2">
        <f t="shared" si="8"/>
        <v>42601.408000000003</v>
      </c>
      <c r="D78" t="str">
        <f t="shared" si="9"/>
        <v>vis</v>
      </c>
      <c r="E78">
        <f>VLOOKUP(C78,'Active 1'!C$21:E$969,3,FALSE)</f>
        <v>5538.9994949247066</v>
      </c>
      <c r="F78" s="17" t="s">
        <v>185</v>
      </c>
      <c r="G78" t="str">
        <f t="shared" si="10"/>
        <v>42601.408</v>
      </c>
      <c r="H78" s="2">
        <f t="shared" si="11"/>
        <v>5539</v>
      </c>
      <c r="I78" s="45" t="s">
        <v>384</v>
      </c>
      <c r="J78" s="46" t="s">
        <v>385</v>
      </c>
      <c r="K78" s="45">
        <v>5539</v>
      </c>
      <c r="L78" s="45" t="s">
        <v>386</v>
      </c>
      <c r="M78" s="46" t="s">
        <v>202</v>
      </c>
      <c r="N78" s="46"/>
      <c r="O78" s="47" t="s">
        <v>306</v>
      </c>
      <c r="P78" s="47" t="s">
        <v>372</v>
      </c>
    </row>
    <row r="79" spans="1:16" x14ac:dyDescent="0.2">
      <c r="A79" s="2" t="str">
        <f t="shared" si="6"/>
        <v> BBS 23 </v>
      </c>
      <c r="B79" s="17" t="str">
        <f t="shared" si="7"/>
        <v>II</v>
      </c>
      <c r="C79" s="2">
        <f t="shared" si="8"/>
        <v>42604.398000000001</v>
      </c>
      <c r="D79" t="str">
        <f t="shared" si="9"/>
        <v>vis</v>
      </c>
      <c r="E79">
        <f>VLOOKUP(C79,'Active 1'!C$21:E$969,3,FALSE)</f>
        <v>5543.5200299691833</v>
      </c>
      <c r="F79" s="17" t="s">
        <v>185</v>
      </c>
      <c r="G79" t="str">
        <f t="shared" si="10"/>
        <v>42604.398</v>
      </c>
      <c r="H79" s="2">
        <f t="shared" si="11"/>
        <v>5543.5</v>
      </c>
      <c r="I79" s="45" t="s">
        <v>387</v>
      </c>
      <c r="J79" s="46" t="s">
        <v>388</v>
      </c>
      <c r="K79" s="45">
        <v>5543.5</v>
      </c>
      <c r="L79" s="45" t="s">
        <v>364</v>
      </c>
      <c r="M79" s="46" t="s">
        <v>202</v>
      </c>
      <c r="N79" s="46"/>
      <c r="O79" s="47" t="s">
        <v>252</v>
      </c>
      <c r="P79" s="47" t="s">
        <v>372</v>
      </c>
    </row>
    <row r="80" spans="1:16" x14ac:dyDescent="0.2">
      <c r="A80" s="2" t="str">
        <f t="shared" si="6"/>
        <v> BBS 23 </v>
      </c>
      <c r="B80" s="17" t="str">
        <f t="shared" si="7"/>
        <v>I</v>
      </c>
      <c r="C80" s="2">
        <f t="shared" si="8"/>
        <v>42607.377</v>
      </c>
      <c r="D80" t="str">
        <f t="shared" si="9"/>
        <v>vis</v>
      </c>
      <c r="E80">
        <f>VLOOKUP(C80,'Active 1'!C$21:E$969,3,FALSE)</f>
        <v>5548.0239342827299</v>
      </c>
      <c r="F80" s="17" t="s">
        <v>185</v>
      </c>
      <c r="G80" t="str">
        <f t="shared" si="10"/>
        <v>42607.377</v>
      </c>
      <c r="H80" s="2">
        <f t="shared" si="11"/>
        <v>5548</v>
      </c>
      <c r="I80" s="45" t="s">
        <v>389</v>
      </c>
      <c r="J80" s="46" t="s">
        <v>390</v>
      </c>
      <c r="K80" s="45">
        <v>5548</v>
      </c>
      <c r="L80" s="45" t="s">
        <v>391</v>
      </c>
      <c r="M80" s="46" t="s">
        <v>202</v>
      </c>
      <c r="N80" s="46"/>
      <c r="O80" s="47" t="s">
        <v>252</v>
      </c>
      <c r="P80" s="47" t="s">
        <v>372</v>
      </c>
    </row>
    <row r="81" spans="1:16" x14ac:dyDescent="0.2">
      <c r="A81" s="2" t="str">
        <f t="shared" si="6"/>
        <v> BBS 23 </v>
      </c>
      <c r="B81" s="17" t="str">
        <f t="shared" si="7"/>
        <v>I</v>
      </c>
      <c r="C81" s="2">
        <f t="shared" si="8"/>
        <v>42652.332000000002</v>
      </c>
      <c r="D81" t="str">
        <f t="shared" si="9"/>
        <v>vis</v>
      </c>
      <c r="E81">
        <f>VLOOKUP(C81,'Active 1'!C$21:E$969,3,FALSE)</f>
        <v>5615.9907078361148</v>
      </c>
      <c r="F81" s="17" t="s">
        <v>185</v>
      </c>
      <c r="G81" t="str">
        <f t="shared" si="10"/>
        <v>42652.332</v>
      </c>
      <c r="H81" s="2">
        <f t="shared" si="11"/>
        <v>5616</v>
      </c>
      <c r="I81" s="45" t="s">
        <v>392</v>
      </c>
      <c r="J81" s="46" t="s">
        <v>393</v>
      </c>
      <c r="K81" s="45">
        <v>5616</v>
      </c>
      <c r="L81" s="45" t="s">
        <v>354</v>
      </c>
      <c r="M81" s="46" t="s">
        <v>202</v>
      </c>
      <c r="N81" s="46"/>
      <c r="O81" s="47" t="s">
        <v>252</v>
      </c>
      <c r="P81" s="47" t="s">
        <v>372</v>
      </c>
    </row>
    <row r="82" spans="1:16" x14ac:dyDescent="0.2">
      <c r="A82" s="2" t="str">
        <f t="shared" si="6"/>
        <v> BBS 27 </v>
      </c>
      <c r="B82" s="17" t="str">
        <f t="shared" si="7"/>
        <v>I</v>
      </c>
      <c r="C82" s="2">
        <f t="shared" si="8"/>
        <v>42878.548000000003</v>
      </c>
      <c r="D82" t="str">
        <f t="shared" si="9"/>
        <v>vis</v>
      </c>
      <c r="E82">
        <f>VLOOKUP(C82,'Active 1'!C$21:E$969,3,FALSE)</f>
        <v>5958.0032013552327</v>
      </c>
      <c r="F82" s="17" t="s">
        <v>185</v>
      </c>
      <c r="G82" t="str">
        <f t="shared" si="10"/>
        <v>42878.548</v>
      </c>
      <c r="H82" s="2">
        <f t="shared" si="11"/>
        <v>5958</v>
      </c>
      <c r="I82" s="45" t="s">
        <v>394</v>
      </c>
      <c r="J82" s="46" t="s">
        <v>395</v>
      </c>
      <c r="K82" s="45">
        <v>5958</v>
      </c>
      <c r="L82" s="45" t="s">
        <v>228</v>
      </c>
      <c r="M82" s="46" t="s">
        <v>202</v>
      </c>
      <c r="N82" s="46"/>
      <c r="O82" s="47" t="s">
        <v>203</v>
      </c>
      <c r="P82" s="47" t="s">
        <v>396</v>
      </c>
    </row>
    <row r="83" spans="1:16" x14ac:dyDescent="0.2">
      <c r="A83" s="2" t="str">
        <f t="shared" si="6"/>
        <v> BBS 28 </v>
      </c>
      <c r="B83" s="17" t="str">
        <f t="shared" si="7"/>
        <v>II</v>
      </c>
      <c r="C83" s="2">
        <f t="shared" si="8"/>
        <v>42920.557999999997</v>
      </c>
      <c r="D83" t="str">
        <f t="shared" si="9"/>
        <v>vis</v>
      </c>
      <c r="E83">
        <f>VLOOKUP(C83,'Active 1'!C$21:E$969,3,FALSE)</f>
        <v>6021.5174746724888</v>
      </c>
      <c r="F83" s="17" t="s">
        <v>185</v>
      </c>
      <c r="G83" t="str">
        <f t="shared" si="10"/>
        <v>42920.558</v>
      </c>
      <c r="H83" s="2">
        <f t="shared" si="11"/>
        <v>6021.5</v>
      </c>
      <c r="I83" s="45" t="s">
        <v>397</v>
      </c>
      <c r="J83" s="46" t="s">
        <v>398</v>
      </c>
      <c r="K83" s="45">
        <v>6021.5</v>
      </c>
      <c r="L83" s="45" t="s">
        <v>219</v>
      </c>
      <c r="M83" s="46" t="s">
        <v>202</v>
      </c>
      <c r="N83" s="46"/>
      <c r="O83" s="47" t="s">
        <v>399</v>
      </c>
      <c r="P83" s="47" t="s">
        <v>400</v>
      </c>
    </row>
    <row r="84" spans="1:16" x14ac:dyDescent="0.2">
      <c r="A84" s="2" t="str">
        <f t="shared" si="6"/>
        <v> BBS 28 </v>
      </c>
      <c r="B84" s="17" t="str">
        <f t="shared" si="7"/>
        <v>I</v>
      </c>
      <c r="C84" s="2">
        <f t="shared" si="8"/>
        <v>42921.546000000002</v>
      </c>
      <c r="D84" t="str">
        <f t="shared" si="9"/>
        <v>vis</v>
      </c>
      <c r="E84">
        <f>VLOOKUP(C84,'Active 1'!C$21:E$969,3,FALSE)</f>
        <v>6023.0112166871941</v>
      </c>
      <c r="F84" s="17" t="s">
        <v>185</v>
      </c>
      <c r="G84" t="str">
        <f t="shared" si="10"/>
        <v>42921.546</v>
      </c>
      <c r="H84" s="2">
        <f t="shared" si="11"/>
        <v>6023</v>
      </c>
      <c r="I84" s="45" t="s">
        <v>401</v>
      </c>
      <c r="J84" s="46" t="s">
        <v>402</v>
      </c>
      <c r="K84" s="45">
        <v>6023</v>
      </c>
      <c r="L84" s="45" t="s">
        <v>209</v>
      </c>
      <c r="M84" s="46" t="s">
        <v>202</v>
      </c>
      <c r="N84" s="46"/>
      <c r="O84" s="47" t="s">
        <v>403</v>
      </c>
      <c r="P84" s="47" t="s">
        <v>400</v>
      </c>
    </row>
    <row r="85" spans="1:16" x14ac:dyDescent="0.2">
      <c r="A85" s="2" t="str">
        <f t="shared" si="6"/>
        <v> BBS 28 </v>
      </c>
      <c r="B85" s="17" t="str">
        <f t="shared" si="7"/>
        <v>I</v>
      </c>
      <c r="C85" s="2">
        <f t="shared" si="8"/>
        <v>42927.495999999999</v>
      </c>
      <c r="D85" t="str">
        <f t="shared" si="9"/>
        <v>vis</v>
      </c>
      <c r="E85">
        <f>VLOOKUP(C85,'Active 1'!C$21:E$969,3,FALSE)</f>
        <v>6032.0069302372422</v>
      </c>
      <c r="F85" s="17" t="s">
        <v>185</v>
      </c>
      <c r="G85" t="str">
        <f t="shared" si="10"/>
        <v>42927.496</v>
      </c>
      <c r="H85" s="2">
        <f t="shared" si="11"/>
        <v>6032</v>
      </c>
      <c r="I85" s="45" t="s">
        <v>404</v>
      </c>
      <c r="J85" s="46" t="s">
        <v>405</v>
      </c>
      <c r="K85" s="45">
        <v>6032</v>
      </c>
      <c r="L85" s="45" t="s">
        <v>195</v>
      </c>
      <c r="M85" s="46" t="s">
        <v>202</v>
      </c>
      <c r="N85" s="46"/>
      <c r="O85" s="47" t="s">
        <v>406</v>
      </c>
      <c r="P85" s="47" t="s">
        <v>400</v>
      </c>
    </row>
    <row r="86" spans="1:16" x14ac:dyDescent="0.2">
      <c r="A86" s="2" t="str">
        <f t="shared" si="6"/>
        <v> BBS 28 </v>
      </c>
      <c r="B86" s="17" t="str">
        <f t="shared" si="7"/>
        <v>I</v>
      </c>
      <c r="C86" s="2">
        <f t="shared" si="8"/>
        <v>42931.436999999998</v>
      </c>
      <c r="D86" t="str">
        <f t="shared" si="9"/>
        <v>vis</v>
      </c>
      <c r="E86">
        <f>VLOOKUP(C86,'Active 1'!C$21:E$969,3,FALSE)</f>
        <v>6037.9652675650996</v>
      </c>
      <c r="F86" s="17" t="s">
        <v>185</v>
      </c>
      <c r="G86" t="str">
        <f t="shared" si="10"/>
        <v>42931.437</v>
      </c>
      <c r="H86" s="2">
        <f t="shared" si="11"/>
        <v>6038</v>
      </c>
      <c r="I86" s="45" t="s">
        <v>407</v>
      </c>
      <c r="J86" s="46" t="s">
        <v>408</v>
      </c>
      <c r="K86" s="45">
        <v>6038</v>
      </c>
      <c r="L86" s="45" t="s">
        <v>375</v>
      </c>
      <c r="M86" s="46" t="s">
        <v>202</v>
      </c>
      <c r="N86" s="46"/>
      <c r="O86" s="47" t="s">
        <v>406</v>
      </c>
      <c r="P86" s="47" t="s">
        <v>400</v>
      </c>
    </row>
    <row r="87" spans="1:16" x14ac:dyDescent="0.2">
      <c r="A87" s="2" t="str">
        <f t="shared" si="6"/>
        <v> BBS 28 </v>
      </c>
      <c r="B87" s="17" t="str">
        <f t="shared" si="7"/>
        <v>I</v>
      </c>
      <c r="C87" s="2">
        <f t="shared" si="8"/>
        <v>42931.478000000003</v>
      </c>
      <c r="D87" t="str">
        <f t="shared" si="9"/>
        <v>vis</v>
      </c>
      <c r="E87">
        <f>VLOOKUP(C87,'Active 1'!C$21:E$969,3,FALSE)</f>
        <v>6038.0272548349476</v>
      </c>
      <c r="F87" s="17" t="s">
        <v>185</v>
      </c>
      <c r="G87" t="str">
        <f t="shared" si="10"/>
        <v>42931.478</v>
      </c>
      <c r="H87" s="2">
        <f t="shared" si="11"/>
        <v>6038</v>
      </c>
      <c r="I87" s="45" t="s">
        <v>409</v>
      </c>
      <c r="J87" s="46" t="s">
        <v>410</v>
      </c>
      <c r="K87" s="45">
        <v>6038</v>
      </c>
      <c r="L87" s="45" t="s">
        <v>411</v>
      </c>
      <c r="M87" s="46" t="s">
        <v>202</v>
      </c>
      <c r="N87" s="46"/>
      <c r="O87" s="47" t="s">
        <v>399</v>
      </c>
      <c r="P87" s="47" t="s">
        <v>400</v>
      </c>
    </row>
    <row r="88" spans="1:16" x14ac:dyDescent="0.2">
      <c r="A88" s="2" t="str">
        <f t="shared" si="6"/>
        <v> BBS 28 </v>
      </c>
      <c r="B88" s="17" t="str">
        <f t="shared" si="7"/>
        <v>I</v>
      </c>
      <c r="C88" s="2">
        <f t="shared" si="8"/>
        <v>42933.434000000001</v>
      </c>
      <c r="D88" t="str">
        <f t="shared" si="9"/>
        <v>vis</v>
      </c>
      <c r="E88">
        <f>VLOOKUP(C88,'Active 1'!C$21:E$969,3,FALSE)</f>
        <v>6040.9845011717352</v>
      </c>
      <c r="F88" s="17" t="s">
        <v>185</v>
      </c>
      <c r="G88" t="str">
        <f t="shared" si="10"/>
        <v>42933.434</v>
      </c>
      <c r="H88" s="2">
        <f t="shared" si="11"/>
        <v>6041</v>
      </c>
      <c r="I88" s="45" t="s">
        <v>412</v>
      </c>
      <c r="J88" s="46" t="s">
        <v>413</v>
      </c>
      <c r="K88" s="45">
        <v>6041</v>
      </c>
      <c r="L88" s="45" t="s">
        <v>414</v>
      </c>
      <c r="M88" s="46" t="s">
        <v>202</v>
      </c>
      <c r="N88" s="46"/>
      <c r="O88" s="47" t="s">
        <v>406</v>
      </c>
      <c r="P88" s="47" t="s">
        <v>400</v>
      </c>
    </row>
    <row r="89" spans="1:16" x14ac:dyDescent="0.2">
      <c r="A89" s="2" t="str">
        <f t="shared" si="6"/>
        <v> BBS 28 </v>
      </c>
      <c r="B89" s="17" t="str">
        <f t="shared" si="7"/>
        <v>I</v>
      </c>
      <c r="C89" s="2">
        <f t="shared" si="8"/>
        <v>42935.423000000003</v>
      </c>
      <c r="D89" t="str">
        <f t="shared" si="9"/>
        <v>vis</v>
      </c>
      <c r="E89">
        <f>VLOOKUP(C89,'Active 1'!C$21:E$969,3,FALSE)</f>
        <v>6043.9916397013267</v>
      </c>
      <c r="F89" s="17" t="s">
        <v>185</v>
      </c>
      <c r="G89" t="str">
        <f t="shared" si="10"/>
        <v>42935.423</v>
      </c>
      <c r="H89" s="2">
        <f t="shared" si="11"/>
        <v>6044</v>
      </c>
      <c r="I89" s="45" t="s">
        <v>415</v>
      </c>
      <c r="J89" s="46" t="s">
        <v>416</v>
      </c>
      <c r="K89" s="45">
        <v>6044</v>
      </c>
      <c r="L89" s="45" t="s">
        <v>354</v>
      </c>
      <c r="M89" s="46" t="s">
        <v>202</v>
      </c>
      <c r="N89" s="46"/>
      <c r="O89" s="47" t="s">
        <v>252</v>
      </c>
      <c r="P89" s="47" t="s">
        <v>400</v>
      </c>
    </row>
    <row r="90" spans="1:16" x14ac:dyDescent="0.2">
      <c r="A90" s="2" t="str">
        <f t="shared" si="6"/>
        <v> BBS 28 </v>
      </c>
      <c r="B90" s="17" t="str">
        <f t="shared" si="7"/>
        <v>I</v>
      </c>
      <c r="C90" s="2">
        <f t="shared" si="8"/>
        <v>42935.434000000001</v>
      </c>
      <c r="D90" t="str">
        <f t="shared" si="9"/>
        <v>vis</v>
      </c>
      <c r="E90">
        <f>VLOOKUP(C90,'Active 1'!C$21:E$969,3,FALSE)</f>
        <v>6044.0082704322567</v>
      </c>
      <c r="F90" s="17" t="s">
        <v>185</v>
      </c>
      <c r="G90" t="str">
        <f t="shared" si="10"/>
        <v>42935.434</v>
      </c>
      <c r="H90" s="2">
        <f t="shared" si="11"/>
        <v>6044</v>
      </c>
      <c r="I90" s="45" t="s">
        <v>417</v>
      </c>
      <c r="J90" s="46" t="s">
        <v>418</v>
      </c>
      <c r="K90" s="45">
        <v>6044</v>
      </c>
      <c r="L90" s="45" t="s">
        <v>195</v>
      </c>
      <c r="M90" s="46" t="s">
        <v>202</v>
      </c>
      <c r="N90" s="46"/>
      <c r="O90" s="47" t="s">
        <v>406</v>
      </c>
      <c r="P90" s="47" t="s">
        <v>400</v>
      </c>
    </row>
    <row r="91" spans="1:16" x14ac:dyDescent="0.2">
      <c r="A91" s="2" t="str">
        <f t="shared" si="6"/>
        <v> BBS 28 </v>
      </c>
      <c r="B91" s="17" t="str">
        <f t="shared" si="7"/>
        <v>I</v>
      </c>
      <c r="C91" s="2">
        <f t="shared" si="8"/>
        <v>42937.400999999998</v>
      </c>
      <c r="D91" t="str">
        <f t="shared" si="9"/>
        <v>vis</v>
      </c>
      <c r="E91">
        <f>VLOOKUP(C91,'Active 1'!C$21:E$969,3,FALSE)</f>
        <v>6046.9821474999753</v>
      </c>
      <c r="F91" s="17" t="s">
        <v>185</v>
      </c>
      <c r="G91" t="str">
        <f t="shared" si="10"/>
        <v>42937.401</v>
      </c>
      <c r="H91" s="2">
        <f t="shared" si="11"/>
        <v>6047</v>
      </c>
      <c r="I91" s="45" t="s">
        <v>419</v>
      </c>
      <c r="J91" s="46" t="s">
        <v>420</v>
      </c>
      <c r="K91" s="45">
        <v>6047</v>
      </c>
      <c r="L91" s="45" t="s">
        <v>245</v>
      </c>
      <c r="M91" s="46" t="s">
        <v>202</v>
      </c>
      <c r="N91" s="46"/>
      <c r="O91" s="47" t="s">
        <v>406</v>
      </c>
      <c r="P91" s="47" t="s">
        <v>400</v>
      </c>
    </row>
    <row r="92" spans="1:16" x14ac:dyDescent="0.2">
      <c r="A92" s="2" t="str">
        <f t="shared" si="6"/>
        <v> BBS 28 </v>
      </c>
      <c r="B92" s="17" t="str">
        <f t="shared" si="7"/>
        <v>I</v>
      </c>
      <c r="C92" s="2">
        <f t="shared" si="8"/>
        <v>42937.408000000003</v>
      </c>
      <c r="D92" t="str">
        <f t="shared" si="9"/>
        <v>vis</v>
      </c>
      <c r="E92">
        <f>VLOOKUP(C92,'Active 1'!C$21:E$969,3,FALSE)</f>
        <v>6046.9927306923955</v>
      </c>
      <c r="F92" s="17" t="s">
        <v>185</v>
      </c>
      <c r="G92" t="str">
        <f t="shared" si="10"/>
        <v>42937.408</v>
      </c>
      <c r="H92" s="2">
        <f t="shared" si="11"/>
        <v>6047</v>
      </c>
      <c r="I92" s="45" t="s">
        <v>421</v>
      </c>
      <c r="J92" s="46" t="s">
        <v>422</v>
      </c>
      <c r="K92" s="45">
        <v>6047</v>
      </c>
      <c r="L92" s="45" t="s">
        <v>423</v>
      </c>
      <c r="M92" s="46" t="s">
        <v>202</v>
      </c>
      <c r="N92" s="46"/>
      <c r="O92" s="47" t="s">
        <v>252</v>
      </c>
      <c r="P92" s="47" t="s">
        <v>400</v>
      </c>
    </row>
    <row r="93" spans="1:16" x14ac:dyDescent="0.2">
      <c r="A93" s="2" t="str">
        <f t="shared" si="6"/>
        <v> BBS 29 </v>
      </c>
      <c r="B93" s="17" t="str">
        <f t="shared" si="7"/>
        <v>II</v>
      </c>
      <c r="C93" s="2">
        <f t="shared" si="8"/>
        <v>42979.430999999997</v>
      </c>
      <c r="D93" t="str">
        <f t="shared" si="9"/>
        <v>vis</v>
      </c>
      <c r="E93">
        <f>VLOOKUP(C93,'Active 1'!C$21:E$969,3,FALSE)</f>
        <v>6110.5266585098425</v>
      </c>
      <c r="F93" s="17" t="s">
        <v>185</v>
      </c>
      <c r="G93" t="str">
        <f t="shared" si="10"/>
        <v>42979.431</v>
      </c>
      <c r="H93" s="2">
        <f t="shared" si="11"/>
        <v>6110.5</v>
      </c>
      <c r="I93" s="45" t="s">
        <v>424</v>
      </c>
      <c r="J93" s="46" t="s">
        <v>425</v>
      </c>
      <c r="K93" s="45">
        <v>6110.5</v>
      </c>
      <c r="L93" s="45" t="s">
        <v>411</v>
      </c>
      <c r="M93" s="46" t="s">
        <v>202</v>
      </c>
      <c r="N93" s="46"/>
      <c r="O93" s="47" t="s">
        <v>406</v>
      </c>
      <c r="P93" s="47" t="s">
        <v>95</v>
      </c>
    </row>
    <row r="94" spans="1:16" x14ac:dyDescent="0.2">
      <c r="A94" s="2" t="str">
        <f t="shared" si="6"/>
        <v> BBS 29 </v>
      </c>
      <c r="B94" s="17" t="str">
        <f t="shared" si="7"/>
        <v>I</v>
      </c>
      <c r="C94" s="2">
        <f t="shared" si="8"/>
        <v>42980.391000000003</v>
      </c>
      <c r="D94" t="str">
        <f t="shared" si="9"/>
        <v>vis</v>
      </c>
      <c r="E94">
        <f>VLOOKUP(C94,'Active 1'!C$21:E$969,3,FALSE)</f>
        <v>6111.9780677549033</v>
      </c>
      <c r="F94" s="17" t="s">
        <v>185</v>
      </c>
      <c r="G94" t="str">
        <f t="shared" si="10"/>
        <v>42980.391</v>
      </c>
      <c r="H94" s="2">
        <f t="shared" si="11"/>
        <v>6112</v>
      </c>
      <c r="I94" s="45" t="s">
        <v>426</v>
      </c>
      <c r="J94" s="46" t="s">
        <v>427</v>
      </c>
      <c r="K94" s="45">
        <v>6112</v>
      </c>
      <c r="L94" s="45" t="s">
        <v>428</v>
      </c>
      <c r="M94" s="46" t="s">
        <v>202</v>
      </c>
      <c r="N94" s="46"/>
      <c r="O94" s="47" t="s">
        <v>252</v>
      </c>
      <c r="P94" s="47" t="s">
        <v>95</v>
      </c>
    </row>
    <row r="95" spans="1:16" x14ac:dyDescent="0.2">
      <c r="A95" s="2" t="str">
        <f t="shared" si="6"/>
        <v> BBS 29 </v>
      </c>
      <c r="B95" s="17" t="str">
        <f t="shared" si="7"/>
        <v>I</v>
      </c>
      <c r="C95" s="2">
        <f t="shared" si="8"/>
        <v>42980.423000000003</v>
      </c>
      <c r="D95" t="str">
        <f t="shared" si="9"/>
        <v>vis</v>
      </c>
      <c r="E95">
        <f>VLOOKUP(C95,'Active 1'!C$21:E$969,3,FALSE)</f>
        <v>6112.0264480630703</v>
      </c>
      <c r="F95" s="17" t="s">
        <v>185</v>
      </c>
      <c r="G95" t="str">
        <f t="shared" si="10"/>
        <v>42980.423</v>
      </c>
      <c r="H95" s="2">
        <f t="shared" si="11"/>
        <v>6112</v>
      </c>
      <c r="I95" s="45" t="s">
        <v>429</v>
      </c>
      <c r="J95" s="46" t="s">
        <v>430</v>
      </c>
      <c r="K95" s="45">
        <v>6112</v>
      </c>
      <c r="L95" s="45" t="s">
        <v>274</v>
      </c>
      <c r="M95" s="46" t="s">
        <v>202</v>
      </c>
      <c r="N95" s="46"/>
      <c r="O95" s="47" t="s">
        <v>406</v>
      </c>
      <c r="P95" s="47" t="s">
        <v>95</v>
      </c>
    </row>
    <row r="96" spans="1:16" x14ac:dyDescent="0.2">
      <c r="A96" s="2" t="str">
        <f t="shared" si="6"/>
        <v> BBS 29 </v>
      </c>
      <c r="B96" s="17" t="str">
        <f t="shared" si="7"/>
        <v>II</v>
      </c>
      <c r="C96" s="2">
        <f t="shared" si="8"/>
        <v>42981.434000000001</v>
      </c>
      <c r="D96" t="str">
        <f t="shared" si="9"/>
        <v>vis</v>
      </c>
      <c r="E96">
        <f>VLOOKUP(C96,'Active 1'!C$21:E$969,3,FALSE)</f>
        <v>6113.5549634242625</v>
      </c>
      <c r="F96" s="17" t="s">
        <v>185</v>
      </c>
      <c r="G96" t="str">
        <f t="shared" si="10"/>
        <v>42981.434</v>
      </c>
      <c r="H96" s="2">
        <f t="shared" si="11"/>
        <v>6113.5</v>
      </c>
      <c r="I96" s="45" t="s">
        <v>431</v>
      </c>
      <c r="J96" s="46" t="s">
        <v>432</v>
      </c>
      <c r="K96" s="45">
        <v>6113.5</v>
      </c>
      <c r="L96" s="45" t="s">
        <v>433</v>
      </c>
      <c r="M96" s="46" t="s">
        <v>202</v>
      </c>
      <c r="N96" s="46"/>
      <c r="O96" s="47" t="s">
        <v>406</v>
      </c>
      <c r="P96" s="47" t="s">
        <v>95</v>
      </c>
    </row>
    <row r="97" spans="1:16" x14ac:dyDescent="0.2">
      <c r="A97" s="2" t="str">
        <f t="shared" si="6"/>
        <v> BBS 29 </v>
      </c>
      <c r="B97" s="17" t="str">
        <f t="shared" si="7"/>
        <v>I</v>
      </c>
      <c r="C97" s="2">
        <f t="shared" si="8"/>
        <v>42982.406000000003</v>
      </c>
      <c r="D97" t="str">
        <f t="shared" si="9"/>
        <v>vis</v>
      </c>
      <c r="E97">
        <f>VLOOKUP(C97,'Active 1'!C$21:E$969,3,FALSE)</f>
        <v>6115.0245152848784</v>
      </c>
      <c r="F97" s="17" t="s">
        <v>185</v>
      </c>
      <c r="G97" t="str">
        <f t="shared" si="10"/>
        <v>42982.406</v>
      </c>
      <c r="H97" s="2">
        <f t="shared" si="11"/>
        <v>6115</v>
      </c>
      <c r="I97" s="45" t="s">
        <v>434</v>
      </c>
      <c r="J97" s="46" t="s">
        <v>435</v>
      </c>
      <c r="K97" s="45">
        <v>6115</v>
      </c>
      <c r="L97" s="45" t="s">
        <v>391</v>
      </c>
      <c r="M97" s="46" t="s">
        <v>202</v>
      </c>
      <c r="N97" s="46"/>
      <c r="O97" s="47" t="s">
        <v>406</v>
      </c>
      <c r="P97" s="47" t="s">
        <v>95</v>
      </c>
    </row>
    <row r="98" spans="1:16" x14ac:dyDescent="0.2">
      <c r="A98" s="2" t="str">
        <f t="shared" si="6"/>
        <v> BBS 29 </v>
      </c>
      <c r="B98" s="17" t="str">
        <f t="shared" si="7"/>
        <v>I</v>
      </c>
      <c r="C98" s="2">
        <f t="shared" si="8"/>
        <v>42988.355000000003</v>
      </c>
      <c r="D98" t="str">
        <f t="shared" si="9"/>
        <v>vis</v>
      </c>
      <c r="E98">
        <f>VLOOKUP(C98,'Active 1'!C$21:E$969,3,FALSE)</f>
        <v>6124.0187169503015</v>
      </c>
      <c r="F98" s="17" t="s">
        <v>185</v>
      </c>
      <c r="G98" t="str">
        <f t="shared" si="10"/>
        <v>42988.355</v>
      </c>
      <c r="H98" s="2">
        <f t="shared" si="11"/>
        <v>6124</v>
      </c>
      <c r="I98" s="45" t="s">
        <v>436</v>
      </c>
      <c r="J98" s="46" t="s">
        <v>437</v>
      </c>
      <c r="K98" s="45">
        <v>6124</v>
      </c>
      <c r="L98" s="45" t="s">
        <v>219</v>
      </c>
      <c r="M98" s="46" t="s">
        <v>202</v>
      </c>
      <c r="N98" s="46"/>
      <c r="O98" s="47" t="s">
        <v>403</v>
      </c>
      <c r="P98" s="47" t="s">
        <v>95</v>
      </c>
    </row>
    <row r="99" spans="1:16" x14ac:dyDescent="0.2">
      <c r="A99" s="2" t="str">
        <f t="shared" si="6"/>
        <v> BBS 33 </v>
      </c>
      <c r="B99" s="17" t="str">
        <f t="shared" si="7"/>
        <v>I</v>
      </c>
      <c r="C99" s="2">
        <f t="shared" si="8"/>
        <v>43251.591</v>
      </c>
      <c r="D99" t="str">
        <f t="shared" si="9"/>
        <v>vis</v>
      </c>
      <c r="E99">
        <f>VLOOKUP(C99,'Active 1'!C$21:E$969,3,FALSE)</f>
        <v>6522.0011794816764</v>
      </c>
      <c r="F99" s="17" t="s">
        <v>185</v>
      </c>
      <c r="G99" t="str">
        <f t="shared" si="10"/>
        <v>43251.591</v>
      </c>
      <c r="H99" s="2">
        <f t="shared" si="11"/>
        <v>6522</v>
      </c>
      <c r="I99" s="45" t="s">
        <v>438</v>
      </c>
      <c r="J99" s="46" t="s">
        <v>439</v>
      </c>
      <c r="K99" s="45">
        <v>6522</v>
      </c>
      <c r="L99" s="45" t="s">
        <v>326</v>
      </c>
      <c r="M99" s="46" t="s">
        <v>202</v>
      </c>
      <c r="N99" s="46"/>
      <c r="O99" s="47" t="s">
        <v>252</v>
      </c>
      <c r="P99" s="47" t="s">
        <v>440</v>
      </c>
    </row>
    <row r="100" spans="1:16" x14ac:dyDescent="0.2">
      <c r="A100" s="2" t="str">
        <f t="shared" si="6"/>
        <v> BBS 33 </v>
      </c>
      <c r="B100" s="17" t="str">
        <f t="shared" si="7"/>
        <v>I</v>
      </c>
      <c r="C100" s="2">
        <f t="shared" si="8"/>
        <v>43255.561999999998</v>
      </c>
      <c r="D100" t="str">
        <f t="shared" si="9"/>
        <v>vis</v>
      </c>
      <c r="E100">
        <f>VLOOKUP(C100,'Active 1'!C$21:E$969,3,FALSE)</f>
        <v>6528.0048733484391</v>
      </c>
      <c r="F100" s="17" t="s">
        <v>185</v>
      </c>
      <c r="G100" t="str">
        <f t="shared" si="10"/>
        <v>43255.562</v>
      </c>
      <c r="H100" s="2">
        <f t="shared" si="11"/>
        <v>6528</v>
      </c>
      <c r="I100" s="45" t="s">
        <v>441</v>
      </c>
      <c r="J100" s="46" t="s">
        <v>442</v>
      </c>
      <c r="K100" s="45">
        <v>6528</v>
      </c>
      <c r="L100" s="45" t="s">
        <v>188</v>
      </c>
      <c r="M100" s="46" t="s">
        <v>202</v>
      </c>
      <c r="N100" s="46"/>
      <c r="O100" s="47" t="s">
        <v>203</v>
      </c>
      <c r="P100" s="47" t="s">
        <v>440</v>
      </c>
    </row>
    <row r="101" spans="1:16" x14ac:dyDescent="0.2">
      <c r="A101" s="2" t="str">
        <f t="shared" si="6"/>
        <v> BBS 33 </v>
      </c>
      <c r="B101" s="17" t="str">
        <f t="shared" si="7"/>
        <v>I</v>
      </c>
      <c r="C101" s="2">
        <f t="shared" si="8"/>
        <v>43273.415999999997</v>
      </c>
      <c r="D101" t="str">
        <f t="shared" si="9"/>
        <v>vis</v>
      </c>
      <c r="E101">
        <f>VLOOKUP(C101,'Active 1'!C$21:E$969,3,FALSE)</f>
        <v>6554.9980615371178</v>
      </c>
      <c r="F101" s="17" t="s">
        <v>185</v>
      </c>
      <c r="G101" t="str">
        <f t="shared" si="10"/>
        <v>43273.416</v>
      </c>
      <c r="H101" s="2">
        <f t="shared" si="11"/>
        <v>6555</v>
      </c>
      <c r="I101" s="45" t="s">
        <v>443</v>
      </c>
      <c r="J101" s="46" t="s">
        <v>444</v>
      </c>
      <c r="K101" s="45">
        <v>6555</v>
      </c>
      <c r="L101" s="45" t="s">
        <v>223</v>
      </c>
      <c r="M101" s="46" t="s">
        <v>202</v>
      </c>
      <c r="N101" s="46"/>
      <c r="O101" s="47" t="s">
        <v>252</v>
      </c>
      <c r="P101" s="47" t="s">
        <v>440</v>
      </c>
    </row>
    <row r="102" spans="1:16" x14ac:dyDescent="0.2">
      <c r="A102" s="2" t="str">
        <f t="shared" si="6"/>
        <v> BBS 33 </v>
      </c>
      <c r="B102" s="17" t="str">
        <f t="shared" si="7"/>
        <v>I</v>
      </c>
      <c r="C102" s="2">
        <f t="shared" si="8"/>
        <v>43292.595000000001</v>
      </c>
      <c r="D102" t="str">
        <f t="shared" si="9"/>
        <v>vis</v>
      </c>
      <c r="E102">
        <f>VLOOKUP(C102,'Active 1'!C$21:E$969,3,FALSE)</f>
        <v>6583.9944968608988</v>
      </c>
      <c r="F102" s="17" t="s">
        <v>185</v>
      </c>
      <c r="G102" t="str">
        <f t="shared" si="10"/>
        <v>43292.595</v>
      </c>
      <c r="H102" s="2">
        <f t="shared" si="11"/>
        <v>6584</v>
      </c>
      <c r="I102" s="45" t="s">
        <v>445</v>
      </c>
      <c r="J102" s="46" t="s">
        <v>446</v>
      </c>
      <c r="K102" s="45">
        <v>6584</v>
      </c>
      <c r="L102" s="45" t="s">
        <v>331</v>
      </c>
      <c r="M102" s="46" t="s">
        <v>202</v>
      </c>
      <c r="N102" s="46"/>
      <c r="O102" s="47" t="s">
        <v>252</v>
      </c>
      <c r="P102" s="47" t="s">
        <v>440</v>
      </c>
    </row>
    <row r="103" spans="1:16" x14ac:dyDescent="0.2">
      <c r="A103" s="2" t="str">
        <f t="shared" si="6"/>
        <v> BBS 33 </v>
      </c>
      <c r="B103" s="17" t="str">
        <f t="shared" si="7"/>
        <v>I</v>
      </c>
      <c r="C103" s="2">
        <f t="shared" si="8"/>
        <v>43306.485999999997</v>
      </c>
      <c r="D103" t="str">
        <f t="shared" si="9"/>
        <v>vis</v>
      </c>
      <c r="E103">
        <f>VLOOKUP(C103,'Active 1'!C$21:E$969,3,FALSE)</f>
        <v>6604.9960862598482</v>
      </c>
      <c r="F103" s="17" t="s">
        <v>185</v>
      </c>
      <c r="G103" t="str">
        <f t="shared" si="10"/>
        <v>43306.486</v>
      </c>
      <c r="H103" s="2">
        <f t="shared" si="11"/>
        <v>6605</v>
      </c>
      <c r="I103" s="45" t="s">
        <v>447</v>
      </c>
      <c r="J103" s="46" t="s">
        <v>448</v>
      </c>
      <c r="K103" s="45">
        <v>6605</v>
      </c>
      <c r="L103" s="45" t="s">
        <v>249</v>
      </c>
      <c r="M103" s="46" t="s">
        <v>202</v>
      </c>
      <c r="N103" s="46"/>
      <c r="O103" s="47" t="s">
        <v>403</v>
      </c>
      <c r="P103" s="47" t="s">
        <v>440</v>
      </c>
    </row>
    <row r="104" spans="1:16" x14ac:dyDescent="0.2">
      <c r="A104" s="2" t="str">
        <f t="shared" si="6"/>
        <v> BBS 33 </v>
      </c>
      <c r="B104" s="17" t="str">
        <f t="shared" si="7"/>
        <v>I</v>
      </c>
      <c r="C104" s="2">
        <f t="shared" si="8"/>
        <v>43308.480000000003</v>
      </c>
      <c r="D104" t="str">
        <f t="shared" si="9"/>
        <v>vis</v>
      </c>
      <c r="E104">
        <f>VLOOKUP(C104,'Active 1'!C$21:E$969,3,FALSE)</f>
        <v>6608.0107842125972</v>
      </c>
      <c r="F104" s="17" t="s">
        <v>185</v>
      </c>
      <c r="G104" t="str">
        <f t="shared" si="10"/>
        <v>43308.480</v>
      </c>
      <c r="H104" s="2">
        <f t="shared" si="11"/>
        <v>6608</v>
      </c>
      <c r="I104" s="45" t="s">
        <v>449</v>
      </c>
      <c r="J104" s="46" t="s">
        <v>450</v>
      </c>
      <c r="K104" s="45">
        <v>6608</v>
      </c>
      <c r="L104" s="45" t="s">
        <v>209</v>
      </c>
      <c r="M104" s="46" t="s">
        <v>202</v>
      </c>
      <c r="N104" s="46"/>
      <c r="O104" s="47" t="s">
        <v>403</v>
      </c>
      <c r="P104" s="47" t="s">
        <v>440</v>
      </c>
    </row>
    <row r="105" spans="1:16" x14ac:dyDescent="0.2">
      <c r="A105" s="2" t="str">
        <f t="shared" si="6"/>
        <v> BBS 33 </v>
      </c>
      <c r="B105" s="17" t="str">
        <f t="shared" si="7"/>
        <v>I</v>
      </c>
      <c r="C105" s="2">
        <f t="shared" si="8"/>
        <v>43312.425999999999</v>
      </c>
      <c r="D105" t="str">
        <f t="shared" si="9"/>
        <v>vis</v>
      </c>
      <c r="E105">
        <f>VLOOKUP(C105,'Active 1'!C$21:E$969,3,FALSE)</f>
        <v>6613.9766809636012</v>
      </c>
      <c r="F105" s="17" t="s">
        <v>185</v>
      </c>
      <c r="G105" t="str">
        <f t="shared" si="10"/>
        <v>43312.426</v>
      </c>
      <c r="H105" s="2">
        <f t="shared" si="11"/>
        <v>6614</v>
      </c>
      <c r="I105" s="45" t="s">
        <v>451</v>
      </c>
      <c r="J105" s="46" t="s">
        <v>452</v>
      </c>
      <c r="K105" s="45">
        <v>6614</v>
      </c>
      <c r="L105" s="45" t="s">
        <v>428</v>
      </c>
      <c r="M105" s="46" t="s">
        <v>202</v>
      </c>
      <c r="N105" s="46"/>
      <c r="O105" s="47" t="s">
        <v>406</v>
      </c>
      <c r="P105" s="47" t="s">
        <v>440</v>
      </c>
    </row>
    <row r="106" spans="1:16" x14ac:dyDescent="0.2">
      <c r="A106" s="2" t="str">
        <f t="shared" si="6"/>
        <v> BBS 33 </v>
      </c>
      <c r="B106" s="17" t="str">
        <f t="shared" si="7"/>
        <v>I</v>
      </c>
      <c r="C106" s="2">
        <f t="shared" si="8"/>
        <v>43312.44</v>
      </c>
      <c r="D106" t="str">
        <f t="shared" si="9"/>
        <v>vis</v>
      </c>
      <c r="E106">
        <f>VLOOKUP(C106,'Active 1'!C$21:E$969,3,FALSE)</f>
        <v>6613.9978473484298</v>
      </c>
      <c r="F106" s="17" t="s">
        <v>185</v>
      </c>
      <c r="G106" t="str">
        <f t="shared" si="10"/>
        <v>43312.440</v>
      </c>
      <c r="H106" s="2">
        <f t="shared" si="11"/>
        <v>6614</v>
      </c>
      <c r="I106" s="45" t="s">
        <v>453</v>
      </c>
      <c r="J106" s="46" t="s">
        <v>454</v>
      </c>
      <c r="K106" s="45">
        <v>6614</v>
      </c>
      <c r="L106" s="45" t="s">
        <v>223</v>
      </c>
      <c r="M106" s="46" t="s">
        <v>202</v>
      </c>
      <c r="N106" s="46"/>
      <c r="O106" s="47" t="s">
        <v>403</v>
      </c>
      <c r="P106" s="47" t="s">
        <v>440</v>
      </c>
    </row>
    <row r="107" spans="1:16" x14ac:dyDescent="0.2">
      <c r="A107" s="2" t="str">
        <f t="shared" si="6"/>
        <v> BBS 34 </v>
      </c>
      <c r="B107" s="17" t="str">
        <f t="shared" si="7"/>
        <v>I</v>
      </c>
      <c r="C107" s="2">
        <f t="shared" si="8"/>
        <v>43312.447999999997</v>
      </c>
      <c r="D107" t="str">
        <f t="shared" si="9"/>
        <v>vis</v>
      </c>
      <c r="E107">
        <f>VLOOKUP(C107,'Active 1'!C$21:E$969,3,FALSE)</f>
        <v>6614.0099424254631</v>
      </c>
      <c r="F107" s="17" t="s">
        <v>185</v>
      </c>
      <c r="G107" t="str">
        <f t="shared" si="10"/>
        <v>43312.448</v>
      </c>
      <c r="H107" s="2">
        <f t="shared" si="11"/>
        <v>6614</v>
      </c>
      <c r="I107" s="45" t="s">
        <v>455</v>
      </c>
      <c r="J107" s="46" t="s">
        <v>456</v>
      </c>
      <c r="K107" s="45">
        <v>6614</v>
      </c>
      <c r="L107" s="45" t="s">
        <v>209</v>
      </c>
      <c r="M107" s="46" t="s">
        <v>202</v>
      </c>
      <c r="N107" s="46"/>
      <c r="O107" s="47" t="s">
        <v>457</v>
      </c>
      <c r="P107" s="47" t="s">
        <v>458</v>
      </c>
    </row>
    <row r="108" spans="1:16" x14ac:dyDescent="0.2">
      <c r="A108" s="2" t="str">
        <f t="shared" si="6"/>
        <v> BBS 33 </v>
      </c>
      <c r="B108" s="17" t="str">
        <f t="shared" si="7"/>
        <v>I</v>
      </c>
      <c r="C108" s="2">
        <f t="shared" si="8"/>
        <v>43314.43</v>
      </c>
      <c r="D108" t="str">
        <f t="shared" si="9"/>
        <v>vis</v>
      </c>
      <c r="E108">
        <f>VLOOKUP(C108,'Active 1'!C$21:E$969,3,FALSE)</f>
        <v>6617.0064977626462</v>
      </c>
      <c r="F108" s="17" t="s">
        <v>185</v>
      </c>
      <c r="G108" t="str">
        <f t="shared" si="10"/>
        <v>43314.430</v>
      </c>
      <c r="H108" s="2">
        <f t="shared" si="11"/>
        <v>6617</v>
      </c>
      <c r="I108" s="45" t="s">
        <v>459</v>
      </c>
      <c r="J108" s="46" t="s">
        <v>460</v>
      </c>
      <c r="K108" s="45">
        <v>6617</v>
      </c>
      <c r="L108" s="45" t="s">
        <v>198</v>
      </c>
      <c r="M108" s="46" t="s">
        <v>202</v>
      </c>
      <c r="N108" s="46"/>
      <c r="O108" s="47" t="s">
        <v>403</v>
      </c>
      <c r="P108" s="47" t="s">
        <v>440</v>
      </c>
    </row>
    <row r="109" spans="1:16" x14ac:dyDescent="0.2">
      <c r="A109" s="2" t="str">
        <f t="shared" si="6"/>
        <v> BBS 34 </v>
      </c>
      <c r="B109" s="17" t="str">
        <f t="shared" si="7"/>
        <v>I</v>
      </c>
      <c r="C109" s="2">
        <f t="shared" si="8"/>
        <v>43359.396999999997</v>
      </c>
      <c r="D109" t="str">
        <f t="shared" si="9"/>
        <v>vis</v>
      </c>
      <c r="E109">
        <f>VLOOKUP(C109,'Active 1'!C$21:E$969,3,FALSE)</f>
        <v>6684.9914139315861</v>
      </c>
      <c r="F109" s="17" t="s">
        <v>185</v>
      </c>
      <c r="G109" t="str">
        <f t="shared" si="10"/>
        <v>43359.397</v>
      </c>
      <c r="H109" s="2">
        <f t="shared" si="11"/>
        <v>6685</v>
      </c>
      <c r="I109" s="45" t="s">
        <v>461</v>
      </c>
      <c r="J109" s="46" t="s">
        <v>462</v>
      </c>
      <c r="K109" s="45">
        <v>6685</v>
      </c>
      <c r="L109" s="45" t="s">
        <v>354</v>
      </c>
      <c r="M109" s="46" t="s">
        <v>202</v>
      </c>
      <c r="N109" s="46"/>
      <c r="O109" s="47" t="s">
        <v>252</v>
      </c>
      <c r="P109" s="47" t="s">
        <v>458</v>
      </c>
    </row>
    <row r="110" spans="1:16" x14ac:dyDescent="0.2">
      <c r="A110" s="2" t="str">
        <f t="shared" si="6"/>
        <v> BBS 34 </v>
      </c>
      <c r="B110" s="17" t="str">
        <f t="shared" si="7"/>
        <v>I</v>
      </c>
      <c r="C110" s="2">
        <f t="shared" si="8"/>
        <v>43359.413999999997</v>
      </c>
      <c r="D110" t="str">
        <f t="shared" si="9"/>
        <v>vis</v>
      </c>
      <c r="E110">
        <f>VLOOKUP(C110,'Active 1'!C$21:E$969,3,FALSE)</f>
        <v>6685.0171159703004</v>
      </c>
      <c r="F110" s="17" t="s">
        <v>185</v>
      </c>
      <c r="G110" t="str">
        <f t="shared" si="10"/>
        <v>43359.414</v>
      </c>
      <c r="H110" s="2">
        <f t="shared" si="11"/>
        <v>6685</v>
      </c>
      <c r="I110" s="45" t="s">
        <v>463</v>
      </c>
      <c r="J110" s="46" t="s">
        <v>464</v>
      </c>
      <c r="K110" s="45">
        <v>6685</v>
      </c>
      <c r="L110" s="45" t="s">
        <v>216</v>
      </c>
      <c r="M110" s="46" t="s">
        <v>202</v>
      </c>
      <c r="N110" s="46"/>
      <c r="O110" s="47" t="s">
        <v>403</v>
      </c>
      <c r="P110" s="47" t="s">
        <v>458</v>
      </c>
    </row>
    <row r="111" spans="1:16" x14ac:dyDescent="0.2">
      <c r="A111" s="2" t="str">
        <f t="shared" si="6"/>
        <v> BBS 34 </v>
      </c>
      <c r="B111" s="17" t="str">
        <f t="shared" si="7"/>
        <v>I</v>
      </c>
      <c r="C111" s="2">
        <f t="shared" si="8"/>
        <v>43361.375</v>
      </c>
      <c r="D111" t="str">
        <f t="shared" si="9"/>
        <v>vis</v>
      </c>
      <c r="E111">
        <f>VLOOKUP(C111,'Active 1'!C$21:E$969,3,FALSE)</f>
        <v>6687.9819217302465</v>
      </c>
      <c r="F111" s="17" t="s">
        <v>185</v>
      </c>
      <c r="G111" t="str">
        <f t="shared" si="10"/>
        <v>43361.375</v>
      </c>
      <c r="H111" s="2">
        <f t="shared" si="11"/>
        <v>6688</v>
      </c>
      <c r="I111" s="45" t="s">
        <v>465</v>
      </c>
      <c r="J111" s="46" t="s">
        <v>466</v>
      </c>
      <c r="K111" s="45">
        <v>6688</v>
      </c>
      <c r="L111" s="45" t="s">
        <v>245</v>
      </c>
      <c r="M111" s="46" t="s">
        <v>202</v>
      </c>
      <c r="N111" s="46"/>
      <c r="O111" s="47" t="s">
        <v>457</v>
      </c>
      <c r="P111" s="47" t="s">
        <v>458</v>
      </c>
    </row>
    <row r="112" spans="1:16" x14ac:dyDescent="0.2">
      <c r="A112" s="2" t="str">
        <f t="shared" si="6"/>
        <v> BBS 35 </v>
      </c>
      <c r="B112" s="17" t="str">
        <f t="shared" si="7"/>
        <v>I</v>
      </c>
      <c r="C112" s="2">
        <f t="shared" si="8"/>
        <v>43361.391000000003</v>
      </c>
      <c r="D112" t="str">
        <f t="shared" si="9"/>
        <v>vis</v>
      </c>
      <c r="E112">
        <f>VLOOKUP(C112,'Active 1'!C$21:E$969,3,FALSE)</f>
        <v>6688.006111884336</v>
      </c>
      <c r="F112" s="17" t="s">
        <v>185</v>
      </c>
      <c r="G112" t="str">
        <f t="shared" si="10"/>
        <v>43361.391</v>
      </c>
      <c r="H112" s="2">
        <f t="shared" si="11"/>
        <v>6688</v>
      </c>
      <c r="I112" s="45" t="s">
        <v>467</v>
      </c>
      <c r="J112" s="46" t="s">
        <v>468</v>
      </c>
      <c r="K112" s="45">
        <v>6688</v>
      </c>
      <c r="L112" s="45" t="s">
        <v>198</v>
      </c>
      <c r="M112" s="46" t="s">
        <v>202</v>
      </c>
      <c r="N112" s="46"/>
      <c r="O112" s="47" t="s">
        <v>399</v>
      </c>
      <c r="P112" s="47" t="s">
        <v>469</v>
      </c>
    </row>
    <row r="113" spans="1:16" x14ac:dyDescent="0.2">
      <c r="A113" s="2" t="str">
        <f t="shared" si="6"/>
        <v> BBS 35 </v>
      </c>
      <c r="B113" s="17" t="str">
        <f t="shared" si="7"/>
        <v>I</v>
      </c>
      <c r="C113" s="2">
        <f t="shared" si="8"/>
        <v>43361.394</v>
      </c>
      <c r="D113" t="str">
        <f t="shared" si="9"/>
        <v>vis</v>
      </c>
      <c r="E113">
        <f>VLOOKUP(C113,'Active 1'!C$21:E$969,3,FALSE)</f>
        <v>6688.0106475382227</v>
      </c>
      <c r="F113" s="17" t="s">
        <v>185</v>
      </c>
      <c r="G113" t="str">
        <f t="shared" si="10"/>
        <v>43361.394</v>
      </c>
      <c r="H113" s="2">
        <f t="shared" si="11"/>
        <v>6688</v>
      </c>
      <c r="I113" s="45" t="s">
        <v>470</v>
      </c>
      <c r="J113" s="46" t="s">
        <v>471</v>
      </c>
      <c r="K113" s="45">
        <v>6688</v>
      </c>
      <c r="L113" s="45" t="s">
        <v>209</v>
      </c>
      <c r="M113" s="46" t="s">
        <v>202</v>
      </c>
      <c r="N113" s="46"/>
      <c r="O113" s="47" t="s">
        <v>472</v>
      </c>
      <c r="P113" s="47" t="s">
        <v>469</v>
      </c>
    </row>
    <row r="114" spans="1:16" x14ac:dyDescent="0.2">
      <c r="A114" s="2" t="str">
        <f t="shared" si="6"/>
        <v> BBS 34 </v>
      </c>
      <c r="B114" s="17" t="str">
        <f t="shared" si="7"/>
        <v>I</v>
      </c>
      <c r="C114" s="2">
        <f t="shared" si="8"/>
        <v>43365.353000000003</v>
      </c>
      <c r="D114" t="str">
        <f t="shared" si="9"/>
        <v>vis</v>
      </c>
      <c r="E114">
        <f>VLOOKUP(C114,'Active 1'!C$21:E$969,3,FALSE)</f>
        <v>6693.9961987894294</v>
      </c>
      <c r="F114" s="17" t="s">
        <v>185</v>
      </c>
      <c r="G114" t="str">
        <f t="shared" si="10"/>
        <v>43365.353</v>
      </c>
      <c r="H114" s="2">
        <f t="shared" si="11"/>
        <v>6694</v>
      </c>
      <c r="I114" s="45" t="s">
        <v>473</v>
      </c>
      <c r="J114" s="46" t="s">
        <v>474</v>
      </c>
      <c r="K114" s="45">
        <v>6694</v>
      </c>
      <c r="L114" s="45" t="s">
        <v>249</v>
      </c>
      <c r="M114" s="46" t="s">
        <v>202</v>
      </c>
      <c r="N114" s="46"/>
      <c r="O114" s="47" t="s">
        <v>457</v>
      </c>
      <c r="P114" s="47" t="s">
        <v>458</v>
      </c>
    </row>
    <row r="115" spans="1:16" x14ac:dyDescent="0.2">
      <c r="A115" s="2" t="str">
        <f t="shared" si="6"/>
        <v> BBS 37 </v>
      </c>
      <c r="B115" s="17" t="str">
        <f t="shared" si="7"/>
        <v>I</v>
      </c>
      <c r="C115" s="2">
        <f t="shared" si="8"/>
        <v>43577.675999999999</v>
      </c>
      <c r="D115" t="str">
        <f t="shared" si="9"/>
        <v>vis</v>
      </c>
      <c r="E115">
        <f>VLOOKUP(C115,'Active 1'!C$21:E$969,3,FALSE)</f>
        <v>7015.0040791403262</v>
      </c>
      <c r="F115" s="17" t="s">
        <v>185</v>
      </c>
      <c r="G115" t="str">
        <f t="shared" si="10"/>
        <v>43577.676</v>
      </c>
      <c r="H115" s="2">
        <f t="shared" si="11"/>
        <v>7015</v>
      </c>
      <c r="I115" s="45" t="s">
        <v>475</v>
      </c>
      <c r="J115" s="46" t="s">
        <v>476</v>
      </c>
      <c r="K115" s="45">
        <v>7015</v>
      </c>
      <c r="L115" s="45" t="s">
        <v>188</v>
      </c>
      <c r="M115" s="46" t="s">
        <v>202</v>
      </c>
      <c r="N115" s="46"/>
      <c r="O115" s="47" t="s">
        <v>403</v>
      </c>
      <c r="P115" s="47" t="s">
        <v>477</v>
      </c>
    </row>
    <row r="116" spans="1:16" x14ac:dyDescent="0.2">
      <c r="A116" s="2" t="str">
        <f t="shared" si="6"/>
        <v> BBS 37 </v>
      </c>
      <c r="B116" s="17" t="str">
        <f t="shared" si="7"/>
        <v>I</v>
      </c>
      <c r="C116" s="2">
        <f t="shared" si="8"/>
        <v>43579.648000000001</v>
      </c>
      <c r="D116" t="str">
        <f t="shared" si="9"/>
        <v>vis</v>
      </c>
      <c r="E116">
        <f>VLOOKUP(C116,'Active 1'!C$21:E$969,3,FALSE)</f>
        <v>7017.9855156312033</v>
      </c>
      <c r="F116" s="17" t="s">
        <v>185</v>
      </c>
      <c r="G116" t="str">
        <f t="shared" si="10"/>
        <v>43579.648</v>
      </c>
      <c r="H116" s="2">
        <f t="shared" si="11"/>
        <v>7018</v>
      </c>
      <c r="I116" s="45" t="s">
        <v>478</v>
      </c>
      <c r="J116" s="46" t="s">
        <v>479</v>
      </c>
      <c r="K116" s="45">
        <v>7018</v>
      </c>
      <c r="L116" s="45" t="s">
        <v>414</v>
      </c>
      <c r="M116" s="46" t="s">
        <v>202</v>
      </c>
      <c r="N116" s="46"/>
      <c r="O116" s="47" t="s">
        <v>203</v>
      </c>
      <c r="P116" s="47" t="s">
        <v>477</v>
      </c>
    </row>
    <row r="117" spans="1:16" x14ac:dyDescent="0.2">
      <c r="A117" s="2" t="str">
        <f t="shared" si="6"/>
        <v> BBS 37 </v>
      </c>
      <c r="B117" s="17" t="str">
        <f t="shared" si="7"/>
        <v>I</v>
      </c>
      <c r="C117" s="2">
        <f t="shared" si="8"/>
        <v>43581.642999999996</v>
      </c>
      <c r="D117" t="str">
        <f t="shared" si="9"/>
        <v>vis</v>
      </c>
      <c r="E117">
        <f>VLOOKUP(C117,'Active 1'!C$21:E$969,3,FALSE)</f>
        <v>7021.0017254685672</v>
      </c>
      <c r="F117" s="17" t="s">
        <v>185</v>
      </c>
      <c r="G117" t="str">
        <f t="shared" si="10"/>
        <v>43581.643</v>
      </c>
      <c r="H117" s="2">
        <f t="shared" si="11"/>
        <v>7021</v>
      </c>
      <c r="I117" s="45" t="s">
        <v>480</v>
      </c>
      <c r="J117" s="46" t="s">
        <v>481</v>
      </c>
      <c r="K117" s="45">
        <v>7021</v>
      </c>
      <c r="L117" s="45" t="s">
        <v>326</v>
      </c>
      <c r="M117" s="46" t="s">
        <v>202</v>
      </c>
      <c r="N117" s="46"/>
      <c r="O117" s="47" t="s">
        <v>203</v>
      </c>
      <c r="P117" s="47" t="s">
        <v>477</v>
      </c>
    </row>
    <row r="118" spans="1:16" x14ac:dyDescent="0.2">
      <c r="A118" s="2" t="str">
        <f t="shared" si="6"/>
        <v> BBS 37 </v>
      </c>
      <c r="B118" s="17" t="str">
        <f t="shared" si="7"/>
        <v>I</v>
      </c>
      <c r="C118" s="2">
        <f t="shared" si="8"/>
        <v>43656.375999999997</v>
      </c>
      <c r="D118" t="str">
        <f t="shared" si="9"/>
        <v>vis</v>
      </c>
      <c r="E118">
        <f>VLOOKUP(C118,'Active 1'!C$21:E$969,3,FALSE)</f>
        <v>7133.9893995418606</v>
      </c>
      <c r="F118" s="17" t="s">
        <v>185</v>
      </c>
      <c r="G118" t="str">
        <f t="shared" si="10"/>
        <v>43656.376</v>
      </c>
      <c r="H118" s="2">
        <f t="shared" si="11"/>
        <v>7134</v>
      </c>
      <c r="I118" s="45" t="s">
        <v>482</v>
      </c>
      <c r="J118" s="46" t="s">
        <v>483</v>
      </c>
      <c r="K118" s="45">
        <v>7134</v>
      </c>
      <c r="L118" s="45" t="s">
        <v>484</v>
      </c>
      <c r="M118" s="46" t="s">
        <v>202</v>
      </c>
      <c r="N118" s="46"/>
      <c r="O118" s="47" t="s">
        <v>252</v>
      </c>
      <c r="P118" s="47" t="s">
        <v>477</v>
      </c>
    </row>
    <row r="119" spans="1:16" x14ac:dyDescent="0.2">
      <c r="A119" s="2" t="str">
        <f t="shared" si="6"/>
        <v> BBS 37 </v>
      </c>
      <c r="B119" s="17" t="str">
        <f t="shared" si="7"/>
        <v>I</v>
      </c>
      <c r="C119" s="2">
        <f t="shared" si="8"/>
        <v>43689.451999999997</v>
      </c>
      <c r="D119" t="str">
        <f t="shared" si="9"/>
        <v>vis</v>
      </c>
      <c r="E119">
        <f>VLOOKUP(C119,'Active 1'!C$21:E$969,3,FALSE)</f>
        <v>7183.9964955723744</v>
      </c>
      <c r="F119" s="17" t="s">
        <v>185</v>
      </c>
      <c r="G119" t="str">
        <f t="shared" si="10"/>
        <v>43689.452</v>
      </c>
      <c r="H119" s="2">
        <f t="shared" si="11"/>
        <v>7184</v>
      </c>
      <c r="I119" s="45" t="s">
        <v>485</v>
      </c>
      <c r="J119" s="46" t="s">
        <v>486</v>
      </c>
      <c r="K119" s="45">
        <v>7184</v>
      </c>
      <c r="L119" s="45" t="s">
        <v>340</v>
      </c>
      <c r="M119" s="46" t="s">
        <v>202</v>
      </c>
      <c r="N119" s="46"/>
      <c r="O119" s="47" t="s">
        <v>252</v>
      </c>
      <c r="P119" s="47" t="s">
        <v>477</v>
      </c>
    </row>
    <row r="120" spans="1:16" x14ac:dyDescent="0.2">
      <c r="A120" s="2" t="str">
        <f t="shared" si="6"/>
        <v> BBS 37 </v>
      </c>
      <c r="B120" s="17" t="str">
        <f t="shared" si="7"/>
        <v>I</v>
      </c>
      <c r="C120" s="2">
        <f t="shared" si="8"/>
        <v>43689.457000000002</v>
      </c>
      <c r="D120" t="str">
        <f t="shared" si="9"/>
        <v>vis</v>
      </c>
      <c r="E120">
        <f>VLOOKUP(C120,'Active 1'!C$21:E$969,3,FALSE)</f>
        <v>7184.0040549955329</v>
      </c>
      <c r="F120" s="17" t="s">
        <v>185</v>
      </c>
      <c r="G120" t="str">
        <f t="shared" si="10"/>
        <v>43689.457</v>
      </c>
      <c r="H120" s="2">
        <f t="shared" si="11"/>
        <v>7184</v>
      </c>
      <c r="I120" s="45" t="s">
        <v>487</v>
      </c>
      <c r="J120" s="46" t="s">
        <v>488</v>
      </c>
      <c r="K120" s="45">
        <v>7184</v>
      </c>
      <c r="L120" s="45" t="s">
        <v>188</v>
      </c>
      <c r="M120" s="46" t="s">
        <v>202</v>
      </c>
      <c r="N120" s="46"/>
      <c r="O120" s="47" t="s">
        <v>306</v>
      </c>
      <c r="P120" s="47" t="s">
        <v>477</v>
      </c>
    </row>
    <row r="121" spans="1:16" x14ac:dyDescent="0.2">
      <c r="A121" s="2" t="str">
        <f t="shared" si="6"/>
        <v> BBS 38 </v>
      </c>
      <c r="B121" s="17" t="str">
        <f t="shared" si="7"/>
        <v>I</v>
      </c>
      <c r="C121" s="2">
        <f t="shared" si="8"/>
        <v>43689.468000000001</v>
      </c>
      <c r="D121" t="str">
        <f t="shared" si="9"/>
        <v>vis</v>
      </c>
      <c r="E121">
        <f>VLOOKUP(C121,'Active 1'!C$21:E$969,3,FALSE)</f>
        <v>7184.0206857264629</v>
      </c>
      <c r="F121" s="17" t="s">
        <v>185</v>
      </c>
      <c r="G121" t="str">
        <f t="shared" si="10"/>
        <v>43689.468</v>
      </c>
      <c r="H121" s="2">
        <f t="shared" si="11"/>
        <v>7184</v>
      </c>
      <c r="I121" s="45" t="s">
        <v>489</v>
      </c>
      <c r="J121" s="46" t="s">
        <v>490</v>
      </c>
      <c r="K121" s="45">
        <v>7184</v>
      </c>
      <c r="L121" s="45" t="s">
        <v>212</v>
      </c>
      <c r="M121" s="46" t="s">
        <v>202</v>
      </c>
      <c r="N121" s="46"/>
      <c r="O121" s="47" t="s">
        <v>403</v>
      </c>
      <c r="P121" s="47" t="s">
        <v>491</v>
      </c>
    </row>
    <row r="122" spans="1:16" x14ac:dyDescent="0.2">
      <c r="A122" s="2" t="str">
        <f t="shared" si="6"/>
        <v> BBS 38 </v>
      </c>
      <c r="B122" s="17" t="str">
        <f t="shared" si="7"/>
        <v>I</v>
      </c>
      <c r="C122" s="2">
        <f t="shared" si="8"/>
        <v>43695.419000000002</v>
      </c>
      <c r="D122" t="str">
        <f t="shared" si="9"/>
        <v>vis</v>
      </c>
      <c r="E122">
        <f>VLOOKUP(C122,'Active 1'!C$21:E$969,3,FALSE)</f>
        <v>7193.0179111611478</v>
      </c>
      <c r="F122" s="17" t="s">
        <v>185</v>
      </c>
      <c r="G122" t="str">
        <f t="shared" si="10"/>
        <v>43695.419</v>
      </c>
      <c r="H122" s="2">
        <f t="shared" si="11"/>
        <v>7193</v>
      </c>
      <c r="I122" s="45" t="s">
        <v>492</v>
      </c>
      <c r="J122" s="46" t="s">
        <v>493</v>
      </c>
      <c r="K122" s="45">
        <v>7193</v>
      </c>
      <c r="L122" s="45" t="s">
        <v>219</v>
      </c>
      <c r="M122" s="46" t="s">
        <v>202</v>
      </c>
      <c r="N122" s="46"/>
      <c r="O122" s="47" t="s">
        <v>403</v>
      </c>
      <c r="P122" s="47" t="s">
        <v>491</v>
      </c>
    </row>
    <row r="123" spans="1:16" x14ac:dyDescent="0.2">
      <c r="A123" s="2" t="str">
        <f t="shared" si="6"/>
        <v> BBS 38 </v>
      </c>
      <c r="B123" s="17" t="str">
        <f t="shared" si="7"/>
        <v>I</v>
      </c>
      <c r="C123" s="2">
        <f t="shared" si="8"/>
        <v>43699.392</v>
      </c>
      <c r="D123" t="str">
        <f t="shared" si="9"/>
        <v>vis</v>
      </c>
      <c r="E123">
        <f>VLOOKUP(C123,'Active 1'!C$21:E$969,3,FALSE)</f>
        <v>7199.0246287971722</v>
      </c>
      <c r="F123" s="17" t="s">
        <v>185</v>
      </c>
      <c r="G123" t="str">
        <f t="shared" si="10"/>
        <v>43699.392</v>
      </c>
      <c r="H123" s="2">
        <f t="shared" si="11"/>
        <v>7199</v>
      </c>
      <c r="I123" s="45" t="s">
        <v>494</v>
      </c>
      <c r="J123" s="46" t="s">
        <v>495</v>
      </c>
      <c r="K123" s="45">
        <v>7199</v>
      </c>
      <c r="L123" s="45" t="s">
        <v>391</v>
      </c>
      <c r="M123" s="46" t="s">
        <v>202</v>
      </c>
      <c r="N123" s="46"/>
      <c r="O123" s="47" t="s">
        <v>403</v>
      </c>
      <c r="P123" s="47" t="s">
        <v>491</v>
      </c>
    </row>
    <row r="124" spans="1:16" x14ac:dyDescent="0.2">
      <c r="A124" s="2" t="str">
        <f t="shared" si="6"/>
        <v> BBS 38 </v>
      </c>
      <c r="B124" s="17" t="str">
        <f t="shared" si="7"/>
        <v>I</v>
      </c>
      <c r="C124" s="2">
        <f t="shared" si="8"/>
        <v>43740.372000000003</v>
      </c>
      <c r="D124" t="str">
        <f t="shared" si="9"/>
        <v>vis</v>
      </c>
      <c r="E124">
        <f>VLOOKUP(C124,'Active 1'!C$21:E$969,3,FALSE)</f>
        <v>7260.9816609452719</v>
      </c>
      <c r="F124" s="17" t="s">
        <v>185</v>
      </c>
      <c r="G124" t="str">
        <f t="shared" si="10"/>
        <v>43740.372</v>
      </c>
      <c r="H124" s="2">
        <f t="shared" si="11"/>
        <v>7261</v>
      </c>
      <c r="I124" s="45" t="s">
        <v>496</v>
      </c>
      <c r="J124" s="46" t="s">
        <v>497</v>
      </c>
      <c r="K124" s="45">
        <v>7261</v>
      </c>
      <c r="L124" s="45" t="s">
        <v>245</v>
      </c>
      <c r="M124" s="46" t="s">
        <v>202</v>
      </c>
      <c r="N124" s="46"/>
      <c r="O124" s="47" t="s">
        <v>203</v>
      </c>
      <c r="P124" s="47" t="s">
        <v>491</v>
      </c>
    </row>
    <row r="125" spans="1:16" x14ac:dyDescent="0.2">
      <c r="A125" s="2" t="str">
        <f t="shared" si="6"/>
        <v> BBS 38 </v>
      </c>
      <c r="B125" s="17" t="str">
        <f t="shared" si="7"/>
        <v>I</v>
      </c>
      <c r="C125" s="2">
        <f t="shared" si="8"/>
        <v>43742.366999999998</v>
      </c>
      <c r="D125" t="str">
        <f t="shared" si="9"/>
        <v>vis</v>
      </c>
      <c r="E125">
        <f>VLOOKUP(C125,'Active 1'!C$21:E$969,3,FALSE)</f>
        <v>7263.9978707826349</v>
      </c>
      <c r="F125" s="17" t="s">
        <v>185</v>
      </c>
      <c r="G125" t="str">
        <f t="shared" si="10"/>
        <v>43742.367</v>
      </c>
      <c r="H125" s="2">
        <f t="shared" si="11"/>
        <v>7264</v>
      </c>
      <c r="I125" s="45" t="s">
        <v>498</v>
      </c>
      <c r="J125" s="46" t="s">
        <v>499</v>
      </c>
      <c r="K125" s="45">
        <v>7264</v>
      </c>
      <c r="L125" s="45" t="s">
        <v>223</v>
      </c>
      <c r="M125" s="46" t="s">
        <v>202</v>
      </c>
      <c r="N125" s="46"/>
      <c r="O125" s="47" t="s">
        <v>203</v>
      </c>
      <c r="P125" s="47" t="s">
        <v>491</v>
      </c>
    </row>
    <row r="126" spans="1:16" x14ac:dyDescent="0.2">
      <c r="A126" s="2" t="str">
        <f t="shared" si="6"/>
        <v> BBS 38 </v>
      </c>
      <c r="B126" s="17" t="str">
        <f t="shared" si="7"/>
        <v>I</v>
      </c>
      <c r="C126" s="2">
        <f t="shared" si="8"/>
        <v>43742.368999999999</v>
      </c>
      <c r="D126" t="str">
        <f t="shared" si="9"/>
        <v>vis</v>
      </c>
      <c r="E126">
        <f>VLOOKUP(C126,'Active 1'!C$21:E$969,3,FALSE)</f>
        <v>7264.0008945518966</v>
      </c>
      <c r="F126" s="17" t="s">
        <v>185</v>
      </c>
      <c r="G126" t="str">
        <f t="shared" si="10"/>
        <v>43742.369</v>
      </c>
      <c r="H126" s="2">
        <f t="shared" si="11"/>
        <v>7264</v>
      </c>
      <c r="I126" s="45" t="s">
        <v>500</v>
      </c>
      <c r="J126" s="46" t="s">
        <v>501</v>
      </c>
      <c r="K126" s="45">
        <v>7264</v>
      </c>
      <c r="L126" s="45" t="s">
        <v>326</v>
      </c>
      <c r="M126" s="46" t="s">
        <v>202</v>
      </c>
      <c r="N126" s="46"/>
      <c r="O126" s="47" t="s">
        <v>252</v>
      </c>
      <c r="P126" s="47" t="s">
        <v>491</v>
      </c>
    </row>
    <row r="127" spans="1:16" x14ac:dyDescent="0.2">
      <c r="A127" s="2" t="str">
        <f t="shared" si="6"/>
        <v> BBS 41 </v>
      </c>
      <c r="B127" s="17" t="str">
        <f t="shared" si="7"/>
        <v>I</v>
      </c>
      <c r="C127" s="2">
        <f t="shared" si="8"/>
        <v>43905.712</v>
      </c>
      <c r="D127" t="str">
        <f t="shared" si="9"/>
        <v>vis</v>
      </c>
      <c r="E127">
        <f>VLOOKUP(C127,'Active 1'!C$21:E$969,3,FALSE)</f>
        <v>7510.956665712617</v>
      </c>
      <c r="F127" s="17" t="s">
        <v>185</v>
      </c>
      <c r="G127" t="str">
        <f t="shared" si="10"/>
        <v>43905.712</v>
      </c>
      <c r="H127" s="2">
        <f t="shared" si="11"/>
        <v>7511</v>
      </c>
      <c r="I127" s="45" t="s">
        <v>502</v>
      </c>
      <c r="J127" s="46" t="s">
        <v>503</v>
      </c>
      <c r="K127" s="45">
        <v>7511</v>
      </c>
      <c r="L127" s="45" t="s">
        <v>504</v>
      </c>
      <c r="M127" s="46" t="s">
        <v>202</v>
      </c>
      <c r="N127" s="46"/>
      <c r="O127" s="47" t="s">
        <v>203</v>
      </c>
      <c r="P127" s="47" t="s">
        <v>505</v>
      </c>
    </row>
    <row r="128" spans="1:16" x14ac:dyDescent="0.2">
      <c r="A128" s="2" t="str">
        <f t="shared" si="6"/>
        <v> BBS 42 </v>
      </c>
      <c r="B128" s="17" t="str">
        <f t="shared" si="7"/>
        <v>I</v>
      </c>
      <c r="C128" s="2">
        <f t="shared" si="8"/>
        <v>43917.650999999998</v>
      </c>
      <c r="D128" t="str">
        <f t="shared" si="9"/>
        <v>vis</v>
      </c>
      <c r="E128">
        <f>VLOOKUP(C128,'Active 1'!C$21:E$969,3,FALSE)</f>
        <v>7529.0070563133004</v>
      </c>
      <c r="F128" s="17" t="s">
        <v>185</v>
      </c>
      <c r="G128" t="str">
        <f t="shared" si="10"/>
        <v>43917.651</v>
      </c>
      <c r="H128" s="2">
        <f t="shared" si="11"/>
        <v>7529</v>
      </c>
      <c r="I128" s="45" t="s">
        <v>506</v>
      </c>
      <c r="J128" s="46" t="s">
        <v>507</v>
      </c>
      <c r="K128" s="45">
        <v>7529</v>
      </c>
      <c r="L128" s="45" t="s">
        <v>195</v>
      </c>
      <c r="M128" s="46" t="s">
        <v>202</v>
      </c>
      <c r="N128" s="46"/>
      <c r="O128" s="47" t="s">
        <v>203</v>
      </c>
      <c r="P128" s="47" t="s">
        <v>508</v>
      </c>
    </row>
    <row r="129" spans="1:16" x14ac:dyDescent="0.2">
      <c r="A129" s="2" t="str">
        <f t="shared" si="6"/>
        <v> BBS 43 </v>
      </c>
      <c r="B129" s="17" t="str">
        <f t="shared" si="7"/>
        <v>I</v>
      </c>
      <c r="C129" s="2">
        <f t="shared" si="8"/>
        <v>44009.587</v>
      </c>
      <c r="D129" t="str">
        <f t="shared" si="9"/>
        <v>vis</v>
      </c>
      <c r="E129">
        <f>VLOOKUP(C129,'Active 1'!C$21:E$969,3,FALSE)</f>
        <v>7668.0036816809761</v>
      </c>
      <c r="F129" s="17" t="s">
        <v>185</v>
      </c>
      <c r="G129" t="str">
        <f t="shared" si="10"/>
        <v>44009.587</v>
      </c>
      <c r="H129" s="2">
        <f t="shared" si="11"/>
        <v>7668</v>
      </c>
      <c r="I129" s="45" t="s">
        <v>509</v>
      </c>
      <c r="J129" s="46" t="s">
        <v>510</v>
      </c>
      <c r="K129" s="45">
        <v>7668</v>
      </c>
      <c r="L129" s="45" t="s">
        <v>228</v>
      </c>
      <c r="M129" s="46" t="s">
        <v>202</v>
      </c>
      <c r="N129" s="46"/>
      <c r="O129" s="47" t="s">
        <v>252</v>
      </c>
      <c r="P129" s="47" t="s">
        <v>511</v>
      </c>
    </row>
    <row r="130" spans="1:16" x14ac:dyDescent="0.2">
      <c r="A130" s="2" t="str">
        <f t="shared" si="6"/>
        <v> BBS 44 </v>
      </c>
      <c r="B130" s="17" t="str">
        <f t="shared" si="7"/>
        <v>I</v>
      </c>
      <c r="C130" s="2">
        <f t="shared" si="8"/>
        <v>44072.41</v>
      </c>
      <c r="D130" t="str">
        <f t="shared" si="9"/>
        <v>vis</v>
      </c>
      <c r="E130">
        <f>VLOOKUP(C130,'Active 1'!C$21:E$969,3,FALSE)</f>
        <v>7762.9848098078674</v>
      </c>
      <c r="F130" s="17" t="s">
        <v>185</v>
      </c>
      <c r="G130" t="str">
        <f t="shared" si="10"/>
        <v>44072.410</v>
      </c>
      <c r="H130" s="2">
        <f t="shared" si="11"/>
        <v>7763</v>
      </c>
      <c r="I130" s="45" t="s">
        <v>512</v>
      </c>
      <c r="J130" s="46" t="s">
        <v>513</v>
      </c>
      <c r="K130" s="45">
        <v>7763</v>
      </c>
      <c r="L130" s="45" t="s">
        <v>414</v>
      </c>
      <c r="M130" s="46" t="s">
        <v>202</v>
      </c>
      <c r="N130" s="46"/>
      <c r="O130" s="47" t="s">
        <v>203</v>
      </c>
      <c r="P130" s="47" t="s">
        <v>514</v>
      </c>
    </row>
    <row r="131" spans="1:16" x14ac:dyDescent="0.2">
      <c r="A131" s="2" t="str">
        <f t="shared" si="6"/>
        <v> BBS 44 </v>
      </c>
      <c r="B131" s="17" t="str">
        <f t="shared" si="7"/>
        <v>I</v>
      </c>
      <c r="C131" s="2">
        <f t="shared" si="8"/>
        <v>44072.425000000003</v>
      </c>
      <c r="D131" t="str">
        <f t="shared" si="9"/>
        <v>vis</v>
      </c>
      <c r="E131">
        <f>VLOOKUP(C131,'Active 1'!C$21:E$969,3,FALSE)</f>
        <v>7763.00748807732</v>
      </c>
      <c r="F131" s="17" t="s">
        <v>185</v>
      </c>
      <c r="G131" t="str">
        <f t="shared" si="10"/>
        <v>44072.425</v>
      </c>
      <c r="H131" s="2">
        <f t="shared" si="11"/>
        <v>7763</v>
      </c>
      <c r="I131" s="45" t="s">
        <v>515</v>
      </c>
      <c r="J131" s="46" t="s">
        <v>516</v>
      </c>
      <c r="K131" s="45">
        <v>7763</v>
      </c>
      <c r="L131" s="45" t="s">
        <v>195</v>
      </c>
      <c r="M131" s="46" t="s">
        <v>202</v>
      </c>
      <c r="N131" s="46"/>
      <c r="O131" s="47" t="s">
        <v>403</v>
      </c>
      <c r="P131" s="47" t="s">
        <v>514</v>
      </c>
    </row>
    <row r="132" spans="1:16" x14ac:dyDescent="0.2">
      <c r="A132" s="2" t="str">
        <f t="shared" si="6"/>
        <v> BBS 46 </v>
      </c>
      <c r="B132" s="17" t="str">
        <f t="shared" si="7"/>
        <v>I</v>
      </c>
      <c r="C132" s="2">
        <f t="shared" si="8"/>
        <v>44072.427000000003</v>
      </c>
      <c r="D132" t="str">
        <f t="shared" si="9"/>
        <v>vis</v>
      </c>
      <c r="E132">
        <f>VLOOKUP(C132,'Active 1'!C$21:E$969,3,FALSE)</f>
        <v>7763.0105118465817</v>
      </c>
      <c r="F132" s="17" t="s">
        <v>185</v>
      </c>
      <c r="G132" t="str">
        <f t="shared" si="10"/>
        <v>44072.427</v>
      </c>
      <c r="H132" s="2">
        <f t="shared" si="11"/>
        <v>7763</v>
      </c>
      <c r="I132" s="45" t="s">
        <v>517</v>
      </c>
      <c r="J132" s="46" t="s">
        <v>518</v>
      </c>
      <c r="K132" s="45">
        <v>7763</v>
      </c>
      <c r="L132" s="45" t="s">
        <v>209</v>
      </c>
      <c r="M132" s="46" t="s">
        <v>202</v>
      </c>
      <c r="N132" s="46"/>
      <c r="O132" s="47" t="s">
        <v>406</v>
      </c>
      <c r="P132" s="47" t="s">
        <v>519</v>
      </c>
    </row>
    <row r="133" spans="1:16" x14ac:dyDescent="0.2">
      <c r="A133" s="2" t="str">
        <f t="shared" si="6"/>
        <v> BBS 44 </v>
      </c>
      <c r="B133" s="17" t="str">
        <f t="shared" si="7"/>
        <v>I</v>
      </c>
      <c r="C133" s="2">
        <f t="shared" si="8"/>
        <v>44072.453999999998</v>
      </c>
      <c r="D133" t="str">
        <f t="shared" si="9"/>
        <v>vis</v>
      </c>
      <c r="E133">
        <f>VLOOKUP(C133,'Active 1'!C$21:E$969,3,FALSE)</f>
        <v>7763.0513327315903</v>
      </c>
      <c r="F133" s="17" t="s">
        <v>185</v>
      </c>
      <c r="G133" t="str">
        <f t="shared" si="10"/>
        <v>44072.454</v>
      </c>
      <c r="H133" s="2">
        <f t="shared" si="11"/>
        <v>7763</v>
      </c>
      <c r="I133" s="45" t="s">
        <v>520</v>
      </c>
      <c r="J133" s="46" t="s">
        <v>521</v>
      </c>
      <c r="K133" s="45">
        <v>7763</v>
      </c>
      <c r="L133" s="45" t="s">
        <v>522</v>
      </c>
      <c r="M133" s="46" t="s">
        <v>202</v>
      </c>
      <c r="N133" s="46"/>
      <c r="O133" s="47" t="s">
        <v>306</v>
      </c>
      <c r="P133" s="47" t="s">
        <v>514</v>
      </c>
    </row>
    <row r="134" spans="1:16" x14ac:dyDescent="0.2">
      <c r="A134" s="2" t="str">
        <f t="shared" si="6"/>
        <v> BBS 46 </v>
      </c>
      <c r="B134" s="17" t="str">
        <f t="shared" si="7"/>
        <v>I</v>
      </c>
      <c r="C134" s="2">
        <f t="shared" si="8"/>
        <v>44074.400000000001</v>
      </c>
      <c r="D134" t="str">
        <f t="shared" si="9"/>
        <v>vis</v>
      </c>
      <c r="E134">
        <f>VLOOKUP(C134,'Active 1'!C$21:E$969,3,FALSE)</f>
        <v>7765.9934602220837</v>
      </c>
      <c r="F134" s="17" t="s">
        <v>185</v>
      </c>
      <c r="G134" t="str">
        <f t="shared" si="10"/>
        <v>44074.400</v>
      </c>
      <c r="H134" s="2">
        <f t="shared" si="11"/>
        <v>7766</v>
      </c>
      <c r="I134" s="45" t="s">
        <v>523</v>
      </c>
      <c r="J134" s="46" t="s">
        <v>524</v>
      </c>
      <c r="K134" s="45">
        <v>7766</v>
      </c>
      <c r="L134" s="45" t="s">
        <v>331</v>
      </c>
      <c r="M134" s="46" t="s">
        <v>202</v>
      </c>
      <c r="N134" s="46"/>
      <c r="O134" s="47" t="s">
        <v>406</v>
      </c>
      <c r="P134" s="47" t="s">
        <v>519</v>
      </c>
    </row>
    <row r="135" spans="1:16" x14ac:dyDescent="0.2">
      <c r="A135" s="2" t="str">
        <f t="shared" si="6"/>
        <v> BBS 44 </v>
      </c>
      <c r="B135" s="17" t="str">
        <f t="shared" si="7"/>
        <v>I</v>
      </c>
      <c r="C135" s="2">
        <f t="shared" si="8"/>
        <v>44074.406999999999</v>
      </c>
      <c r="D135" t="str">
        <f t="shared" si="9"/>
        <v>vis</v>
      </c>
      <c r="E135">
        <f>VLOOKUP(C135,'Active 1'!C$21:E$969,3,FALSE)</f>
        <v>7766.0040434144921</v>
      </c>
      <c r="F135" s="17" t="s">
        <v>185</v>
      </c>
      <c r="G135" t="str">
        <f t="shared" si="10"/>
        <v>44074.407</v>
      </c>
      <c r="H135" s="2">
        <f t="shared" si="11"/>
        <v>7766</v>
      </c>
      <c r="I135" s="45" t="s">
        <v>525</v>
      </c>
      <c r="J135" s="46" t="s">
        <v>526</v>
      </c>
      <c r="K135" s="45">
        <v>7766</v>
      </c>
      <c r="L135" s="45" t="s">
        <v>188</v>
      </c>
      <c r="M135" s="46" t="s">
        <v>202</v>
      </c>
      <c r="N135" s="46"/>
      <c r="O135" s="47" t="s">
        <v>527</v>
      </c>
      <c r="P135" s="47" t="s">
        <v>514</v>
      </c>
    </row>
    <row r="136" spans="1:16" x14ac:dyDescent="0.2">
      <c r="A136" s="2" t="str">
        <f t="shared" si="6"/>
        <v> BBS 46 </v>
      </c>
      <c r="B136" s="17" t="str">
        <f t="shared" si="7"/>
        <v>I</v>
      </c>
      <c r="C136" s="2">
        <f t="shared" si="8"/>
        <v>44076.375999999997</v>
      </c>
      <c r="D136" t="str">
        <f t="shared" si="9"/>
        <v>vis</v>
      </c>
      <c r="E136">
        <f>VLOOKUP(C136,'Active 1'!C$21:E$969,3,FALSE)</f>
        <v>7768.9809442514716</v>
      </c>
      <c r="F136" s="17" t="s">
        <v>185</v>
      </c>
      <c r="G136" t="str">
        <f t="shared" si="10"/>
        <v>44076.376</v>
      </c>
      <c r="H136" s="2">
        <f t="shared" si="11"/>
        <v>7769</v>
      </c>
      <c r="I136" s="45" t="s">
        <v>528</v>
      </c>
      <c r="J136" s="46" t="s">
        <v>529</v>
      </c>
      <c r="K136" s="45">
        <v>7769</v>
      </c>
      <c r="L136" s="45" t="s">
        <v>242</v>
      </c>
      <c r="M136" s="46" t="s">
        <v>202</v>
      </c>
      <c r="N136" s="46"/>
      <c r="O136" s="47" t="s">
        <v>406</v>
      </c>
      <c r="P136" s="47" t="s">
        <v>519</v>
      </c>
    </row>
    <row r="137" spans="1:16" x14ac:dyDescent="0.2">
      <c r="A137" s="2" t="str">
        <f t="shared" si="6"/>
        <v> BBS 44 </v>
      </c>
      <c r="B137" s="17" t="str">
        <f t="shared" si="7"/>
        <v>I</v>
      </c>
      <c r="C137" s="2">
        <f t="shared" si="8"/>
        <v>44076.387000000002</v>
      </c>
      <c r="D137" t="str">
        <f t="shared" si="9"/>
        <v>vis</v>
      </c>
      <c r="E137">
        <f>VLOOKUP(C137,'Active 1'!C$21:E$969,3,FALSE)</f>
        <v>7768.9975749824134</v>
      </c>
      <c r="F137" s="17" t="s">
        <v>185</v>
      </c>
      <c r="G137" t="str">
        <f t="shared" si="10"/>
        <v>44076.387</v>
      </c>
      <c r="H137" s="2">
        <f t="shared" si="11"/>
        <v>7769</v>
      </c>
      <c r="I137" s="45" t="s">
        <v>530</v>
      </c>
      <c r="J137" s="46" t="s">
        <v>531</v>
      </c>
      <c r="K137" s="45">
        <v>7769</v>
      </c>
      <c r="L137" s="45" t="s">
        <v>340</v>
      </c>
      <c r="M137" s="46" t="s">
        <v>202</v>
      </c>
      <c r="N137" s="46"/>
      <c r="O137" s="47" t="s">
        <v>203</v>
      </c>
      <c r="P137" s="47" t="s">
        <v>514</v>
      </c>
    </row>
    <row r="138" spans="1:16" x14ac:dyDescent="0.2">
      <c r="A138" s="2" t="str">
        <f t="shared" si="6"/>
        <v> BBS 44 </v>
      </c>
      <c r="B138" s="17" t="str">
        <f t="shared" si="7"/>
        <v>I</v>
      </c>
      <c r="C138" s="2">
        <f t="shared" si="8"/>
        <v>44076.39</v>
      </c>
      <c r="D138" t="str">
        <f t="shared" si="9"/>
        <v>vis</v>
      </c>
      <c r="E138">
        <f>VLOOKUP(C138,'Active 1'!C$21:E$969,3,FALSE)</f>
        <v>7769.0021106363001</v>
      </c>
      <c r="F138" s="17" t="s">
        <v>185</v>
      </c>
      <c r="G138" t="str">
        <f t="shared" si="10"/>
        <v>44076.390</v>
      </c>
      <c r="H138" s="2">
        <f t="shared" si="11"/>
        <v>7769</v>
      </c>
      <c r="I138" s="45" t="s">
        <v>532</v>
      </c>
      <c r="J138" s="46" t="s">
        <v>533</v>
      </c>
      <c r="K138" s="45">
        <v>7769</v>
      </c>
      <c r="L138" s="45" t="s">
        <v>326</v>
      </c>
      <c r="M138" s="46" t="s">
        <v>202</v>
      </c>
      <c r="N138" s="46"/>
      <c r="O138" s="47" t="s">
        <v>527</v>
      </c>
      <c r="P138" s="47" t="s">
        <v>514</v>
      </c>
    </row>
    <row r="139" spans="1:16" x14ac:dyDescent="0.2">
      <c r="A139" s="2" t="str">
        <f t="shared" ref="A139:A202" si="12">P139</f>
        <v> BBS 44 </v>
      </c>
      <c r="B139" s="17" t="str">
        <f t="shared" ref="B139:B202" si="13">IF(H139=INT(H139),"I","II")</f>
        <v>I</v>
      </c>
      <c r="C139" s="2">
        <f t="shared" ref="C139:C202" si="14">1*G139</f>
        <v>44078.374000000003</v>
      </c>
      <c r="D139" t="str">
        <f t="shared" ref="D139:D202" si="15">VLOOKUP(F139,I$1:J$5,2,FALSE)</f>
        <v>vis</v>
      </c>
      <c r="E139">
        <f>VLOOKUP(C139,'Active 1'!C$21:E$969,3,FALSE)</f>
        <v>7772.001689742744</v>
      </c>
      <c r="F139" s="17" t="s">
        <v>185</v>
      </c>
      <c r="G139" t="str">
        <f t="shared" ref="G139:G202" si="16">MID(I139,3,LEN(I139)-3)</f>
        <v>44078.374</v>
      </c>
      <c r="H139" s="2">
        <f t="shared" ref="H139:H202" si="17">1*K139</f>
        <v>7772</v>
      </c>
      <c r="I139" s="45" t="s">
        <v>534</v>
      </c>
      <c r="J139" s="46" t="s">
        <v>535</v>
      </c>
      <c r="K139" s="45">
        <v>7772</v>
      </c>
      <c r="L139" s="45" t="s">
        <v>326</v>
      </c>
      <c r="M139" s="46" t="s">
        <v>202</v>
      </c>
      <c r="N139" s="46"/>
      <c r="O139" s="47" t="s">
        <v>527</v>
      </c>
      <c r="P139" s="47" t="s">
        <v>514</v>
      </c>
    </row>
    <row r="140" spans="1:16" x14ac:dyDescent="0.2">
      <c r="A140" s="2" t="str">
        <f t="shared" si="12"/>
        <v> BBS 44 </v>
      </c>
      <c r="B140" s="17" t="str">
        <f t="shared" si="13"/>
        <v>I</v>
      </c>
      <c r="C140" s="2">
        <f t="shared" si="14"/>
        <v>44082.347000000002</v>
      </c>
      <c r="D140" t="str">
        <f t="shared" si="15"/>
        <v>vis</v>
      </c>
      <c r="E140">
        <f>VLOOKUP(C140,'Active 1'!C$21:E$969,3,FALSE)</f>
        <v>7778.0084073787675</v>
      </c>
      <c r="F140" s="17" t="s">
        <v>185</v>
      </c>
      <c r="G140" t="str">
        <f t="shared" si="16"/>
        <v>44082.347</v>
      </c>
      <c r="H140" s="2">
        <f t="shared" si="17"/>
        <v>7778</v>
      </c>
      <c r="I140" s="45" t="s">
        <v>536</v>
      </c>
      <c r="J140" s="46" t="s">
        <v>537</v>
      </c>
      <c r="K140" s="45">
        <v>7778</v>
      </c>
      <c r="L140" s="45" t="s">
        <v>285</v>
      </c>
      <c r="M140" s="46" t="s">
        <v>202</v>
      </c>
      <c r="N140" s="46"/>
      <c r="O140" s="47" t="s">
        <v>527</v>
      </c>
      <c r="P140" s="47" t="s">
        <v>514</v>
      </c>
    </row>
    <row r="141" spans="1:16" x14ac:dyDescent="0.2">
      <c r="A141" s="2" t="str">
        <f t="shared" si="12"/>
        <v> BBS 44 </v>
      </c>
      <c r="B141" s="17" t="str">
        <f t="shared" si="13"/>
        <v>I</v>
      </c>
      <c r="C141" s="2">
        <f t="shared" si="14"/>
        <v>44082.353000000003</v>
      </c>
      <c r="D141" t="str">
        <f t="shared" si="15"/>
        <v>vis</v>
      </c>
      <c r="E141">
        <f>VLOOKUP(C141,'Active 1'!C$21:E$969,3,FALSE)</f>
        <v>7778.0174786865509</v>
      </c>
      <c r="F141" s="17" t="s">
        <v>185</v>
      </c>
      <c r="G141" t="str">
        <f t="shared" si="16"/>
        <v>44082.353</v>
      </c>
      <c r="H141" s="2">
        <f t="shared" si="17"/>
        <v>7778</v>
      </c>
      <c r="I141" s="45" t="s">
        <v>538</v>
      </c>
      <c r="J141" s="46" t="s">
        <v>539</v>
      </c>
      <c r="K141" s="45">
        <v>7778</v>
      </c>
      <c r="L141" s="45" t="s">
        <v>219</v>
      </c>
      <c r="M141" s="46" t="s">
        <v>202</v>
      </c>
      <c r="N141" s="46"/>
      <c r="O141" s="47" t="s">
        <v>252</v>
      </c>
      <c r="P141" s="47" t="s">
        <v>514</v>
      </c>
    </row>
    <row r="142" spans="1:16" x14ac:dyDescent="0.2">
      <c r="A142" s="2" t="str">
        <f t="shared" si="12"/>
        <v> BBS 44 </v>
      </c>
      <c r="B142" s="17" t="str">
        <f t="shared" si="13"/>
        <v>I</v>
      </c>
      <c r="C142" s="2">
        <f t="shared" si="14"/>
        <v>44084.330999999998</v>
      </c>
      <c r="D142" t="str">
        <f t="shared" si="15"/>
        <v>vis</v>
      </c>
      <c r="E142">
        <f>VLOOKUP(C142,'Active 1'!C$21:E$969,3,FALSE)</f>
        <v>7781.0079864852005</v>
      </c>
      <c r="F142" s="17" t="s">
        <v>185</v>
      </c>
      <c r="G142" t="str">
        <f t="shared" si="16"/>
        <v>44084.331</v>
      </c>
      <c r="H142" s="2">
        <f t="shared" si="17"/>
        <v>7781</v>
      </c>
      <c r="I142" s="45" t="s">
        <v>540</v>
      </c>
      <c r="J142" s="46" t="s">
        <v>541</v>
      </c>
      <c r="K142" s="45">
        <v>7781</v>
      </c>
      <c r="L142" s="45" t="s">
        <v>195</v>
      </c>
      <c r="M142" s="46" t="s">
        <v>202</v>
      </c>
      <c r="N142" s="46"/>
      <c r="O142" s="47" t="s">
        <v>527</v>
      </c>
      <c r="P142" s="47" t="s">
        <v>514</v>
      </c>
    </row>
    <row r="143" spans="1:16" x14ac:dyDescent="0.2">
      <c r="A143" s="2" t="str">
        <f t="shared" si="12"/>
        <v> BBS 44 </v>
      </c>
      <c r="B143" s="17" t="str">
        <f t="shared" si="13"/>
        <v>I</v>
      </c>
      <c r="C143" s="2">
        <f t="shared" si="14"/>
        <v>44086.313999999998</v>
      </c>
      <c r="D143" t="str">
        <f t="shared" si="15"/>
        <v>vis</v>
      </c>
      <c r="E143">
        <f>VLOOKUP(C143,'Active 1'!C$21:E$969,3,FALSE)</f>
        <v>7784.0060537070085</v>
      </c>
      <c r="F143" s="17" t="s">
        <v>185</v>
      </c>
      <c r="G143" t="str">
        <f t="shared" si="16"/>
        <v>44086.314</v>
      </c>
      <c r="H143" s="2">
        <f t="shared" si="17"/>
        <v>7784</v>
      </c>
      <c r="I143" s="45" t="s">
        <v>542</v>
      </c>
      <c r="J143" s="46" t="s">
        <v>543</v>
      </c>
      <c r="K143" s="45">
        <v>7784</v>
      </c>
      <c r="L143" s="45" t="s">
        <v>198</v>
      </c>
      <c r="M143" s="46" t="s">
        <v>202</v>
      </c>
      <c r="N143" s="46"/>
      <c r="O143" s="47" t="s">
        <v>527</v>
      </c>
      <c r="P143" s="47" t="s">
        <v>514</v>
      </c>
    </row>
    <row r="144" spans="1:16" x14ac:dyDescent="0.2">
      <c r="A144" s="2" t="str">
        <f t="shared" si="12"/>
        <v> BBS 46 </v>
      </c>
      <c r="B144" s="17" t="str">
        <f t="shared" si="13"/>
        <v>I</v>
      </c>
      <c r="C144" s="2">
        <f t="shared" si="14"/>
        <v>44288.695</v>
      </c>
      <c r="D144" t="str">
        <f t="shared" si="15"/>
        <v>vis</v>
      </c>
      <c r="E144">
        <f>VLOOKUP(C144,'Active 1'!C$21:E$969,3,FALSE)</f>
        <v>8089.9827770638576</v>
      </c>
      <c r="F144" s="17" t="s">
        <v>185</v>
      </c>
      <c r="G144" t="str">
        <f t="shared" si="16"/>
        <v>44288.695</v>
      </c>
      <c r="H144" s="2">
        <f t="shared" si="17"/>
        <v>8090</v>
      </c>
      <c r="I144" s="45" t="s">
        <v>544</v>
      </c>
      <c r="J144" s="46" t="s">
        <v>545</v>
      </c>
      <c r="K144" s="45">
        <v>8090</v>
      </c>
      <c r="L144" s="45" t="s">
        <v>546</v>
      </c>
      <c r="M144" s="46" t="s">
        <v>202</v>
      </c>
      <c r="N144" s="46"/>
      <c r="O144" s="47" t="s">
        <v>203</v>
      </c>
      <c r="P144" s="47" t="s">
        <v>519</v>
      </c>
    </row>
    <row r="145" spans="1:16" x14ac:dyDescent="0.2">
      <c r="A145" s="2" t="str">
        <f t="shared" si="12"/>
        <v> BBS 49 </v>
      </c>
      <c r="B145" s="17" t="str">
        <f t="shared" si="13"/>
        <v>I</v>
      </c>
      <c r="C145" s="2">
        <f t="shared" si="14"/>
        <v>44449.440000000002</v>
      </c>
      <c r="D145" t="str">
        <f t="shared" si="15"/>
        <v>vis</v>
      </c>
      <c r="E145">
        <f>VLOOKUP(C145,'Active 1'!C$21:E$969,3,FALSE)</f>
        <v>8333.0106719551623</v>
      </c>
      <c r="F145" s="17" t="s">
        <v>185</v>
      </c>
      <c r="G145" t="str">
        <f t="shared" si="16"/>
        <v>44449.440</v>
      </c>
      <c r="H145" s="2">
        <f t="shared" si="17"/>
        <v>8333</v>
      </c>
      <c r="I145" s="45" t="s">
        <v>547</v>
      </c>
      <c r="J145" s="46" t="s">
        <v>548</v>
      </c>
      <c r="K145" s="45">
        <v>8333</v>
      </c>
      <c r="L145" s="45" t="s">
        <v>209</v>
      </c>
      <c r="M145" s="46" t="s">
        <v>202</v>
      </c>
      <c r="N145" s="46"/>
      <c r="O145" s="47" t="s">
        <v>203</v>
      </c>
      <c r="P145" s="47" t="s">
        <v>549</v>
      </c>
    </row>
    <row r="146" spans="1:16" x14ac:dyDescent="0.2">
      <c r="A146" s="2" t="str">
        <f t="shared" si="12"/>
        <v> BBS 49 </v>
      </c>
      <c r="B146" s="17" t="str">
        <f t="shared" si="13"/>
        <v>I</v>
      </c>
      <c r="C146" s="2">
        <f t="shared" si="14"/>
        <v>44453.385000000002</v>
      </c>
      <c r="D146" t="str">
        <f t="shared" si="15"/>
        <v>vis</v>
      </c>
      <c r="E146">
        <f>VLOOKUP(C146,'Active 1'!C$21:E$969,3,FALSE)</f>
        <v>8338.9750568215422</v>
      </c>
      <c r="F146" s="17" t="s">
        <v>185</v>
      </c>
      <c r="G146" t="str">
        <f t="shared" si="16"/>
        <v>44453.385</v>
      </c>
      <c r="H146" s="2">
        <f t="shared" si="17"/>
        <v>8339</v>
      </c>
      <c r="I146" s="45" t="s">
        <v>550</v>
      </c>
      <c r="J146" s="46" t="s">
        <v>551</v>
      </c>
      <c r="K146" s="45">
        <v>8339</v>
      </c>
      <c r="L146" s="45" t="s">
        <v>323</v>
      </c>
      <c r="M146" s="46" t="s">
        <v>202</v>
      </c>
      <c r="N146" s="46"/>
      <c r="O146" s="47" t="s">
        <v>203</v>
      </c>
      <c r="P146" s="47" t="s">
        <v>549</v>
      </c>
    </row>
    <row r="147" spans="1:16" x14ac:dyDescent="0.2">
      <c r="A147" s="2" t="str">
        <f t="shared" si="12"/>
        <v> BBS 49 </v>
      </c>
      <c r="B147" s="17" t="str">
        <f t="shared" si="13"/>
        <v>I</v>
      </c>
      <c r="C147" s="2">
        <f t="shared" si="14"/>
        <v>44461.324000000001</v>
      </c>
      <c r="D147" t="str">
        <f t="shared" si="15"/>
        <v>vis</v>
      </c>
      <c r="E147">
        <f>VLOOKUP(C147,'Active 1'!C$21:E$969,3,FALSE)</f>
        <v>8350.9779089011809</v>
      </c>
      <c r="F147" s="17" t="s">
        <v>185</v>
      </c>
      <c r="G147" t="str">
        <f t="shared" si="16"/>
        <v>44461.324</v>
      </c>
      <c r="H147" s="2">
        <f t="shared" si="17"/>
        <v>8351</v>
      </c>
      <c r="I147" s="45" t="s">
        <v>552</v>
      </c>
      <c r="J147" s="46" t="s">
        <v>553</v>
      </c>
      <c r="K147" s="45">
        <v>8351</v>
      </c>
      <c r="L147" s="45" t="s">
        <v>428</v>
      </c>
      <c r="M147" s="46" t="s">
        <v>202</v>
      </c>
      <c r="N147" s="46"/>
      <c r="O147" s="47" t="s">
        <v>527</v>
      </c>
      <c r="P147" s="47" t="s">
        <v>549</v>
      </c>
    </row>
    <row r="148" spans="1:16" x14ac:dyDescent="0.2">
      <c r="A148" s="2" t="str">
        <f t="shared" si="12"/>
        <v> BBS 58 </v>
      </c>
      <c r="B148" s="17" t="str">
        <f t="shared" si="13"/>
        <v>I</v>
      </c>
      <c r="C148" s="2">
        <f t="shared" si="14"/>
        <v>44748.417000000001</v>
      </c>
      <c r="D148" t="str">
        <f t="shared" si="15"/>
        <v>vis</v>
      </c>
      <c r="E148">
        <f>VLOOKUP(C148,'Active 1'!C$21:E$969,3,FALSE)</f>
        <v>8785.0294030566965</v>
      </c>
      <c r="F148" s="17" t="s">
        <v>185</v>
      </c>
      <c r="G148" t="str">
        <f t="shared" si="16"/>
        <v>44748.417</v>
      </c>
      <c r="H148" s="2">
        <f t="shared" si="17"/>
        <v>8785</v>
      </c>
      <c r="I148" s="45" t="s">
        <v>554</v>
      </c>
      <c r="J148" s="46" t="s">
        <v>555</v>
      </c>
      <c r="K148" s="45">
        <v>8785</v>
      </c>
      <c r="L148" s="45" t="s">
        <v>280</v>
      </c>
      <c r="M148" s="46" t="s">
        <v>202</v>
      </c>
      <c r="N148" s="46"/>
      <c r="O148" s="47" t="s">
        <v>556</v>
      </c>
      <c r="P148" s="47" t="s">
        <v>557</v>
      </c>
    </row>
    <row r="149" spans="1:16" x14ac:dyDescent="0.2">
      <c r="A149" s="2" t="str">
        <f t="shared" si="12"/>
        <v> BBS 58 </v>
      </c>
      <c r="B149" s="17" t="str">
        <f t="shared" si="13"/>
        <v>I</v>
      </c>
      <c r="C149" s="2">
        <f t="shared" si="14"/>
        <v>44750.400000000001</v>
      </c>
      <c r="D149" t="str">
        <f t="shared" si="15"/>
        <v>vis</v>
      </c>
      <c r="E149">
        <f>VLOOKUP(C149,'Active 1'!C$21:E$969,3,FALSE)</f>
        <v>8788.0274702785046</v>
      </c>
      <c r="F149" s="17" t="s">
        <v>185</v>
      </c>
      <c r="G149" t="str">
        <f t="shared" si="16"/>
        <v>44750.400</v>
      </c>
      <c r="H149" s="2">
        <f t="shared" si="17"/>
        <v>8788</v>
      </c>
      <c r="I149" s="45" t="s">
        <v>558</v>
      </c>
      <c r="J149" s="46" t="s">
        <v>559</v>
      </c>
      <c r="K149" s="45">
        <v>8788</v>
      </c>
      <c r="L149" s="45" t="s">
        <v>411</v>
      </c>
      <c r="M149" s="46" t="s">
        <v>202</v>
      </c>
      <c r="N149" s="46"/>
      <c r="O149" s="47" t="s">
        <v>556</v>
      </c>
      <c r="P149" s="47" t="s">
        <v>557</v>
      </c>
    </row>
    <row r="150" spans="1:16" x14ac:dyDescent="0.2">
      <c r="A150" s="2" t="str">
        <f t="shared" si="12"/>
        <v> BBS 58 </v>
      </c>
      <c r="B150" s="17" t="str">
        <f t="shared" si="13"/>
        <v>I</v>
      </c>
      <c r="C150" s="2">
        <f t="shared" si="14"/>
        <v>44758.338000000003</v>
      </c>
      <c r="D150" t="str">
        <f t="shared" si="15"/>
        <v>vis</v>
      </c>
      <c r="E150">
        <f>VLOOKUP(C150,'Active 1'!C$21:E$969,3,FALSE)</f>
        <v>8800.0288104735191</v>
      </c>
      <c r="F150" s="17" t="s">
        <v>185</v>
      </c>
      <c r="G150" t="str">
        <f t="shared" si="16"/>
        <v>44758.338</v>
      </c>
      <c r="H150" s="2">
        <f t="shared" si="17"/>
        <v>8800</v>
      </c>
      <c r="I150" s="45" t="s">
        <v>560</v>
      </c>
      <c r="J150" s="46" t="s">
        <v>561</v>
      </c>
      <c r="K150" s="45">
        <v>8800</v>
      </c>
      <c r="L150" s="45" t="s">
        <v>280</v>
      </c>
      <c r="M150" s="46" t="s">
        <v>202</v>
      </c>
      <c r="N150" s="46"/>
      <c r="O150" s="47" t="s">
        <v>556</v>
      </c>
      <c r="P150" s="47" t="s">
        <v>557</v>
      </c>
    </row>
    <row r="151" spans="1:16" x14ac:dyDescent="0.2">
      <c r="A151" s="2" t="str">
        <f t="shared" si="12"/>
        <v> BBS 56 </v>
      </c>
      <c r="B151" s="17" t="str">
        <f t="shared" si="13"/>
        <v>I</v>
      </c>
      <c r="C151" s="2">
        <f t="shared" si="14"/>
        <v>44793.400999999998</v>
      </c>
      <c r="D151" t="str">
        <f t="shared" si="15"/>
        <v>vis</v>
      </c>
      <c r="E151">
        <f>VLOOKUP(C151,'Active 1'!C$21:E$969,3,FALSE)</f>
        <v>8853.0400212643526</v>
      </c>
      <c r="F151" s="17" t="s">
        <v>185</v>
      </c>
      <c r="G151" t="str">
        <f t="shared" si="16"/>
        <v>44793.401</v>
      </c>
      <c r="H151" s="2">
        <f t="shared" si="17"/>
        <v>8853</v>
      </c>
      <c r="I151" s="45" t="s">
        <v>562</v>
      </c>
      <c r="J151" s="46" t="s">
        <v>563</v>
      </c>
      <c r="K151" s="45">
        <v>8853</v>
      </c>
      <c r="L151" s="45" t="s">
        <v>264</v>
      </c>
      <c r="M151" s="46" t="s">
        <v>202</v>
      </c>
      <c r="N151" s="46"/>
      <c r="O151" s="47" t="s">
        <v>252</v>
      </c>
      <c r="P151" s="47" t="s">
        <v>564</v>
      </c>
    </row>
    <row r="152" spans="1:16" x14ac:dyDescent="0.2">
      <c r="A152" s="2" t="str">
        <f t="shared" si="12"/>
        <v> BBS 69 </v>
      </c>
      <c r="B152" s="17" t="str">
        <f t="shared" si="13"/>
        <v>I</v>
      </c>
      <c r="C152" s="2">
        <f t="shared" si="14"/>
        <v>45131.364000000001</v>
      </c>
      <c r="D152" t="str">
        <f t="shared" si="15"/>
        <v>vis</v>
      </c>
      <c r="E152">
        <f>VLOOKUP(C152,'Active 1'!C$21:E$969,3,FALSE)</f>
        <v>9364.0010865612494</v>
      </c>
      <c r="F152" s="17" t="s">
        <v>185</v>
      </c>
      <c r="G152" t="str">
        <f t="shared" si="16"/>
        <v>45131.364</v>
      </c>
      <c r="H152" s="2">
        <f t="shared" si="17"/>
        <v>9364</v>
      </c>
      <c r="I152" s="45" t="s">
        <v>565</v>
      </c>
      <c r="J152" s="46" t="s">
        <v>566</v>
      </c>
      <c r="K152" s="45">
        <v>9364</v>
      </c>
      <c r="L152" s="45" t="s">
        <v>326</v>
      </c>
      <c r="M152" s="46" t="s">
        <v>202</v>
      </c>
      <c r="N152" s="46"/>
      <c r="O152" s="47" t="s">
        <v>556</v>
      </c>
      <c r="P152" s="47" t="s">
        <v>567</v>
      </c>
    </row>
    <row r="153" spans="1:16" x14ac:dyDescent="0.2">
      <c r="A153" s="2" t="str">
        <f t="shared" si="12"/>
        <v> BBS 62 </v>
      </c>
      <c r="B153" s="17" t="str">
        <f t="shared" si="13"/>
        <v>I</v>
      </c>
      <c r="C153" s="2">
        <f t="shared" si="14"/>
        <v>45133.345000000001</v>
      </c>
      <c r="D153" t="str">
        <f t="shared" si="15"/>
        <v>vis</v>
      </c>
      <c r="E153">
        <f>VLOOKUP(C153,'Active 1'!C$21:E$969,3,FALSE)</f>
        <v>9366.9961300137948</v>
      </c>
      <c r="F153" s="17" t="s">
        <v>185</v>
      </c>
      <c r="G153" t="str">
        <f t="shared" si="16"/>
        <v>45133.345</v>
      </c>
      <c r="H153" s="2">
        <f t="shared" si="17"/>
        <v>9367</v>
      </c>
      <c r="I153" s="45" t="s">
        <v>568</v>
      </c>
      <c r="J153" s="46" t="s">
        <v>569</v>
      </c>
      <c r="K153" s="45">
        <v>9367</v>
      </c>
      <c r="L153" s="45" t="s">
        <v>249</v>
      </c>
      <c r="M153" s="46" t="s">
        <v>202</v>
      </c>
      <c r="N153" s="46"/>
      <c r="O153" s="47" t="s">
        <v>570</v>
      </c>
      <c r="P153" s="47" t="s">
        <v>571</v>
      </c>
    </row>
    <row r="154" spans="1:16" x14ac:dyDescent="0.2">
      <c r="A154" s="2" t="str">
        <f t="shared" si="12"/>
        <v> BBS 61 </v>
      </c>
      <c r="B154" s="17" t="str">
        <f t="shared" si="13"/>
        <v>I</v>
      </c>
      <c r="C154" s="2">
        <f t="shared" si="14"/>
        <v>45133.351999999999</v>
      </c>
      <c r="D154" t="str">
        <f t="shared" si="15"/>
        <v>vis</v>
      </c>
      <c r="E154">
        <f>VLOOKUP(C154,'Active 1'!C$21:E$969,3,FALSE)</f>
        <v>9367.0067132062031</v>
      </c>
      <c r="F154" s="17" t="s">
        <v>185</v>
      </c>
      <c r="G154" t="str">
        <f t="shared" si="16"/>
        <v>45133.352</v>
      </c>
      <c r="H154" s="2">
        <f t="shared" si="17"/>
        <v>9367</v>
      </c>
      <c r="I154" s="45" t="s">
        <v>572</v>
      </c>
      <c r="J154" s="46" t="s">
        <v>573</v>
      </c>
      <c r="K154" s="45">
        <v>9367</v>
      </c>
      <c r="L154" s="45" t="s">
        <v>198</v>
      </c>
      <c r="M154" s="46" t="s">
        <v>202</v>
      </c>
      <c r="N154" s="46"/>
      <c r="O154" s="47" t="s">
        <v>527</v>
      </c>
      <c r="P154" s="47" t="s">
        <v>574</v>
      </c>
    </row>
    <row r="155" spans="1:16" x14ac:dyDescent="0.2">
      <c r="A155" s="2" t="str">
        <f t="shared" si="12"/>
        <v> BBS 61 </v>
      </c>
      <c r="B155" s="17" t="str">
        <f t="shared" si="13"/>
        <v>I</v>
      </c>
      <c r="C155" s="2">
        <f t="shared" si="14"/>
        <v>45135.322999999997</v>
      </c>
      <c r="D155" t="str">
        <f t="shared" si="15"/>
        <v>vis</v>
      </c>
      <c r="E155">
        <f>VLOOKUP(C155,'Active 1'!C$21:E$969,3,FALSE)</f>
        <v>9369.9866378124443</v>
      </c>
      <c r="F155" s="17" t="s">
        <v>185</v>
      </c>
      <c r="G155" t="str">
        <f t="shared" si="16"/>
        <v>45135.323</v>
      </c>
      <c r="H155" s="2">
        <f t="shared" si="17"/>
        <v>9370</v>
      </c>
      <c r="I155" s="45" t="s">
        <v>575</v>
      </c>
      <c r="J155" s="46" t="s">
        <v>576</v>
      </c>
      <c r="K155" s="45">
        <v>9370</v>
      </c>
      <c r="L155" s="45" t="s">
        <v>260</v>
      </c>
      <c r="M155" s="46" t="s">
        <v>202</v>
      </c>
      <c r="N155" s="46"/>
      <c r="O155" s="47" t="s">
        <v>527</v>
      </c>
      <c r="P155" s="47" t="s">
        <v>574</v>
      </c>
    </row>
    <row r="156" spans="1:16" x14ac:dyDescent="0.2">
      <c r="A156" s="2" t="str">
        <f t="shared" si="12"/>
        <v> BBS 61 </v>
      </c>
      <c r="B156" s="17" t="str">
        <f t="shared" si="13"/>
        <v>I</v>
      </c>
      <c r="C156" s="2">
        <f t="shared" si="14"/>
        <v>45158.476999999999</v>
      </c>
      <c r="D156" t="str">
        <f t="shared" si="15"/>
        <v>vis</v>
      </c>
      <c r="E156">
        <f>VLOOKUP(C156,'Active 1'!C$21:E$969,3,FALSE)</f>
        <v>9404.9928145415106</v>
      </c>
      <c r="F156" s="17" t="s">
        <v>185</v>
      </c>
      <c r="G156" t="str">
        <f t="shared" si="16"/>
        <v>45158.477</v>
      </c>
      <c r="H156" s="2">
        <f t="shared" si="17"/>
        <v>9405</v>
      </c>
      <c r="I156" s="45" t="s">
        <v>577</v>
      </c>
      <c r="J156" s="46" t="s">
        <v>578</v>
      </c>
      <c r="K156" s="45">
        <v>9405</v>
      </c>
      <c r="L156" s="45" t="s">
        <v>423</v>
      </c>
      <c r="M156" s="46" t="s">
        <v>202</v>
      </c>
      <c r="N156" s="46"/>
      <c r="O156" s="47" t="s">
        <v>203</v>
      </c>
      <c r="P156" s="47" t="s">
        <v>574</v>
      </c>
    </row>
    <row r="157" spans="1:16" x14ac:dyDescent="0.2">
      <c r="A157" s="2" t="str">
        <f t="shared" si="12"/>
        <v> BBS 69 </v>
      </c>
      <c r="B157" s="17" t="str">
        <f t="shared" si="13"/>
        <v>I</v>
      </c>
      <c r="C157" s="2">
        <f t="shared" si="14"/>
        <v>45172.383999999998</v>
      </c>
      <c r="D157" t="str">
        <f t="shared" si="15"/>
        <v>vis</v>
      </c>
      <c r="E157">
        <f>VLOOKUP(C157,'Active 1'!C$21:E$969,3,FALSE)</f>
        <v>9426.0185940945485</v>
      </c>
      <c r="F157" s="17" t="s">
        <v>185</v>
      </c>
      <c r="G157" t="str">
        <f t="shared" si="16"/>
        <v>45172.384</v>
      </c>
      <c r="H157" s="2">
        <f t="shared" si="17"/>
        <v>9426</v>
      </c>
      <c r="I157" s="45" t="s">
        <v>579</v>
      </c>
      <c r="J157" s="46" t="s">
        <v>580</v>
      </c>
      <c r="K157" s="45">
        <v>9426</v>
      </c>
      <c r="L157" s="45" t="s">
        <v>219</v>
      </c>
      <c r="M157" s="46" t="s">
        <v>202</v>
      </c>
      <c r="N157" s="46"/>
      <c r="O157" s="47" t="s">
        <v>556</v>
      </c>
      <c r="P157" s="47" t="s">
        <v>567</v>
      </c>
    </row>
    <row r="158" spans="1:16" x14ac:dyDescent="0.2">
      <c r="A158" s="2" t="str">
        <f t="shared" si="12"/>
        <v> BBS 69 </v>
      </c>
      <c r="B158" s="17" t="str">
        <f t="shared" si="13"/>
        <v>I</v>
      </c>
      <c r="C158" s="2">
        <f t="shared" si="14"/>
        <v>45178.341</v>
      </c>
      <c r="D158" t="str">
        <f t="shared" si="15"/>
        <v>vis</v>
      </c>
      <c r="E158">
        <f>VLOOKUP(C158,'Active 1'!C$21:E$969,3,FALSE)</f>
        <v>9435.0248908370177</v>
      </c>
      <c r="F158" s="17" t="s">
        <v>185</v>
      </c>
      <c r="G158" t="str">
        <f t="shared" si="16"/>
        <v>45178.341</v>
      </c>
      <c r="H158" s="2">
        <f t="shared" si="17"/>
        <v>9435</v>
      </c>
      <c r="I158" s="45" t="s">
        <v>581</v>
      </c>
      <c r="J158" s="46" t="s">
        <v>582</v>
      </c>
      <c r="K158" s="45">
        <v>9435</v>
      </c>
      <c r="L158" s="45" t="s">
        <v>391</v>
      </c>
      <c r="M158" s="46" t="s">
        <v>202</v>
      </c>
      <c r="N158" s="46"/>
      <c r="O158" s="47" t="s">
        <v>556</v>
      </c>
      <c r="P158" s="47" t="s">
        <v>567</v>
      </c>
    </row>
    <row r="159" spans="1:16" x14ac:dyDescent="0.2">
      <c r="A159" s="2" t="str">
        <f t="shared" si="12"/>
        <v> BBS 69 </v>
      </c>
      <c r="B159" s="17" t="str">
        <f t="shared" si="13"/>
        <v>I</v>
      </c>
      <c r="C159" s="2">
        <f t="shared" si="14"/>
        <v>45551.377999999997</v>
      </c>
      <c r="D159" t="str">
        <f t="shared" si="15"/>
        <v>vis</v>
      </c>
      <c r="E159">
        <f>VLOOKUP(C159,'Active 1'!C$21:E$969,3,FALSE)</f>
        <v>9999.0137976556762</v>
      </c>
      <c r="F159" s="17" t="s">
        <v>185</v>
      </c>
      <c r="G159" t="str">
        <f t="shared" si="16"/>
        <v>45551.378</v>
      </c>
      <c r="H159" s="2">
        <f t="shared" si="17"/>
        <v>9999</v>
      </c>
      <c r="I159" s="45" t="s">
        <v>583</v>
      </c>
      <c r="J159" s="46" t="s">
        <v>584</v>
      </c>
      <c r="K159" s="45">
        <v>9999</v>
      </c>
      <c r="L159" s="45" t="s">
        <v>201</v>
      </c>
      <c r="M159" s="46" t="s">
        <v>202</v>
      </c>
      <c r="N159" s="46"/>
      <c r="O159" s="47" t="s">
        <v>556</v>
      </c>
      <c r="P159" s="47" t="s">
        <v>567</v>
      </c>
    </row>
    <row r="160" spans="1:16" x14ac:dyDescent="0.2">
      <c r="A160" s="2" t="str">
        <f t="shared" si="12"/>
        <v> BBS 75 </v>
      </c>
      <c r="B160" s="17" t="str">
        <f t="shared" si="13"/>
        <v>I</v>
      </c>
      <c r="C160" s="2">
        <f t="shared" si="14"/>
        <v>45883.400999999998</v>
      </c>
      <c r="D160" t="str">
        <f t="shared" si="15"/>
        <v>vis</v>
      </c>
      <c r="E160">
        <f>VLOOKUP(C160,'Active 1'!C$21:E$969,3,FALSE)</f>
        <v>10500.99426824882</v>
      </c>
      <c r="F160" s="17" t="s">
        <v>185</v>
      </c>
      <c r="G160" t="str">
        <f t="shared" si="16"/>
        <v>45883.401</v>
      </c>
      <c r="H160" s="2">
        <f t="shared" si="17"/>
        <v>10501</v>
      </c>
      <c r="I160" s="45" t="s">
        <v>585</v>
      </c>
      <c r="J160" s="46" t="s">
        <v>586</v>
      </c>
      <c r="K160" s="45">
        <v>10501</v>
      </c>
      <c r="L160" s="45" t="s">
        <v>331</v>
      </c>
      <c r="M160" s="46" t="s">
        <v>202</v>
      </c>
      <c r="N160" s="46"/>
      <c r="O160" s="47" t="s">
        <v>587</v>
      </c>
      <c r="P160" s="47" t="s">
        <v>588</v>
      </c>
    </row>
    <row r="161" spans="1:16" x14ac:dyDescent="0.2">
      <c r="A161" s="2" t="str">
        <f t="shared" si="12"/>
        <v> BBS 75 </v>
      </c>
      <c r="B161" s="17" t="str">
        <f t="shared" si="13"/>
        <v>I</v>
      </c>
      <c r="C161" s="2">
        <f t="shared" si="14"/>
        <v>45885.383999999998</v>
      </c>
      <c r="D161" t="str">
        <f t="shared" si="15"/>
        <v>vis</v>
      </c>
      <c r="E161">
        <f>VLOOKUP(C161,'Active 1'!C$21:E$969,3,FALSE)</f>
        <v>10503.992335470626</v>
      </c>
      <c r="F161" s="17" t="s">
        <v>185</v>
      </c>
      <c r="G161" t="str">
        <f t="shared" si="16"/>
        <v>45885.384</v>
      </c>
      <c r="H161" s="2">
        <f t="shared" si="17"/>
        <v>10504</v>
      </c>
      <c r="I161" s="45" t="s">
        <v>589</v>
      </c>
      <c r="J161" s="46" t="s">
        <v>590</v>
      </c>
      <c r="K161" s="45">
        <v>10504</v>
      </c>
      <c r="L161" s="45" t="s">
        <v>423</v>
      </c>
      <c r="M161" s="46" t="s">
        <v>202</v>
      </c>
      <c r="N161" s="46"/>
      <c r="O161" s="47" t="s">
        <v>587</v>
      </c>
      <c r="P161" s="47" t="s">
        <v>588</v>
      </c>
    </row>
    <row r="162" spans="1:16" x14ac:dyDescent="0.2">
      <c r="A162" s="2" t="str">
        <f t="shared" si="12"/>
        <v> BBS 79 </v>
      </c>
      <c r="B162" s="17" t="str">
        <f t="shared" si="13"/>
        <v>I</v>
      </c>
      <c r="C162" s="2">
        <f t="shared" si="14"/>
        <v>45887.385000000002</v>
      </c>
      <c r="D162" t="str">
        <f t="shared" si="15"/>
        <v>vis</v>
      </c>
      <c r="E162">
        <f>VLOOKUP(C162,'Active 1'!C$21:E$969,3,FALSE)</f>
        <v>10507.017616615785</v>
      </c>
      <c r="F162" s="17" t="s">
        <v>185</v>
      </c>
      <c r="G162" t="str">
        <f t="shared" si="16"/>
        <v>45887.385</v>
      </c>
      <c r="H162" s="2">
        <f t="shared" si="17"/>
        <v>10507</v>
      </c>
      <c r="I162" s="45" t="s">
        <v>591</v>
      </c>
      <c r="J162" s="46" t="s">
        <v>592</v>
      </c>
      <c r="K162" s="45">
        <v>10507</v>
      </c>
      <c r="L162" s="45" t="s">
        <v>219</v>
      </c>
      <c r="M162" s="46" t="s">
        <v>202</v>
      </c>
      <c r="N162" s="46"/>
      <c r="O162" s="47" t="s">
        <v>556</v>
      </c>
      <c r="P162" s="47" t="s">
        <v>593</v>
      </c>
    </row>
    <row r="163" spans="1:16" x14ac:dyDescent="0.2">
      <c r="A163" s="2" t="str">
        <f t="shared" si="12"/>
        <v>IBVS 2818 </v>
      </c>
      <c r="B163" s="17" t="str">
        <f t="shared" si="13"/>
        <v>I</v>
      </c>
      <c r="C163" s="2">
        <f t="shared" si="14"/>
        <v>46270.352400000003</v>
      </c>
      <c r="D163" t="str">
        <f t="shared" si="15"/>
        <v>vis</v>
      </c>
      <c r="E163">
        <f>VLOOKUP(C163,'Active 1'!C$21:E$969,3,FALSE)</f>
        <v>11086.020142566795</v>
      </c>
      <c r="F163" s="17" t="s">
        <v>185</v>
      </c>
      <c r="G163" t="str">
        <f t="shared" si="16"/>
        <v>46270.3524</v>
      </c>
      <c r="H163" s="2">
        <f t="shared" si="17"/>
        <v>11086</v>
      </c>
      <c r="I163" s="45" t="s">
        <v>594</v>
      </c>
      <c r="J163" s="46" t="s">
        <v>595</v>
      </c>
      <c r="K163" s="45">
        <v>11086</v>
      </c>
      <c r="L163" s="45" t="s">
        <v>596</v>
      </c>
      <c r="M163" s="46" t="s">
        <v>189</v>
      </c>
      <c r="N163" s="46" t="s">
        <v>190</v>
      </c>
      <c r="O163" s="47" t="s">
        <v>597</v>
      </c>
      <c r="P163" s="48" t="s">
        <v>598</v>
      </c>
    </row>
    <row r="164" spans="1:16" x14ac:dyDescent="0.2">
      <c r="A164" s="2" t="str">
        <f t="shared" si="12"/>
        <v>IBVS 2818 </v>
      </c>
      <c r="B164" s="17" t="str">
        <f t="shared" si="13"/>
        <v>I</v>
      </c>
      <c r="C164" s="2">
        <f t="shared" si="14"/>
        <v>46272.3361</v>
      </c>
      <c r="D164" t="str">
        <f t="shared" si="15"/>
        <v>vis</v>
      </c>
      <c r="E164">
        <f>VLOOKUP(C164,'Active 1'!C$21:E$969,3,FALSE)</f>
        <v>11089.019268107839</v>
      </c>
      <c r="F164" s="17" t="s">
        <v>185</v>
      </c>
      <c r="G164" t="str">
        <f t="shared" si="16"/>
        <v>46272.3361</v>
      </c>
      <c r="H164" s="2">
        <f t="shared" si="17"/>
        <v>11089</v>
      </c>
      <c r="I164" s="45" t="s">
        <v>599</v>
      </c>
      <c r="J164" s="46" t="s">
        <v>600</v>
      </c>
      <c r="K164" s="45">
        <v>11089</v>
      </c>
      <c r="L164" s="45" t="s">
        <v>601</v>
      </c>
      <c r="M164" s="46" t="s">
        <v>189</v>
      </c>
      <c r="N164" s="46" t="s">
        <v>190</v>
      </c>
      <c r="O164" s="47" t="s">
        <v>597</v>
      </c>
      <c r="P164" s="48" t="s">
        <v>598</v>
      </c>
    </row>
    <row r="165" spans="1:16" x14ac:dyDescent="0.2">
      <c r="A165" s="2" t="str">
        <f t="shared" si="12"/>
        <v> VSSC 67.11 </v>
      </c>
      <c r="B165" s="17" t="str">
        <f t="shared" si="13"/>
        <v>II</v>
      </c>
      <c r="C165" s="2">
        <f t="shared" si="14"/>
        <v>46643.737999999998</v>
      </c>
      <c r="D165" t="str">
        <f t="shared" si="15"/>
        <v>vis</v>
      </c>
      <c r="E165">
        <f>VLOOKUP(C165,'Active 1'!C$21:E$969,3,FALSE)</f>
        <v>11650.53609236756</v>
      </c>
      <c r="F165" s="17" t="s">
        <v>185</v>
      </c>
      <c r="G165" t="str">
        <f t="shared" si="16"/>
        <v>46643.738</v>
      </c>
      <c r="H165" s="2">
        <f t="shared" si="17"/>
        <v>11650.5</v>
      </c>
      <c r="I165" s="45" t="s">
        <v>602</v>
      </c>
      <c r="J165" s="46" t="s">
        <v>603</v>
      </c>
      <c r="K165" s="45">
        <v>11650.5</v>
      </c>
      <c r="L165" s="45" t="s">
        <v>361</v>
      </c>
      <c r="M165" s="46" t="s">
        <v>202</v>
      </c>
      <c r="N165" s="46"/>
      <c r="O165" s="47" t="s">
        <v>604</v>
      </c>
      <c r="P165" s="47" t="s">
        <v>605</v>
      </c>
    </row>
    <row r="166" spans="1:16" x14ac:dyDescent="0.2">
      <c r="A166" s="2" t="str">
        <f t="shared" si="12"/>
        <v> VSSC 67.11 </v>
      </c>
      <c r="B166" s="17" t="str">
        <f t="shared" si="13"/>
        <v>I</v>
      </c>
      <c r="C166" s="2">
        <f t="shared" si="14"/>
        <v>46644.05</v>
      </c>
      <c r="D166" t="str">
        <f t="shared" si="15"/>
        <v>vis</v>
      </c>
      <c r="E166">
        <f>VLOOKUP(C166,'Active 1'!C$21:E$969,3,FALSE)</f>
        <v>11651.00780037221</v>
      </c>
      <c r="F166" s="17" t="s">
        <v>185</v>
      </c>
      <c r="G166" t="str">
        <f t="shared" si="16"/>
        <v>46644.050</v>
      </c>
      <c r="H166" s="2">
        <f t="shared" si="17"/>
        <v>11651</v>
      </c>
      <c r="I166" s="45" t="s">
        <v>606</v>
      </c>
      <c r="J166" s="46" t="s">
        <v>607</v>
      </c>
      <c r="K166" s="45">
        <v>11651</v>
      </c>
      <c r="L166" s="45" t="s">
        <v>195</v>
      </c>
      <c r="M166" s="46" t="s">
        <v>202</v>
      </c>
      <c r="N166" s="46"/>
      <c r="O166" s="47" t="s">
        <v>604</v>
      </c>
      <c r="P166" s="47" t="s">
        <v>605</v>
      </c>
    </row>
    <row r="167" spans="1:16" x14ac:dyDescent="0.2">
      <c r="A167" s="2" t="str">
        <f t="shared" si="12"/>
        <v> BBS 84 </v>
      </c>
      <c r="B167" s="17" t="str">
        <f t="shared" si="13"/>
        <v>I</v>
      </c>
      <c r="C167" s="2">
        <f t="shared" si="14"/>
        <v>46924.49</v>
      </c>
      <c r="D167" t="str">
        <f t="shared" si="15"/>
        <v>vis</v>
      </c>
      <c r="E167">
        <f>VLOOKUP(C167,'Active 1'!C$21:E$969,3,FALSE)</f>
        <v>12075.000726082591</v>
      </c>
      <c r="F167" s="17" t="s">
        <v>185</v>
      </c>
      <c r="G167" t="str">
        <f t="shared" si="16"/>
        <v>46924.490</v>
      </c>
      <c r="H167" s="2">
        <f t="shared" si="17"/>
        <v>12075</v>
      </c>
      <c r="I167" s="45" t="s">
        <v>608</v>
      </c>
      <c r="J167" s="46" t="s">
        <v>609</v>
      </c>
      <c r="K167" s="45">
        <v>12075</v>
      </c>
      <c r="L167" s="45" t="s">
        <v>367</v>
      </c>
      <c r="M167" s="46" t="s">
        <v>202</v>
      </c>
      <c r="N167" s="46"/>
      <c r="O167" s="47" t="s">
        <v>610</v>
      </c>
      <c r="P167" s="47" t="s">
        <v>611</v>
      </c>
    </row>
    <row r="168" spans="1:16" x14ac:dyDescent="0.2">
      <c r="A168" s="2" t="str">
        <f t="shared" si="12"/>
        <v> VSSC 70.21 </v>
      </c>
      <c r="B168" s="17" t="str">
        <f t="shared" si="13"/>
        <v>I</v>
      </c>
      <c r="C168" s="2">
        <f t="shared" si="14"/>
        <v>47013.13</v>
      </c>
      <c r="D168" t="str">
        <f t="shared" si="15"/>
        <v>vis</v>
      </c>
      <c r="E168">
        <f>VLOOKUP(C168,'Active 1'!C$21:E$969,3,FALSE)</f>
        <v>12209.014179708924</v>
      </c>
      <c r="F168" s="17" t="s">
        <v>185</v>
      </c>
      <c r="G168" t="str">
        <f t="shared" si="16"/>
        <v>47013.130</v>
      </c>
      <c r="H168" s="2">
        <f t="shared" si="17"/>
        <v>12209</v>
      </c>
      <c r="I168" s="45" t="s">
        <v>612</v>
      </c>
      <c r="J168" s="46" t="s">
        <v>613</v>
      </c>
      <c r="K168" s="45">
        <v>12209</v>
      </c>
      <c r="L168" s="45" t="s">
        <v>201</v>
      </c>
      <c r="M168" s="46" t="s">
        <v>202</v>
      </c>
      <c r="N168" s="46"/>
      <c r="O168" s="47" t="s">
        <v>604</v>
      </c>
      <c r="P168" s="47" t="s">
        <v>614</v>
      </c>
    </row>
    <row r="169" spans="1:16" x14ac:dyDescent="0.2">
      <c r="A169" s="2" t="str">
        <f t="shared" si="12"/>
        <v> VSSC 70.21 </v>
      </c>
      <c r="B169" s="17" t="str">
        <f t="shared" si="13"/>
        <v>II</v>
      </c>
      <c r="C169" s="2">
        <f t="shared" si="14"/>
        <v>47013.451000000001</v>
      </c>
      <c r="D169" t="str">
        <f t="shared" si="15"/>
        <v>vis</v>
      </c>
      <c r="E169">
        <f>VLOOKUP(C169,'Active 1'!C$21:E$969,3,FALSE)</f>
        <v>12209.499494675243</v>
      </c>
      <c r="F169" s="17" t="s">
        <v>185</v>
      </c>
      <c r="G169" t="str">
        <f t="shared" si="16"/>
        <v>47013.451</v>
      </c>
      <c r="H169" s="2">
        <f t="shared" si="17"/>
        <v>12209.5</v>
      </c>
      <c r="I169" s="45" t="s">
        <v>615</v>
      </c>
      <c r="J169" s="46" t="s">
        <v>616</v>
      </c>
      <c r="K169" s="45">
        <v>12209.5</v>
      </c>
      <c r="L169" s="45" t="s">
        <v>386</v>
      </c>
      <c r="M169" s="46" t="s">
        <v>202</v>
      </c>
      <c r="N169" s="46"/>
      <c r="O169" s="47" t="s">
        <v>604</v>
      </c>
      <c r="P169" s="47" t="s">
        <v>614</v>
      </c>
    </row>
    <row r="170" spans="1:16" x14ac:dyDescent="0.2">
      <c r="A170" s="2" t="str">
        <f t="shared" si="12"/>
        <v> AOEB 5 </v>
      </c>
      <c r="B170" s="17" t="str">
        <f t="shared" si="13"/>
        <v>I</v>
      </c>
      <c r="C170" s="2">
        <f t="shared" si="14"/>
        <v>47316.701000000001</v>
      </c>
      <c r="D170" t="str">
        <f t="shared" si="15"/>
        <v>vis</v>
      </c>
      <c r="E170">
        <f>VLOOKUP(C170,'Active 1'!C$21:E$969,3,FALSE)</f>
        <v>12667.978508801885</v>
      </c>
      <c r="F170" s="17" t="s">
        <v>185</v>
      </c>
      <c r="G170" t="str">
        <f t="shared" si="16"/>
        <v>47316.701</v>
      </c>
      <c r="H170" s="2">
        <f t="shared" si="17"/>
        <v>12668</v>
      </c>
      <c r="I170" s="45" t="s">
        <v>617</v>
      </c>
      <c r="J170" s="46" t="s">
        <v>618</v>
      </c>
      <c r="K170" s="45">
        <v>12668</v>
      </c>
      <c r="L170" s="45" t="s">
        <v>619</v>
      </c>
      <c r="M170" s="46" t="s">
        <v>202</v>
      </c>
      <c r="N170" s="46"/>
      <c r="O170" s="47" t="s">
        <v>620</v>
      </c>
      <c r="P170" s="47" t="s">
        <v>621</v>
      </c>
    </row>
    <row r="171" spans="1:16" x14ac:dyDescent="0.2">
      <c r="A171" s="2" t="str">
        <f t="shared" si="12"/>
        <v> AOEB 5 </v>
      </c>
      <c r="B171" s="17" t="str">
        <f t="shared" si="13"/>
        <v>I</v>
      </c>
      <c r="C171" s="2">
        <f t="shared" si="14"/>
        <v>47351.09</v>
      </c>
      <c r="D171" t="str">
        <f t="shared" si="15"/>
        <v>vis</v>
      </c>
      <c r="E171">
        <f>VLOOKUP(C171,'Active 1'!C$21:E$969,3,FALSE)</f>
        <v>12719.970709351923</v>
      </c>
      <c r="F171" s="17" t="s">
        <v>185</v>
      </c>
      <c r="G171" t="str">
        <f t="shared" si="16"/>
        <v>47351.090</v>
      </c>
      <c r="H171" s="2">
        <f t="shared" si="17"/>
        <v>12720</v>
      </c>
      <c r="I171" s="45" t="s">
        <v>622</v>
      </c>
      <c r="J171" s="46" t="s">
        <v>623</v>
      </c>
      <c r="K171" s="45">
        <v>12720</v>
      </c>
      <c r="L171" s="45" t="s">
        <v>624</v>
      </c>
      <c r="M171" s="46" t="s">
        <v>202</v>
      </c>
      <c r="N171" s="46"/>
      <c r="O171" s="47" t="s">
        <v>620</v>
      </c>
      <c r="P171" s="47" t="s">
        <v>621</v>
      </c>
    </row>
    <row r="172" spans="1:16" x14ac:dyDescent="0.2">
      <c r="A172" s="2" t="str">
        <f t="shared" si="12"/>
        <v> AOEB 5 </v>
      </c>
      <c r="B172" s="17" t="str">
        <f t="shared" si="13"/>
        <v>II</v>
      </c>
      <c r="C172" s="2">
        <f t="shared" si="14"/>
        <v>47351.421999999999</v>
      </c>
      <c r="D172" t="str">
        <f t="shared" si="15"/>
        <v>vis</v>
      </c>
      <c r="E172">
        <f>VLOOKUP(C172,'Active 1'!C$21:E$969,3,FALSE)</f>
        <v>12720.472655049172</v>
      </c>
      <c r="F172" s="17" t="s">
        <v>185</v>
      </c>
      <c r="G172" t="str">
        <f t="shared" si="16"/>
        <v>47351.422</v>
      </c>
      <c r="H172" s="2">
        <f t="shared" si="17"/>
        <v>12720.5</v>
      </c>
      <c r="I172" s="45" t="s">
        <v>625</v>
      </c>
      <c r="J172" s="46" t="s">
        <v>626</v>
      </c>
      <c r="K172" s="45">
        <v>12720.5</v>
      </c>
      <c r="L172" s="45" t="s">
        <v>349</v>
      </c>
      <c r="M172" s="46" t="s">
        <v>202</v>
      </c>
      <c r="N172" s="46"/>
      <c r="O172" s="47" t="s">
        <v>620</v>
      </c>
      <c r="P172" s="47" t="s">
        <v>621</v>
      </c>
    </row>
    <row r="173" spans="1:16" x14ac:dyDescent="0.2">
      <c r="A173" s="2" t="str">
        <f t="shared" si="12"/>
        <v> VSSC 72.26 </v>
      </c>
      <c r="B173" s="17" t="str">
        <f t="shared" si="13"/>
        <v>I</v>
      </c>
      <c r="C173" s="2">
        <f t="shared" si="14"/>
        <v>47380.232000000004</v>
      </c>
      <c r="D173" t="str">
        <f t="shared" si="15"/>
        <v>vis</v>
      </c>
      <c r="E173">
        <f>VLOOKUP(C173,'Active 1'!C$21:E$969,3,FALSE)</f>
        <v>12764.030051246998</v>
      </c>
      <c r="F173" s="17" t="s">
        <v>185</v>
      </c>
      <c r="G173" t="str">
        <f t="shared" si="16"/>
        <v>47380.232</v>
      </c>
      <c r="H173" s="2">
        <f t="shared" si="17"/>
        <v>12764</v>
      </c>
      <c r="I173" s="45" t="s">
        <v>627</v>
      </c>
      <c r="J173" s="46" t="s">
        <v>628</v>
      </c>
      <c r="K173" s="45">
        <v>12764</v>
      </c>
      <c r="L173" s="45" t="s">
        <v>257</v>
      </c>
      <c r="M173" s="46" t="s">
        <v>202</v>
      </c>
      <c r="N173" s="46"/>
      <c r="O173" s="47" t="s">
        <v>604</v>
      </c>
      <c r="P173" s="47" t="s">
        <v>629</v>
      </c>
    </row>
    <row r="174" spans="1:16" x14ac:dyDescent="0.2">
      <c r="A174" s="2" t="str">
        <f t="shared" si="12"/>
        <v> VSSC 72.26 </v>
      </c>
      <c r="B174" s="17" t="str">
        <f t="shared" si="13"/>
        <v>II</v>
      </c>
      <c r="C174" s="2">
        <f t="shared" si="14"/>
        <v>47380.589</v>
      </c>
      <c r="D174" t="str">
        <f t="shared" si="15"/>
        <v>vis</v>
      </c>
      <c r="E174">
        <f>VLOOKUP(C174,'Active 1'!C$21:E$969,3,FALSE)</f>
        <v>12764.569794059997</v>
      </c>
      <c r="F174" s="17" t="s">
        <v>185</v>
      </c>
      <c r="G174" t="str">
        <f t="shared" si="16"/>
        <v>47380.589</v>
      </c>
      <c r="H174" s="2">
        <f t="shared" si="17"/>
        <v>12764.5</v>
      </c>
      <c r="I174" s="45" t="s">
        <v>630</v>
      </c>
      <c r="J174" s="46" t="s">
        <v>631</v>
      </c>
      <c r="K174" s="45">
        <v>12764.5</v>
      </c>
      <c r="L174" s="45" t="s">
        <v>632</v>
      </c>
      <c r="M174" s="46" t="s">
        <v>202</v>
      </c>
      <c r="N174" s="46"/>
      <c r="O174" s="47" t="s">
        <v>604</v>
      </c>
      <c r="P174" s="47" t="s">
        <v>629</v>
      </c>
    </row>
    <row r="175" spans="1:16" x14ac:dyDescent="0.2">
      <c r="A175" s="2" t="str">
        <f t="shared" si="12"/>
        <v> AOEB 5 </v>
      </c>
      <c r="B175" s="17" t="str">
        <f t="shared" si="13"/>
        <v>I</v>
      </c>
      <c r="C175" s="2">
        <f t="shared" si="14"/>
        <v>47681.798000000003</v>
      </c>
      <c r="D175" t="str">
        <f t="shared" si="15"/>
        <v>vis</v>
      </c>
      <c r="E175">
        <f>VLOOKUP(C175,'Active 1'!C$21:E$969,3,FALSE)</f>
        <v>13219.963051656279</v>
      </c>
      <c r="F175" s="17" t="s">
        <v>185</v>
      </c>
      <c r="G175" t="str">
        <f t="shared" si="16"/>
        <v>47681.798</v>
      </c>
      <c r="H175" s="2">
        <f t="shared" si="17"/>
        <v>13220</v>
      </c>
      <c r="I175" s="45" t="s">
        <v>633</v>
      </c>
      <c r="J175" s="46" t="s">
        <v>634</v>
      </c>
      <c r="K175" s="45">
        <v>13220</v>
      </c>
      <c r="L175" s="45" t="s">
        <v>635</v>
      </c>
      <c r="M175" s="46" t="s">
        <v>202</v>
      </c>
      <c r="N175" s="46"/>
      <c r="O175" s="47" t="s">
        <v>620</v>
      </c>
      <c r="P175" s="47" t="s">
        <v>621</v>
      </c>
    </row>
    <row r="176" spans="1:16" x14ac:dyDescent="0.2">
      <c r="A176" s="2" t="str">
        <f t="shared" si="12"/>
        <v> AOEB 5 </v>
      </c>
      <c r="B176" s="17" t="str">
        <f t="shared" si="13"/>
        <v>I</v>
      </c>
      <c r="C176" s="2">
        <f t="shared" si="14"/>
        <v>47740.659</v>
      </c>
      <c r="D176" t="str">
        <f t="shared" si="15"/>
        <v>vis</v>
      </c>
      <c r="E176">
        <f>VLOOKUP(C176,'Active 1'!C$21:E$969,3,FALSE)</f>
        <v>13308.954092878066</v>
      </c>
      <c r="F176" s="17" t="s">
        <v>185</v>
      </c>
      <c r="G176" t="str">
        <f t="shared" si="16"/>
        <v>47740.659</v>
      </c>
      <c r="H176" s="2">
        <f t="shared" si="17"/>
        <v>13309</v>
      </c>
      <c r="I176" s="45" t="s">
        <v>636</v>
      </c>
      <c r="J176" s="46" t="s">
        <v>637</v>
      </c>
      <c r="K176" s="45">
        <v>13309</v>
      </c>
      <c r="L176" s="45" t="s">
        <v>638</v>
      </c>
      <c r="M176" s="46" t="s">
        <v>202</v>
      </c>
      <c r="N176" s="46"/>
      <c r="O176" s="47" t="s">
        <v>620</v>
      </c>
      <c r="P176" s="47" t="s">
        <v>621</v>
      </c>
    </row>
    <row r="177" spans="1:16" x14ac:dyDescent="0.2">
      <c r="A177" s="2" t="str">
        <f t="shared" si="12"/>
        <v> BRNO 31 </v>
      </c>
      <c r="B177" s="17" t="str">
        <f t="shared" si="13"/>
        <v>I</v>
      </c>
      <c r="C177" s="2">
        <f t="shared" si="14"/>
        <v>48444.417999999998</v>
      </c>
      <c r="D177" t="str">
        <f t="shared" si="15"/>
        <v>vis</v>
      </c>
      <c r="E177">
        <f>VLOOKUP(C177,'Active 1'!C$21:E$969,3,FALSE)</f>
        <v>14372.9565083859</v>
      </c>
      <c r="F177" s="17" t="s">
        <v>185</v>
      </c>
      <c r="G177" t="str">
        <f t="shared" si="16"/>
        <v>48444.418</v>
      </c>
      <c r="H177" s="2">
        <f t="shared" si="17"/>
        <v>14373</v>
      </c>
      <c r="I177" s="45" t="s">
        <v>639</v>
      </c>
      <c r="J177" s="46" t="s">
        <v>640</v>
      </c>
      <c r="K177" s="45">
        <v>14373</v>
      </c>
      <c r="L177" s="45" t="s">
        <v>504</v>
      </c>
      <c r="M177" s="46" t="s">
        <v>202</v>
      </c>
      <c r="N177" s="46"/>
      <c r="O177" s="47" t="s">
        <v>610</v>
      </c>
      <c r="P177" s="47" t="s">
        <v>641</v>
      </c>
    </row>
    <row r="178" spans="1:16" x14ac:dyDescent="0.2">
      <c r="A178" s="2" t="str">
        <f t="shared" si="12"/>
        <v> AOEB 5 </v>
      </c>
      <c r="B178" s="17" t="str">
        <f t="shared" si="13"/>
        <v>I</v>
      </c>
      <c r="C178" s="2">
        <f t="shared" si="14"/>
        <v>48724.855000000003</v>
      </c>
      <c r="D178" t="str">
        <f t="shared" si="15"/>
        <v>vis</v>
      </c>
      <c r="E178">
        <f>VLOOKUP(C178,'Active 1'!C$21:E$969,3,FALSE)</f>
        <v>14796.944898442407</v>
      </c>
      <c r="F178" s="17" t="s">
        <v>185</v>
      </c>
      <c r="G178" t="str">
        <f t="shared" si="16"/>
        <v>48724.855</v>
      </c>
      <c r="H178" s="2">
        <f t="shared" si="17"/>
        <v>14797</v>
      </c>
      <c r="I178" s="45" t="s">
        <v>642</v>
      </c>
      <c r="J178" s="46" t="s">
        <v>643</v>
      </c>
      <c r="K178" s="45">
        <v>14797</v>
      </c>
      <c r="L178" s="45" t="s">
        <v>644</v>
      </c>
      <c r="M178" s="46" t="s">
        <v>202</v>
      </c>
      <c r="N178" s="46"/>
      <c r="O178" s="47" t="s">
        <v>620</v>
      </c>
      <c r="P178" s="47" t="s">
        <v>621</v>
      </c>
    </row>
    <row r="179" spans="1:16" x14ac:dyDescent="0.2">
      <c r="A179" s="2" t="str">
        <f t="shared" si="12"/>
        <v> AOEB 5 </v>
      </c>
      <c r="B179" s="17" t="str">
        <f t="shared" si="13"/>
        <v>I</v>
      </c>
      <c r="C179" s="2">
        <f t="shared" si="14"/>
        <v>48773.807999999997</v>
      </c>
      <c r="D179" t="str">
        <f t="shared" si="15"/>
        <v>vis</v>
      </c>
      <c r="E179">
        <f>VLOOKUP(C179,'Active 1'!C$21:E$969,3,FALSE)</f>
        <v>14870.956186747562</v>
      </c>
      <c r="F179" s="17" t="s">
        <v>185</v>
      </c>
      <c r="G179" t="str">
        <f t="shared" si="16"/>
        <v>48773.808</v>
      </c>
      <c r="H179" s="2">
        <f t="shared" si="17"/>
        <v>14871</v>
      </c>
      <c r="I179" s="45" t="s">
        <v>645</v>
      </c>
      <c r="J179" s="46" t="s">
        <v>646</v>
      </c>
      <c r="K179" s="45">
        <v>14871</v>
      </c>
      <c r="L179" s="45" t="s">
        <v>504</v>
      </c>
      <c r="M179" s="46" t="s">
        <v>202</v>
      </c>
      <c r="N179" s="46"/>
      <c r="O179" s="47" t="s">
        <v>620</v>
      </c>
      <c r="P179" s="47" t="s">
        <v>621</v>
      </c>
    </row>
    <row r="180" spans="1:16" x14ac:dyDescent="0.2">
      <c r="A180" s="2" t="str">
        <f t="shared" si="12"/>
        <v> AOEB 5 </v>
      </c>
      <c r="B180" s="17" t="str">
        <f t="shared" si="13"/>
        <v>I</v>
      </c>
      <c r="C180" s="2">
        <f t="shared" si="14"/>
        <v>49127.66</v>
      </c>
      <c r="D180" t="str">
        <f t="shared" si="15"/>
        <v>vis</v>
      </c>
      <c r="E180">
        <f>VLOOKUP(C180,'Active 1'!C$21:E$969,3,FALSE)</f>
        <v>15405.939586934681</v>
      </c>
      <c r="F180" s="17" t="s">
        <v>185</v>
      </c>
      <c r="G180" t="str">
        <f t="shared" si="16"/>
        <v>49127.660</v>
      </c>
      <c r="H180" s="2">
        <f t="shared" si="17"/>
        <v>15406</v>
      </c>
      <c r="I180" s="45" t="s">
        <v>647</v>
      </c>
      <c r="J180" s="46" t="s">
        <v>648</v>
      </c>
      <c r="K180" s="45">
        <v>15406</v>
      </c>
      <c r="L180" s="45" t="s">
        <v>649</v>
      </c>
      <c r="M180" s="46" t="s">
        <v>202</v>
      </c>
      <c r="N180" s="46"/>
      <c r="O180" s="47" t="s">
        <v>650</v>
      </c>
      <c r="P180" s="47" t="s">
        <v>621</v>
      </c>
    </row>
    <row r="181" spans="1:16" x14ac:dyDescent="0.2">
      <c r="A181" s="2" t="str">
        <f t="shared" si="12"/>
        <v> AOEB 5 </v>
      </c>
      <c r="B181" s="17" t="str">
        <f t="shared" si="13"/>
        <v>I</v>
      </c>
      <c r="C181" s="2">
        <f t="shared" si="14"/>
        <v>49164.707999999999</v>
      </c>
      <c r="D181" t="str">
        <f t="shared" si="15"/>
        <v>vis</v>
      </c>
      <c r="E181">
        <f>VLOOKUP(C181,'Active 1'!C$21:E$969,3,FALSE)</f>
        <v>15461.951888716581</v>
      </c>
      <c r="F181" s="17" t="s">
        <v>185</v>
      </c>
      <c r="G181" t="str">
        <f t="shared" si="16"/>
        <v>49164.708</v>
      </c>
      <c r="H181" s="2">
        <f t="shared" si="17"/>
        <v>15462</v>
      </c>
      <c r="I181" s="45" t="s">
        <v>651</v>
      </c>
      <c r="J181" s="46" t="s">
        <v>652</v>
      </c>
      <c r="K181" s="45">
        <v>15462</v>
      </c>
      <c r="L181" s="45" t="s">
        <v>653</v>
      </c>
      <c r="M181" s="46" t="s">
        <v>202</v>
      </c>
      <c r="N181" s="46"/>
      <c r="O181" s="47" t="s">
        <v>620</v>
      </c>
      <c r="P181" s="47" t="s">
        <v>621</v>
      </c>
    </row>
    <row r="182" spans="1:16" x14ac:dyDescent="0.2">
      <c r="A182" s="2" t="str">
        <f t="shared" si="12"/>
        <v> AOEB 5 </v>
      </c>
      <c r="B182" s="17" t="str">
        <f t="shared" si="13"/>
        <v>I</v>
      </c>
      <c r="C182" s="2">
        <f t="shared" si="14"/>
        <v>49211.661</v>
      </c>
      <c r="D182" t="str">
        <f t="shared" si="15"/>
        <v>vis</v>
      </c>
      <c r="E182">
        <f>VLOOKUP(C182,'Active 1'!C$21:E$969,3,FALSE)</f>
        <v>15532.939407761227</v>
      </c>
      <c r="F182" s="17" t="s">
        <v>185</v>
      </c>
      <c r="G182" t="str">
        <f t="shared" si="16"/>
        <v>49211.661</v>
      </c>
      <c r="H182" s="2">
        <f t="shared" si="17"/>
        <v>15533</v>
      </c>
      <c r="I182" s="45" t="s">
        <v>654</v>
      </c>
      <c r="J182" s="46" t="s">
        <v>655</v>
      </c>
      <c r="K182" s="45">
        <v>15533</v>
      </c>
      <c r="L182" s="45" t="s">
        <v>649</v>
      </c>
      <c r="M182" s="46" t="s">
        <v>202</v>
      </c>
      <c r="N182" s="46"/>
      <c r="O182" s="47" t="s">
        <v>620</v>
      </c>
      <c r="P182" s="47" t="s">
        <v>621</v>
      </c>
    </row>
    <row r="183" spans="1:16" x14ac:dyDescent="0.2">
      <c r="A183" s="2" t="str">
        <f t="shared" si="12"/>
        <v> AOEB 5 </v>
      </c>
      <c r="B183" s="17" t="str">
        <f t="shared" si="13"/>
        <v>I</v>
      </c>
      <c r="C183" s="2">
        <f t="shared" si="14"/>
        <v>49215.629000000001</v>
      </c>
      <c r="D183" t="str">
        <f t="shared" si="15"/>
        <v>vis</v>
      </c>
      <c r="E183">
        <f>VLOOKUP(C183,'Active 1'!C$21:E$969,3,FALSE)</f>
        <v>15538.938565974104</v>
      </c>
      <c r="F183" s="17" t="s">
        <v>185</v>
      </c>
      <c r="G183" t="str">
        <f t="shared" si="16"/>
        <v>49215.629</v>
      </c>
      <c r="H183" s="2">
        <f t="shared" si="17"/>
        <v>15539</v>
      </c>
      <c r="I183" s="45" t="s">
        <v>656</v>
      </c>
      <c r="J183" s="46" t="s">
        <v>657</v>
      </c>
      <c r="K183" s="45">
        <v>15539</v>
      </c>
      <c r="L183" s="45" t="s">
        <v>658</v>
      </c>
      <c r="M183" s="46" t="s">
        <v>202</v>
      </c>
      <c r="N183" s="46"/>
      <c r="O183" s="47" t="s">
        <v>620</v>
      </c>
      <c r="P183" s="47" t="s">
        <v>621</v>
      </c>
    </row>
    <row r="184" spans="1:16" x14ac:dyDescent="0.2">
      <c r="A184" s="2" t="str">
        <f t="shared" si="12"/>
        <v> AOEB 5 </v>
      </c>
      <c r="B184" s="17" t="str">
        <f t="shared" si="13"/>
        <v>I</v>
      </c>
      <c r="C184" s="2">
        <f t="shared" si="14"/>
        <v>49500.690999999999</v>
      </c>
      <c r="D184" t="str">
        <f t="shared" si="15"/>
        <v>vis</v>
      </c>
      <c r="E184">
        <f>VLOOKUP(C184,'Active 1'!C$21:E$969,3,FALSE)</f>
        <v>15969.919422445557</v>
      </c>
      <c r="F184" s="17" t="s">
        <v>185</v>
      </c>
      <c r="G184" t="str">
        <f t="shared" si="16"/>
        <v>49500.691</v>
      </c>
      <c r="H184" s="2">
        <f t="shared" si="17"/>
        <v>15970</v>
      </c>
      <c r="I184" s="45" t="s">
        <v>659</v>
      </c>
      <c r="J184" s="46" t="s">
        <v>660</v>
      </c>
      <c r="K184" s="45">
        <v>15970</v>
      </c>
      <c r="L184" s="45" t="s">
        <v>661</v>
      </c>
      <c r="M184" s="46" t="s">
        <v>202</v>
      </c>
      <c r="N184" s="46"/>
      <c r="O184" s="47" t="s">
        <v>620</v>
      </c>
      <c r="P184" s="47" t="s">
        <v>621</v>
      </c>
    </row>
    <row r="185" spans="1:16" x14ac:dyDescent="0.2">
      <c r="A185" s="2" t="str">
        <f t="shared" si="12"/>
        <v> AOEB 5 </v>
      </c>
      <c r="B185" s="17" t="str">
        <f t="shared" si="13"/>
        <v>I</v>
      </c>
      <c r="C185" s="2">
        <f t="shared" si="14"/>
        <v>50240.152000000002</v>
      </c>
      <c r="D185" t="str">
        <f t="shared" si="15"/>
        <v>vis</v>
      </c>
      <c r="E185">
        <f>VLOOKUP(C185,'Active 1'!C$21:E$969,3,FALSE)</f>
        <v>17087.899143022976</v>
      </c>
      <c r="F185" s="17" t="s">
        <v>185</v>
      </c>
      <c r="G185" t="str">
        <f t="shared" si="16"/>
        <v>50240.152</v>
      </c>
      <c r="H185" s="2">
        <f t="shared" si="17"/>
        <v>17088</v>
      </c>
      <c r="I185" s="45" t="s">
        <v>662</v>
      </c>
      <c r="J185" s="46" t="s">
        <v>663</v>
      </c>
      <c r="K185" s="45">
        <v>17088</v>
      </c>
      <c r="L185" s="45" t="s">
        <v>664</v>
      </c>
      <c r="M185" s="46" t="s">
        <v>665</v>
      </c>
      <c r="N185" s="46"/>
      <c r="O185" s="47" t="s">
        <v>666</v>
      </c>
      <c r="P185" s="47" t="s">
        <v>621</v>
      </c>
    </row>
    <row r="186" spans="1:16" x14ac:dyDescent="0.2">
      <c r="A186" s="2" t="str">
        <f t="shared" si="12"/>
        <v> AOEB 5 </v>
      </c>
      <c r="B186" s="17" t="str">
        <f t="shared" si="13"/>
        <v>I</v>
      </c>
      <c r="C186" s="2">
        <f t="shared" si="14"/>
        <v>50305.646999999997</v>
      </c>
      <c r="D186" t="str">
        <f t="shared" si="15"/>
        <v>vis</v>
      </c>
      <c r="E186">
        <f>VLOOKUP(C186,'Active 1'!C$21:E$969,3,FALSE)</f>
        <v>17186.920026881911</v>
      </c>
      <c r="F186" s="17" t="s">
        <v>185</v>
      </c>
      <c r="G186" t="str">
        <f t="shared" si="16"/>
        <v>50305.647</v>
      </c>
      <c r="H186" s="2">
        <f t="shared" si="17"/>
        <v>17187</v>
      </c>
      <c r="I186" s="45" t="s">
        <v>667</v>
      </c>
      <c r="J186" s="46" t="s">
        <v>668</v>
      </c>
      <c r="K186" s="45">
        <v>17187</v>
      </c>
      <c r="L186" s="45" t="s">
        <v>661</v>
      </c>
      <c r="M186" s="46" t="s">
        <v>202</v>
      </c>
      <c r="N186" s="46"/>
      <c r="O186" s="47" t="s">
        <v>669</v>
      </c>
      <c r="P186" s="47" t="s">
        <v>621</v>
      </c>
    </row>
    <row r="187" spans="1:16" x14ac:dyDescent="0.2">
      <c r="A187" s="2" t="str">
        <f t="shared" si="12"/>
        <v> AOEB 5 </v>
      </c>
      <c r="B187" s="17" t="str">
        <f t="shared" si="13"/>
        <v>I</v>
      </c>
      <c r="C187" s="2">
        <f t="shared" si="14"/>
        <v>50578.821000000004</v>
      </c>
      <c r="D187" t="str">
        <f t="shared" si="15"/>
        <v>vis</v>
      </c>
      <c r="E187">
        <f>VLOOKUP(C187,'Active 1'!C$21:E$969,3,FALSE)</f>
        <v>17599.927598868831</v>
      </c>
      <c r="F187" s="17" t="s">
        <v>185</v>
      </c>
      <c r="G187" t="str">
        <f t="shared" si="16"/>
        <v>50578.821</v>
      </c>
      <c r="H187" s="2">
        <f t="shared" si="17"/>
        <v>17600</v>
      </c>
      <c r="I187" s="45" t="s">
        <v>670</v>
      </c>
      <c r="J187" s="46" t="s">
        <v>671</v>
      </c>
      <c r="K187" s="45">
        <v>17600</v>
      </c>
      <c r="L187" s="45" t="s">
        <v>672</v>
      </c>
      <c r="M187" s="46" t="s">
        <v>202</v>
      </c>
      <c r="N187" s="46"/>
      <c r="O187" s="47" t="s">
        <v>620</v>
      </c>
      <c r="P187" s="47" t="s">
        <v>621</v>
      </c>
    </row>
    <row r="188" spans="1:16" x14ac:dyDescent="0.2">
      <c r="A188" s="2" t="str">
        <f t="shared" si="12"/>
        <v> AOEB 5 </v>
      </c>
      <c r="B188" s="17" t="str">
        <f t="shared" si="13"/>
        <v>I</v>
      </c>
      <c r="C188" s="2">
        <f t="shared" si="14"/>
        <v>50963.762000000002</v>
      </c>
      <c r="D188" t="str">
        <f t="shared" si="15"/>
        <v>vis</v>
      </c>
      <c r="E188">
        <f>VLOOKUP(C188,'Active 1'!C$21:E$969,3,FALSE)</f>
        <v>18181.913980326121</v>
      </c>
      <c r="F188" s="17" t="s">
        <v>185</v>
      </c>
      <c r="G188" t="str">
        <f t="shared" si="16"/>
        <v>50963.762</v>
      </c>
      <c r="H188" s="2">
        <f t="shared" si="17"/>
        <v>18182</v>
      </c>
      <c r="I188" s="45" t="s">
        <v>673</v>
      </c>
      <c r="J188" s="46" t="s">
        <v>674</v>
      </c>
      <c r="K188" s="45">
        <v>18182</v>
      </c>
      <c r="L188" s="45" t="s">
        <v>675</v>
      </c>
      <c r="M188" s="46" t="s">
        <v>202</v>
      </c>
      <c r="N188" s="46"/>
      <c r="O188" s="47" t="s">
        <v>620</v>
      </c>
      <c r="P188" s="47" t="s">
        <v>621</v>
      </c>
    </row>
    <row r="189" spans="1:16" x14ac:dyDescent="0.2">
      <c r="A189" s="2" t="str">
        <f t="shared" si="12"/>
        <v> AOEB 5 </v>
      </c>
      <c r="B189" s="17" t="str">
        <f t="shared" si="13"/>
        <v>I</v>
      </c>
      <c r="C189" s="2">
        <f t="shared" si="14"/>
        <v>51012.716</v>
      </c>
      <c r="D189" t="str">
        <f t="shared" si="15"/>
        <v>vis</v>
      </c>
      <c r="E189">
        <f>VLOOKUP(C189,'Active 1'!C$21:E$969,3,FALSE)</f>
        <v>18255.926780515914</v>
      </c>
      <c r="F189" s="17" t="s">
        <v>185</v>
      </c>
      <c r="G189" t="str">
        <f t="shared" si="16"/>
        <v>51012.716</v>
      </c>
      <c r="H189" s="2">
        <f t="shared" si="17"/>
        <v>18256</v>
      </c>
      <c r="I189" s="45" t="s">
        <v>676</v>
      </c>
      <c r="J189" s="46" t="s">
        <v>677</v>
      </c>
      <c r="K189" s="45">
        <v>18256</v>
      </c>
      <c r="L189" s="45" t="s">
        <v>672</v>
      </c>
      <c r="M189" s="46" t="s">
        <v>202</v>
      </c>
      <c r="N189" s="46"/>
      <c r="O189" s="47" t="s">
        <v>620</v>
      </c>
      <c r="P189" s="47" t="s">
        <v>621</v>
      </c>
    </row>
    <row r="190" spans="1:16" x14ac:dyDescent="0.2">
      <c r="A190" s="2" t="str">
        <f t="shared" si="12"/>
        <v> BBS 130 </v>
      </c>
      <c r="B190" s="17" t="str">
        <f t="shared" si="13"/>
        <v>I</v>
      </c>
      <c r="C190" s="2">
        <f t="shared" si="14"/>
        <v>52810.42</v>
      </c>
      <c r="D190" t="str">
        <f t="shared" si="15"/>
        <v>vis</v>
      </c>
      <c r="E190">
        <f>VLOOKUP(C190,'Active 1'!C$21:E$969,3,FALSE)</f>
        <v>20973.847827874593</v>
      </c>
      <c r="F190" s="17" t="s">
        <v>185</v>
      </c>
      <c r="G190" t="str">
        <f t="shared" si="16"/>
        <v>52810.420</v>
      </c>
      <c r="H190" s="2">
        <f t="shared" si="17"/>
        <v>20974</v>
      </c>
      <c r="I190" s="45" t="s">
        <v>678</v>
      </c>
      <c r="J190" s="46" t="s">
        <v>679</v>
      </c>
      <c r="K190" s="45">
        <v>20974</v>
      </c>
      <c r="L190" s="45" t="s">
        <v>680</v>
      </c>
      <c r="M190" s="46" t="s">
        <v>202</v>
      </c>
      <c r="N190" s="46"/>
      <c r="O190" s="47" t="s">
        <v>681</v>
      </c>
      <c r="P190" s="47" t="s">
        <v>682</v>
      </c>
    </row>
    <row r="191" spans="1:16" x14ac:dyDescent="0.2">
      <c r="A191" s="2" t="str">
        <f t="shared" si="12"/>
        <v>IBVS 5843 </v>
      </c>
      <c r="B191" s="17" t="str">
        <f t="shared" si="13"/>
        <v>II</v>
      </c>
      <c r="C191" s="2">
        <f t="shared" si="14"/>
        <v>53511.8652</v>
      </c>
      <c r="D191" t="str">
        <f t="shared" si="15"/>
        <v>vis</v>
      </c>
      <c r="E191">
        <f>VLOOKUP(C191,'Active 1'!C$21:E$969,3,FALSE)</f>
        <v>22034.352044724936</v>
      </c>
      <c r="F191" s="17" t="s">
        <v>185</v>
      </c>
      <c r="G191" t="str">
        <f t="shared" si="16"/>
        <v>53511.8652</v>
      </c>
      <c r="H191" s="2">
        <f t="shared" si="17"/>
        <v>22034.5</v>
      </c>
      <c r="I191" s="45" t="s">
        <v>683</v>
      </c>
      <c r="J191" s="46" t="s">
        <v>684</v>
      </c>
      <c r="K191" s="45">
        <v>22034.5</v>
      </c>
      <c r="L191" s="45" t="s">
        <v>685</v>
      </c>
      <c r="M191" s="46" t="s">
        <v>665</v>
      </c>
      <c r="N191" s="46" t="s">
        <v>686</v>
      </c>
      <c r="O191" s="47" t="s">
        <v>687</v>
      </c>
      <c r="P191" s="48" t="s">
        <v>688</v>
      </c>
    </row>
    <row r="192" spans="1:16" ht="25.5" x14ac:dyDescent="0.2">
      <c r="A192" s="2" t="str">
        <f t="shared" si="12"/>
        <v>JAAVSO 36(2);186 </v>
      </c>
      <c r="B192" s="17" t="str">
        <f t="shared" si="13"/>
        <v>I</v>
      </c>
      <c r="C192" s="2">
        <f t="shared" si="14"/>
        <v>54610.804700000001</v>
      </c>
      <c r="D192" t="str">
        <f t="shared" si="15"/>
        <v>vis</v>
      </c>
      <c r="E192">
        <f>VLOOKUP(C192,'Active 1'!C$21:E$969,3,FALSE)</f>
        <v>23695.821784361622</v>
      </c>
      <c r="F192" s="17" t="s">
        <v>185</v>
      </c>
      <c r="G192" t="str">
        <f t="shared" si="16"/>
        <v>54610.8047</v>
      </c>
      <c r="H192" s="2">
        <f t="shared" si="17"/>
        <v>23696</v>
      </c>
      <c r="I192" s="45" t="s">
        <v>689</v>
      </c>
      <c r="J192" s="46" t="s">
        <v>690</v>
      </c>
      <c r="K192" s="45" t="s">
        <v>691</v>
      </c>
      <c r="L192" s="45" t="s">
        <v>692</v>
      </c>
      <c r="M192" s="46" t="s">
        <v>665</v>
      </c>
      <c r="N192" s="46" t="s">
        <v>693</v>
      </c>
      <c r="O192" s="47" t="s">
        <v>620</v>
      </c>
      <c r="P192" s="48" t="s">
        <v>694</v>
      </c>
    </row>
    <row r="193" spans="1:16" ht="25.5" x14ac:dyDescent="0.2">
      <c r="A193" s="2" t="str">
        <f t="shared" si="12"/>
        <v>JAAVSO 36(2);186 </v>
      </c>
      <c r="B193" s="17" t="str">
        <f t="shared" si="13"/>
        <v>I</v>
      </c>
      <c r="C193" s="2">
        <f t="shared" si="14"/>
        <v>54614.772199999999</v>
      </c>
      <c r="D193" t="str">
        <f t="shared" si="15"/>
        <v>vis</v>
      </c>
      <c r="E193">
        <f>VLOOKUP(C193,'Active 1'!C$21:E$969,3,FALSE)</f>
        <v>23701.82018663218</v>
      </c>
      <c r="F193" s="17" t="s">
        <v>185</v>
      </c>
      <c r="G193" t="str">
        <f t="shared" si="16"/>
        <v>54614.7722</v>
      </c>
      <c r="H193" s="2">
        <f t="shared" si="17"/>
        <v>23702</v>
      </c>
      <c r="I193" s="45" t="s">
        <v>695</v>
      </c>
      <c r="J193" s="46" t="s">
        <v>696</v>
      </c>
      <c r="K193" s="45" t="s">
        <v>697</v>
      </c>
      <c r="L193" s="45" t="s">
        <v>698</v>
      </c>
      <c r="M193" s="46" t="s">
        <v>665</v>
      </c>
      <c r="N193" s="46" t="s">
        <v>693</v>
      </c>
      <c r="O193" s="47" t="s">
        <v>699</v>
      </c>
      <c r="P193" s="48" t="s">
        <v>694</v>
      </c>
    </row>
    <row r="194" spans="1:16" x14ac:dyDescent="0.2">
      <c r="A194" s="2" t="str">
        <f t="shared" si="12"/>
        <v> JAAVSO 38;85 </v>
      </c>
      <c r="B194" s="17" t="str">
        <f t="shared" si="13"/>
        <v>I</v>
      </c>
      <c r="C194" s="2">
        <f t="shared" si="14"/>
        <v>55005.666899999997</v>
      </c>
      <c r="D194" t="str">
        <f t="shared" si="15"/>
        <v>vis</v>
      </c>
      <c r="E194">
        <f>VLOOKUP(C194,'Active 1'!C$21:E$969,3,FALSE)</f>
        <v>24292.807875612652</v>
      </c>
      <c r="F194" s="17" t="s">
        <v>185</v>
      </c>
      <c r="G194" t="str">
        <f t="shared" si="16"/>
        <v>55005.6669</v>
      </c>
      <c r="H194" s="2">
        <f t="shared" si="17"/>
        <v>24293</v>
      </c>
      <c r="I194" s="45" t="s">
        <v>700</v>
      </c>
      <c r="J194" s="46" t="s">
        <v>701</v>
      </c>
      <c r="K194" s="45" t="s">
        <v>702</v>
      </c>
      <c r="L194" s="45" t="s">
        <v>703</v>
      </c>
      <c r="M194" s="46" t="s">
        <v>665</v>
      </c>
      <c r="N194" s="46" t="s">
        <v>704</v>
      </c>
      <c r="O194" s="47" t="s">
        <v>620</v>
      </c>
      <c r="P194" s="47" t="s">
        <v>705</v>
      </c>
    </row>
    <row r="195" spans="1:16" x14ac:dyDescent="0.2">
      <c r="A195" s="2" t="str">
        <f t="shared" si="12"/>
        <v> JAAVSO 39;94 </v>
      </c>
      <c r="B195" s="17" t="str">
        <f t="shared" si="13"/>
        <v>I</v>
      </c>
      <c r="C195" s="2">
        <f t="shared" si="14"/>
        <v>55380.683199999999</v>
      </c>
      <c r="D195" t="str">
        <f t="shared" si="15"/>
        <v>vis</v>
      </c>
      <c r="E195">
        <f>VLOOKUP(C195,'Active 1'!C$21:E$969,3,FALSE)</f>
        <v>24859.789255679996</v>
      </c>
      <c r="F195" s="17" t="s">
        <v>185</v>
      </c>
      <c r="G195" t="str">
        <f t="shared" si="16"/>
        <v>55380.6832</v>
      </c>
      <c r="H195" s="2">
        <f t="shared" si="17"/>
        <v>24860</v>
      </c>
      <c r="I195" s="45" t="s">
        <v>706</v>
      </c>
      <c r="J195" s="46" t="s">
        <v>707</v>
      </c>
      <c r="K195" s="45" t="s">
        <v>708</v>
      </c>
      <c r="L195" s="45" t="s">
        <v>709</v>
      </c>
      <c r="M195" s="46" t="s">
        <v>665</v>
      </c>
      <c r="N195" s="46" t="s">
        <v>704</v>
      </c>
      <c r="O195" s="47" t="s">
        <v>620</v>
      </c>
      <c r="P195" s="47" t="s">
        <v>710</v>
      </c>
    </row>
    <row r="196" spans="1:16" x14ac:dyDescent="0.2">
      <c r="A196" s="2" t="str">
        <f t="shared" si="12"/>
        <v>IBVS 6005 </v>
      </c>
      <c r="B196" s="17" t="str">
        <f t="shared" si="13"/>
        <v>I</v>
      </c>
      <c r="C196" s="2">
        <f t="shared" si="14"/>
        <v>55750.417699999998</v>
      </c>
      <c r="D196" t="str">
        <f t="shared" si="15"/>
        <v>vis</v>
      </c>
      <c r="E196">
        <f>VLOOKUP(C196,'Active 1'!C$21:E$969,3,FALSE)</f>
        <v>25418.785163507222</v>
      </c>
      <c r="F196" s="17" t="s">
        <v>185</v>
      </c>
      <c r="G196" t="str">
        <f t="shared" si="16"/>
        <v>55750.4177</v>
      </c>
      <c r="H196" s="2">
        <f t="shared" si="17"/>
        <v>25419</v>
      </c>
      <c r="I196" s="45" t="s">
        <v>711</v>
      </c>
      <c r="J196" s="46" t="s">
        <v>712</v>
      </c>
      <c r="K196" s="45" t="s">
        <v>713</v>
      </c>
      <c r="L196" s="45" t="s">
        <v>714</v>
      </c>
      <c r="M196" s="46" t="s">
        <v>665</v>
      </c>
      <c r="N196" s="46" t="s">
        <v>61</v>
      </c>
      <c r="O196" s="47" t="s">
        <v>715</v>
      </c>
      <c r="P196" s="48" t="s">
        <v>716</v>
      </c>
    </row>
    <row r="197" spans="1:16" x14ac:dyDescent="0.2">
      <c r="A197" s="2" t="str">
        <f t="shared" si="12"/>
        <v>IBVS 6005 </v>
      </c>
      <c r="B197" s="17" t="str">
        <f t="shared" si="13"/>
        <v>II</v>
      </c>
      <c r="C197" s="2">
        <f t="shared" si="14"/>
        <v>55757.364399999999</v>
      </c>
      <c r="D197" t="str">
        <f t="shared" si="15"/>
        <v>vis</v>
      </c>
      <c r="E197">
        <f>VLOOKUP(C197,'Active 1'!C$21:E$969,3,FALSE)</f>
        <v>25429.287772468258</v>
      </c>
      <c r="F197" s="17" t="s">
        <v>185</v>
      </c>
      <c r="G197" t="str">
        <f t="shared" si="16"/>
        <v>55757.3644</v>
      </c>
      <c r="H197" s="2">
        <f t="shared" si="17"/>
        <v>25429.5</v>
      </c>
      <c r="I197" s="45" t="s">
        <v>717</v>
      </c>
      <c r="J197" s="46" t="s">
        <v>718</v>
      </c>
      <c r="K197" s="45" t="s">
        <v>719</v>
      </c>
      <c r="L197" s="45" t="s">
        <v>720</v>
      </c>
      <c r="M197" s="46" t="s">
        <v>665</v>
      </c>
      <c r="N197" s="46" t="s">
        <v>721</v>
      </c>
      <c r="O197" s="47" t="s">
        <v>715</v>
      </c>
      <c r="P197" s="48" t="s">
        <v>716</v>
      </c>
    </row>
    <row r="198" spans="1:16" x14ac:dyDescent="0.2">
      <c r="A198" s="2" t="str">
        <f t="shared" si="12"/>
        <v>IBVS 6005 </v>
      </c>
      <c r="B198" s="17" t="str">
        <f t="shared" si="13"/>
        <v>I</v>
      </c>
      <c r="C198" s="2">
        <f t="shared" si="14"/>
        <v>55758.354700000004</v>
      </c>
      <c r="D198" t="str">
        <f t="shared" si="15"/>
        <v>vis</v>
      </c>
      <c r="E198">
        <f>VLOOKUP(C198,'Active 1'!C$21:E$969,3,FALSE)</f>
        <v>25430.784991817611</v>
      </c>
      <c r="F198" s="17" t="s">
        <v>185</v>
      </c>
      <c r="G198" t="str">
        <f t="shared" si="16"/>
        <v>55758.3547</v>
      </c>
      <c r="H198" s="2">
        <f t="shared" si="17"/>
        <v>25431</v>
      </c>
      <c r="I198" s="45" t="s">
        <v>722</v>
      </c>
      <c r="J198" s="46" t="s">
        <v>723</v>
      </c>
      <c r="K198" s="45" t="s">
        <v>724</v>
      </c>
      <c r="L198" s="45" t="s">
        <v>725</v>
      </c>
      <c r="M198" s="46" t="s">
        <v>665</v>
      </c>
      <c r="N198" s="46" t="s">
        <v>721</v>
      </c>
      <c r="O198" s="47" t="s">
        <v>715</v>
      </c>
      <c r="P198" s="48" t="s">
        <v>716</v>
      </c>
    </row>
    <row r="199" spans="1:16" x14ac:dyDescent="0.2">
      <c r="A199" s="2" t="str">
        <f t="shared" si="12"/>
        <v>OEJV 0155 </v>
      </c>
      <c r="B199" s="17" t="str">
        <f t="shared" si="13"/>
        <v>I</v>
      </c>
      <c r="C199" s="2">
        <f t="shared" si="14"/>
        <v>56076.493000000002</v>
      </c>
      <c r="D199" t="str">
        <f t="shared" si="15"/>
        <v>vis</v>
      </c>
      <c r="E199">
        <f>VLOOKUP(C199,'Active 1'!C$21:E$969,3,FALSE)</f>
        <v>25911.773397884965</v>
      </c>
      <c r="F199" s="17" t="s">
        <v>185</v>
      </c>
      <c r="G199" t="str">
        <f t="shared" si="16"/>
        <v>56076.4930</v>
      </c>
      <c r="H199" s="2">
        <f t="shared" si="17"/>
        <v>25912</v>
      </c>
      <c r="I199" s="45" t="s">
        <v>726</v>
      </c>
      <c r="J199" s="46" t="s">
        <v>727</v>
      </c>
      <c r="K199" s="45" t="s">
        <v>728</v>
      </c>
      <c r="L199" s="45" t="s">
        <v>729</v>
      </c>
      <c r="M199" s="46" t="s">
        <v>665</v>
      </c>
      <c r="N199" s="46" t="s">
        <v>704</v>
      </c>
      <c r="O199" s="47" t="s">
        <v>610</v>
      </c>
      <c r="P199" s="48" t="s">
        <v>730</v>
      </c>
    </row>
    <row r="200" spans="1:16" x14ac:dyDescent="0.2">
      <c r="A200" s="2" t="str">
        <f t="shared" si="12"/>
        <v> JAAVSO 41;328 </v>
      </c>
      <c r="B200" s="17" t="str">
        <f t="shared" si="13"/>
        <v>I</v>
      </c>
      <c r="C200" s="2">
        <f t="shared" si="14"/>
        <v>56462.7595</v>
      </c>
      <c r="D200" t="str">
        <f t="shared" si="15"/>
        <v>vis</v>
      </c>
      <c r="E200">
        <f>VLOOKUP(C200,'Active 1'!C$21:E$969,3,FALSE)</f>
        <v>26495.763782419664</v>
      </c>
      <c r="F200" s="17" t="s">
        <v>185</v>
      </c>
      <c r="G200" t="str">
        <f t="shared" si="16"/>
        <v>56462.7595</v>
      </c>
      <c r="H200" s="2">
        <f t="shared" si="17"/>
        <v>26496</v>
      </c>
      <c r="I200" s="45" t="s">
        <v>731</v>
      </c>
      <c r="J200" s="46" t="s">
        <v>732</v>
      </c>
      <c r="K200" s="45" t="s">
        <v>733</v>
      </c>
      <c r="L200" s="45" t="s">
        <v>734</v>
      </c>
      <c r="M200" s="46" t="s">
        <v>665</v>
      </c>
      <c r="N200" s="46" t="s">
        <v>185</v>
      </c>
      <c r="O200" s="47" t="s">
        <v>735</v>
      </c>
      <c r="P200" s="47" t="s">
        <v>736</v>
      </c>
    </row>
    <row r="201" spans="1:16" x14ac:dyDescent="0.2">
      <c r="A201" s="2" t="str">
        <f t="shared" si="12"/>
        <v> JAAVSO 42;426 </v>
      </c>
      <c r="B201" s="17" t="str">
        <f t="shared" si="13"/>
        <v>I</v>
      </c>
      <c r="C201" s="2">
        <f t="shared" si="14"/>
        <v>56843.729500000001</v>
      </c>
      <c r="D201" t="str">
        <f t="shared" si="15"/>
        <v>vis</v>
      </c>
      <c r="E201">
        <f>VLOOKUP(C201,'Active 1'!C$21:E$969,3,FALSE)</f>
        <v>27071.746470010192</v>
      </c>
      <c r="F201" s="17" t="s">
        <v>185</v>
      </c>
      <c r="G201" t="str">
        <f t="shared" si="16"/>
        <v>56843.7295</v>
      </c>
      <c r="H201" s="2">
        <f t="shared" si="17"/>
        <v>27072</v>
      </c>
      <c r="I201" s="45" t="s">
        <v>737</v>
      </c>
      <c r="J201" s="46" t="s">
        <v>738</v>
      </c>
      <c r="K201" s="45" t="s">
        <v>739</v>
      </c>
      <c r="L201" s="45" t="s">
        <v>740</v>
      </c>
      <c r="M201" s="46" t="s">
        <v>665</v>
      </c>
      <c r="N201" s="46" t="s">
        <v>185</v>
      </c>
      <c r="O201" s="47" t="s">
        <v>620</v>
      </c>
      <c r="P201" s="47" t="s">
        <v>741</v>
      </c>
    </row>
    <row r="202" spans="1:16" x14ac:dyDescent="0.2">
      <c r="A202" s="2" t="str">
        <f t="shared" si="12"/>
        <v> VB 8.81 </v>
      </c>
      <c r="B202" s="17" t="str">
        <f t="shared" si="13"/>
        <v>II</v>
      </c>
      <c r="C202" s="2">
        <f t="shared" si="14"/>
        <v>15192.652</v>
      </c>
      <c r="D202" t="str">
        <f t="shared" si="15"/>
        <v>vis</v>
      </c>
      <c r="E202">
        <f>VLOOKUP(C202,'Active 1'!C$21:E$969,3,FALSE)</f>
        <v>-35899.877436048679</v>
      </c>
      <c r="F202" s="17" t="s">
        <v>185</v>
      </c>
      <c r="G202" t="str">
        <f t="shared" si="16"/>
        <v>15192.652</v>
      </c>
      <c r="H202" s="2">
        <f t="shared" si="17"/>
        <v>-35899.5</v>
      </c>
      <c r="I202" s="45" t="s">
        <v>742</v>
      </c>
      <c r="J202" s="46" t="s">
        <v>743</v>
      </c>
      <c r="K202" s="45">
        <v>-35899.5</v>
      </c>
      <c r="L202" s="45" t="s">
        <v>744</v>
      </c>
      <c r="M202" s="46" t="s">
        <v>745</v>
      </c>
      <c r="N202" s="46"/>
      <c r="O202" s="47" t="s">
        <v>746</v>
      </c>
      <c r="P202" s="47" t="s">
        <v>48</v>
      </c>
    </row>
    <row r="203" spans="1:16" x14ac:dyDescent="0.2">
      <c r="A203" s="2" t="str">
        <f t="shared" ref="A203:A266" si="18">P203</f>
        <v> VB 8.81 </v>
      </c>
      <c r="B203" s="17" t="str">
        <f t="shared" ref="B203:B266" si="19">IF(H203=INT(H203),"I","II")</f>
        <v>II</v>
      </c>
      <c r="C203" s="2">
        <f t="shared" ref="C203:C266" si="20">1*G203</f>
        <v>15233.647000000001</v>
      </c>
      <c r="D203" t="str">
        <f t="shared" ref="D203:D266" si="21">VLOOKUP(F203,I$1:J$5,2,FALSE)</f>
        <v>vis</v>
      </c>
      <c r="E203">
        <f>VLOOKUP(C203,'Active 1'!C$21:E$969,3,FALSE)</f>
        <v>-35837.897725631134</v>
      </c>
      <c r="F203" s="17" t="s">
        <v>185</v>
      </c>
      <c r="G203" t="str">
        <f t="shared" ref="G203:G266" si="22">MID(I203,3,LEN(I203)-3)</f>
        <v>15233.647</v>
      </c>
      <c r="H203" s="2">
        <f t="shared" ref="H203:H266" si="23">1*K203</f>
        <v>-35837.5</v>
      </c>
      <c r="I203" s="45" t="s">
        <v>747</v>
      </c>
      <c r="J203" s="46" t="s">
        <v>748</v>
      </c>
      <c r="K203" s="45">
        <v>-35837.5</v>
      </c>
      <c r="L203" s="45" t="s">
        <v>749</v>
      </c>
      <c r="M203" s="46" t="s">
        <v>745</v>
      </c>
      <c r="N203" s="46"/>
      <c r="O203" s="47" t="s">
        <v>746</v>
      </c>
      <c r="P203" s="47" t="s">
        <v>48</v>
      </c>
    </row>
    <row r="204" spans="1:16" x14ac:dyDescent="0.2">
      <c r="A204" s="2" t="str">
        <f t="shared" si="18"/>
        <v> VB 8.81 </v>
      </c>
      <c r="B204" s="17" t="str">
        <f t="shared" si="19"/>
        <v>II</v>
      </c>
      <c r="C204" s="2">
        <f t="shared" si="20"/>
        <v>15634.522000000001</v>
      </c>
      <c r="D204" t="str">
        <f t="shared" si="21"/>
        <v>vis</v>
      </c>
      <c r="E204">
        <f>VLOOKUP(C204,'Active 1'!C$21:E$969,3,FALSE)</f>
        <v>-35231.82097447526</v>
      </c>
      <c r="F204" s="17" t="s">
        <v>185</v>
      </c>
      <c r="G204" t="str">
        <f t="shared" si="22"/>
        <v>15634.522</v>
      </c>
      <c r="H204" s="2">
        <f t="shared" si="23"/>
        <v>-35231.5</v>
      </c>
      <c r="I204" s="45" t="s">
        <v>750</v>
      </c>
      <c r="J204" s="46" t="s">
        <v>751</v>
      </c>
      <c r="K204" s="45">
        <v>-35231.5</v>
      </c>
      <c r="L204" s="45" t="s">
        <v>752</v>
      </c>
      <c r="M204" s="46" t="s">
        <v>745</v>
      </c>
      <c r="N204" s="46"/>
      <c r="O204" s="47" t="s">
        <v>746</v>
      </c>
      <c r="P204" s="47" t="s">
        <v>48</v>
      </c>
    </row>
    <row r="205" spans="1:16" x14ac:dyDescent="0.2">
      <c r="A205" s="2" t="str">
        <f t="shared" si="18"/>
        <v> VB 8.81 </v>
      </c>
      <c r="B205" s="17" t="str">
        <f t="shared" si="19"/>
        <v>II</v>
      </c>
      <c r="C205" s="2">
        <f t="shared" si="20"/>
        <v>15636.51</v>
      </c>
      <c r="D205" t="str">
        <f t="shared" si="21"/>
        <v>vis</v>
      </c>
      <c r="E205">
        <f>VLOOKUP(C205,'Active 1'!C$21:E$969,3,FALSE)</f>
        <v>-35228.815347830299</v>
      </c>
      <c r="F205" s="17" t="s">
        <v>185</v>
      </c>
      <c r="G205" t="str">
        <f t="shared" si="22"/>
        <v>15636.510</v>
      </c>
      <c r="H205" s="2">
        <f t="shared" si="23"/>
        <v>-35228.5</v>
      </c>
      <c r="I205" s="45" t="s">
        <v>753</v>
      </c>
      <c r="J205" s="46" t="s">
        <v>754</v>
      </c>
      <c r="K205" s="45">
        <v>-35228.5</v>
      </c>
      <c r="L205" s="45" t="s">
        <v>755</v>
      </c>
      <c r="M205" s="46" t="s">
        <v>745</v>
      </c>
      <c r="N205" s="46"/>
      <c r="O205" s="47" t="s">
        <v>746</v>
      </c>
      <c r="P205" s="47" t="s">
        <v>48</v>
      </c>
    </row>
    <row r="206" spans="1:16" x14ac:dyDescent="0.2">
      <c r="A206" s="2" t="str">
        <f t="shared" si="18"/>
        <v> VB 8.81 </v>
      </c>
      <c r="B206" s="17" t="str">
        <f t="shared" si="19"/>
        <v>II</v>
      </c>
      <c r="C206" s="2">
        <f t="shared" si="20"/>
        <v>15842.871999999999</v>
      </c>
      <c r="D206" t="str">
        <f t="shared" si="21"/>
        <v>vis</v>
      </c>
      <c r="E206">
        <f>VLOOKUP(C206,'Active 1'!C$21:E$969,3,FALSE)</f>
        <v>-34916.81981176039</v>
      </c>
      <c r="F206" s="17" t="s">
        <v>185</v>
      </c>
      <c r="G206" t="str">
        <f t="shared" si="22"/>
        <v>15842.872</v>
      </c>
      <c r="H206" s="2">
        <f t="shared" si="23"/>
        <v>-34916.5</v>
      </c>
      <c r="I206" s="45" t="s">
        <v>756</v>
      </c>
      <c r="J206" s="46" t="s">
        <v>757</v>
      </c>
      <c r="K206" s="45">
        <v>-34916.5</v>
      </c>
      <c r="L206" s="45" t="s">
        <v>752</v>
      </c>
      <c r="M206" s="46" t="s">
        <v>745</v>
      </c>
      <c r="N206" s="46"/>
      <c r="O206" s="47" t="s">
        <v>746</v>
      </c>
      <c r="P206" s="47" t="s">
        <v>48</v>
      </c>
    </row>
    <row r="207" spans="1:16" x14ac:dyDescent="0.2">
      <c r="A207" s="2" t="str">
        <f t="shared" si="18"/>
        <v> VB 8.81 </v>
      </c>
      <c r="B207" s="17" t="str">
        <f t="shared" si="19"/>
        <v>II</v>
      </c>
      <c r="C207" s="2">
        <f t="shared" si="20"/>
        <v>16229.772999999999</v>
      </c>
      <c r="D207" t="str">
        <f t="shared" si="21"/>
        <v>vis</v>
      </c>
      <c r="E207">
        <f>VLOOKUP(C207,'Active 1'!C$21:E$969,3,FALSE)</f>
        <v>-34331.87013642778</v>
      </c>
      <c r="F207" s="17" t="s">
        <v>185</v>
      </c>
      <c r="G207" t="str">
        <f t="shared" si="22"/>
        <v>16229.773</v>
      </c>
      <c r="H207" s="2">
        <f t="shared" si="23"/>
        <v>-34331.5</v>
      </c>
      <c r="I207" s="45" t="s">
        <v>758</v>
      </c>
      <c r="J207" s="46" t="s">
        <v>759</v>
      </c>
      <c r="K207" s="45">
        <v>-34331.5</v>
      </c>
      <c r="L207" s="45" t="s">
        <v>760</v>
      </c>
      <c r="M207" s="46" t="s">
        <v>745</v>
      </c>
      <c r="N207" s="46"/>
      <c r="O207" s="47" t="s">
        <v>746</v>
      </c>
      <c r="P207" s="47" t="s">
        <v>48</v>
      </c>
    </row>
    <row r="208" spans="1:16" x14ac:dyDescent="0.2">
      <c r="A208" s="2" t="str">
        <f t="shared" si="18"/>
        <v> VB 8.81 </v>
      </c>
      <c r="B208" s="17" t="str">
        <f t="shared" si="19"/>
        <v>II</v>
      </c>
      <c r="C208" s="2">
        <f t="shared" si="20"/>
        <v>16235.778</v>
      </c>
      <c r="D208" t="str">
        <f t="shared" si="21"/>
        <v>vis</v>
      </c>
      <c r="E208">
        <f>VLOOKUP(C208,'Active 1'!C$21:E$969,3,FALSE)</f>
        <v>-34322.791269223068</v>
      </c>
      <c r="F208" s="17" t="s">
        <v>185</v>
      </c>
      <c r="G208" t="str">
        <f t="shared" si="22"/>
        <v>16235.778</v>
      </c>
      <c r="H208" s="2">
        <f t="shared" si="23"/>
        <v>-34322.5</v>
      </c>
      <c r="I208" s="45" t="s">
        <v>761</v>
      </c>
      <c r="J208" s="46" t="s">
        <v>762</v>
      </c>
      <c r="K208" s="45">
        <v>-34322.5</v>
      </c>
      <c r="L208" s="45" t="s">
        <v>763</v>
      </c>
      <c r="M208" s="46" t="s">
        <v>745</v>
      </c>
      <c r="N208" s="46"/>
      <c r="O208" s="47" t="s">
        <v>746</v>
      </c>
      <c r="P208" s="47" t="s">
        <v>48</v>
      </c>
    </row>
    <row r="209" spans="1:16" x14ac:dyDescent="0.2">
      <c r="A209" s="2" t="str">
        <f t="shared" si="18"/>
        <v> VB 8.81 </v>
      </c>
      <c r="B209" s="17" t="str">
        <f t="shared" si="19"/>
        <v>II</v>
      </c>
      <c r="C209" s="2">
        <f t="shared" si="20"/>
        <v>16282.668</v>
      </c>
      <c r="D209" t="str">
        <f t="shared" si="21"/>
        <v>vis</v>
      </c>
      <c r="E209">
        <f>VLOOKUP(C209,'Active 1'!C$21:E$969,3,FALSE)</f>
        <v>-34251.898998910132</v>
      </c>
      <c r="F209" s="17" t="s">
        <v>185</v>
      </c>
      <c r="G209" t="str">
        <f t="shared" si="22"/>
        <v>16282.668</v>
      </c>
      <c r="H209" s="2">
        <f t="shared" si="23"/>
        <v>-34251.5</v>
      </c>
      <c r="I209" s="45" t="s">
        <v>764</v>
      </c>
      <c r="J209" s="46" t="s">
        <v>765</v>
      </c>
      <c r="K209" s="45">
        <v>-34251.5</v>
      </c>
      <c r="L209" s="45" t="s">
        <v>766</v>
      </c>
      <c r="M209" s="46" t="s">
        <v>745</v>
      </c>
      <c r="N209" s="46"/>
      <c r="O209" s="47" t="s">
        <v>746</v>
      </c>
      <c r="P209" s="47" t="s">
        <v>48</v>
      </c>
    </row>
    <row r="210" spans="1:16" x14ac:dyDescent="0.2">
      <c r="A210" s="2" t="str">
        <f t="shared" si="18"/>
        <v> VB 8.81 </v>
      </c>
      <c r="B210" s="17" t="str">
        <f t="shared" si="19"/>
        <v>I</v>
      </c>
      <c r="C210" s="2">
        <f t="shared" si="20"/>
        <v>16339.611000000001</v>
      </c>
      <c r="D210" t="str">
        <f t="shared" si="21"/>
        <v>vis</v>
      </c>
      <c r="E210">
        <f>VLOOKUP(C210,'Active 1'!C$21:E$969,3,FALSE)</f>
        <v>-34165.807752409179</v>
      </c>
      <c r="F210" s="17" t="s">
        <v>185</v>
      </c>
      <c r="G210" t="str">
        <f t="shared" si="22"/>
        <v>16339.611</v>
      </c>
      <c r="H210" s="2">
        <f t="shared" si="23"/>
        <v>-34165</v>
      </c>
      <c r="I210" s="45" t="s">
        <v>767</v>
      </c>
      <c r="J210" s="46" t="s">
        <v>768</v>
      </c>
      <c r="K210" s="45">
        <v>-34165</v>
      </c>
      <c r="L210" s="45" t="s">
        <v>769</v>
      </c>
      <c r="M210" s="46" t="s">
        <v>745</v>
      </c>
      <c r="N210" s="46"/>
      <c r="O210" s="47" t="s">
        <v>746</v>
      </c>
      <c r="P210" s="47" t="s">
        <v>48</v>
      </c>
    </row>
    <row r="211" spans="1:16" x14ac:dyDescent="0.2">
      <c r="A211" s="2" t="str">
        <f t="shared" si="18"/>
        <v> VB 8.81 </v>
      </c>
      <c r="B211" s="17" t="str">
        <f t="shared" si="19"/>
        <v>I</v>
      </c>
      <c r="C211" s="2">
        <f t="shared" si="20"/>
        <v>16553.904999999999</v>
      </c>
      <c r="D211" t="str">
        <f t="shared" si="21"/>
        <v>vis</v>
      </c>
      <c r="E211">
        <f>VLOOKUP(C211,'Active 1'!C$21:E$969,3,FALSE)</f>
        <v>-33841.819947452037</v>
      </c>
      <c r="F211" s="17" t="s">
        <v>185</v>
      </c>
      <c r="G211" t="str">
        <f t="shared" si="22"/>
        <v>16553.905</v>
      </c>
      <c r="H211" s="2">
        <f t="shared" si="23"/>
        <v>-33841</v>
      </c>
      <c r="I211" s="45" t="s">
        <v>770</v>
      </c>
      <c r="J211" s="46" t="s">
        <v>771</v>
      </c>
      <c r="K211" s="45">
        <v>-33841</v>
      </c>
      <c r="L211" s="45" t="s">
        <v>772</v>
      </c>
      <c r="M211" s="46" t="s">
        <v>745</v>
      </c>
      <c r="N211" s="46"/>
      <c r="O211" s="47" t="s">
        <v>746</v>
      </c>
      <c r="P211" s="47" t="s">
        <v>48</v>
      </c>
    </row>
    <row r="212" spans="1:16" x14ac:dyDescent="0.2">
      <c r="A212" s="2" t="str">
        <f t="shared" si="18"/>
        <v> VB 8.81 </v>
      </c>
      <c r="B212" s="17" t="str">
        <f t="shared" si="19"/>
        <v>II</v>
      </c>
      <c r="C212" s="2">
        <f t="shared" si="20"/>
        <v>16613.951000000001</v>
      </c>
      <c r="D212" t="str">
        <f t="shared" si="21"/>
        <v>vis</v>
      </c>
      <c r="E212">
        <f>VLOOKUP(C212,'Active 1'!C$21:E$969,3,FALSE)</f>
        <v>-33751.037322943383</v>
      </c>
      <c r="F212" s="17" t="s">
        <v>185</v>
      </c>
      <c r="G212" t="str">
        <f t="shared" si="22"/>
        <v>16613.951</v>
      </c>
      <c r="H212" s="2">
        <f t="shared" si="23"/>
        <v>-33750.5</v>
      </c>
      <c r="I212" s="45" t="s">
        <v>773</v>
      </c>
      <c r="J212" s="46" t="s">
        <v>774</v>
      </c>
      <c r="K212" s="45">
        <v>-33750.5</v>
      </c>
      <c r="L212" s="45" t="s">
        <v>775</v>
      </c>
      <c r="M212" s="46" t="s">
        <v>745</v>
      </c>
      <c r="N212" s="46"/>
      <c r="O212" s="47" t="s">
        <v>746</v>
      </c>
      <c r="P212" s="47" t="s">
        <v>48</v>
      </c>
    </row>
    <row r="213" spans="1:16" x14ac:dyDescent="0.2">
      <c r="A213" s="2" t="str">
        <f t="shared" si="18"/>
        <v> VB 8.81 </v>
      </c>
      <c r="B213" s="17" t="str">
        <f t="shared" si="19"/>
        <v>I</v>
      </c>
      <c r="C213" s="2">
        <f t="shared" si="20"/>
        <v>16691.569</v>
      </c>
      <c r="D213" t="str">
        <f t="shared" si="21"/>
        <v>vis</v>
      </c>
      <c r="E213">
        <f>VLOOKUP(C213,'Active 1'!C$21:E$969,3,FALSE)</f>
        <v>-33633.687861711784</v>
      </c>
      <c r="F213" s="17" t="s">
        <v>185</v>
      </c>
      <c r="G213" t="str">
        <f t="shared" si="22"/>
        <v>16691.569</v>
      </c>
      <c r="H213" s="2">
        <f t="shared" si="23"/>
        <v>-33633</v>
      </c>
      <c r="I213" s="45" t="s">
        <v>776</v>
      </c>
      <c r="J213" s="46" t="s">
        <v>777</v>
      </c>
      <c r="K213" s="45">
        <v>-33633</v>
      </c>
      <c r="L213" s="45" t="s">
        <v>778</v>
      </c>
      <c r="M213" s="46" t="s">
        <v>745</v>
      </c>
      <c r="N213" s="46"/>
      <c r="O213" s="47" t="s">
        <v>746</v>
      </c>
      <c r="P213" s="47" t="s">
        <v>48</v>
      </c>
    </row>
    <row r="214" spans="1:16" x14ac:dyDescent="0.2">
      <c r="A214" s="2" t="str">
        <f t="shared" si="18"/>
        <v> VB 8.81 </v>
      </c>
      <c r="B214" s="17" t="str">
        <f t="shared" si="19"/>
        <v>I</v>
      </c>
      <c r="C214" s="2">
        <f t="shared" si="20"/>
        <v>16691.573</v>
      </c>
      <c r="D214" t="str">
        <f t="shared" si="21"/>
        <v>vis</v>
      </c>
      <c r="E214">
        <f>VLOOKUP(C214,'Active 1'!C$21:E$969,3,FALSE)</f>
        <v>-33633.681814173266</v>
      </c>
      <c r="F214" s="17" t="s">
        <v>185</v>
      </c>
      <c r="G214" t="str">
        <f t="shared" si="22"/>
        <v>16691.573</v>
      </c>
      <c r="H214" s="2">
        <f t="shared" si="23"/>
        <v>-33633</v>
      </c>
      <c r="I214" s="45" t="s">
        <v>779</v>
      </c>
      <c r="J214" s="46" t="s">
        <v>780</v>
      </c>
      <c r="K214" s="45">
        <v>-33633</v>
      </c>
      <c r="L214" s="45" t="s">
        <v>781</v>
      </c>
      <c r="M214" s="46" t="s">
        <v>745</v>
      </c>
      <c r="N214" s="46"/>
      <c r="O214" s="47" t="s">
        <v>746</v>
      </c>
      <c r="P214" s="47" t="s">
        <v>48</v>
      </c>
    </row>
    <row r="215" spans="1:16" x14ac:dyDescent="0.2">
      <c r="A215" s="2" t="str">
        <f t="shared" si="18"/>
        <v> VB 8.81 </v>
      </c>
      <c r="B215" s="17" t="str">
        <f t="shared" si="19"/>
        <v>I</v>
      </c>
      <c r="C215" s="2">
        <f t="shared" si="20"/>
        <v>16944.862000000001</v>
      </c>
      <c r="D215" t="str">
        <f t="shared" si="21"/>
        <v>vis</v>
      </c>
      <c r="E215">
        <f>VLOOKUP(C215,'Active 1'!C$21:E$969,3,FALSE)</f>
        <v>-33250.738068059094</v>
      </c>
      <c r="F215" s="17" t="s">
        <v>185</v>
      </c>
      <c r="G215" t="str">
        <f t="shared" si="22"/>
        <v>16944.862</v>
      </c>
      <c r="H215" s="2">
        <f t="shared" si="23"/>
        <v>-33250</v>
      </c>
      <c r="I215" s="45" t="s">
        <v>782</v>
      </c>
      <c r="J215" s="46" t="s">
        <v>783</v>
      </c>
      <c r="K215" s="45">
        <v>-33250</v>
      </c>
      <c r="L215" s="45" t="s">
        <v>784</v>
      </c>
      <c r="M215" s="46" t="s">
        <v>745</v>
      </c>
      <c r="N215" s="46"/>
      <c r="O215" s="47" t="s">
        <v>746</v>
      </c>
      <c r="P215" s="47" t="s">
        <v>48</v>
      </c>
    </row>
    <row r="216" spans="1:16" x14ac:dyDescent="0.2">
      <c r="A216" s="2" t="str">
        <f t="shared" si="18"/>
        <v> VB 8.81 </v>
      </c>
      <c r="B216" s="17" t="str">
        <f t="shared" si="19"/>
        <v>I</v>
      </c>
      <c r="C216" s="2">
        <f t="shared" si="20"/>
        <v>17054.633999999998</v>
      </c>
      <c r="D216" t="str">
        <f t="shared" si="21"/>
        <v>vis</v>
      </c>
      <c r="E216">
        <f>VLOOKUP(C216,'Active 1'!C$21:E$969,3,FALSE)</f>
        <v>-33084.775468426087</v>
      </c>
      <c r="F216" s="17" t="s">
        <v>185</v>
      </c>
      <c r="G216" t="str">
        <f t="shared" si="22"/>
        <v>17054.634</v>
      </c>
      <c r="H216" s="2">
        <f t="shared" si="23"/>
        <v>-33084</v>
      </c>
      <c r="I216" s="45" t="s">
        <v>785</v>
      </c>
      <c r="J216" s="46" t="s">
        <v>786</v>
      </c>
      <c r="K216" s="45">
        <v>-33084</v>
      </c>
      <c r="L216" s="45" t="s">
        <v>787</v>
      </c>
      <c r="M216" s="46" t="s">
        <v>745</v>
      </c>
      <c r="N216" s="46"/>
      <c r="O216" s="47" t="s">
        <v>746</v>
      </c>
      <c r="P216" s="47" t="s">
        <v>48</v>
      </c>
    </row>
    <row r="217" spans="1:16" x14ac:dyDescent="0.2">
      <c r="A217" s="2" t="str">
        <f t="shared" si="18"/>
        <v> VB 8.81 </v>
      </c>
      <c r="B217" s="17" t="str">
        <f t="shared" si="19"/>
        <v>I</v>
      </c>
      <c r="C217" s="2">
        <f t="shared" si="20"/>
        <v>17107.572</v>
      </c>
      <c r="D217" t="str">
        <f t="shared" si="21"/>
        <v>vis</v>
      </c>
      <c r="E217">
        <f>VLOOKUP(C217,'Active 1'!C$21:E$969,3,FALSE)</f>
        <v>-33004.739319869332</v>
      </c>
      <c r="F217" s="17" t="s">
        <v>185</v>
      </c>
      <c r="G217" t="str">
        <f t="shared" si="22"/>
        <v>17107.572</v>
      </c>
      <c r="H217" s="2">
        <f t="shared" si="23"/>
        <v>-33004</v>
      </c>
      <c r="I217" s="45" t="s">
        <v>788</v>
      </c>
      <c r="J217" s="46" t="s">
        <v>789</v>
      </c>
      <c r="K217" s="45">
        <v>-33004</v>
      </c>
      <c r="L217" s="45" t="s">
        <v>790</v>
      </c>
      <c r="M217" s="46" t="s">
        <v>745</v>
      </c>
      <c r="N217" s="46"/>
      <c r="O217" s="47" t="s">
        <v>746</v>
      </c>
      <c r="P217" s="47" t="s">
        <v>48</v>
      </c>
    </row>
    <row r="218" spans="1:16" x14ac:dyDescent="0.2">
      <c r="A218" s="2" t="str">
        <f t="shared" si="18"/>
        <v> VB 8.81 </v>
      </c>
      <c r="B218" s="17" t="str">
        <f t="shared" si="19"/>
        <v>I</v>
      </c>
      <c r="C218" s="2">
        <f t="shared" si="20"/>
        <v>17325.803</v>
      </c>
      <c r="D218" t="str">
        <f t="shared" si="21"/>
        <v>vis</v>
      </c>
      <c r="E218">
        <f>VLOOKUP(C218,'Active 1'!C$21:E$969,3,FALSE)</f>
        <v>-32674.799225122846</v>
      </c>
      <c r="F218" s="17" t="s">
        <v>185</v>
      </c>
      <c r="G218" t="str">
        <f t="shared" si="22"/>
        <v>17325.803</v>
      </c>
      <c r="H218" s="2">
        <f t="shared" si="23"/>
        <v>-32674</v>
      </c>
      <c r="I218" s="45" t="s">
        <v>791</v>
      </c>
      <c r="J218" s="46" t="s">
        <v>792</v>
      </c>
      <c r="K218" s="45">
        <v>-32674</v>
      </c>
      <c r="L218" s="45" t="s">
        <v>793</v>
      </c>
      <c r="M218" s="46" t="s">
        <v>745</v>
      </c>
      <c r="N218" s="46"/>
      <c r="O218" s="47" t="s">
        <v>746</v>
      </c>
      <c r="P218" s="47" t="s">
        <v>48</v>
      </c>
    </row>
    <row r="219" spans="1:16" x14ac:dyDescent="0.2">
      <c r="A219" s="2" t="str">
        <f t="shared" si="18"/>
        <v> VB 8.81 </v>
      </c>
      <c r="B219" s="17" t="str">
        <f t="shared" si="19"/>
        <v>I</v>
      </c>
      <c r="C219" s="2">
        <f t="shared" si="20"/>
        <v>17376.723000000002</v>
      </c>
      <c r="D219" t="str">
        <f t="shared" si="21"/>
        <v>vis</v>
      </c>
      <c r="E219">
        <f>VLOOKUP(C219,'Active 1'!C$21:E$969,3,FALSE)</f>
        <v>-32597.814059749951</v>
      </c>
      <c r="F219" s="17" t="s">
        <v>185</v>
      </c>
      <c r="G219" t="str">
        <f t="shared" si="22"/>
        <v>17376.723</v>
      </c>
      <c r="H219" s="2">
        <f t="shared" si="23"/>
        <v>-32597</v>
      </c>
      <c r="I219" s="45" t="s">
        <v>794</v>
      </c>
      <c r="J219" s="46" t="s">
        <v>795</v>
      </c>
      <c r="K219" s="45">
        <v>-32597</v>
      </c>
      <c r="L219" s="45" t="s">
        <v>796</v>
      </c>
      <c r="M219" s="46" t="s">
        <v>745</v>
      </c>
      <c r="N219" s="46"/>
      <c r="O219" s="47" t="s">
        <v>746</v>
      </c>
      <c r="P219" s="47" t="s">
        <v>48</v>
      </c>
    </row>
    <row r="220" spans="1:16" x14ac:dyDescent="0.2">
      <c r="A220" s="2" t="str">
        <f t="shared" si="18"/>
        <v> VB 8.81 </v>
      </c>
      <c r="B220" s="17" t="str">
        <f t="shared" si="19"/>
        <v>I</v>
      </c>
      <c r="C220" s="2">
        <f t="shared" si="20"/>
        <v>17445.553</v>
      </c>
      <c r="D220" t="str">
        <f t="shared" si="21"/>
        <v>vis</v>
      </c>
      <c r="E220">
        <f>VLOOKUP(C220,'Active 1'!C$21:E$969,3,FALSE)</f>
        <v>-32493.751040649091</v>
      </c>
      <c r="F220" s="17" t="s">
        <v>185</v>
      </c>
      <c r="G220" t="str">
        <f t="shared" si="22"/>
        <v>17445.553</v>
      </c>
      <c r="H220" s="2">
        <f t="shared" si="23"/>
        <v>-32493</v>
      </c>
      <c r="I220" s="45" t="s">
        <v>797</v>
      </c>
      <c r="J220" s="46" t="s">
        <v>798</v>
      </c>
      <c r="K220" s="45">
        <v>-32493</v>
      </c>
      <c r="L220" s="45" t="s">
        <v>799</v>
      </c>
      <c r="M220" s="46" t="s">
        <v>745</v>
      </c>
      <c r="N220" s="46"/>
      <c r="O220" s="47" t="s">
        <v>746</v>
      </c>
      <c r="P220" s="47" t="s">
        <v>48</v>
      </c>
    </row>
    <row r="221" spans="1:16" x14ac:dyDescent="0.2">
      <c r="A221" s="2" t="str">
        <f t="shared" si="18"/>
        <v> VB 8.81 </v>
      </c>
      <c r="B221" s="17" t="str">
        <f t="shared" si="19"/>
        <v>I</v>
      </c>
      <c r="C221" s="2">
        <f t="shared" si="20"/>
        <v>17718.776000000002</v>
      </c>
      <c r="D221" t="str">
        <f t="shared" si="21"/>
        <v>vis</v>
      </c>
      <c r="E221">
        <f>VLOOKUP(C221,'Active 1'!C$21:E$969,3,FALSE)</f>
        <v>-32080.669386315294</v>
      </c>
      <c r="F221" s="17" t="s">
        <v>185</v>
      </c>
      <c r="G221" t="str">
        <f t="shared" si="22"/>
        <v>17718.776</v>
      </c>
      <c r="H221" s="2">
        <f t="shared" si="23"/>
        <v>-32080</v>
      </c>
      <c r="I221" s="45" t="s">
        <v>800</v>
      </c>
      <c r="J221" s="46" t="s">
        <v>801</v>
      </c>
      <c r="K221" s="45">
        <v>-32080</v>
      </c>
      <c r="L221" s="45" t="s">
        <v>802</v>
      </c>
      <c r="M221" s="46" t="s">
        <v>745</v>
      </c>
      <c r="N221" s="46"/>
      <c r="O221" s="47" t="s">
        <v>746</v>
      </c>
      <c r="P221" s="47" t="s">
        <v>48</v>
      </c>
    </row>
    <row r="222" spans="1:16" x14ac:dyDescent="0.2">
      <c r="A222" s="2" t="str">
        <f t="shared" si="18"/>
        <v> VB 8.81 </v>
      </c>
      <c r="B222" s="17" t="str">
        <f t="shared" si="19"/>
        <v>I</v>
      </c>
      <c r="C222" s="2">
        <f t="shared" si="20"/>
        <v>18056.751</v>
      </c>
      <c r="D222" t="str">
        <f t="shared" si="21"/>
        <v>vis</v>
      </c>
      <c r="E222">
        <f>VLOOKUP(C222,'Active 1'!C$21:E$969,3,FALSE)</f>
        <v>-31569.690178402841</v>
      </c>
      <c r="F222" s="17" t="s">
        <v>185</v>
      </c>
      <c r="G222" t="str">
        <f t="shared" si="22"/>
        <v>18056.751</v>
      </c>
      <c r="H222" s="2">
        <f t="shared" si="23"/>
        <v>-31569</v>
      </c>
      <c r="I222" s="45" t="s">
        <v>803</v>
      </c>
      <c r="J222" s="46" t="s">
        <v>804</v>
      </c>
      <c r="K222" s="45">
        <v>-31569</v>
      </c>
      <c r="L222" s="45" t="s">
        <v>805</v>
      </c>
      <c r="M222" s="46" t="s">
        <v>745</v>
      </c>
      <c r="N222" s="46"/>
      <c r="O222" s="47" t="s">
        <v>746</v>
      </c>
      <c r="P222" s="47" t="s">
        <v>48</v>
      </c>
    </row>
    <row r="223" spans="1:16" x14ac:dyDescent="0.2">
      <c r="A223" s="2" t="str">
        <f t="shared" si="18"/>
        <v> VB 8.81 </v>
      </c>
      <c r="B223" s="17" t="str">
        <f t="shared" si="19"/>
        <v>I</v>
      </c>
      <c r="C223" s="2">
        <f t="shared" si="20"/>
        <v>18097.773000000001</v>
      </c>
      <c r="D223" t="str">
        <f t="shared" si="21"/>
        <v>vis</v>
      </c>
      <c r="E223">
        <f>VLOOKUP(C223,'Active 1'!C$21:E$969,3,FALSE)</f>
        <v>-31507.669647100276</v>
      </c>
      <c r="F223" s="17" t="s">
        <v>185</v>
      </c>
      <c r="G223" t="str">
        <f t="shared" si="22"/>
        <v>18097.773</v>
      </c>
      <c r="H223" s="2">
        <f t="shared" si="23"/>
        <v>-31507</v>
      </c>
      <c r="I223" s="45" t="s">
        <v>806</v>
      </c>
      <c r="J223" s="46" t="s">
        <v>807</v>
      </c>
      <c r="K223" s="45">
        <v>-31507</v>
      </c>
      <c r="L223" s="45" t="s">
        <v>802</v>
      </c>
      <c r="M223" s="46" t="s">
        <v>745</v>
      </c>
      <c r="N223" s="46"/>
      <c r="O223" s="47" t="s">
        <v>746</v>
      </c>
      <c r="P223" s="47" t="s">
        <v>48</v>
      </c>
    </row>
    <row r="224" spans="1:16" x14ac:dyDescent="0.2">
      <c r="A224" s="2" t="str">
        <f t="shared" si="18"/>
        <v> VB 8.81 </v>
      </c>
      <c r="B224" s="17" t="str">
        <f t="shared" si="19"/>
        <v>II</v>
      </c>
      <c r="C224" s="2">
        <f t="shared" si="20"/>
        <v>18100.728999999999</v>
      </c>
      <c r="D224" t="str">
        <f t="shared" si="21"/>
        <v>vis</v>
      </c>
      <c r="E224">
        <f>VLOOKUP(C224,'Active 1'!C$21:E$969,3,FALSE)</f>
        <v>-31503.200516133227</v>
      </c>
      <c r="F224" s="17" t="s">
        <v>185</v>
      </c>
      <c r="G224" t="str">
        <f t="shared" si="22"/>
        <v>18100.729</v>
      </c>
      <c r="H224" s="2">
        <f t="shared" si="23"/>
        <v>-31502.5</v>
      </c>
      <c r="I224" s="45" t="s">
        <v>808</v>
      </c>
      <c r="J224" s="46" t="s">
        <v>809</v>
      </c>
      <c r="K224" s="45">
        <v>-31502.5</v>
      </c>
      <c r="L224" s="45" t="s">
        <v>810</v>
      </c>
      <c r="M224" s="46" t="s">
        <v>745</v>
      </c>
      <c r="N224" s="46"/>
      <c r="O224" s="47" t="s">
        <v>746</v>
      </c>
      <c r="P224" s="47" t="s">
        <v>48</v>
      </c>
    </row>
    <row r="225" spans="1:16" x14ac:dyDescent="0.2">
      <c r="A225" s="2" t="str">
        <f t="shared" si="18"/>
        <v> VB 8.81 </v>
      </c>
      <c r="B225" s="17" t="str">
        <f t="shared" si="19"/>
        <v>I</v>
      </c>
      <c r="C225" s="2">
        <f t="shared" si="20"/>
        <v>18103.706999999999</v>
      </c>
      <c r="D225" t="str">
        <f t="shared" si="21"/>
        <v>vis</v>
      </c>
      <c r="E225">
        <f>VLOOKUP(C225,'Active 1'!C$21:E$969,3,FALSE)</f>
        <v>-31498.698123704311</v>
      </c>
      <c r="F225" s="17" t="s">
        <v>185</v>
      </c>
      <c r="G225" t="str">
        <f t="shared" si="22"/>
        <v>18103.707</v>
      </c>
      <c r="H225" s="2">
        <f t="shared" si="23"/>
        <v>-31498</v>
      </c>
      <c r="I225" s="45" t="s">
        <v>811</v>
      </c>
      <c r="J225" s="46" t="s">
        <v>812</v>
      </c>
      <c r="K225" s="45">
        <v>-31498</v>
      </c>
      <c r="L225" s="45" t="s">
        <v>813</v>
      </c>
      <c r="M225" s="46" t="s">
        <v>745</v>
      </c>
      <c r="N225" s="46"/>
      <c r="O225" s="47" t="s">
        <v>746</v>
      </c>
      <c r="P225" s="47" t="s">
        <v>48</v>
      </c>
    </row>
    <row r="226" spans="1:16" x14ac:dyDescent="0.2">
      <c r="A226" s="2" t="str">
        <f t="shared" si="18"/>
        <v> VB 8.81 </v>
      </c>
      <c r="B226" s="17" t="str">
        <f t="shared" si="19"/>
        <v>I</v>
      </c>
      <c r="C226" s="2">
        <f t="shared" si="20"/>
        <v>18423.811000000002</v>
      </c>
      <c r="D226" t="str">
        <f t="shared" si="21"/>
        <v>vis</v>
      </c>
      <c r="E226">
        <f>VLOOKUP(C226,'Active 1'!C$21:E$969,3,FALSE)</f>
        <v>-31014.737806019246</v>
      </c>
      <c r="F226" s="17" t="s">
        <v>185</v>
      </c>
      <c r="G226" t="str">
        <f t="shared" si="22"/>
        <v>18423.811</v>
      </c>
      <c r="H226" s="2">
        <f t="shared" si="23"/>
        <v>-31014</v>
      </c>
      <c r="I226" s="45" t="s">
        <v>814</v>
      </c>
      <c r="J226" s="46" t="s">
        <v>815</v>
      </c>
      <c r="K226" s="45">
        <v>-31014</v>
      </c>
      <c r="L226" s="45" t="s">
        <v>784</v>
      </c>
      <c r="M226" s="46" t="s">
        <v>745</v>
      </c>
      <c r="N226" s="46"/>
      <c r="O226" s="47" t="s">
        <v>746</v>
      </c>
      <c r="P226" s="47" t="s">
        <v>48</v>
      </c>
    </row>
    <row r="227" spans="1:16" x14ac:dyDescent="0.2">
      <c r="A227" s="2" t="str">
        <f t="shared" si="18"/>
        <v> VB 8.81 </v>
      </c>
      <c r="B227" s="17" t="str">
        <f t="shared" si="19"/>
        <v>II</v>
      </c>
      <c r="C227" s="2">
        <f t="shared" si="20"/>
        <v>18495.690999999999</v>
      </c>
      <c r="D227" t="str">
        <f t="shared" si="21"/>
        <v>vis</v>
      </c>
      <c r="E227">
        <f>VLOOKUP(C227,'Active 1'!C$21:E$969,3,FALSE)</f>
        <v>-30906.06353879609</v>
      </c>
      <c r="F227" s="17" t="s">
        <v>185</v>
      </c>
      <c r="G227" t="str">
        <f t="shared" si="22"/>
        <v>18495.691</v>
      </c>
      <c r="H227" s="2">
        <f t="shared" si="23"/>
        <v>-30905.5</v>
      </c>
      <c r="I227" s="45" t="s">
        <v>816</v>
      </c>
      <c r="J227" s="46" t="s">
        <v>817</v>
      </c>
      <c r="K227" s="45">
        <v>-30905.5</v>
      </c>
      <c r="L227" s="45" t="s">
        <v>818</v>
      </c>
      <c r="M227" s="46" t="s">
        <v>745</v>
      </c>
      <c r="N227" s="46"/>
      <c r="O227" s="47" t="s">
        <v>746</v>
      </c>
      <c r="P227" s="47" t="s">
        <v>48</v>
      </c>
    </row>
    <row r="228" spans="1:16" x14ac:dyDescent="0.2">
      <c r="A228" s="2" t="str">
        <f t="shared" si="18"/>
        <v> VB 8.81 </v>
      </c>
      <c r="B228" s="17" t="str">
        <f t="shared" si="19"/>
        <v>I</v>
      </c>
      <c r="C228" s="2">
        <f t="shared" si="20"/>
        <v>18575.295999999998</v>
      </c>
      <c r="D228" t="str">
        <f t="shared" si="21"/>
        <v>vis</v>
      </c>
      <c r="E228">
        <f>VLOOKUP(C228,'Active 1'!C$21:E$969,3,FALSE)</f>
        <v>-30785.709962804165</v>
      </c>
      <c r="F228" s="17" t="s">
        <v>185</v>
      </c>
      <c r="G228" t="str">
        <f t="shared" si="22"/>
        <v>18575.296</v>
      </c>
      <c r="H228" s="2">
        <f t="shared" si="23"/>
        <v>-30785</v>
      </c>
      <c r="I228" s="45" t="s">
        <v>819</v>
      </c>
      <c r="J228" s="46" t="s">
        <v>820</v>
      </c>
      <c r="K228" s="45">
        <v>-30785</v>
      </c>
      <c r="L228" s="45" t="s">
        <v>821</v>
      </c>
      <c r="M228" s="46" t="s">
        <v>745</v>
      </c>
      <c r="N228" s="46"/>
      <c r="O228" s="47" t="s">
        <v>746</v>
      </c>
      <c r="P228" s="47" t="s">
        <v>48</v>
      </c>
    </row>
    <row r="229" spans="1:16" x14ac:dyDescent="0.2">
      <c r="A229" s="2" t="str">
        <f t="shared" si="18"/>
        <v> VB 8.81 </v>
      </c>
      <c r="B229" s="17" t="str">
        <f t="shared" si="19"/>
        <v>I</v>
      </c>
      <c r="C229" s="2">
        <f t="shared" si="20"/>
        <v>18762.476999999999</v>
      </c>
      <c r="D229" t="str">
        <f t="shared" si="21"/>
        <v>vis</v>
      </c>
      <c r="E229">
        <f>VLOOKUP(C229,'Active 1'!C$21:E$969,3,FALSE)</f>
        <v>-30502.713885827285</v>
      </c>
      <c r="F229" s="17" t="s">
        <v>185</v>
      </c>
      <c r="G229" t="str">
        <f t="shared" si="22"/>
        <v>18762.477</v>
      </c>
      <c r="H229" s="2">
        <f t="shared" si="23"/>
        <v>-30502</v>
      </c>
      <c r="I229" s="45" t="s">
        <v>822</v>
      </c>
      <c r="J229" s="46" t="s">
        <v>823</v>
      </c>
      <c r="K229" s="45">
        <v>-30502</v>
      </c>
      <c r="L229" s="45" t="s">
        <v>824</v>
      </c>
      <c r="M229" s="46" t="s">
        <v>745</v>
      </c>
      <c r="N229" s="46"/>
      <c r="O229" s="47" t="s">
        <v>746</v>
      </c>
      <c r="P229" s="47" t="s">
        <v>48</v>
      </c>
    </row>
    <row r="230" spans="1:16" x14ac:dyDescent="0.2">
      <c r="A230" s="2" t="str">
        <f t="shared" si="18"/>
        <v> VB 8.81 </v>
      </c>
      <c r="B230" s="17" t="str">
        <f t="shared" si="19"/>
        <v>I</v>
      </c>
      <c r="C230" s="2">
        <f t="shared" si="20"/>
        <v>18808.782999999999</v>
      </c>
      <c r="D230" t="str">
        <f t="shared" si="21"/>
        <v>vis</v>
      </c>
      <c r="E230">
        <f>VLOOKUP(C230,'Active 1'!C$21:E$969,3,FALSE)</f>
        <v>-30432.704556138418</v>
      </c>
      <c r="F230" s="17" t="s">
        <v>185</v>
      </c>
      <c r="G230" t="str">
        <f t="shared" si="22"/>
        <v>18808.783</v>
      </c>
      <c r="H230" s="2">
        <f t="shared" si="23"/>
        <v>-30432</v>
      </c>
      <c r="I230" s="45" t="s">
        <v>825</v>
      </c>
      <c r="J230" s="46" t="s">
        <v>826</v>
      </c>
      <c r="K230" s="45">
        <v>-30432</v>
      </c>
      <c r="L230" s="45" t="s">
        <v>827</v>
      </c>
      <c r="M230" s="46" t="s">
        <v>745</v>
      </c>
      <c r="N230" s="46"/>
      <c r="O230" s="47" t="s">
        <v>746</v>
      </c>
      <c r="P230" s="47" t="s">
        <v>48</v>
      </c>
    </row>
    <row r="231" spans="1:16" x14ac:dyDescent="0.2">
      <c r="A231" s="2" t="str">
        <f t="shared" si="18"/>
        <v> VB 8.81 </v>
      </c>
      <c r="B231" s="17" t="str">
        <f t="shared" si="19"/>
        <v>I</v>
      </c>
      <c r="C231" s="2">
        <f t="shared" si="20"/>
        <v>18820.778999999999</v>
      </c>
      <c r="D231" t="str">
        <f t="shared" si="21"/>
        <v>vis</v>
      </c>
      <c r="E231">
        <f>VLOOKUP(C231,'Active 1'!C$21:E$969,3,FALSE)</f>
        <v>-30414.567988113809</v>
      </c>
      <c r="F231" s="17" t="s">
        <v>185</v>
      </c>
      <c r="G231" t="str">
        <f t="shared" si="22"/>
        <v>18820.779</v>
      </c>
      <c r="H231" s="2">
        <f t="shared" si="23"/>
        <v>-30414</v>
      </c>
      <c r="I231" s="45" t="s">
        <v>828</v>
      </c>
      <c r="J231" s="46" t="s">
        <v>829</v>
      </c>
      <c r="K231" s="45">
        <v>-30414</v>
      </c>
      <c r="L231" s="45" t="s">
        <v>830</v>
      </c>
      <c r="M231" s="46" t="s">
        <v>745</v>
      </c>
      <c r="N231" s="46"/>
      <c r="O231" s="47" t="s">
        <v>746</v>
      </c>
      <c r="P231" s="47" t="s">
        <v>48</v>
      </c>
    </row>
    <row r="232" spans="1:16" x14ac:dyDescent="0.2">
      <c r="A232" s="2" t="str">
        <f t="shared" si="18"/>
        <v> VB 8.81 </v>
      </c>
      <c r="B232" s="17" t="str">
        <f t="shared" si="19"/>
        <v>I</v>
      </c>
      <c r="C232" s="2">
        <f t="shared" si="20"/>
        <v>18830.740000000002</v>
      </c>
      <c r="D232" t="str">
        <f t="shared" si="21"/>
        <v>vis</v>
      </c>
      <c r="E232">
        <f>VLOOKUP(C232,'Active 1'!C$21:E$969,3,FALSE)</f>
        <v>-30399.508105311776</v>
      </c>
      <c r="F232" s="17" t="s">
        <v>185</v>
      </c>
      <c r="G232" t="str">
        <f t="shared" si="22"/>
        <v>18830.740</v>
      </c>
      <c r="H232" s="2">
        <f t="shared" si="23"/>
        <v>-30399</v>
      </c>
      <c r="I232" s="45" t="s">
        <v>831</v>
      </c>
      <c r="J232" s="46" t="s">
        <v>832</v>
      </c>
      <c r="K232" s="45">
        <v>-30399</v>
      </c>
      <c r="L232" s="45" t="s">
        <v>833</v>
      </c>
      <c r="M232" s="46" t="s">
        <v>745</v>
      </c>
      <c r="N232" s="46"/>
      <c r="O232" s="47" t="s">
        <v>746</v>
      </c>
      <c r="P232" s="47" t="s">
        <v>48</v>
      </c>
    </row>
    <row r="233" spans="1:16" x14ac:dyDescent="0.2">
      <c r="A233" s="2" t="str">
        <f t="shared" si="18"/>
        <v> VB 8.81 </v>
      </c>
      <c r="B233" s="17" t="str">
        <f t="shared" si="19"/>
        <v>I</v>
      </c>
      <c r="C233" s="2">
        <f t="shared" si="20"/>
        <v>19219.64</v>
      </c>
      <c r="D233" t="str">
        <f t="shared" si="21"/>
        <v>vis</v>
      </c>
      <c r="E233">
        <f>VLOOKUP(C233,'Active 1'!C$21:E$969,3,FALSE)</f>
        <v>-29811.536172603286</v>
      </c>
      <c r="F233" s="17" t="s">
        <v>185</v>
      </c>
      <c r="G233" t="str">
        <f t="shared" si="22"/>
        <v>19219.640</v>
      </c>
      <c r="H233" s="2">
        <f t="shared" si="23"/>
        <v>-29811</v>
      </c>
      <c r="I233" s="45" t="s">
        <v>834</v>
      </c>
      <c r="J233" s="46" t="s">
        <v>835</v>
      </c>
      <c r="K233" s="45">
        <v>-29811</v>
      </c>
      <c r="L233" s="45" t="s">
        <v>775</v>
      </c>
      <c r="M233" s="46" t="s">
        <v>745</v>
      </c>
      <c r="N233" s="46"/>
      <c r="O233" s="47" t="s">
        <v>746</v>
      </c>
      <c r="P233" s="47" t="s">
        <v>48</v>
      </c>
    </row>
    <row r="234" spans="1:16" x14ac:dyDescent="0.2">
      <c r="A234" s="2" t="str">
        <f t="shared" si="18"/>
        <v> VB 8.81 </v>
      </c>
      <c r="B234" s="17" t="str">
        <f t="shared" si="19"/>
        <v>II</v>
      </c>
      <c r="C234" s="2">
        <f t="shared" si="20"/>
        <v>19267.565999999999</v>
      </c>
      <c r="D234" t="str">
        <f t="shared" si="21"/>
        <v>vis</v>
      </c>
      <c r="E234">
        <f>VLOOKUP(C234,'Active 1'!C$21:E$969,3,FALSE)</f>
        <v>-29739.077589813398</v>
      </c>
      <c r="F234" s="17" t="s">
        <v>185</v>
      </c>
      <c r="G234" t="str">
        <f t="shared" si="22"/>
        <v>19267.566</v>
      </c>
      <c r="H234" s="2">
        <f t="shared" si="23"/>
        <v>-29738.5</v>
      </c>
      <c r="I234" s="45" t="s">
        <v>836</v>
      </c>
      <c r="J234" s="46" t="s">
        <v>837</v>
      </c>
      <c r="K234" s="45">
        <v>-29738.5</v>
      </c>
      <c r="L234" s="45" t="s">
        <v>838</v>
      </c>
      <c r="M234" s="46" t="s">
        <v>745</v>
      </c>
      <c r="N234" s="46"/>
      <c r="O234" s="47" t="s">
        <v>746</v>
      </c>
      <c r="P234" s="47" t="s">
        <v>48</v>
      </c>
    </row>
    <row r="235" spans="1:16" x14ac:dyDescent="0.2">
      <c r="A235" s="2" t="str">
        <f t="shared" si="18"/>
        <v> VB 8.81 </v>
      </c>
      <c r="B235" s="17" t="str">
        <f t="shared" si="19"/>
        <v>I</v>
      </c>
      <c r="C235" s="2">
        <f t="shared" si="20"/>
        <v>19541.763999999999</v>
      </c>
      <c r="D235" t="str">
        <f t="shared" si="21"/>
        <v>vis</v>
      </c>
      <c r="E235">
        <f>VLOOKUP(C235,'Active 1'!C$21:E$969,3,FALSE)</f>
        <v>-29324.521847965098</v>
      </c>
      <c r="F235" s="17" t="s">
        <v>185</v>
      </c>
      <c r="G235" t="str">
        <f t="shared" si="22"/>
        <v>19541.764</v>
      </c>
      <c r="H235" s="2">
        <f t="shared" si="23"/>
        <v>-29324</v>
      </c>
      <c r="I235" s="45" t="s">
        <v>839</v>
      </c>
      <c r="J235" s="46" t="s">
        <v>840</v>
      </c>
      <c r="K235" s="45">
        <v>-29324</v>
      </c>
      <c r="L235" s="45" t="s">
        <v>841</v>
      </c>
      <c r="M235" s="46" t="s">
        <v>745</v>
      </c>
      <c r="N235" s="46"/>
      <c r="O235" s="47" t="s">
        <v>746</v>
      </c>
      <c r="P235" s="47" t="s">
        <v>48</v>
      </c>
    </row>
    <row r="236" spans="1:16" x14ac:dyDescent="0.2">
      <c r="A236" s="2" t="str">
        <f t="shared" si="18"/>
        <v> VB 8.81 </v>
      </c>
      <c r="B236" s="17" t="str">
        <f t="shared" si="19"/>
        <v>I</v>
      </c>
      <c r="C236" s="2">
        <f t="shared" si="20"/>
        <v>19588.674999999999</v>
      </c>
      <c r="D236" t="str">
        <f t="shared" si="21"/>
        <v>vis</v>
      </c>
      <c r="E236">
        <f>VLOOKUP(C236,'Active 1'!C$21:E$969,3,FALSE)</f>
        <v>-29253.597828074926</v>
      </c>
      <c r="F236" s="17" t="s">
        <v>185</v>
      </c>
      <c r="G236" t="str">
        <f t="shared" si="22"/>
        <v>19588.675</v>
      </c>
      <c r="H236" s="2">
        <f t="shared" si="23"/>
        <v>-29253</v>
      </c>
      <c r="I236" s="45" t="s">
        <v>842</v>
      </c>
      <c r="J236" s="46" t="s">
        <v>843</v>
      </c>
      <c r="K236" s="45">
        <v>-29253</v>
      </c>
      <c r="L236" s="45" t="s">
        <v>844</v>
      </c>
      <c r="M236" s="46" t="s">
        <v>745</v>
      </c>
      <c r="N236" s="46"/>
      <c r="O236" s="47" t="s">
        <v>746</v>
      </c>
      <c r="P236" s="47" t="s">
        <v>48</v>
      </c>
    </row>
    <row r="237" spans="1:16" x14ac:dyDescent="0.2">
      <c r="A237" s="2" t="str">
        <f t="shared" si="18"/>
        <v> VB 8.81 </v>
      </c>
      <c r="B237" s="17" t="str">
        <f t="shared" si="19"/>
        <v>I</v>
      </c>
      <c r="C237" s="2">
        <f t="shared" si="20"/>
        <v>19592.650000000001</v>
      </c>
      <c r="D237" t="str">
        <f t="shared" si="21"/>
        <v>vis</v>
      </c>
      <c r="E237">
        <f>VLOOKUP(C237,'Active 1'!C$21:E$969,3,FALSE)</f>
        <v>-29247.588086669635</v>
      </c>
      <c r="F237" s="17" t="s">
        <v>185</v>
      </c>
      <c r="G237" t="str">
        <f t="shared" si="22"/>
        <v>19592.650</v>
      </c>
      <c r="H237" s="2">
        <f t="shared" si="23"/>
        <v>-29247</v>
      </c>
      <c r="I237" s="45" t="s">
        <v>845</v>
      </c>
      <c r="J237" s="46" t="s">
        <v>846</v>
      </c>
      <c r="K237" s="45">
        <v>-29247</v>
      </c>
      <c r="L237" s="45" t="s">
        <v>847</v>
      </c>
      <c r="M237" s="46" t="s">
        <v>745</v>
      </c>
      <c r="N237" s="46"/>
      <c r="O237" s="47" t="s">
        <v>746</v>
      </c>
      <c r="P237" s="47" t="s">
        <v>48</v>
      </c>
    </row>
    <row r="238" spans="1:16" x14ac:dyDescent="0.2">
      <c r="A238" s="2" t="str">
        <f t="shared" si="18"/>
        <v> VB 8.81 </v>
      </c>
      <c r="B238" s="17" t="str">
        <f t="shared" si="19"/>
        <v>II</v>
      </c>
      <c r="C238" s="2">
        <f t="shared" si="20"/>
        <v>19593.669000000002</v>
      </c>
      <c r="D238" t="str">
        <f t="shared" si="21"/>
        <v>vis</v>
      </c>
      <c r="E238">
        <f>VLOOKUP(C238,'Active 1'!C$21:E$969,3,FALSE)</f>
        <v>-29246.047476231397</v>
      </c>
      <c r="F238" s="17" t="s">
        <v>185</v>
      </c>
      <c r="G238" t="str">
        <f t="shared" si="22"/>
        <v>19593.669</v>
      </c>
      <c r="H238" s="2">
        <f t="shared" si="23"/>
        <v>-29245.5</v>
      </c>
      <c r="I238" s="45" t="s">
        <v>848</v>
      </c>
      <c r="J238" s="46" t="s">
        <v>849</v>
      </c>
      <c r="K238" s="45">
        <v>-29245.5</v>
      </c>
      <c r="L238" s="45" t="s">
        <v>850</v>
      </c>
      <c r="M238" s="46" t="s">
        <v>745</v>
      </c>
      <c r="N238" s="46"/>
      <c r="O238" s="47" t="s">
        <v>746</v>
      </c>
      <c r="P238" s="47" t="s">
        <v>48</v>
      </c>
    </row>
    <row r="239" spans="1:16" x14ac:dyDescent="0.2">
      <c r="A239" s="2" t="str">
        <f t="shared" si="18"/>
        <v> VB 8.81 </v>
      </c>
      <c r="B239" s="17" t="str">
        <f t="shared" si="19"/>
        <v>II</v>
      </c>
      <c r="C239" s="2">
        <f t="shared" si="20"/>
        <v>19599.649000000001</v>
      </c>
      <c r="D239" t="str">
        <f t="shared" si="21"/>
        <v>vis</v>
      </c>
      <c r="E239">
        <f>VLOOKUP(C239,'Active 1'!C$21:E$969,3,FALSE)</f>
        <v>-29237.006406142438</v>
      </c>
      <c r="F239" s="17" t="s">
        <v>185</v>
      </c>
      <c r="G239" t="str">
        <f t="shared" si="22"/>
        <v>19599.649</v>
      </c>
      <c r="H239" s="2">
        <f t="shared" si="23"/>
        <v>-29236.5</v>
      </c>
      <c r="I239" s="45" t="s">
        <v>851</v>
      </c>
      <c r="J239" s="46" t="s">
        <v>852</v>
      </c>
      <c r="K239" s="45">
        <v>-29236.5</v>
      </c>
      <c r="L239" s="45" t="s">
        <v>853</v>
      </c>
      <c r="M239" s="46" t="s">
        <v>745</v>
      </c>
      <c r="N239" s="46"/>
      <c r="O239" s="47" t="s">
        <v>746</v>
      </c>
      <c r="P239" s="47" t="s">
        <v>48</v>
      </c>
    </row>
    <row r="240" spans="1:16" x14ac:dyDescent="0.2">
      <c r="A240" s="2" t="str">
        <f t="shared" si="18"/>
        <v> VB 8.81 </v>
      </c>
      <c r="B240" s="17" t="str">
        <f t="shared" si="19"/>
        <v>I</v>
      </c>
      <c r="C240" s="2">
        <f t="shared" si="20"/>
        <v>19865.868999999999</v>
      </c>
      <c r="D240" t="str">
        <f t="shared" si="21"/>
        <v>vis</v>
      </c>
      <c r="E240">
        <f>VLOOKUP(C240,'Active 1'!C$21:E$969,3,FALSE)</f>
        <v>-28834.512479874364</v>
      </c>
      <c r="F240" s="17" t="s">
        <v>185</v>
      </c>
      <c r="G240" t="str">
        <f t="shared" si="22"/>
        <v>19865.869</v>
      </c>
      <c r="H240" s="2">
        <f t="shared" si="23"/>
        <v>-28834</v>
      </c>
      <c r="I240" s="45" t="s">
        <v>854</v>
      </c>
      <c r="J240" s="46" t="s">
        <v>855</v>
      </c>
      <c r="K240" s="45">
        <v>-28834</v>
      </c>
      <c r="L240" s="45" t="s">
        <v>856</v>
      </c>
      <c r="M240" s="46" t="s">
        <v>745</v>
      </c>
      <c r="N240" s="46"/>
      <c r="O240" s="47" t="s">
        <v>746</v>
      </c>
      <c r="P240" s="47" t="s">
        <v>48</v>
      </c>
    </row>
    <row r="241" spans="1:16" x14ac:dyDescent="0.2">
      <c r="A241" s="2" t="str">
        <f t="shared" si="18"/>
        <v> VB 8.81 </v>
      </c>
      <c r="B241" s="17" t="str">
        <f t="shared" si="19"/>
        <v>II</v>
      </c>
      <c r="C241" s="2">
        <f t="shared" si="20"/>
        <v>19911.853999999999</v>
      </c>
      <c r="D241" t="str">
        <f t="shared" si="21"/>
        <v>vis</v>
      </c>
      <c r="E241">
        <f>VLOOKUP(C241,'Active 1'!C$21:E$969,3,FALSE)</f>
        <v>-28764.988465151811</v>
      </c>
      <c r="F241" s="17" t="s">
        <v>185</v>
      </c>
      <c r="G241" t="str">
        <f t="shared" si="22"/>
        <v>19911.854</v>
      </c>
      <c r="H241" s="2">
        <f t="shared" si="23"/>
        <v>-28764.5</v>
      </c>
      <c r="I241" s="45" t="s">
        <v>857</v>
      </c>
      <c r="J241" s="46" t="s">
        <v>858</v>
      </c>
      <c r="K241" s="45">
        <v>-28764.5</v>
      </c>
      <c r="L241" s="45" t="s">
        <v>859</v>
      </c>
      <c r="M241" s="46" t="s">
        <v>745</v>
      </c>
      <c r="N241" s="46"/>
      <c r="O241" s="47" t="s">
        <v>746</v>
      </c>
      <c r="P241" s="47" t="s">
        <v>48</v>
      </c>
    </row>
    <row r="242" spans="1:16" x14ac:dyDescent="0.2">
      <c r="A242" s="2" t="str">
        <f t="shared" si="18"/>
        <v> VB 8.81 </v>
      </c>
      <c r="B242" s="17" t="str">
        <f t="shared" si="19"/>
        <v>II</v>
      </c>
      <c r="C242" s="2">
        <f t="shared" si="20"/>
        <v>19921.758999999998</v>
      </c>
      <c r="D242" t="str">
        <f t="shared" si="21"/>
        <v>vis</v>
      </c>
      <c r="E242">
        <f>VLOOKUP(C242,'Active 1'!C$21:E$969,3,FALSE)</f>
        <v>-28750.013247889077</v>
      </c>
      <c r="F242" s="17" t="s">
        <v>185</v>
      </c>
      <c r="G242" t="str">
        <f t="shared" si="22"/>
        <v>19921.759</v>
      </c>
      <c r="H242" s="2">
        <f t="shared" si="23"/>
        <v>-28749.5</v>
      </c>
      <c r="I242" s="45" t="s">
        <v>860</v>
      </c>
      <c r="J242" s="46" t="s">
        <v>861</v>
      </c>
      <c r="K242" s="45">
        <v>-28749.5</v>
      </c>
      <c r="L242" s="45" t="s">
        <v>856</v>
      </c>
      <c r="M242" s="46" t="s">
        <v>745</v>
      </c>
      <c r="N242" s="46"/>
      <c r="O242" s="47" t="s">
        <v>746</v>
      </c>
      <c r="P242" s="47" t="s">
        <v>48</v>
      </c>
    </row>
    <row r="243" spans="1:16" x14ac:dyDescent="0.2">
      <c r="A243" s="2" t="str">
        <f t="shared" si="18"/>
        <v> VB 8.81 </v>
      </c>
      <c r="B243" s="17" t="str">
        <f t="shared" si="19"/>
        <v>I</v>
      </c>
      <c r="C243" s="2">
        <f t="shared" si="20"/>
        <v>20303.738000000001</v>
      </c>
      <c r="D243" t="str">
        <f t="shared" si="21"/>
        <v>vis</v>
      </c>
      <c r="E243">
        <f>VLOOKUP(C243,'Active 1'!C$21:E$969,3,FALSE)</f>
        <v>-28172.505068706614</v>
      </c>
      <c r="F243" s="17" t="s">
        <v>185</v>
      </c>
      <c r="G243" t="str">
        <f t="shared" si="22"/>
        <v>20303.738</v>
      </c>
      <c r="H243" s="2">
        <f t="shared" si="23"/>
        <v>-28172</v>
      </c>
      <c r="I243" s="45" t="s">
        <v>862</v>
      </c>
      <c r="J243" s="46" t="s">
        <v>863</v>
      </c>
      <c r="K243" s="45">
        <v>-28172</v>
      </c>
      <c r="L243" s="45" t="s">
        <v>864</v>
      </c>
      <c r="M243" s="46" t="s">
        <v>745</v>
      </c>
      <c r="N243" s="46"/>
      <c r="O243" s="47" t="s">
        <v>746</v>
      </c>
      <c r="P243" s="47" t="s">
        <v>48</v>
      </c>
    </row>
    <row r="244" spans="1:16" x14ac:dyDescent="0.2">
      <c r="A244" s="2" t="str">
        <f t="shared" si="18"/>
        <v> VB 8.81 </v>
      </c>
      <c r="B244" s="17" t="str">
        <f t="shared" si="19"/>
        <v>I</v>
      </c>
      <c r="C244" s="2">
        <f t="shared" si="20"/>
        <v>20309.659</v>
      </c>
      <c r="D244" t="str">
        <f t="shared" si="21"/>
        <v>vis</v>
      </c>
      <c r="E244">
        <f>VLOOKUP(C244,'Active 1'!C$21:E$969,3,FALSE)</f>
        <v>-28163.553199810842</v>
      </c>
      <c r="F244" s="17" t="s">
        <v>185</v>
      </c>
      <c r="G244" t="str">
        <f t="shared" si="22"/>
        <v>20309.659</v>
      </c>
      <c r="H244" s="2">
        <f t="shared" si="23"/>
        <v>-28163</v>
      </c>
      <c r="I244" s="45" t="s">
        <v>865</v>
      </c>
      <c r="J244" s="46" t="s">
        <v>866</v>
      </c>
      <c r="K244" s="45">
        <v>-28163</v>
      </c>
      <c r="L244" s="45" t="s">
        <v>867</v>
      </c>
      <c r="M244" s="46" t="s">
        <v>745</v>
      </c>
      <c r="N244" s="46"/>
      <c r="O244" s="47" t="s">
        <v>746</v>
      </c>
      <c r="P244" s="47" t="s">
        <v>48</v>
      </c>
    </row>
    <row r="245" spans="1:16" x14ac:dyDescent="0.2">
      <c r="A245" s="2" t="str">
        <f t="shared" si="18"/>
        <v> VB 8.81 </v>
      </c>
      <c r="B245" s="17" t="str">
        <f t="shared" si="19"/>
        <v>I</v>
      </c>
      <c r="C245" s="2">
        <f t="shared" si="20"/>
        <v>20612.701000000001</v>
      </c>
      <c r="D245" t="str">
        <f t="shared" si="21"/>
        <v>vis</v>
      </c>
      <c r="E245">
        <f>VLOOKUP(C245,'Active 1'!C$21:E$969,3,FALSE)</f>
        <v>-27705.388657687294</v>
      </c>
      <c r="F245" s="17" t="s">
        <v>185</v>
      </c>
      <c r="G245" t="str">
        <f t="shared" si="22"/>
        <v>20612.701</v>
      </c>
      <c r="H245" s="2">
        <f t="shared" si="23"/>
        <v>-27705</v>
      </c>
      <c r="I245" s="45" t="s">
        <v>868</v>
      </c>
      <c r="J245" s="46" t="s">
        <v>869</v>
      </c>
      <c r="K245" s="45">
        <v>-27705</v>
      </c>
      <c r="L245" s="45" t="s">
        <v>870</v>
      </c>
      <c r="M245" s="46" t="s">
        <v>745</v>
      </c>
      <c r="N245" s="46"/>
      <c r="O245" s="47" t="s">
        <v>746</v>
      </c>
      <c r="P245" s="47" t="s">
        <v>48</v>
      </c>
    </row>
    <row r="246" spans="1:16" x14ac:dyDescent="0.2">
      <c r="A246" s="2" t="str">
        <f t="shared" si="18"/>
        <v> VB 8.81 </v>
      </c>
      <c r="B246" s="17" t="str">
        <f t="shared" si="19"/>
        <v>I</v>
      </c>
      <c r="C246" s="2">
        <f t="shared" si="20"/>
        <v>20655.656999999999</v>
      </c>
      <c r="D246" t="str">
        <f t="shared" si="21"/>
        <v>vis</v>
      </c>
      <c r="E246">
        <f>VLOOKUP(C246,'Active 1'!C$21:E$969,3,FALSE)</f>
        <v>-27640.444141509804</v>
      </c>
      <c r="F246" s="17" t="s">
        <v>185</v>
      </c>
      <c r="G246" t="str">
        <f t="shared" si="22"/>
        <v>20655.657</v>
      </c>
      <c r="H246" s="2">
        <f t="shared" si="23"/>
        <v>-27640</v>
      </c>
      <c r="I246" s="45" t="s">
        <v>871</v>
      </c>
      <c r="J246" s="46" t="s">
        <v>872</v>
      </c>
      <c r="K246" s="45">
        <v>-27640</v>
      </c>
      <c r="L246" s="45" t="s">
        <v>873</v>
      </c>
      <c r="M246" s="46" t="s">
        <v>745</v>
      </c>
      <c r="N246" s="46"/>
      <c r="O246" s="47" t="s">
        <v>746</v>
      </c>
      <c r="P246" s="47" t="s">
        <v>48</v>
      </c>
    </row>
    <row r="247" spans="1:16" x14ac:dyDescent="0.2">
      <c r="A247" s="2" t="str">
        <f t="shared" si="18"/>
        <v> VB 8.81 </v>
      </c>
      <c r="B247" s="17" t="str">
        <f t="shared" si="19"/>
        <v>II</v>
      </c>
      <c r="C247" s="2">
        <f t="shared" si="20"/>
        <v>20656.631000000001</v>
      </c>
      <c r="D247" t="str">
        <f t="shared" si="21"/>
        <v>vis</v>
      </c>
      <c r="E247">
        <f>VLOOKUP(C247,'Active 1'!C$21:E$969,3,FALSE)</f>
        <v>-27638.971565879929</v>
      </c>
      <c r="F247" s="17" t="s">
        <v>185</v>
      </c>
      <c r="G247" t="str">
        <f t="shared" si="22"/>
        <v>20656.631</v>
      </c>
      <c r="H247" s="2">
        <f t="shared" si="23"/>
        <v>-27638.5</v>
      </c>
      <c r="I247" s="45" t="s">
        <v>874</v>
      </c>
      <c r="J247" s="46" t="s">
        <v>875</v>
      </c>
      <c r="K247" s="45">
        <v>-27638.5</v>
      </c>
      <c r="L247" s="45" t="s">
        <v>876</v>
      </c>
      <c r="M247" s="46" t="s">
        <v>745</v>
      </c>
      <c r="N247" s="46"/>
      <c r="O247" s="47" t="s">
        <v>746</v>
      </c>
      <c r="P247" s="47" t="s">
        <v>48</v>
      </c>
    </row>
    <row r="248" spans="1:16" x14ac:dyDescent="0.2">
      <c r="A248" s="2" t="str">
        <f t="shared" si="18"/>
        <v> VB 8.81 </v>
      </c>
      <c r="B248" s="17" t="str">
        <f t="shared" si="19"/>
        <v>I</v>
      </c>
      <c r="C248" s="2">
        <f t="shared" si="20"/>
        <v>20688.678</v>
      </c>
      <c r="D248" t="str">
        <f t="shared" si="21"/>
        <v>vis</v>
      </c>
      <c r="E248">
        <f>VLOOKUP(C248,'Active 1'!C$21:E$969,3,FALSE)</f>
        <v>-27590.520199133956</v>
      </c>
      <c r="F248" s="17" t="s">
        <v>185</v>
      </c>
      <c r="G248" t="str">
        <f t="shared" si="22"/>
        <v>20688.678</v>
      </c>
      <c r="H248" s="2">
        <f t="shared" si="23"/>
        <v>-27590</v>
      </c>
      <c r="I248" s="45" t="s">
        <v>877</v>
      </c>
      <c r="J248" s="46" t="s">
        <v>878</v>
      </c>
      <c r="K248" s="45">
        <v>-27590</v>
      </c>
      <c r="L248" s="45" t="s">
        <v>879</v>
      </c>
      <c r="M248" s="46" t="s">
        <v>745</v>
      </c>
      <c r="N248" s="46"/>
      <c r="O248" s="47" t="s">
        <v>746</v>
      </c>
      <c r="P248" s="47" t="s">
        <v>48</v>
      </c>
    </row>
    <row r="249" spans="1:16" x14ac:dyDescent="0.2">
      <c r="A249" s="2" t="str">
        <f t="shared" si="18"/>
        <v> VB 8.81 </v>
      </c>
      <c r="B249" s="17" t="str">
        <f t="shared" si="19"/>
        <v>I</v>
      </c>
      <c r="C249" s="2">
        <f t="shared" si="20"/>
        <v>20698.626</v>
      </c>
      <c r="D249" t="str">
        <f t="shared" si="21"/>
        <v>vis</v>
      </c>
      <c r="E249">
        <f>VLOOKUP(C249,'Active 1'!C$21:E$969,3,FALSE)</f>
        <v>-27575.479970832119</v>
      </c>
      <c r="F249" s="17" t="s">
        <v>185</v>
      </c>
      <c r="G249" t="str">
        <f t="shared" si="22"/>
        <v>20698.626</v>
      </c>
      <c r="H249" s="2">
        <f t="shared" si="23"/>
        <v>-27575</v>
      </c>
      <c r="I249" s="45" t="s">
        <v>880</v>
      </c>
      <c r="J249" s="46" t="s">
        <v>881</v>
      </c>
      <c r="K249" s="45">
        <v>-27575</v>
      </c>
      <c r="L249" s="45" t="s">
        <v>882</v>
      </c>
      <c r="M249" s="46" t="s">
        <v>745</v>
      </c>
      <c r="N249" s="46"/>
      <c r="O249" s="47" t="s">
        <v>746</v>
      </c>
      <c r="P249" s="47" t="s">
        <v>48</v>
      </c>
    </row>
    <row r="250" spans="1:16" x14ac:dyDescent="0.2">
      <c r="A250" s="2" t="str">
        <f t="shared" si="18"/>
        <v> VB 8.81 </v>
      </c>
      <c r="B250" s="17" t="str">
        <f t="shared" si="19"/>
        <v>II</v>
      </c>
      <c r="C250" s="2">
        <f t="shared" si="20"/>
        <v>21009.780999999999</v>
      </c>
      <c r="D250" t="str">
        <f t="shared" si="21"/>
        <v>vis</v>
      </c>
      <c r="E250">
        <f>VLOOKUP(C250,'Active 1'!C$21:E$969,3,FALSE)</f>
        <v>-27105.049508703265</v>
      </c>
      <c r="F250" s="17" t="s">
        <v>185</v>
      </c>
      <c r="G250" t="str">
        <f t="shared" si="22"/>
        <v>21009.781</v>
      </c>
      <c r="H250" s="2">
        <f t="shared" si="23"/>
        <v>-27104.5</v>
      </c>
      <c r="I250" s="45" t="s">
        <v>883</v>
      </c>
      <c r="J250" s="46" t="s">
        <v>884</v>
      </c>
      <c r="K250" s="45">
        <v>-27104.5</v>
      </c>
      <c r="L250" s="45" t="s">
        <v>885</v>
      </c>
      <c r="M250" s="46" t="s">
        <v>745</v>
      </c>
      <c r="N250" s="46"/>
      <c r="O250" s="47" t="s">
        <v>746</v>
      </c>
      <c r="P250" s="47" t="s">
        <v>48</v>
      </c>
    </row>
    <row r="251" spans="1:16" x14ac:dyDescent="0.2">
      <c r="A251" s="2" t="str">
        <f t="shared" si="18"/>
        <v> VB 8.81 </v>
      </c>
      <c r="B251" s="17" t="str">
        <f t="shared" si="19"/>
        <v>II</v>
      </c>
      <c r="C251" s="2">
        <f t="shared" si="20"/>
        <v>21021.675999999999</v>
      </c>
      <c r="D251" t="str">
        <f t="shared" si="21"/>
        <v>vis</v>
      </c>
      <c r="E251">
        <f>VLOOKUP(C251,'Active 1'!C$21:E$969,3,FALSE)</f>
        <v>-27087.065641026311</v>
      </c>
      <c r="F251" s="17" t="s">
        <v>185</v>
      </c>
      <c r="G251" t="str">
        <f t="shared" si="22"/>
        <v>21021.676</v>
      </c>
      <c r="H251" s="2">
        <f t="shared" si="23"/>
        <v>-27086.5</v>
      </c>
      <c r="I251" s="45" t="s">
        <v>886</v>
      </c>
      <c r="J251" s="46" t="s">
        <v>887</v>
      </c>
      <c r="K251" s="45">
        <v>-27086.5</v>
      </c>
      <c r="L251" s="45" t="s">
        <v>888</v>
      </c>
      <c r="M251" s="46" t="s">
        <v>745</v>
      </c>
      <c r="N251" s="46"/>
      <c r="O251" s="47" t="s">
        <v>746</v>
      </c>
      <c r="P251" s="47" t="s">
        <v>48</v>
      </c>
    </row>
    <row r="252" spans="1:16" x14ac:dyDescent="0.2">
      <c r="A252" s="2" t="str">
        <f t="shared" si="18"/>
        <v> VB 8.81 </v>
      </c>
      <c r="B252" s="17" t="str">
        <f t="shared" si="19"/>
        <v>I</v>
      </c>
      <c r="C252" s="2">
        <f t="shared" si="20"/>
        <v>21026.623</v>
      </c>
      <c r="D252" t="str">
        <f t="shared" si="21"/>
        <v>vis</v>
      </c>
      <c r="E252">
        <f>VLOOKUP(C252,'Active 1'!C$21:E$969,3,FALSE)</f>
        <v>-27079.586347760411</v>
      </c>
      <c r="F252" s="17" t="s">
        <v>185</v>
      </c>
      <c r="G252" t="str">
        <f t="shared" si="22"/>
        <v>21026.623</v>
      </c>
      <c r="H252" s="2">
        <f t="shared" si="23"/>
        <v>-27079</v>
      </c>
      <c r="I252" s="45" t="s">
        <v>889</v>
      </c>
      <c r="J252" s="46" t="s">
        <v>890</v>
      </c>
      <c r="K252" s="45">
        <v>-27079</v>
      </c>
      <c r="L252" s="45" t="s">
        <v>891</v>
      </c>
      <c r="M252" s="46" t="s">
        <v>745</v>
      </c>
      <c r="N252" s="46"/>
      <c r="O252" s="47" t="s">
        <v>746</v>
      </c>
      <c r="P252" s="47" t="s">
        <v>48</v>
      </c>
    </row>
    <row r="253" spans="1:16" x14ac:dyDescent="0.2">
      <c r="A253" s="2" t="str">
        <f t="shared" si="18"/>
        <v> VB 8.81 </v>
      </c>
      <c r="B253" s="17" t="str">
        <f t="shared" si="19"/>
        <v>I</v>
      </c>
      <c r="C253" s="2">
        <f t="shared" si="20"/>
        <v>21091.554</v>
      </c>
      <c r="D253" t="str">
        <f t="shared" si="21"/>
        <v>vis</v>
      </c>
      <c r="E253">
        <f>VLOOKUP(C253,'Active 1'!C$21:E$969,3,FALSE)</f>
        <v>-26981.418166832933</v>
      </c>
      <c r="F253" s="17" t="s">
        <v>185</v>
      </c>
      <c r="G253" t="str">
        <f t="shared" si="22"/>
        <v>21091.554</v>
      </c>
      <c r="H253" s="2">
        <f t="shared" si="23"/>
        <v>-26981</v>
      </c>
      <c r="I253" s="45" t="s">
        <v>892</v>
      </c>
      <c r="J253" s="46" t="s">
        <v>893</v>
      </c>
      <c r="K253" s="45">
        <v>-26981</v>
      </c>
      <c r="L253" s="45" t="s">
        <v>894</v>
      </c>
      <c r="M253" s="46" t="s">
        <v>745</v>
      </c>
      <c r="N253" s="46"/>
      <c r="O253" s="47" t="s">
        <v>746</v>
      </c>
      <c r="P253" s="47" t="s">
        <v>48</v>
      </c>
    </row>
    <row r="254" spans="1:16" x14ac:dyDescent="0.2">
      <c r="A254" s="2" t="str">
        <f t="shared" si="18"/>
        <v> VB 8.81 </v>
      </c>
      <c r="B254" s="17" t="str">
        <f t="shared" si="19"/>
        <v>I</v>
      </c>
      <c r="C254" s="2">
        <f t="shared" si="20"/>
        <v>21136.507000000001</v>
      </c>
      <c r="D254" t="str">
        <f t="shared" si="21"/>
        <v>vis</v>
      </c>
      <c r="E254">
        <f>VLOOKUP(C254,'Active 1'!C$21:E$969,3,FALSE)</f>
        <v>-26913.454417048812</v>
      </c>
      <c r="F254" s="17" t="s">
        <v>185</v>
      </c>
      <c r="G254" t="str">
        <f t="shared" si="22"/>
        <v>21136.507</v>
      </c>
      <c r="H254" s="2">
        <f t="shared" si="23"/>
        <v>-26913</v>
      </c>
      <c r="I254" s="45" t="s">
        <v>895</v>
      </c>
      <c r="J254" s="46" t="s">
        <v>896</v>
      </c>
      <c r="K254" s="45">
        <v>-26913</v>
      </c>
      <c r="L254" s="45" t="s">
        <v>897</v>
      </c>
      <c r="M254" s="46" t="s">
        <v>745</v>
      </c>
      <c r="N254" s="46"/>
      <c r="O254" s="47" t="s">
        <v>746</v>
      </c>
      <c r="P254" s="47" t="s">
        <v>48</v>
      </c>
    </row>
    <row r="255" spans="1:16" x14ac:dyDescent="0.2">
      <c r="A255" s="2" t="str">
        <f t="shared" si="18"/>
        <v> VB 8.81 </v>
      </c>
      <c r="B255" s="17" t="str">
        <f t="shared" si="19"/>
        <v>II</v>
      </c>
      <c r="C255" s="2">
        <f t="shared" si="20"/>
        <v>21284.927</v>
      </c>
      <c r="D255" t="str">
        <f t="shared" si="21"/>
        <v>vis</v>
      </c>
      <c r="E255">
        <f>VLOOKUP(C255,'Active 1'!C$21:E$969,3,FALSE)</f>
        <v>-26689.060500225478</v>
      </c>
      <c r="F255" s="17" t="s">
        <v>185</v>
      </c>
      <c r="G255" t="str">
        <f t="shared" si="22"/>
        <v>21284.927</v>
      </c>
      <c r="H255" s="2">
        <f t="shared" si="23"/>
        <v>-26688.5</v>
      </c>
      <c r="I255" s="45" t="s">
        <v>898</v>
      </c>
      <c r="J255" s="46" t="s">
        <v>899</v>
      </c>
      <c r="K255" s="45">
        <v>-26688.5</v>
      </c>
      <c r="L255" s="45" t="s">
        <v>900</v>
      </c>
      <c r="M255" s="46" t="s">
        <v>745</v>
      </c>
      <c r="N255" s="46"/>
      <c r="O255" s="47" t="s">
        <v>746</v>
      </c>
      <c r="P255" s="47" t="s">
        <v>48</v>
      </c>
    </row>
    <row r="256" spans="1:16" x14ac:dyDescent="0.2">
      <c r="A256" s="2" t="str">
        <f t="shared" si="18"/>
        <v> VB 8.81 </v>
      </c>
      <c r="B256" s="17" t="str">
        <f t="shared" si="19"/>
        <v>II</v>
      </c>
      <c r="C256" s="2">
        <f t="shared" si="20"/>
        <v>21333.84</v>
      </c>
      <c r="D256" t="str">
        <f t="shared" si="21"/>
        <v>vis</v>
      </c>
      <c r="E256">
        <f>VLOOKUP(C256,'Active 1'!C$21:E$969,3,FALSE)</f>
        <v>-26615.109687305521</v>
      </c>
      <c r="F256" s="17" t="s">
        <v>185</v>
      </c>
      <c r="G256" t="str">
        <f t="shared" si="22"/>
        <v>21333.840</v>
      </c>
      <c r="H256" s="2">
        <f t="shared" si="23"/>
        <v>-26614.5</v>
      </c>
      <c r="I256" s="45" t="s">
        <v>901</v>
      </c>
      <c r="J256" s="46" t="s">
        <v>902</v>
      </c>
      <c r="K256" s="45">
        <v>-26614.5</v>
      </c>
      <c r="L256" s="45" t="s">
        <v>903</v>
      </c>
      <c r="M256" s="46" t="s">
        <v>745</v>
      </c>
      <c r="N256" s="46"/>
      <c r="O256" s="47" t="s">
        <v>746</v>
      </c>
      <c r="P256" s="47" t="s">
        <v>48</v>
      </c>
    </row>
    <row r="257" spans="1:16" x14ac:dyDescent="0.2">
      <c r="A257" s="2" t="str">
        <f t="shared" si="18"/>
        <v> VB 8.81 </v>
      </c>
      <c r="B257" s="17" t="str">
        <f t="shared" si="19"/>
        <v>I</v>
      </c>
      <c r="C257" s="2">
        <f t="shared" si="20"/>
        <v>21360.727999999999</v>
      </c>
      <c r="D257" t="str">
        <f t="shared" si="21"/>
        <v>vis</v>
      </c>
      <c r="E257">
        <f>VLOOKUP(C257,'Active 1'!C$21:E$969,3,FALSE)</f>
        <v>-26574.458133367065</v>
      </c>
      <c r="F257" s="17" t="s">
        <v>185</v>
      </c>
      <c r="G257" t="str">
        <f t="shared" si="22"/>
        <v>21360.728</v>
      </c>
      <c r="H257" s="2">
        <f t="shared" si="23"/>
        <v>-26574</v>
      </c>
      <c r="I257" s="45" t="s">
        <v>904</v>
      </c>
      <c r="J257" s="46" t="s">
        <v>905</v>
      </c>
      <c r="K257" s="45">
        <v>-26574</v>
      </c>
      <c r="L257" s="45" t="s">
        <v>906</v>
      </c>
      <c r="M257" s="46" t="s">
        <v>745</v>
      </c>
      <c r="N257" s="46"/>
      <c r="O257" s="47" t="s">
        <v>746</v>
      </c>
      <c r="P257" s="47" t="s">
        <v>48</v>
      </c>
    </row>
    <row r="258" spans="1:16" x14ac:dyDescent="0.2">
      <c r="A258" s="2" t="str">
        <f t="shared" si="18"/>
        <v> VB 8.81 </v>
      </c>
      <c r="B258" s="17" t="str">
        <f t="shared" si="19"/>
        <v>I</v>
      </c>
      <c r="C258" s="2">
        <f t="shared" si="20"/>
        <v>21397.708999999999</v>
      </c>
      <c r="D258" t="str">
        <f t="shared" si="21"/>
        <v>vis</v>
      </c>
      <c r="E258">
        <f>VLOOKUP(C258,'Active 1'!C$21:E$969,3,FALSE)</f>
        <v>-26518.547127855385</v>
      </c>
      <c r="F258" s="17" t="s">
        <v>185</v>
      </c>
      <c r="G258" t="str">
        <f t="shared" si="22"/>
        <v>21397.709</v>
      </c>
      <c r="H258" s="2">
        <f t="shared" si="23"/>
        <v>-26518</v>
      </c>
      <c r="I258" s="45" t="s">
        <v>907</v>
      </c>
      <c r="J258" s="46" t="s">
        <v>908</v>
      </c>
      <c r="K258" s="45">
        <v>-26518</v>
      </c>
      <c r="L258" s="45" t="s">
        <v>850</v>
      </c>
      <c r="M258" s="46" t="s">
        <v>745</v>
      </c>
      <c r="N258" s="46"/>
      <c r="O258" s="47" t="s">
        <v>746</v>
      </c>
      <c r="P258" s="47" t="s">
        <v>48</v>
      </c>
    </row>
    <row r="259" spans="1:16" x14ac:dyDescent="0.2">
      <c r="A259" s="2" t="str">
        <f t="shared" si="18"/>
        <v> VB 8.81 </v>
      </c>
      <c r="B259" s="17" t="str">
        <f t="shared" si="19"/>
        <v>I</v>
      </c>
      <c r="C259" s="2">
        <f t="shared" si="20"/>
        <v>21407.686000000002</v>
      </c>
      <c r="D259" t="str">
        <f t="shared" si="21"/>
        <v>vis</v>
      </c>
      <c r="E259">
        <f>VLOOKUP(C259,'Active 1'!C$21:E$969,3,FALSE)</f>
        <v>-26503.463054899268</v>
      </c>
      <c r="F259" s="17" t="s">
        <v>185</v>
      </c>
      <c r="G259" t="str">
        <f t="shared" si="22"/>
        <v>21407.686</v>
      </c>
      <c r="H259" s="2">
        <f t="shared" si="23"/>
        <v>-26503</v>
      </c>
      <c r="I259" s="45" t="s">
        <v>909</v>
      </c>
      <c r="J259" s="46" t="s">
        <v>910</v>
      </c>
      <c r="K259" s="45">
        <v>-26503</v>
      </c>
      <c r="L259" s="45" t="s">
        <v>911</v>
      </c>
      <c r="M259" s="46" t="s">
        <v>745</v>
      </c>
      <c r="N259" s="46"/>
      <c r="O259" s="47" t="s">
        <v>746</v>
      </c>
      <c r="P259" s="47" t="s">
        <v>48</v>
      </c>
    </row>
    <row r="260" spans="1:16" x14ac:dyDescent="0.2">
      <c r="A260" s="2" t="str">
        <f t="shared" si="18"/>
        <v> VB 8.81 </v>
      </c>
      <c r="B260" s="17" t="str">
        <f t="shared" si="19"/>
        <v>II</v>
      </c>
      <c r="C260" s="2">
        <f t="shared" si="20"/>
        <v>21797.592000000001</v>
      </c>
      <c r="D260" t="str">
        <f t="shared" si="21"/>
        <v>vis</v>
      </c>
      <c r="E260">
        <f>VLOOKUP(C260,'Active 1'!C$21:E$969,3,FALSE)</f>
        <v>-25913.970166252733</v>
      </c>
      <c r="F260" s="17" t="s">
        <v>185</v>
      </c>
      <c r="G260" t="str">
        <f t="shared" si="22"/>
        <v>21797.592</v>
      </c>
      <c r="H260" s="2">
        <f t="shared" si="23"/>
        <v>-25913.5</v>
      </c>
      <c r="I260" s="45" t="s">
        <v>912</v>
      </c>
      <c r="J260" s="46" t="s">
        <v>913</v>
      </c>
      <c r="K260" s="45">
        <v>-25913.5</v>
      </c>
      <c r="L260" s="45" t="s">
        <v>914</v>
      </c>
      <c r="M260" s="46" t="s">
        <v>745</v>
      </c>
      <c r="N260" s="46"/>
      <c r="O260" s="47" t="s">
        <v>746</v>
      </c>
      <c r="P260" s="47" t="s">
        <v>48</v>
      </c>
    </row>
    <row r="261" spans="1:16" x14ac:dyDescent="0.2">
      <c r="A261" s="2" t="str">
        <f t="shared" si="18"/>
        <v> VB 8.81 </v>
      </c>
      <c r="B261" s="17" t="str">
        <f t="shared" si="19"/>
        <v>I</v>
      </c>
      <c r="C261" s="2">
        <f t="shared" si="20"/>
        <v>22071.803</v>
      </c>
      <c r="D261" t="str">
        <f t="shared" si="21"/>
        <v>vis</v>
      </c>
      <c r="E261">
        <f>VLOOKUP(C261,'Active 1'!C$21:E$969,3,FALSE)</f>
        <v>-25499.39476990424</v>
      </c>
      <c r="F261" s="17" t="s">
        <v>185</v>
      </c>
      <c r="G261" t="str">
        <f t="shared" si="22"/>
        <v>22071.803</v>
      </c>
      <c r="H261" s="2">
        <f t="shared" si="23"/>
        <v>-25499</v>
      </c>
      <c r="I261" s="45" t="s">
        <v>915</v>
      </c>
      <c r="J261" s="46" t="s">
        <v>916</v>
      </c>
      <c r="K261" s="45">
        <v>-25499</v>
      </c>
      <c r="L261" s="45" t="s">
        <v>917</v>
      </c>
      <c r="M261" s="46" t="s">
        <v>745</v>
      </c>
      <c r="N261" s="46"/>
      <c r="O261" s="47" t="s">
        <v>746</v>
      </c>
      <c r="P261" s="47" t="s">
        <v>48</v>
      </c>
    </row>
    <row r="262" spans="1:16" x14ac:dyDescent="0.2">
      <c r="A262" s="2" t="str">
        <f t="shared" si="18"/>
        <v> VB 8.81 </v>
      </c>
      <c r="B262" s="17" t="str">
        <f t="shared" si="19"/>
        <v>I</v>
      </c>
      <c r="C262" s="2">
        <f t="shared" si="20"/>
        <v>22132.621999999999</v>
      </c>
      <c r="D262" t="str">
        <f t="shared" si="21"/>
        <v>vis</v>
      </c>
      <c r="E262">
        <f>VLOOKUP(C262,'Active 1'!C$21:E$969,3,FALSE)</f>
        <v>-25407.443458576399</v>
      </c>
      <c r="F262" s="17" t="s">
        <v>185</v>
      </c>
      <c r="G262" t="str">
        <f t="shared" si="22"/>
        <v>22132.622</v>
      </c>
      <c r="H262" s="2">
        <f t="shared" si="23"/>
        <v>-25407</v>
      </c>
      <c r="I262" s="45" t="s">
        <v>918</v>
      </c>
      <c r="J262" s="46" t="s">
        <v>919</v>
      </c>
      <c r="K262" s="45">
        <v>-25407</v>
      </c>
      <c r="L262" s="45" t="s">
        <v>920</v>
      </c>
      <c r="M262" s="46" t="s">
        <v>745</v>
      </c>
      <c r="N262" s="46"/>
      <c r="O262" s="47" t="s">
        <v>746</v>
      </c>
      <c r="P262" s="47" t="s">
        <v>48</v>
      </c>
    </row>
    <row r="263" spans="1:16" x14ac:dyDescent="0.2">
      <c r="A263" s="2" t="str">
        <f t="shared" si="18"/>
        <v> VB 8.81 </v>
      </c>
      <c r="B263" s="17" t="str">
        <f t="shared" si="19"/>
        <v>II</v>
      </c>
      <c r="C263" s="2">
        <f t="shared" si="20"/>
        <v>22135.618999999999</v>
      </c>
      <c r="D263" t="str">
        <f t="shared" si="21"/>
        <v>vis</v>
      </c>
      <c r="E263">
        <f>VLOOKUP(C263,'Active 1'!C$21:E$969,3,FALSE)</f>
        <v>-25402.912340339506</v>
      </c>
      <c r="F263" s="17" t="s">
        <v>185</v>
      </c>
      <c r="G263" t="str">
        <f t="shared" si="22"/>
        <v>22135.619</v>
      </c>
      <c r="H263" s="2">
        <f t="shared" si="23"/>
        <v>-25402.5</v>
      </c>
      <c r="I263" s="45" t="s">
        <v>921</v>
      </c>
      <c r="J263" s="46" t="s">
        <v>922</v>
      </c>
      <c r="K263" s="45">
        <v>-25402.5</v>
      </c>
      <c r="L263" s="45" t="s">
        <v>923</v>
      </c>
      <c r="M263" s="46" t="s">
        <v>745</v>
      </c>
      <c r="N263" s="46"/>
      <c r="O263" s="47" t="s">
        <v>746</v>
      </c>
      <c r="P263" s="47" t="s">
        <v>48</v>
      </c>
    </row>
    <row r="264" spans="1:16" x14ac:dyDescent="0.2">
      <c r="A264" s="2" t="str">
        <f t="shared" si="18"/>
        <v> VB 8.81 </v>
      </c>
      <c r="B264" s="17" t="str">
        <f t="shared" si="19"/>
        <v>I</v>
      </c>
      <c r="C264" s="2">
        <f t="shared" si="20"/>
        <v>22138.602999999999</v>
      </c>
      <c r="D264" t="str">
        <f t="shared" si="21"/>
        <v>vis</v>
      </c>
      <c r="E264">
        <f>VLOOKUP(C264,'Active 1'!C$21:E$969,3,FALSE)</f>
        <v>-25398.400876602809</v>
      </c>
      <c r="F264" s="17" t="s">
        <v>185</v>
      </c>
      <c r="G264" t="str">
        <f t="shared" si="22"/>
        <v>22138.603</v>
      </c>
      <c r="H264" s="2">
        <f t="shared" si="23"/>
        <v>-25398</v>
      </c>
      <c r="I264" s="45" t="s">
        <v>924</v>
      </c>
      <c r="J264" s="46" t="s">
        <v>925</v>
      </c>
      <c r="K264" s="45">
        <v>-25398</v>
      </c>
      <c r="L264" s="45" t="s">
        <v>926</v>
      </c>
      <c r="M264" s="46" t="s">
        <v>745</v>
      </c>
      <c r="N264" s="46"/>
      <c r="O264" s="47" t="s">
        <v>746</v>
      </c>
      <c r="P264" s="47" t="s">
        <v>48</v>
      </c>
    </row>
    <row r="265" spans="1:16" x14ac:dyDescent="0.2">
      <c r="A265" s="2" t="str">
        <f t="shared" si="18"/>
        <v> VB 8.81 </v>
      </c>
      <c r="B265" s="17" t="str">
        <f t="shared" si="19"/>
        <v>I</v>
      </c>
      <c r="C265" s="2">
        <f t="shared" si="20"/>
        <v>22173.615000000002</v>
      </c>
      <c r="D265" t="str">
        <f t="shared" si="21"/>
        <v>vis</v>
      </c>
      <c r="E265">
        <f>VLOOKUP(C265,'Active 1'!C$21:E$969,3,FALSE)</f>
        <v>-25345.466771928106</v>
      </c>
      <c r="F265" s="17" t="s">
        <v>185</v>
      </c>
      <c r="G265" t="str">
        <f t="shared" si="22"/>
        <v>22173.615</v>
      </c>
      <c r="H265" s="2">
        <f t="shared" si="23"/>
        <v>-25345</v>
      </c>
      <c r="I265" s="45" t="s">
        <v>927</v>
      </c>
      <c r="J265" s="46" t="s">
        <v>928</v>
      </c>
      <c r="K265" s="45">
        <v>-25345</v>
      </c>
      <c r="L265" s="45" t="s">
        <v>929</v>
      </c>
      <c r="M265" s="46" t="s">
        <v>745</v>
      </c>
      <c r="N265" s="46"/>
      <c r="O265" s="47" t="s">
        <v>746</v>
      </c>
      <c r="P265" s="47" t="s">
        <v>48</v>
      </c>
    </row>
    <row r="266" spans="1:16" x14ac:dyDescent="0.2">
      <c r="A266" s="2" t="str">
        <f t="shared" si="18"/>
        <v> VB 8.81 </v>
      </c>
      <c r="B266" s="17" t="str">
        <f t="shared" si="19"/>
        <v>I</v>
      </c>
      <c r="C266" s="2">
        <f t="shared" si="20"/>
        <v>22187.567999999999</v>
      </c>
      <c r="D266" t="str">
        <f t="shared" si="21"/>
        <v>vis</v>
      </c>
      <c r="E266">
        <f>VLOOKUP(C266,'Active 1'!C$21:E$969,3,FALSE)</f>
        <v>-25324.371445682078</v>
      </c>
      <c r="F266" s="17" t="s">
        <v>185</v>
      </c>
      <c r="G266" t="str">
        <f t="shared" si="22"/>
        <v>22187.568</v>
      </c>
      <c r="H266" s="2">
        <f t="shared" si="23"/>
        <v>-25324</v>
      </c>
      <c r="I266" s="45" t="s">
        <v>930</v>
      </c>
      <c r="J266" s="46" t="s">
        <v>931</v>
      </c>
      <c r="K266" s="45">
        <v>-25324</v>
      </c>
      <c r="L266" s="45" t="s">
        <v>932</v>
      </c>
      <c r="M266" s="46" t="s">
        <v>745</v>
      </c>
      <c r="N266" s="46"/>
      <c r="O266" s="47" t="s">
        <v>746</v>
      </c>
      <c r="P266" s="47" t="s">
        <v>48</v>
      </c>
    </row>
    <row r="267" spans="1:16" x14ac:dyDescent="0.2">
      <c r="A267" s="2" t="str">
        <f t="shared" ref="A267:A330" si="24">P267</f>
        <v> VB 8.81 </v>
      </c>
      <c r="B267" s="17" t="str">
        <f t="shared" ref="B267:B330" si="25">IF(H267=INT(H267),"I","II")</f>
        <v>I</v>
      </c>
      <c r="C267" s="2">
        <f t="shared" ref="C267:C330" si="26">1*G267</f>
        <v>22843.735000000001</v>
      </c>
      <c r="D267" t="str">
        <f t="shared" ref="D267:D330" si="27">VLOOKUP(F267,I$1:J$5,2,FALSE)</f>
        <v>vis</v>
      </c>
      <c r="E267">
        <f>VLOOKUP(C267,'Active 1'!C$21:E$969,3,FALSE)</f>
        <v>-24332.32264349762</v>
      </c>
      <c r="F267" s="17" t="s">
        <v>185</v>
      </c>
      <c r="G267" t="str">
        <f t="shared" ref="G267:G330" si="28">MID(I267,3,LEN(I267)-3)</f>
        <v>22843.735</v>
      </c>
      <c r="H267" s="2">
        <f t="shared" ref="H267:H330" si="29">1*K267</f>
        <v>-24332</v>
      </c>
      <c r="I267" s="45" t="s">
        <v>933</v>
      </c>
      <c r="J267" s="46" t="s">
        <v>934</v>
      </c>
      <c r="K267" s="45">
        <v>-24332</v>
      </c>
      <c r="L267" s="45" t="s">
        <v>935</v>
      </c>
      <c r="M267" s="46" t="s">
        <v>745</v>
      </c>
      <c r="N267" s="46"/>
      <c r="O267" s="47" t="s">
        <v>746</v>
      </c>
      <c r="P267" s="47" t="s">
        <v>48</v>
      </c>
    </row>
    <row r="268" spans="1:16" x14ac:dyDescent="0.2">
      <c r="A268" s="2" t="str">
        <f t="shared" si="24"/>
        <v> VB 8.81 </v>
      </c>
      <c r="B268" s="17" t="str">
        <f t="shared" si="25"/>
        <v>I</v>
      </c>
      <c r="C268" s="2">
        <f t="shared" si="26"/>
        <v>23163.837</v>
      </c>
      <c r="D268" t="str">
        <f t="shared" si="27"/>
        <v>vis</v>
      </c>
      <c r="E268">
        <f>VLOOKUP(C268,'Active 1'!C$21:E$969,3,FALSE)</f>
        <v>-23848.365349581822</v>
      </c>
      <c r="F268" s="17" t="s">
        <v>185</v>
      </c>
      <c r="G268" t="str">
        <f t="shared" si="28"/>
        <v>23163.837</v>
      </c>
      <c r="H268" s="2">
        <f t="shared" si="29"/>
        <v>-23848</v>
      </c>
      <c r="I268" s="45" t="s">
        <v>936</v>
      </c>
      <c r="J268" s="46" t="s">
        <v>937</v>
      </c>
      <c r="K268" s="45">
        <v>-23848</v>
      </c>
      <c r="L268" s="45" t="s">
        <v>938</v>
      </c>
      <c r="M268" s="46" t="s">
        <v>745</v>
      </c>
      <c r="N268" s="46"/>
      <c r="O268" s="47" t="s">
        <v>746</v>
      </c>
      <c r="P268" s="47" t="s">
        <v>48</v>
      </c>
    </row>
    <row r="269" spans="1:16" x14ac:dyDescent="0.2">
      <c r="A269" s="2" t="str">
        <f t="shared" si="24"/>
        <v> VB 8.81 </v>
      </c>
      <c r="B269" s="17" t="str">
        <f t="shared" si="25"/>
        <v>I</v>
      </c>
      <c r="C269" s="2">
        <f t="shared" si="26"/>
        <v>23187.701000000001</v>
      </c>
      <c r="D269" t="str">
        <f t="shared" si="27"/>
        <v>pg</v>
      </c>
      <c r="E269">
        <f>VLOOKUP(C269,'Active 1'!C$21:E$969,3,FALSE)</f>
        <v>-23812.285734765272</v>
      </c>
      <c r="F269" s="17" t="str">
        <f>LEFT(M269,1)</f>
        <v>P</v>
      </c>
      <c r="G269" t="str">
        <f t="shared" si="28"/>
        <v>23187.701</v>
      </c>
      <c r="H269" s="2">
        <f t="shared" si="29"/>
        <v>-23812</v>
      </c>
      <c r="I269" s="45" t="s">
        <v>939</v>
      </c>
      <c r="J269" s="46" t="s">
        <v>940</v>
      </c>
      <c r="K269" s="45">
        <v>-23812</v>
      </c>
      <c r="L269" s="45" t="s">
        <v>941</v>
      </c>
      <c r="M269" s="46" t="s">
        <v>745</v>
      </c>
      <c r="N269" s="46"/>
      <c r="O269" s="47" t="s">
        <v>746</v>
      </c>
      <c r="P269" s="47" t="s">
        <v>48</v>
      </c>
    </row>
    <row r="270" spans="1:16" x14ac:dyDescent="0.2">
      <c r="A270" s="2" t="str">
        <f t="shared" si="24"/>
        <v> VB 8.81 </v>
      </c>
      <c r="B270" s="17" t="str">
        <f t="shared" si="25"/>
        <v>I</v>
      </c>
      <c r="C270" s="2">
        <f t="shared" si="26"/>
        <v>23546.792000000001</v>
      </c>
      <c r="D270" t="str">
        <f t="shared" si="27"/>
        <v>pg</v>
      </c>
      <c r="E270">
        <f>VLOOKUP(C270,'Active 1'!C$21:E$969,3,FALSE)</f>
        <v>-23269.381571000227</v>
      </c>
      <c r="F270" s="17" t="str">
        <f>LEFT(M270,1)</f>
        <v>P</v>
      </c>
      <c r="G270" t="str">
        <f t="shared" si="28"/>
        <v>23546.792</v>
      </c>
      <c r="H270" s="2">
        <f t="shared" si="29"/>
        <v>-23269</v>
      </c>
      <c r="I270" s="45" t="s">
        <v>942</v>
      </c>
      <c r="J270" s="46" t="s">
        <v>943</v>
      </c>
      <c r="K270" s="45">
        <v>-23269</v>
      </c>
      <c r="L270" s="45" t="s">
        <v>944</v>
      </c>
      <c r="M270" s="46" t="s">
        <v>745</v>
      </c>
      <c r="N270" s="46"/>
      <c r="O270" s="47" t="s">
        <v>746</v>
      </c>
      <c r="P270" s="47" t="s">
        <v>48</v>
      </c>
    </row>
    <row r="271" spans="1:16" x14ac:dyDescent="0.2">
      <c r="A271" s="2" t="str">
        <f t="shared" si="24"/>
        <v> VB 8.81 </v>
      </c>
      <c r="B271" s="17" t="str">
        <f t="shared" si="25"/>
        <v>I</v>
      </c>
      <c r="C271" s="2">
        <f t="shared" si="26"/>
        <v>23550.796999999999</v>
      </c>
      <c r="D271" t="str">
        <f t="shared" si="27"/>
        <v>pg</v>
      </c>
      <c r="E271">
        <f>VLOOKUP(C271,'Active 1'!C$21:E$969,3,FALSE)</f>
        <v>-23263.326473056037</v>
      </c>
      <c r="F271" s="17" t="str">
        <f>LEFT(M271,1)</f>
        <v>P</v>
      </c>
      <c r="G271" t="str">
        <f t="shared" si="28"/>
        <v>23550.797</v>
      </c>
      <c r="H271" s="2">
        <f t="shared" si="29"/>
        <v>-23263</v>
      </c>
      <c r="I271" s="45" t="s">
        <v>945</v>
      </c>
      <c r="J271" s="46" t="s">
        <v>946</v>
      </c>
      <c r="K271" s="45">
        <v>-23263</v>
      </c>
      <c r="L271" s="45" t="s">
        <v>947</v>
      </c>
      <c r="M271" s="46" t="s">
        <v>745</v>
      </c>
      <c r="N271" s="46"/>
      <c r="O271" s="47" t="s">
        <v>746</v>
      </c>
      <c r="P271" s="47" t="s">
        <v>48</v>
      </c>
    </row>
    <row r="272" spans="1:16" x14ac:dyDescent="0.2">
      <c r="A272" s="2" t="str">
        <f t="shared" si="24"/>
        <v> VB 8.81 </v>
      </c>
      <c r="B272" s="17" t="str">
        <f t="shared" si="25"/>
        <v>I</v>
      </c>
      <c r="C272" s="2">
        <f t="shared" si="26"/>
        <v>23587.682000000001</v>
      </c>
      <c r="D272" t="str">
        <f t="shared" si="27"/>
        <v>pg</v>
      </c>
      <c r="E272">
        <f>VLOOKUP(C272,'Active 1'!C$21:E$969,3,FALSE)</f>
        <v>-23207.560608468855</v>
      </c>
      <c r="F272" s="17" t="str">
        <f>LEFT(M272,1)</f>
        <v>P</v>
      </c>
      <c r="G272" t="str">
        <f t="shared" si="28"/>
        <v>23587.682</v>
      </c>
      <c r="H272" s="2">
        <f t="shared" si="29"/>
        <v>-23207</v>
      </c>
      <c r="I272" s="45" t="s">
        <v>948</v>
      </c>
      <c r="J272" s="46" t="s">
        <v>949</v>
      </c>
      <c r="K272" s="45">
        <v>-23207</v>
      </c>
      <c r="L272" s="45" t="s">
        <v>900</v>
      </c>
      <c r="M272" s="46" t="s">
        <v>745</v>
      </c>
      <c r="N272" s="46"/>
      <c r="O272" s="47" t="s">
        <v>746</v>
      </c>
      <c r="P272" s="47" t="s">
        <v>48</v>
      </c>
    </row>
    <row r="273" spans="1:16" x14ac:dyDescent="0.2">
      <c r="A273" s="2" t="str">
        <f t="shared" si="24"/>
        <v> VB 8.81 </v>
      </c>
      <c r="B273" s="17" t="str">
        <f t="shared" si="25"/>
        <v>I</v>
      </c>
      <c r="C273" s="2">
        <f t="shared" si="26"/>
        <v>24018.536</v>
      </c>
      <c r="D273" t="str">
        <f t="shared" si="27"/>
        <v>pg</v>
      </c>
      <c r="E273">
        <f>VLOOKUP(C273,'Active 1'!C$21:E$969,3,FALSE)</f>
        <v>-22556.159067982393</v>
      </c>
      <c r="F273" s="17" t="str">
        <f>LEFT(M273,1)</f>
        <v>P</v>
      </c>
      <c r="G273" t="str">
        <f t="shared" si="28"/>
        <v>24018.536</v>
      </c>
      <c r="H273" s="2">
        <f t="shared" si="29"/>
        <v>-22556</v>
      </c>
      <c r="I273" s="45" t="s">
        <v>950</v>
      </c>
      <c r="J273" s="46" t="s">
        <v>951</v>
      </c>
      <c r="K273" s="45">
        <v>-22556</v>
      </c>
      <c r="L273" s="45" t="s">
        <v>952</v>
      </c>
      <c r="M273" s="46" t="s">
        <v>745</v>
      </c>
      <c r="N273" s="46"/>
      <c r="O273" s="47" t="s">
        <v>746</v>
      </c>
      <c r="P273" s="47" t="s">
        <v>48</v>
      </c>
    </row>
    <row r="274" spans="1:16" x14ac:dyDescent="0.2">
      <c r="A274" s="2" t="str">
        <f t="shared" si="24"/>
        <v> VB 8.81 </v>
      </c>
      <c r="B274" s="17" t="str">
        <f t="shared" si="25"/>
        <v>I</v>
      </c>
      <c r="C274" s="2">
        <f t="shared" si="26"/>
        <v>24314.664000000001</v>
      </c>
      <c r="D274" t="str">
        <f t="shared" si="27"/>
        <v>vis</v>
      </c>
      <c r="E274">
        <f>VLOOKUP(C274,'Active 1'!C$21:E$969,3,FALSE)</f>
        <v>-22108.44769619247</v>
      </c>
      <c r="F274" s="17" t="s">
        <v>185</v>
      </c>
      <c r="G274" t="str">
        <f t="shared" si="28"/>
        <v>24314.664</v>
      </c>
      <c r="H274" s="2">
        <f t="shared" si="29"/>
        <v>-22108</v>
      </c>
      <c r="I274" s="45" t="s">
        <v>953</v>
      </c>
      <c r="J274" s="46" t="s">
        <v>954</v>
      </c>
      <c r="K274" s="45">
        <v>-22108</v>
      </c>
      <c r="L274" s="45" t="s">
        <v>955</v>
      </c>
      <c r="M274" s="46" t="s">
        <v>745</v>
      </c>
      <c r="N274" s="46"/>
      <c r="O274" s="47" t="s">
        <v>746</v>
      </c>
      <c r="P274" s="47" t="s">
        <v>48</v>
      </c>
    </row>
    <row r="275" spans="1:16" x14ac:dyDescent="0.2">
      <c r="A275" s="2" t="str">
        <f t="shared" si="24"/>
        <v> VB 8.81 </v>
      </c>
      <c r="B275" s="17" t="str">
        <f t="shared" si="25"/>
        <v>I</v>
      </c>
      <c r="C275" s="2">
        <f t="shared" si="26"/>
        <v>24314.697</v>
      </c>
      <c r="D275" t="str">
        <f t="shared" si="27"/>
        <v>vis</v>
      </c>
      <c r="E275">
        <f>VLOOKUP(C275,'Active 1'!C$21:E$969,3,FALSE)</f>
        <v>-22108.397803999673</v>
      </c>
      <c r="F275" s="17" t="s">
        <v>185</v>
      </c>
      <c r="G275" t="str">
        <f t="shared" si="28"/>
        <v>24314.697</v>
      </c>
      <c r="H275" s="2">
        <f t="shared" si="29"/>
        <v>-22108</v>
      </c>
      <c r="I275" s="45" t="s">
        <v>956</v>
      </c>
      <c r="J275" s="46" t="s">
        <v>957</v>
      </c>
      <c r="K275" s="45">
        <v>-22108</v>
      </c>
      <c r="L275" s="45" t="s">
        <v>749</v>
      </c>
      <c r="M275" s="46" t="s">
        <v>745</v>
      </c>
      <c r="N275" s="46"/>
      <c r="O275" s="47" t="s">
        <v>746</v>
      </c>
      <c r="P275" s="47" t="s">
        <v>48</v>
      </c>
    </row>
    <row r="276" spans="1:16" x14ac:dyDescent="0.2">
      <c r="A276" s="2" t="str">
        <f t="shared" si="24"/>
        <v> VB 8.81 </v>
      </c>
      <c r="B276" s="17" t="str">
        <f t="shared" si="25"/>
        <v>I</v>
      </c>
      <c r="C276" s="2">
        <f t="shared" si="26"/>
        <v>24326.633000000002</v>
      </c>
      <c r="D276" t="str">
        <f t="shared" si="27"/>
        <v>vis</v>
      </c>
      <c r="E276">
        <f>VLOOKUP(C276,'Active 1'!C$21:E$969,3,FALSE)</f>
        <v>-22090.351949052874</v>
      </c>
      <c r="F276" s="17" t="s">
        <v>185</v>
      </c>
      <c r="G276" t="str">
        <f t="shared" si="28"/>
        <v>24326.633</v>
      </c>
      <c r="H276" s="2">
        <f t="shared" si="29"/>
        <v>-22090</v>
      </c>
      <c r="I276" s="45" t="s">
        <v>958</v>
      </c>
      <c r="J276" s="46" t="s">
        <v>959</v>
      </c>
      <c r="K276" s="45">
        <v>-22090</v>
      </c>
      <c r="L276" s="45" t="s">
        <v>960</v>
      </c>
      <c r="M276" s="46" t="s">
        <v>745</v>
      </c>
      <c r="N276" s="46"/>
      <c r="O276" s="47" t="s">
        <v>746</v>
      </c>
      <c r="P276" s="47" t="s">
        <v>48</v>
      </c>
    </row>
    <row r="277" spans="1:16" x14ac:dyDescent="0.2">
      <c r="A277" s="2" t="str">
        <f t="shared" si="24"/>
        <v> VB 8.81 </v>
      </c>
      <c r="B277" s="17" t="str">
        <f t="shared" si="25"/>
        <v>I</v>
      </c>
      <c r="C277" s="2">
        <f t="shared" si="26"/>
        <v>24373.573</v>
      </c>
      <c r="D277" t="str">
        <f t="shared" si="27"/>
        <v>vis</v>
      </c>
      <c r="E277">
        <f>VLOOKUP(C277,'Active 1'!C$21:E$969,3,FALSE)</f>
        <v>-22019.384084508427</v>
      </c>
      <c r="F277" s="17" t="s">
        <v>185</v>
      </c>
      <c r="G277" t="str">
        <f t="shared" si="28"/>
        <v>24373.573</v>
      </c>
      <c r="H277" s="2">
        <f t="shared" si="29"/>
        <v>-22019</v>
      </c>
      <c r="I277" s="45" t="s">
        <v>961</v>
      </c>
      <c r="J277" s="46" t="s">
        <v>962</v>
      </c>
      <c r="K277" s="45">
        <v>-22019</v>
      </c>
      <c r="L277" s="45" t="s">
        <v>963</v>
      </c>
      <c r="M277" s="46" t="s">
        <v>745</v>
      </c>
      <c r="N277" s="46"/>
      <c r="O277" s="47" t="s">
        <v>746</v>
      </c>
      <c r="P277" s="47" t="s">
        <v>48</v>
      </c>
    </row>
    <row r="278" spans="1:16" x14ac:dyDescent="0.2">
      <c r="A278" s="2" t="str">
        <f t="shared" si="24"/>
        <v> VB 8.81 </v>
      </c>
      <c r="B278" s="17" t="str">
        <f t="shared" si="25"/>
        <v>I</v>
      </c>
      <c r="C278" s="2">
        <f t="shared" si="26"/>
        <v>24640.798999999999</v>
      </c>
      <c r="D278" t="str">
        <f t="shared" si="27"/>
        <v>vis</v>
      </c>
      <c r="E278">
        <f>VLOOKUP(C278,'Active 1'!C$21:E$969,3,FALSE)</f>
        <v>-21615.369202302307</v>
      </c>
      <c r="F278" s="17" t="s">
        <v>185</v>
      </c>
      <c r="G278" t="str">
        <f t="shared" si="28"/>
        <v>24640.799</v>
      </c>
      <c r="H278" s="2">
        <f t="shared" si="29"/>
        <v>-21615</v>
      </c>
      <c r="I278" s="45" t="s">
        <v>964</v>
      </c>
      <c r="J278" s="46" t="s">
        <v>965</v>
      </c>
      <c r="K278" s="45">
        <v>-21615</v>
      </c>
      <c r="L278" s="45" t="s">
        <v>966</v>
      </c>
      <c r="M278" s="46" t="s">
        <v>745</v>
      </c>
      <c r="N278" s="46"/>
      <c r="O278" s="47" t="s">
        <v>746</v>
      </c>
      <c r="P278" s="47" t="s">
        <v>48</v>
      </c>
    </row>
    <row r="279" spans="1:16" x14ac:dyDescent="0.2">
      <c r="A279" s="2" t="str">
        <f t="shared" si="24"/>
        <v> VB 8.81 </v>
      </c>
      <c r="B279" s="17" t="str">
        <f t="shared" si="25"/>
        <v>I</v>
      </c>
      <c r="C279" s="2">
        <f t="shared" si="26"/>
        <v>24646.767</v>
      </c>
      <c r="D279" t="str">
        <f t="shared" si="27"/>
        <v>vis</v>
      </c>
      <c r="E279">
        <f>VLOOKUP(C279,'Active 1'!C$21:E$969,3,FALSE)</f>
        <v>-21606.346274828909</v>
      </c>
      <c r="F279" s="17" t="s">
        <v>185</v>
      </c>
      <c r="G279" t="str">
        <f t="shared" si="28"/>
        <v>24646.767</v>
      </c>
      <c r="H279" s="2">
        <f t="shared" si="29"/>
        <v>-21606</v>
      </c>
      <c r="I279" s="45" t="s">
        <v>967</v>
      </c>
      <c r="J279" s="46" t="s">
        <v>968</v>
      </c>
      <c r="K279" s="45">
        <v>-21606</v>
      </c>
      <c r="L279" s="45" t="s">
        <v>969</v>
      </c>
      <c r="M279" s="46" t="s">
        <v>745</v>
      </c>
      <c r="N279" s="46"/>
      <c r="O279" s="47" t="s">
        <v>746</v>
      </c>
      <c r="P279" s="47" t="s">
        <v>48</v>
      </c>
    </row>
    <row r="280" spans="1:16" x14ac:dyDescent="0.2">
      <c r="A280" s="2" t="str">
        <f t="shared" si="24"/>
        <v> VB 8.81 </v>
      </c>
      <c r="B280" s="17" t="str">
        <f t="shared" si="25"/>
        <v>I</v>
      </c>
      <c r="C280" s="2">
        <f t="shared" si="26"/>
        <v>24656.725999999999</v>
      </c>
      <c r="D280" t="str">
        <f t="shared" si="27"/>
        <v>vis</v>
      </c>
      <c r="E280">
        <f>VLOOKUP(C280,'Active 1'!C$21:E$969,3,FALSE)</f>
        <v>-21591.289415796142</v>
      </c>
      <c r="F280" s="17" t="s">
        <v>185</v>
      </c>
      <c r="G280" t="str">
        <f t="shared" si="28"/>
        <v>24656.726</v>
      </c>
      <c r="H280" s="2">
        <f t="shared" si="29"/>
        <v>-21591</v>
      </c>
      <c r="I280" s="45" t="s">
        <v>970</v>
      </c>
      <c r="J280" s="46" t="s">
        <v>971</v>
      </c>
      <c r="K280" s="45">
        <v>-21591</v>
      </c>
      <c r="L280" s="45" t="s">
        <v>972</v>
      </c>
      <c r="M280" s="46" t="s">
        <v>745</v>
      </c>
      <c r="N280" s="46"/>
      <c r="O280" s="47" t="s">
        <v>746</v>
      </c>
      <c r="P280" s="47" t="s">
        <v>48</v>
      </c>
    </row>
    <row r="281" spans="1:16" x14ac:dyDescent="0.2">
      <c r="A281" s="2" t="str">
        <f t="shared" si="24"/>
        <v> VB 8.81 </v>
      </c>
      <c r="B281" s="17" t="str">
        <f t="shared" si="25"/>
        <v>I</v>
      </c>
      <c r="C281" s="2">
        <f t="shared" si="26"/>
        <v>24697.687000000002</v>
      </c>
      <c r="D281" t="str">
        <f t="shared" si="27"/>
        <v>vis</v>
      </c>
      <c r="E281">
        <f>VLOOKUP(C281,'Active 1'!C$21:E$969,3,FALSE)</f>
        <v>-21529.361109456018</v>
      </c>
      <c r="F281" s="17" t="s">
        <v>185</v>
      </c>
      <c r="G281" t="str">
        <f t="shared" si="28"/>
        <v>24697.687</v>
      </c>
      <c r="H281" s="2">
        <f t="shared" si="29"/>
        <v>-21529</v>
      </c>
      <c r="I281" s="45" t="s">
        <v>973</v>
      </c>
      <c r="J281" s="46" t="s">
        <v>974</v>
      </c>
      <c r="K281" s="45">
        <v>-21529</v>
      </c>
      <c r="L281" s="45" t="s">
        <v>975</v>
      </c>
      <c r="M281" s="46" t="s">
        <v>745</v>
      </c>
      <c r="N281" s="46"/>
      <c r="O281" s="47" t="s">
        <v>746</v>
      </c>
      <c r="P281" s="47" t="s">
        <v>48</v>
      </c>
    </row>
    <row r="282" spans="1:16" x14ac:dyDescent="0.2">
      <c r="A282" s="2" t="str">
        <f t="shared" si="24"/>
        <v> VB 8.81 </v>
      </c>
      <c r="B282" s="17" t="str">
        <f t="shared" si="25"/>
        <v>I</v>
      </c>
      <c r="C282" s="2">
        <f t="shared" si="26"/>
        <v>24713.643</v>
      </c>
      <c r="D282" t="str">
        <f t="shared" si="27"/>
        <v>vis</v>
      </c>
      <c r="E282">
        <f>VLOOKUP(C282,'Active 1'!C$21:E$969,3,FALSE)</f>
        <v>-21505.237478295574</v>
      </c>
      <c r="F282" s="17" t="s">
        <v>185</v>
      </c>
      <c r="G282" t="str">
        <f t="shared" si="28"/>
        <v>24713.643</v>
      </c>
      <c r="H282" s="2">
        <f t="shared" si="29"/>
        <v>-21505</v>
      </c>
      <c r="I282" s="45" t="s">
        <v>976</v>
      </c>
      <c r="J282" s="46" t="s">
        <v>977</v>
      </c>
      <c r="K282" s="45">
        <v>-21505</v>
      </c>
      <c r="L282" s="45" t="s">
        <v>978</v>
      </c>
      <c r="M282" s="46" t="s">
        <v>745</v>
      </c>
      <c r="N282" s="46"/>
      <c r="O282" s="47" t="s">
        <v>746</v>
      </c>
      <c r="P282" s="47" t="s">
        <v>48</v>
      </c>
    </row>
    <row r="283" spans="1:16" x14ac:dyDescent="0.2">
      <c r="A283" s="2" t="str">
        <f t="shared" si="24"/>
        <v> VB 8.81 </v>
      </c>
      <c r="B283" s="17" t="str">
        <f t="shared" si="25"/>
        <v>I</v>
      </c>
      <c r="C283" s="2">
        <f t="shared" si="26"/>
        <v>24978.813999999998</v>
      </c>
      <c r="D283" t="str">
        <f t="shared" si="27"/>
        <v>vis</v>
      </c>
      <c r="E283">
        <f>VLOOKUP(C283,'Active 1'!C$21:E$969,3,FALSE)</f>
        <v>-21104.329519004645</v>
      </c>
      <c r="F283" s="17" t="s">
        <v>185</v>
      </c>
      <c r="G283" t="str">
        <f t="shared" si="28"/>
        <v>24978.814</v>
      </c>
      <c r="H283" s="2">
        <f t="shared" si="29"/>
        <v>-21104</v>
      </c>
      <c r="I283" s="45" t="s">
        <v>979</v>
      </c>
      <c r="J283" s="46" t="s">
        <v>980</v>
      </c>
      <c r="K283" s="45">
        <v>-21104</v>
      </c>
      <c r="L283" s="45" t="s">
        <v>981</v>
      </c>
      <c r="M283" s="46" t="s">
        <v>745</v>
      </c>
      <c r="N283" s="46"/>
      <c r="O283" s="47" t="s">
        <v>746</v>
      </c>
      <c r="P283" s="47" t="s">
        <v>48</v>
      </c>
    </row>
    <row r="284" spans="1:16" x14ac:dyDescent="0.2">
      <c r="A284" s="2" t="str">
        <f t="shared" si="24"/>
        <v> VB 8.81 </v>
      </c>
      <c r="B284" s="17" t="str">
        <f t="shared" si="25"/>
        <v>I</v>
      </c>
      <c r="C284" s="2">
        <f t="shared" si="26"/>
        <v>24978.857</v>
      </c>
      <c r="D284" t="str">
        <f t="shared" si="27"/>
        <v>vis</v>
      </c>
      <c r="E284">
        <f>VLOOKUP(C284,'Active 1'!C$21:E$969,3,FALSE)</f>
        <v>-21104.264507965541</v>
      </c>
      <c r="F284" s="17" t="s">
        <v>185</v>
      </c>
      <c r="G284" t="str">
        <f t="shared" si="28"/>
        <v>24978.857</v>
      </c>
      <c r="H284" s="2">
        <f t="shared" si="29"/>
        <v>-21104</v>
      </c>
      <c r="I284" s="45" t="s">
        <v>982</v>
      </c>
      <c r="J284" s="46" t="s">
        <v>983</v>
      </c>
      <c r="K284" s="45">
        <v>-21104</v>
      </c>
      <c r="L284" s="45" t="s">
        <v>984</v>
      </c>
      <c r="M284" s="46" t="s">
        <v>745</v>
      </c>
      <c r="N284" s="46"/>
      <c r="O284" s="47" t="s">
        <v>746</v>
      </c>
      <c r="P284" s="47" t="s">
        <v>48</v>
      </c>
    </row>
    <row r="285" spans="1:16" x14ac:dyDescent="0.2">
      <c r="A285" s="2" t="str">
        <f t="shared" si="24"/>
        <v> VB 8.81 </v>
      </c>
      <c r="B285" s="17" t="str">
        <f t="shared" si="25"/>
        <v>I</v>
      </c>
      <c r="C285" s="2">
        <f t="shared" si="26"/>
        <v>25035.672999999999</v>
      </c>
      <c r="D285" t="str">
        <f t="shared" si="27"/>
        <v>vis</v>
      </c>
      <c r="E285">
        <f>VLOOKUP(C285,'Active 1'!C$21:E$969,3,FALSE)</f>
        <v>-21018.365270812636</v>
      </c>
      <c r="F285" s="17" t="s">
        <v>185</v>
      </c>
      <c r="G285" t="str">
        <f t="shared" si="28"/>
        <v>25035.673</v>
      </c>
      <c r="H285" s="2">
        <f t="shared" si="29"/>
        <v>-21018</v>
      </c>
      <c r="I285" s="45" t="s">
        <v>985</v>
      </c>
      <c r="J285" s="46" t="s">
        <v>986</v>
      </c>
      <c r="K285" s="45">
        <v>-21018</v>
      </c>
      <c r="L285" s="45" t="s">
        <v>938</v>
      </c>
      <c r="M285" s="46" t="s">
        <v>745</v>
      </c>
      <c r="N285" s="46"/>
      <c r="O285" s="47" t="s">
        <v>746</v>
      </c>
      <c r="P285" s="47" t="s">
        <v>48</v>
      </c>
    </row>
    <row r="286" spans="1:16" x14ac:dyDescent="0.2">
      <c r="A286" s="2" t="str">
        <f t="shared" si="24"/>
        <v> VB 8.81 </v>
      </c>
      <c r="B286" s="17" t="str">
        <f t="shared" si="25"/>
        <v>I</v>
      </c>
      <c r="C286" s="2">
        <f t="shared" si="26"/>
        <v>25096.576000000001</v>
      </c>
      <c r="D286" t="str">
        <f t="shared" si="27"/>
        <v>vis</v>
      </c>
      <c r="E286">
        <f>VLOOKUP(C286,'Active 1'!C$21:E$969,3,FALSE)</f>
        <v>-20926.286961175847</v>
      </c>
      <c r="F286" s="17" t="s">
        <v>185</v>
      </c>
      <c r="G286" t="str">
        <f t="shared" si="28"/>
        <v>25096.576</v>
      </c>
      <c r="H286" s="2">
        <f t="shared" si="29"/>
        <v>-20926</v>
      </c>
      <c r="I286" s="45" t="s">
        <v>987</v>
      </c>
      <c r="J286" s="46" t="s">
        <v>988</v>
      </c>
      <c r="K286" s="45">
        <v>-20926</v>
      </c>
      <c r="L286" s="45" t="s">
        <v>989</v>
      </c>
      <c r="M286" s="46" t="s">
        <v>745</v>
      </c>
      <c r="N286" s="46"/>
      <c r="O286" s="47" t="s">
        <v>746</v>
      </c>
      <c r="P286" s="47" t="s">
        <v>48</v>
      </c>
    </row>
    <row r="287" spans="1:16" x14ac:dyDescent="0.2">
      <c r="A287" s="2" t="str">
        <f t="shared" si="24"/>
        <v> VB 8.81 </v>
      </c>
      <c r="B287" s="17" t="str">
        <f t="shared" si="25"/>
        <v>I</v>
      </c>
      <c r="C287" s="2">
        <f t="shared" si="26"/>
        <v>25308.909</v>
      </c>
      <c r="D287" t="str">
        <f t="shared" si="27"/>
        <v>vis</v>
      </c>
      <c r="E287">
        <f>VLOOKUP(C287,'Active 1'!C$21:E$969,3,FALSE)</f>
        <v>-20605.263961978642</v>
      </c>
      <c r="F287" s="17" t="s">
        <v>185</v>
      </c>
      <c r="G287" t="str">
        <f t="shared" si="28"/>
        <v>25308.909</v>
      </c>
      <c r="H287" s="2">
        <f t="shared" si="29"/>
        <v>-20605</v>
      </c>
      <c r="I287" s="45" t="s">
        <v>990</v>
      </c>
      <c r="J287" s="46" t="s">
        <v>991</v>
      </c>
      <c r="K287" s="45">
        <v>-20605</v>
      </c>
      <c r="L287" s="45" t="s">
        <v>984</v>
      </c>
      <c r="M287" s="46" t="s">
        <v>745</v>
      </c>
      <c r="N287" s="46"/>
      <c r="O287" s="47" t="s">
        <v>746</v>
      </c>
      <c r="P287" s="47" t="s">
        <v>48</v>
      </c>
    </row>
    <row r="288" spans="1:16" x14ac:dyDescent="0.2">
      <c r="A288" s="2" t="str">
        <f t="shared" si="24"/>
        <v> VB 8.81 </v>
      </c>
      <c r="B288" s="17" t="str">
        <f t="shared" si="25"/>
        <v>II</v>
      </c>
      <c r="C288" s="2">
        <f t="shared" si="26"/>
        <v>25314.413</v>
      </c>
      <c r="D288" t="str">
        <f t="shared" si="27"/>
        <v>vis</v>
      </c>
      <c r="E288">
        <f>VLOOKUP(C288,'Active 1'!C$21:E$969,3,FALSE)</f>
        <v>-20596.942548973686</v>
      </c>
      <c r="F288" s="17" t="s">
        <v>185</v>
      </c>
      <c r="G288" t="str">
        <f t="shared" si="28"/>
        <v>25314.413</v>
      </c>
      <c r="H288" s="2">
        <f t="shared" si="29"/>
        <v>-20596.5</v>
      </c>
      <c r="I288" s="45" t="s">
        <v>992</v>
      </c>
      <c r="J288" s="46" t="s">
        <v>993</v>
      </c>
      <c r="K288" s="45">
        <v>-20596.5</v>
      </c>
      <c r="L288" s="45" t="s">
        <v>920</v>
      </c>
      <c r="M288" s="46" t="s">
        <v>745</v>
      </c>
      <c r="N288" s="46"/>
      <c r="O288" s="47" t="s">
        <v>746</v>
      </c>
      <c r="P288" s="47" t="s">
        <v>48</v>
      </c>
    </row>
    <row r="289" spans="1:16" x14ac:dyDescent="0.2">
      <c r="A289" s="2" t="str">
        <f t="shared" si="24"/>
        <v> VB 8.81 </v>
      </c>
      <c r="B289" s="17" t="str">
        <f t="shared" si="25"/>
        <v>I</v>
      </c>
      <c r="C289" s="2">
        <f t="shared" si="26"/>
        <v>25353.850999999999</v>
      </c>
      <c r="D289" t="str">
        <f t="shared" si="27"/>
        <v>vis</v>
      </c>
      <c r="E289">
        <f>VLOOKUP(C289,'Active 1'!C$21:E$969,3,FALSE)</f>
        <v>-20537.316842925458</v>
      </c>
      <c r="F289" s="17" t="s">
        <v>185</v>
      </c>
      <c r="G289" t="str">
        <f t="shared" si="28"/>
        <v>25353.851</v>
      </c>
      <c r="H289" s="2">
        <f t="shared" si="29"/>
        <v>-20537</v>
      </c>
      <c r="I289" s="45" t="s">
        <v>994</v>
      </c>
      <c r="J289" s="46" t="s">
        <v>995</v>
      </c>
      <c r="K289" s="45">
        <v>-20537</v>
      </c>
      <c r="L289" s="45" t="s">
        <v>996</v>
      </c>
      <c r="M289" s="46" t="s">
        <v>745</v>
      </c>
      <c r="N289" s="46"/>
      <c r="O289" s="47" t="s">
        <v>746</v>
      </c>
      <c r="P289" s="47" t="s">
        <v>48</v>
      </c>
    </row>
    <row r="290" spans="1:16" x14ac:dyDescent="0.2">
      <c r="A290" s="2" t="str">
        <f t="shared" si="24"/>
        <v> VB 8.81 </v>
      </c>
      <c r="B290" s="17" t="str">
        <f t="shared" si="25"/>
        <v>II</v>
      </c>
      <c r="C290" s="2">
        <f t="shared" si="26"/>
        <v>25356.807000000001</v>
      </c>
      <c r="D290" t="str">
        <f t="shared" si="27"/>
        <v>vis</v>
      </c>
      <c r="E290">
        <f>VLOOKUP(C290,'Active 1'!C$21:E$969,3,FALSE)</f>
        <v>-20532.847711958402</v>
      </c>
      <c r="F290" s="17" t="s">
        <v>185</v>
      </c>
      <c r="G290" t="str">
        <f t="shared" si="28"/>
        <v>25356.807</v>
      </c>
      <c r="H290" s="2">
        <f t="shared" si="29"/>
        <v>-20532.5</v>
      </c>
      <c r="I290" s="45" t="s">
        <v>997</v>
      </c>
      <c r="J290" s="46" t="s">
        <v>998</v>
      </c>
      <c r="K290" s="45">
        <v>-20532.5</v>
      </c>
      <c r="L290" s="45" t="s">
        <v>999</v>
      </c>
      <c r="M290" s="46" t="s">
        <v>745</v>
      </c>
      <c r="N290" s="46"/>
      <c r="O290" s="47" t="s">
        <v>746</v>
      </c>
      <c r="P290" s="47" t="s">
        <v>48</v>
      </c>
    </row>
    <row r="291" spans="1:16" x14ac:dyDescent="0.2">
      <c r="A291" s="2" t="str">
        <f t="shared" si="24"/>
        <v> VB 8.81 </v>
      </c>
      <c r="B291" s="17" t="str">
        <f t="shared" si="25"/>
        <v>II</v>
      </c>
      <c r="C291" s="2">
        <f t="shared" si="26"/>
        <v>25415.668000000001</v>
      </c>
      <c r="D291" t="str">
        <f t="shared" si="27"/>
        <v>vis</v>
      </c>
      <c r="E291">
        <f>VLOOKUP(C291,'Active 1'!C$21:E$969,3,FALSE)</f>
        <v>-20443.856670736608</v>
      </c>
      <c r="F291" s="17" t="s">
        <v>185</v>
      </c>
      <c r="G291" t="str">
        <f t="shared" si="28"/>
        <v>25415.668</v>
      </c>
      <c r="H291" s="2">
        <f t="shared" si="29"/>
        <v>-20443.5</v>
      </c>
      <c r="I291" s="45" t="s">
        <v>1000</v>
      </c>
      <c r="J291" s="46" t="s">
        <v>1001</v>
      </c>
      <c r="K291" s="45">
        <v>-20443.5</v>
      </c>
      <c r="L291" s="45" t="s">
        <v>1002</v>
      </c>
      <c r="M291" s="46" t="s">
        <v>745</v>
      </c>
      <c r="N291" s="46"/>
      <c r="O291" s="47" t="s">
        <v>746</v>
      </c>
      <c r="P291" s="47" t="s">
        <v>48</v>
      </c>
    </row>
    <row r="292" spans="1:16" x14ac:dyDescent="0.2">
      <c r="A292" s="2" t="str">
        <f t="shared" si="24"/>
        <v> VB 8.81 </v>
      </c>
      <c r="B292" s="17" t="str">
        <f t="shared" si="25"/>
        <v>II</v>
      </c>
      <c r="C292" s="2">
        <f t="shared" si="26"/>
        <v>25418.35</v>
      </c>
      <c r="D292" t="str">
        <f t="shared" si="27"/>
        <v>vis</v>
      </c>
      <c r="E292">
        <f>VLOOKUP(C292,'Active 1'!C$21:E$969,3,FALSE)</f>
        <v>-20439.801796158255</v>
      </c>
      <c r="F292" s="17" t="s">
        <v>185</v>
      </c>
      <c r="G292" t="str">
        <f t="shared" si="28"/>
        <v>25418.350</v>
      </c>
      <c r="H292" s="2">
        <f t="shared" si="29"/>
        <v>-20439.5</v>
      </c>
      <c r="I292" s="45" t="s">
        <v>1003</v>
      </c>
      <c r="J292" s="46" t="s">
        <v>1004</v>
      </c>
      <c r="K292" s="45">
        <v>-20439.5</v>
      </c>
      <c r="L292" s="45" t="s">
        <v>1005</v>
      </c>
      <c r="M292" s="46" t="s">
        <v>745</v>
      </c>
      <c r="N292" s="46"/>
      <c r="O292" s="47" t="s">
        <v>746</v>
      </c>
      <c r="P292" s="47" t="s">
        <v>48</v>
      </c>
    </row>
    <row r="293" spans="1:16" x14ac:dyDescent="0.2">
      <c r="A293" s="2" t="str">
        <f t="shared" si="24"/>
        <v> VB 8.81 </v>
      </c>
      <c r="B293" s="17" t="str">
        <f t="shared" si="25"/>
        <v>I</v>
      </c>
      <c r="C293" s="2">
        <f t="shared" si="26"/>
        <v>25739.473000000002</v>
      </c>
      <c r="D293" t="str">
        <f t="shared" si="27"/>
        <v>vis</v>
      </c>
      <c r="E293">
        <f>VLOOKUP(C293,'Active 1'!C$21:E$969,3,FALSE)</f>
        <v>-19954.300868034952</v>
      </c>
      <c r="F293" s="17" t="s">
        <v>185</v>
      </c>
      <c r="G293" t="str">
        <f t="shared" si="28"/>
        <v>25739.473</v>
      </c>
      <c r="H293" s="2">
        <f t="shared" si="29"/>
        <v>-19954</v>
      </c>
      <c r="I293" s="45" t="s">
        <v>1006</v>
      </c>
      <c r="J293" s="46" t="s">
        <v>1007</v>
      </c>
      <c r="K293" s="45">
        <v>-19954</v>
      </c>
      <c r="L293" s="45" t="s">
        <v>1008</v>
      </c>
      <c r="M293" s="46" t="s">
        <v>745</v>
      </c>
      <c r="N293" s="46"/>
      <c r="O293" s="47" t="s">
        <v>746</v>
      </c>
      <c r="P293" s="47" t="s">
        <v>48</v>
      </c>
    </row>
    <row r="294" spans="1:16" x14ac:dyDescent="0.2">
      <c r="A294" s="2" t="str">
        <f t="shared" si="24"/>
        <v> VB 8.81 </v>
      </c>
      <c r="B294" s="17" t="str">
        <f t="shared" si="25"/>
        <v>I</v>
      </c>
      <c r="C294" s="2">
        <f t="shared" si="26"/>
        <v>25748.737000000001</v>
      </c>
      <c r="D294" t="str">
        <f t="shared" si="27"/>
        <v>vis</v>
      </c>
      <c r="E294">
        <f>VLOOKUP(C294,'Active 1'!C$21:E$969,3,FALSE)</f>
        <v>-19940.294768820215</v>
      </c>
      <c r="F294" s="17" t="s">
        <v>185</v>
      </c>
      <c r="G294" t="str">
        <f t="shared" si="28"/>
        <v>25748.737</v>
      </c>
      <c r="H294" s="2">
        <f t="shared" si="29"/>
        <v>-19940</v>
      </c>
      <c r="I294" s="45" t="s">
        <v>1009</v>
      </c>
      <c r="J294" s="46" t="s">
        <v>1010</v>
      </c>
      <c r="K294" s="45">
        <v>-19940</v>
      </c>
      <c r="L294" s="45" t="s">
        <v>1011</v>
      </c>
      <c r="M294" s="46" t="s">
        <v>745</v>
      </c>
      <c r="N294" s="46"/>
      <c r="O294" s="47" t="s">
        <v>746</v>
      </c>
      <c r="P294" s="47" t="s">
        <v>48</v>
      </c>
    </row>
    <row r="295" spans="1:16" x14ac:dyDescent="0.2">
      <c r="A295" s="2" t="str">
        <f t="shared" si="24"/>
        <v>IBVS 77 </v>
      </c>
      <c r="B295" s="17" t="str">
        <f t="shared" si="25"/>
        <v>I</v>
      </c>
      <c r="C295" s="2">
        <f t="shared" si="26"/>
        <v>25827.413</v>
      </c>
      <c r="D295" t="str">
        <f t="shared" si="27"/>
        <v>vis</v>
      </c>
      <c r="E295">
        <f>VLOOKUP(C295,'Active 1'!C$21:E$969,3,FALSE)</f>
        <v>-19821.345733649803</v>
      </c>
      <c r="F295" s="17" t="s">
        <v>185</v>
      </c>
      <c r="G295" t="str">
        <f t="shared" si="28"/>
        <v>25827.413</v>
      </c>
      <c r="H295" s="2">
        <f t="shared" si="29"/>
        <v>-19821</v>
      </c>
      <c r="I295" s="45" t="s">
        <v>1012</v>
      </c>
      <c r="J295" s="46" t="s">
        <v>1013</v>
      </c>
      <c r="K295" s="45">
        <v>-19821</v>
      </c>
      <c r="L295" s="45" t="s">
        <v>969</v>
      </c>
      <c r="M295" s="46" t="s">
        <v>745</v>
      </c>
      <c r="N295" s="46"/>
      <c r="O295" s="47" t="s">
        <v>1014</v>
      </c>
      <c r="P295" s="48" t="s">
        <v>1015</v>
      </c>
    </row>
    <row r="296" spans="1:16" x14ac:dyDescent="0.2">
      <c r="A296" s="2" t="str">
        <f t="shared" si="24"/>
        <v> VB 8.81 </v>
      </c>
      <c r="B296" s="17" t="str">
        <f t="shared" si="25"/>
        <v>I</v>
      </c>
      <c r="C296" s="2">
        <f t="shared" si="26"/>
        <v>26129.691999999999</v>
      </c>
      <c r="D296" t="str">
        <f t="shared" si="27"/>
        <v>vis</v>
      </c>
      <c r="E296">
        <f>VLOOKUP(C296,'Active 1'!C$21:E$969,3,FALSE)</f>
        <v>-19364.334759499146</v>
      </c>
      <c r="F296" s="17" t="s">
        <v>185</v>
      </c>
      <c r="G296" t="str">
        <f t="shared" si="28"/>
        <v>26129.692</v>
      </c>
      <c r="H296" s="2">
        <f t="shared" si="29"/>
        <v>-19364</v>
      </c>
      <c r="I296" s="45" t="s">
        <v>1016</v>
      </c>
      <c r="J296" s="46" t="s">
        <v>1017</v>
      </c>
      <c r="K296" s="45">
        <v>-19364</v>
      </c>
      <c r="L296" s="45" t="s">
        <v>1018</v>
      </c>
      <c r="M296" s="46" t="s">
        <v>745</v>
      </c>
      <c r="N296" s="46"/>
      <c r="O296" s="47" t="s">
        <v>746</v>
      </c>
      <c r="P296" s="47" t="s">
        <v>48</v>
      </c>
    </row>
    <row r="297" spans="1:16" x14ac:dyDescent="0.2">
      <c r="A297" s="2" t="str">
        <f t="shared" si="24"/>
        <v> VB 8.81 </v>
      </c>
      <c r="B297" s="17" t="str">
        <f t="shared" si="25"/>
        <v>I</v>
      </c>
      <c r="C297" s="2">
        <f t="shared" si="26"/>
        <v>26131.690999999999</v>
      </c>
      <c r="D297" t="str">
        <f t="shared" si="27"/>
        <v>vis</v>
      </c>
      <c r="E297">
        <f>VLOOKUP(C297,'Active 1'!C$21:E$969,3,FALSE)</f>
        <v>-19361.312502123255</v>
      </c>
      <c r="F297" s="17" t="s">
        <v>185</v>
      </c>
      <c r="G297" t="str">
        <f t="shared" si="28"/>
        <v>26131.691</v>
      </c>
      <c r="H297" s="2">
        <f t="shared" si="29"/>
        <v>-19361</v>
      </c>
      <c r="I297" s="45" t="s">
        <v>1019</v>
      </c>
      <c r="J297" s="46" t="s">
        <v>1020</v>
      </c>
      <c r="K297" s="45">
        <v>-19361</v>
      </c>
      <c r="L297" s="45" t="s">
        <v>1021</v>
      </c>
      <c r="M297" s="46" t="s">
        <v>745</v>
      </c>
      <c r="N297" s="46"/>
      <c r="O297" s="47" t="s">
        <v>746</v>
      </c>
      <c r="P297" s="47" t="s">
        <v>48</v>
      </c>
    </row>
    <row r="298" spans="1:16" x14ac:dyDescent="0.2">
      <c r="A298" s="2" t="str">
        <f t="shared" si="24"/>
        <v> VB 8.81 </v>
      </c>
      <c r="B298" s="17" t="str">
        <f t="shared" si="25"/>
        <v>I</v>
      </c>
      <c r="C298" s="2">
        <f t="shared" si="26"/>
        <v>26188.582999999999</v>
      </c>
      <c r="D298" t="str">
        <f t="shared" si="27"/>
        <v>vis</v>
      </c>
      <c r="E298">
        <f>VLOOKUP(C298,'Active 1'!C$21:E$969,3,FALSE)</f>
        <v>-19275.298361738449</v>
      </c>
      <c r="F298" s="17" t="s">
        <v>185</v>
      </c>
      <c r="G298" t="str">
        <f t="shared" si="28"/>
        <v>26188.583</v>
      </c>
      <c r="H298" s="2">
        <f t="shared" si="29"/>
        <v>-19275</v>
      </c>
      <c r="I298" s="45" t="s">
        <v>1022</v>
      </c>
      <c r="J298" s="46" t="s">
        <v>1023</v>
      </c>
      <c r="K298" s="45">
        <v>-19275</v>
      </c>
      <c r="L298" s="45" t="s">
        <v>1024</v>
      </c>
      <c r="M298" s="46" t="s">
        <v>745</v>
      </c>
      <c r="N298" s="46"/>
      <c r="O298" s="47" t="s">
        <v>746</v>
      </c>
      <c r="P298" s="47" t="s">
        <v>48</v>
      </c>
    </row>
    <row r="299" spans="1:16" x14ac:dyDescent="0.2">
      <c r="A299" s="2" t="str">
        <f t="shared" si="24"/>
        <v> VB 8.81 </v>
      </c>
      <c r="B299" s="17" t="str">
        <f t="shared" si="25"/>
        <v>I</v>
      </c>
      <c r="C299" s="2">
        <f t="shared" si="26"/>
        <v>26471.732</v>
      </c>
      <c r="D299" t="str">
        <f t="shared" si="27"/>
        <v>vis</v>
      </c>
      <c r="E299">
        <f>VLOOKUP(C299,'Active 1'!C$21:E$969,3,FALSE)</f>
        <v>-18847.209740564682</v>
      </c>
      <c r="F299" s="17" t="s">
        <v>185</v>
      </c>
      <c r="G299" t="str">
        <f t="shared" si="28"/>
        <v>26471.732</v>
      </c>
      <c r="H299" s="2">
        <f t="shared" si="29"/>
        <v>-18847</v>
      </c>
      <c r="I299" s="45" t="s">
        <v>1025</v>
      </c>
      <c r="J299" s="46" t="s">
        <v>1026</v>
      </c>
      <c r="K299" s="45">
        <v>-18847</v>
      </c>
      <c r="L299" s="45" t="s">
        <v>1027</v>
      </c>
      <c r="M299" s="46" t="s">
        <v>745</v>
      </c>
      <c r="N299" s="46"/>
      <c r="O299" s="47" t="s">
        <v>746</v>
      </c>
      <c r="P299" s="47" t="s">
        <v>48</v>
      </c>
    </row>
    <row r="300" spans="1:16" x14ac:dyDescent="0.2">
      <c r="A300" s="2" t="str">
        <f t="shared" si="24"/>
        <v> VB 8.81 </v>
      </c>
      <c r="B300" s="17" t="str">
        <f t="shared" si="25"/>
        <v>I</v>
      </c>
      <c r="C300" s="2">
        <f t="shared" si="26"/>
        <v>26503.428</v>
      </c>
      <c r="D300" t="str">
        <f t="shared" si="27"/>
        <v>vis</v>
      </c>
      <c r="E300">
        <f>VLOOKUP(C300,'Active 1'!C$21:E$969,3,FALSE)</f>
        <v>-18799.289045323931</v>
      </c>
      <c r="F300" s="17" t="s">
        <v>185</v>
      </c>
      <c r="G300" t="str">
        <f t="shared" si="28"/>
        <v>26503.428</v>
      </c>
      <c r="H300" s="2">
        <f t="shared" si="29"/>
        <v>-18799</v>
      </c>
      <c r="I300" s="45" t="s">
        <v>1028</v>
      </c>
      <c r="J300" s="46" t="s">
        <v>1029</v>
      </c>
      <c r="K300" s="45">
        <v>-18799</v>
      </c>
      <c r="L300" s="45" t="s">
        <v>972</v>
      </c>
      <c r="M300" s="46" t="s">
        <v>745</v>
      </c>
      <c r="N300" s="46"/>
      <c r="O300" s="47" t="s">
        <v>746</v>
      </c>
      <c r="P300" s="47" t="s">
        <v>48</v>
      </c>
    </row>
    <row r="301" spans="1:16" x14ac:dyDescent="0.2">
      <c r="A301" s="2" t="str">
        <f t="shared" si="24"/>
        <v> VB 8.81 </v>
      </c>
      <c r="B301" s="17" t="str">
        <f t="shared" si="25"/>
        <v>I</v>
      </c>
      <c r="C301" s="2">
        <f t="shared" si="26"/>
        <v>26572.292000000001</v>
      </c>
      <c r="D301" t="str">
        <f t="shared" si="27"/>
        <v>vis</v>
      </c>
      <c r="E301">
        <f>VLOOKUP(C301,'Active 1'!C$21:E$969,3,FALSE)</f>
        <v>-18695.174622145634</v>
      </c>
      <c r="F301" s="17" t="s">
        <v>185</v>
      </c>
      <c r="G301" t="str">
        <f t="shared" si="28"/>
        <v>26572.292</v>
      </c>
      <c r="H301" s="2">
        <f t="shared" si="29"/>
        <v>-18695</v>
      </c>
      <c r="I301" s="45" t="s">
        <v>1030</v>
      </c>
      <c r="J301" s="46" t="s">
        <v>1031</v>
      </c>
      <c r="K301" s="45">
        <v>-18695</v>
      </c>
      <c r="L301" s="45" t="s">
        <v>1032</v>
      </c>
      <c r="M301" s="46" t="s">
        <v>745</v>
      </c>
      <c r="N301" s="46"/>
      <c r="O301" s="47" t="s">
        <v>746</v>
      </c>
      <c r="P301" s="47" t="s">
        <v>48</v>
      </c>
    </row>
    <row r="302" spans="1:16" x14ac:dyDescent="0.2">
      <c r="A302" s="2" t="str">
        <f t="shared" si="24"/>
        <v> VB 8.81 </v>
      </c>
      <c r="B302" s="17" t="str">
        <f t="shared" si="25"/>
        <v>I</v>
      </c>
      <c r="C302" s="2">
        <f t="shared" si="26"/>
        <v>26789.886999999999</v>
      </c>
      <c r="D302" t="str">
        <f t="shared" si="27"/>
        <v>vis</v>
      </c>
      <c r="E302">
        <f>VLOOKUP(C302,'Active 1'!C$21:E$969,3,FALSE)</f>
        <v>-18366.196086024003</v>
      </c>
      <c r="F302" s="17" t="s">
        <v>185</v>
      </c>
      <c r="G302" t="str">
        <f t="shared" si="28"/>
        <v>26789.887</v>
      </c>
      <c r="H302" s="2">
        <f t="shared" si="29"/>
        <v>-18366</v>
      </c>
      <c r="I302" s="45" t="s">
        <v>1033</v>
      </c>
      <c r="J302" s="46" t="s">
        <v>1034</v>
      </c>
      <c r="K302" s="45">
        <v>-18366</v>
      </c>
      <c r="L302" s="45" t="s">
        <v>1035</v>
      </c>
      <c r="M302" s="46" t="s">
        <v>745</v>
      </c>
      <c r="N302" s="46"/>
      <c r="O302" s="47" t="s">
        <v>746</v>
      </c>
      <c r="P302" s="47" t="s">
        <v>48</v>
      </c>
    </row>
    <row r="303" spans="1:16" x14ac:dyDescent="0.2">
      <c r="A303" s="2" t="str">
        <f t="shared" si="24"/>
        <v> VB 8.81 </v>
      </c>
      <c r="B303" s="17" t="str">
        <f t="shared" si="25"/>
        <v>II</v>
      </c>
      <c r="C303" s="2">
        <f t="shared" si="26"/>
        <v>26833.759999999998</v>
      </c>
      <c r="D303" t="str">
        <f t="shared" si="27"/>
        <v>vis</v>
      </c>
      <c r="E303">
        <f>VLOOKUP(C303,'Active 1'!C$21:E$969,3,FALSE)</f>
        <v>-18299.865171640562</v>
      </c>
      <c r="F303" s="17" t="s">
        <v>185</v>
      </c>
      <c r="G303" t="str">
        <f t="shared" si="28"/>
        <v>26833.760</v>
      </c>
      <c r="H303" s="2">
        <f t="shared" si="29"/>
        <v>-18299.5</v>
      </c>
      <c r="I303" s="45" t="s">
        <v>1036</v>
      </c>
      <c r="J303" s="46" t="s">
        <v>1037</v>
      </c>
      <c r="K303" s="45">
        <v>-18299.5</v>
      </c>
      <c r="L303" s="45" t="s">
        <v>938</v>
      </c>
      <c r="M303" s="46" t="s">
        <v>745</v>
      </c>
      <c r="N303" s="46"/>
      <c r="O303" s="47" t="s">
        <v>746</v>
      </c>
      <c r="P303" s="47" t="s">
        <v>48</v>
      </c>
    </row>
    <row r="304" spans="1:16" x14ac:dyDescent="0.2">
      <c r="A304" s="2" t="str">
        <f t="shared" si="24"/>
        <v> VB 8.81 </v>
      </c>
      <c r="B304" s="17" t="str">
        <f t="shared" si="25"/>
        <v>II</v>
      </c>
      <c r="C304" s="2">
        <f t="shared" si="26"/>
        <v>26851.708999999999</v>
      </c>
      <c r="D304" t="str">
        <f t="shared" si="27"/>
        <v>vis</v>
      </c>
      <c r="E304">
        <f>VLOOKUP(C304,'Active 1'!C$21:E$969,3,FALSE)</f>
        <v>-18272.728354412007</v>
      </c>
      <c r="F304" s="17" t="s">
        <v>185</v>
      </c>
      <c r="G304" t="str">
        <f t="shared" si="28"/>
        <v>26851.709</v>
      </c>
      <c r="H304" s="2">
        <f t="shared" si="29"/>
        <v>-18272.5</v>
      </c>
      <c r="I304" s="45" t="s">
        <v>1038</v>
      </c>
      <c r="J304" s="46" t="s">
        <v>1039</v>
      </c>
      <c r="K304" s="45">
        <v>-18272.5</v>
      </c>
      <c r="L304" s="45" t="s">
        <v>1040</v>
      </c>
      <c r="M304" s="46" t="s">
        <v>745</v>
      </c>
      <c r="N304" s="46"/>
      <c r="O304" s="47" t="s">
        <v>746</v>
      </c>
      <c r="P304" s="47" t="s">
        <v>48</v>
      </c>
    </row>
    <row r="305" spans="1:16" x14ac:dyDescent="0.2">
      <c r="A305" s="2" t="str">
        <f t="shared" si="24"/>
        <v>IBVS 77 </v>
      </c>
      <c r="B305" s="17" t="str">
        <f t="shared" si="25"/>
        <v>I</v>
      </c>
      <c r="C305" s="2">
        <f t="shared" si="26"/>
        <v>26886.451000000001</v>
      </c>
      <c r="D305" t="str">
        <f t="shared" si="27"/>
        <v>vis</v>
      </c>
      <c r="E305">
        <f>VLOOKUP(C305,'Active 1'!C$21:E$969,3,FALSE)</f>
        <v>-18220.202458587479</v>
      </c>
      <c r="F305" s="17" t="s">
        <v>185</v>
      </c>
      <c r="G305" t="str">
        <f t="shared" si="28"/>
        <v>26886.451</v>
      </c>
      <c r="H305" s="2">
        <f t="shared" si="29"/>
        <v>-18220</v>
      </c>
      <c r="I305" s="45" t="s">
        <v>1041</v>
      </c>
      <c r="J305" s="46" t="s">
        <v>1042</v>
      </c>
      <c r="K305" s="45">
        <v>-18220</v>
      </c>
      <c r="L305" s="45" t="s">
        <v>1043</v>
      </c>
      <c r="M305" s="46" t="s">
        <v>745</v>
      </c>
      <c r="N305" s="46"/>
      <c r="O305" s="47" t="s">
        <v>1014</v>
      </c>
      <c r="P305" s="48" t="s">
        <v>1015</v>
      </c>
    </row>
    <row r="306" spans="1:16" x14ac:dyDescent="0.2">
      <c r="A306" s="2" t="str">
        <f t="shared" si="24"/>
        <v> VB 8.81 </v>
      </c>
      <c r="B306" s="17" t="str">
        <f t="shared" si="25"/>
        <v>I</v>
      </c>
      <c r="C306" s="2">
        <f t="shared" si="26"/>
        <v>26890.397000000001</v>
      </c>
      <c r="D306" t="str">
        <f t="shared" si="27"/>
        <v>vis</v>
      </c>
      <c r="E306">
        <f>VLOOKUP(C306,'Active 1'!C$21:E$969,3,FALSE)</f>
        <v>-18214.236561836467</v>
      </c>
      <c r="F306" s="17" t="s">
        <v>185</v>
      </c>
      <c r="G306" t="str">
        <f t="shared" si="28"/>
        <v>26890.397</v>
      </c>
      <c r="H306" s="2">
        <f t="shared" si="29"/>
        <v>-18214</v>
      </c>
      <c r="I306" s="45" t="s">
        <v>1044</v>
      </c>
      <c r="J306" s="46" t="s">
        <v>1045</v>
      </c>
      <c r="K306" s="45">
        <v>-18214</v>
      </c>
      <c r="L306" s="45" t="s">
        <v>1046</v>
      </c>
      <c r="M306" s="46" t="s">
        <v>745</v>
      </c>
      <c r="N306" s="46"/>
      <c r="O306" s="47" t="s">
        <v>746</v>
      </c>
      <c r="P306" s="47" t="s">
        <v>48</v>
      </c>
    </row>
    <row r="307" spans="1:16" x14ac:dyDescent="0.2">
      <c r="A307" s="2" t="str">
        <f t="shared" si="24"/>
        <v> VB 8.81 </v>
      </c>
      <c r="B307" s="17" t="str">
        <f t="shared" si="25"/>
        <v>II</v>
      </c>
      <c r="C307" s="2">
        <f t="shared" si="26"/>
        <v>26900.629000000001</v>
      </c>
      <c r="D307" t="str">
        <f t="shared" si="27"/>
        <v>vis</v>
      </c>
      <c r="E307">
        <f>VLOOKUP(C307,'Active 1'!C$21:E$969,3,FALSE)</f>
        <v>-18198.766958299639</v>
      </c>
      <c r="F307" s="17" t="s">
        <v>185</v>
      </c>
      <c r="G307" t="str">
        <f t="shared" si="28"/>
        <v>26900.629</v>
      </c>
      <c r="H307" s="2">
        <f t="shared" si="29"/>
        <v>-18198.5</v>
      </c>
      <c r="I307" s="45" t="s">
        <v>1047</v>
      </c>
      <c r="J307" s="46" t="s">
        <v>1048</v>
      </c>
      <c r="K307" s="45">
        <v>-18198.5</v>
      </c>
      <c r="L307" s="45" t="s">
        <v>1049</v>
      </c>
      <c r="M307" s="46" t="s">
        <v>745</v>
      </c>
      <c r="N307" s="46"/>
      <c r="O307" s="47" t="s">
        <v>746</v>
      </c>
      <c r="P307" s="47" t="s">
        <v>48</v>
      </c>
    </row>
    <row r="308" spans="1:16" x14ac:dyDescent="0.2">
      <c r="A308" s="2" t="str">
        <f t="shared" si="24"/>
        <v> VB 8.81 </v>
      </c>
      <c r="B308" s="17" t="str">
        <f t="shared" si="25"/>
        <v>I</v>
      </c>
      <c r="C308" s="2">
        <f t="shared" si="26"/>
        <v>26909.606</v>
      </c>
      <c r="D308" t="str">
        <f t="shared" si="27"/>
        <v>vis</v>
      </c>
      <c r="E308">
        <f>VLOOKUP(C308,'Active 1'!C$21:E$969,3,FALSE)</f>
        <v>-18185.194769973787</v>
      </c>
      <c r="F308" s="17" t="s">
        <v>185</v>
      </c>
      <c r="G308" t="str">
        <f t="shared" si="28"/>
        <v>26909.606</v>
      </c>
      <c r="H308" s="2">
        <f t="shared" si="29"/>
        <v>-18185</v>
      </c>
      <c r="I308" s="45" t="s">
        <v>1050</v>
      </c>
      <c r="J308" s="46" t="s">
        <v>1051</v>
      </c>
      <c r="K308" s="45">
        <v>-18185</v>
      </c>
      <c r="L308" s="45" t="s">
        <v>1052</v>
      </c>
      <c r="M308" s="46" t="s">
        <v>745</v>
      </c>
      <c r="N308" s="46"/>
      <c r="O308" s="47" t="s">
        <v>746</v>
      </c>
      <c r="P308" s="47" t="s">
        <v>48</v>
      </c>
    </row>
    <row r="309" spans="1:16" x14ac:dyDescent="0.2">
      <c r="A309" s="2" t="str">
        <f t="shared" si="24"/>
        <v> VB 8.81 </v>
      </c>
      <c r="B309" s="17" t="str">
        <f t="shared" si="25"/>
        <v>I</v>
      </c>
      <c r="C309" s="2">
        <f t="shared" si="26"/>
        <v>26913.587</v>
      </c>
      <c r="D309" t="str">
        <f t="shared" si="27"/>
        <v>vis</v>
      </c>
      <c r="E309">
        <f>VLOOKUP(C309,'Active 1'!C$21:E$969,3,FALSE)</f>
        <v>-18179.175957260719</v>
      </c>
      <c r="F309" s="17" t="s">
        <v>185</v>
      </c>
      <c r="G309" t="str">
        <f t="shared" si="28"/>
        <v>26913.587</v>
      </c>
      <c r="H309" s="2">
        <f t="shared" si="29"/>
        <v>-18179</v>
      </c>
      <c r="I309" s="45" t="s">
        <v>1053</v>
      </c>
      <c r="J309" s="46" t="s">
        <v>1054</v>
      </c>
      <c r="K309" s="45">
        <v>-18179</v>
      </c>
      <c r="L309" s="45" t="s">
        <v>1055</v>
      </c>
      <c r="M309" s="46" t="s">
        <v>745</v>
      </c>
      <c r="N309" s="46"/>
      <c r="O309" s="47" t="s">
        <v>746</v>
      </c>
      <c r="P309" s="47" t="s">
        <v>48</v>
      </c>
    </row>
    <row r="310" spans="1:16" x14ac:dyDescent="0.2">
      <c r="A310" s="2" t="str">
        <f t="shared" si="24"/>
        <v> VB 8.81 </v>
      </c>
      <c r="B310" s="17" t="str">
        <f t="shared" si="25"/>
        <v>II</v>
      </c>
      <c r="C310" s="2">
        <f t="shared" si="26"/>
        <v>26941.59</v>
      </c>
      <c r="D310" t="str">
        <f t="shared" si="27"/>
        <v>vis</v>
      </c>
      <c r="E310">
        <f>VLOOKUP(C310,'Active 1'!C$21:E$969,3,FALSE)</f>
        <v>-18136.838651959519</v>
      </c>
      <c r="F310" s="17" t="s">
        <v>185</v>
      </c>
      <c r="G310" t="str">
        <f t="shared" si="28"/>
        <v>26941.590</v>
      </c>
      <c r="H310" s="2">
        <f t="shared" si="29"/>
        <v>-18136.5</v>
      </c>
      <c r="I310" s="45" t="s">
        <v>1056</v>
      </c>
      <c r="J310" s="46" t="s">
        <v>1057</v>
      </c>
      <c r="K310" s="45">
        <v>-18136.5</v>
      </c>
      <c r="L310" s="45" t="s">
        <v>1058</v>
      </c>
      <c r="M310" s="46" t="s">
        <v>745</v>
      </c>
      <c r="N310" s="46"/>
      <c r="O310" s="47" t="s">
        <v>746</v>
      </c>
      <c r="P310" s="47" t="s">
        <v>48</v>
      </c>
    </row>
    <row r="311" spans="1:16" x14ac:dyDescent="0.2">
      <c r="A311" s="2" t="str">
        <f t="shared" si="24"/>
        <v>IBVS 77 </v>
      </c>
      <c r="B311" s="17" t="str">
        <f t="shared" si="25"/>
        <v>I</v>
      </c>
      <c r="C311" s="2">
        <f t="shared" si="26"/>
        <v>27159.617999999999</v>
      </c>
      <c r="D311" t="str">
        <f t="shared" si="27"/>
        <v>vis</v>
      </c>
      <c r="E311">
        <f>VLOOKUP(C311,'Active 1'!C$21:E$969,3,FALSE)</f>
        <v>-17807.205469792982</v>
      </c>
      <c r="F311" s="17" t="s">
        <v>185</v>
      </c>
      <c r="G311" t="str">
        <f t="shared" si="28"/>
        <v>27159.618</v>
      </c>
      <c r="H311" s="2">
        <f t="shared" si="29"/>
        <v>-17807</v>
      </c>
      <c r="I311" s="45" t="s">
        <v>1059</v>
      </c>
      <c r="J311" s="46" t="s">
        <v>1060</v>
      </c>
      <c r="K311" s="45">
        <v>-17807</v>
      </c>
      <c r="L311" s="45" t="s">
        <v>1061</v>
      </c>
      <c r="M311" s="46" t="s">
        <v>745</v>
      </c>
      <c r="N311" s="46"/>
      <c r="O311" s="47" t="s">
        <v>1014</v>
      </c>
      <c r="P311" s="48" t="s">
        <v>1015</v>
      </c>
    </row>
    <row r="312" spans="1:16" x14ac:dyDescent="0.2">
      <c r="A312" s="2" t="str">
        <f t="shared" si="24"/>
        <v>IBVS 77 </v>
      </c>
      <c r="B312" s="17" t="str">
        <f t="shared" si="25"/>
        <v>I</v>
      </c>
      <c r="C312" s="2">
        <f t="shared" si="26"/>
        <v>27212.507000000001</v>
      </c>
      <c r="D312" t="str">
        <f t="shared" si="27"/>
        <v>vis</v>
      </c>
      <c r="E312">
        <f>VLOOKUP(C312,'Active 1'!C$21:E$969,3,FALSE)</f>
        <v>-17727.243403583103</v>
      </c>
      <c r="F312" s="17" t="s">
        <v>185</v>
      </c>
      <c r="G312" t="str">
        <f t="shared" si="28"/>
        <v>27212.507</v>
      </c>
      <c r="H312" s="2">
        <f t="shared" si="29"/>
        <v>-17727</v>
      </c>
      <c r="I312" s="45" t="s">
        <v>1062</v>
      </c>
      <c r="J312" s="46" t="s">
        <v>1063</v>
      </c>
      <c r="K312" s="45">
        <v>-17727</v>
      </c>
      <c r="L312" s="45" t="s">
        <v>1064</v>
      </c>
      <c r="M312" s="46" t="s">
        <v>745</v>
      </c>
      <c r="N312" s="46"/>
      <c r="O312" s="47" t="s">
        <v>1014</v>
      </c>
      <c r="P312" s="48" t="s">
        <v>1015</v>
      </c>
    </row>
    <row r="313" spans="1:16" x14ac:dyDescent="0.2">
      <c r="A313" s="2" t="str">
        <f t="shared" si="24"/>
        <v> VB 8.81 </v>
      </c>
      <c r="B313" s="17" t="str">
        <f t="shared" si="25"/>
        <v>II</v>
      </c>
      <c r="C313" s="2">
        <f t="shared" si="26"/>
        <v>27545.578000000001</v>
      </c>
      <c r="D313" t="str">
        <f t="shared" si="27"/>
        <v>vis</v>
      </c>
      <c r="E313">
        <f>VLOOKUP(C313,'Active 1'!C$21:E$969,3,FALSE)</f>
        <v>-17223.678477897447</v>
      </c>
      <c r="F313" s="17" t="s">
        <v>185</v>
      </c>
      <c r="G313" t="str">
        <f t="shared" si="28"/>
        <v>27545.578</v>
      </c>
      <c r="H313" s="2">
        <f t="shared" si="29"/>
        <v>-17223.5</v>
      </c>
      <c r="I313" s="45" t="s">
        <v>1065</v>
      </c>
      <c r="J313" s="46" t="s">
        <v>1066</v>
      </c>
      <c r="K313" s="45">
        <v>-17223.5</v>
      </c>
      <c r="L313" s="45" t="s">
        <v>1067</v>
      </c>
      <c r="M313" s="46" t="s">
        <v>745</v>
      </c>
      <c r="N313" s="46"/>
      <c r="O313" s="47" t="s">
        <v>746</v>
      </c>
      <c r="P313" s="47" t="s">
        <v>48</v>
      </c>
    </row>
    <row r="314" spans="1:16" x14ac:dyDescent="0.2">
      <c r="A314" s="2" t="str">
        <f t="shared" si="24"/>
        <v>IBVS 77 </v>
      </c>
      <c r="B314" s="17" t="str">
        <f t="shared" si="25"/>
        <v>I</v>
      </c>
      <c r="C314" s="2">
        <f t="shared" si="26"/>
        <v>27597.45</v>
      </c>
      <c r="D314" t="str">
        <f t="shared" si="27"/>
        <v>vis</v>
      </c>
      <c r="E314">
        <f>VLOOKUP(C314,'Active 1'!C$21:E$969,3,FALSE)</f>
        <v>-17145.253998356551</v>
      </c>
      <c r="F314" s="17" t="s">
        <v>185</v>
      </c>
      <c r="G314" t="str">
        <f t="shared" si="28"/>
        <v>27597.450</v>
      </c>
      <c r="H314" s="2">
        <f t="shared" si="29"/>
        <v>-17145</v>
      </c>
      <c r="I314" s="45" t="s">
        <v>1068</v>
      </c>
      <c r="J314" s="46" t="s">
        <v>1069</v>
      </c>
      <c r="K314" s="45">
        <v>-17145</v>
      </c>
      <c r="L314" s="45" t="s">
        <v>1070</v>
      </c>
      <c r="M314" s="46" t="s">
        <v>745</v>
      </c>
      <c r="N314" s="46"/>
      <c r="O314" s="47" t="s">
        <v>1014</v>
      </c>
      <c r="P314" s="48" t="s">
        <v>1015</v>
      </c>
    </row>
    <row r="315" spans="1:16" x14ac:dyDescent="0.2">
      <c r="A315" s="2" t="str">
        <f t="shared" si="24"/>
        <v> VB 8.81 </v>
      </c>
      <c r="B315" s="17" t="str">
        <f t="shared" si="25"/>
        <v>I</v>
      </c>
      <c r="C315" s="2">
        <f t="shared" si="26"/>
        <v>27946.697</v>
      </c>
      <c r="D315" t="str">
        <f t="shared" si="27"/>
        <v>vis</v>
      </c>
      <c r="E315">
        <f>VLOOKUP(C315,'Active 1'!C$21:E$969,3,FALSE)</f>
        <v>-16617.232826891795</v>
      </c>
      <c r="F315" s="17" t="s">
        <v>185</v>
      </c>
      <c r="G315" t="str">
        <f t="shared" si="28"/>
        <v>27946.697</v>
      </c>
      <c r="H315" s="2">
        <f t="shared" si="29"/>
        <v>-16617</v>
      </c>
      <c r="I315" s="45" t="s">
        <v>1071</v>
      </c>
      <c r="J315" s="46" t="s">
        <v>1072</v>
      </c>
      <c r="K315" s="45">
        <v>-16617</v>
      </c>
      <c r="L315" s="45" t="s">
        <v>1073</v>
      </c>
      <c r="M315" s="46" t="s">
        <v>745</v>
      </c>
      <c r="N315" s="46"/>
      <c r="O315" s="47" t="s">
        <v>746</v>
      </c>
      <c r="P315" s="47" t="s">
        <v>48</v>
      </c>
    </row>
    <row r="316" spans="1:16" x14ac:dyDescent="0.2">
      <c r="A316" s="2" t="str">
        <f t="shared" si="24"/>
        <v> VB 8.81 </v>
      </c>
      <c r="B316" s="17" t="str">
        <f t="shared" si="25"/>
        <v>II</v>
      </c>
      <c r="C316" s="2">
        <f t="shared" si="26"/>
        <v>27949.685000000001</v>
      </c>
      <c r="D316" t="str">
        <f t="shared" si="27"/>
        <v>vis</v>
      </c>
      <c r="E316">
        <f>VLOOKUP(C316,'Active 1'!C$21:E$969,3,FALSE)</f>
        <v>-16612.715315616577</v>
      </c>
      <c r="F316" s="17" t="s">
        <v>185</v>
      </c>
      <c r="G316" t="str">
        <f t="shared" si="28"/>
        <v>27949.685</v>
      </c>
      <c r="H316" s="2">
        <f t="shared" si="29"/>
        <v>-16612.5</v>
      </c>
      <c r="I316" s="45" t="s">
        <v>1074</v>
      </c>
      <c r="J316" s="46" t="s">
        <v>1075</v>
      </c>
      <c r="K316" s="45">
        <v>-16612.5</v>
      </c>
      <c r="L316" s="45" t="s">
        <v>1076</v>
      </c>
      <c r="M316" s="46" t="s">
        <v>745</v>
      </c>
      <c r="N316" s="46"/>
      <c r="O316" s="47" t="s">
        <v>746</v>
      </c>
      <c r="P316" s="47" t="s">
        <v>48</v>
      </c>
    </row>
    <row r="317" spans="1:16" x14ac:dyDescent="0.2">
      <c r="A317" s="2" t="str">
        <f t="shared" si="24"/>
        <v> VB 8.81 </v>
      </c>
      <c r="B317" s="17" t="str">
        <f t="shared" si="25"/>
        <v>I</v>
      </c>
      <c r="C317" s="2">
        <f t="shared" si="26"/>
        <v>28371.376</v>
      </c>
      <c r="D317" t="str">
        <f t="shared" si="27"/>
        <v>vis</v>
      </c>
      <c r="E317">
        <f>VLOOKUP(C317,'Active 1'!C$21:E$969,3,FALSE)</f>
        <v>-15975.167173997193</v>
      </c>
      <c r="F317" s="17" t="s">
        <v>185</v>
      </c>
      <c r="G317" t="str">
        <f t="shared" si="28"/>
        <v>28371.376</v>
      </c>
      <c r="H317" s="2">
        <f t="shared" si="29"/>
        <v>-15975</v>
      </c>
      <c r="I317" s="45" t="s">
        <v>1077</v>
      </c>
      <c r="J317" s="46" t="s">
        <v>1078</v>
      </c>
      <c r="K317" s="45">
        <v>-15975</v>
      </c>
      <c r="L317" s="45" t="s">
        <v>1079</v>
      </c>
      <c r="M317" s="46" t="s">
        <v>745</v>
      </c>
      <c r="N317" s="46"/>
      <c r="O317" s="47" t="s">
        <v>746</v>
      </c>
      <c r="P317" s="47" t="s">
        <v>48</v>
      </c>
    </row>
    <row r="318" spans="1:16" x14ac:dyDescent="0.2">
      <c r="A318" s="2" t="str">
        <f t="shared" si="24"/>
        <v> VB 8.81 </v>
      </c>
      <c r="B318" s="17" t="str">
        <f t="shared" si="25"/>
        <v>I</v>
      </c>
      <c r="C318" s="2">
        <f t="shared" si="26"/>
        <v>28644.538</v>
      </c>
      <c r="D318" t="str">
        <f t="shared" si="27"/>
        <v>vis</v>
      </c>
      <c r="E318">
        <f>VLOOKUP(C318,'Active 1'!C$21:E$969,3,FALSE)</f>
        <v>-15562.177744625844</v>
      </c>
      <c r="F318" s="17" t="s">
        <v>185</v>
      </c>
      <c r="G318" t="str">
        <f t="shared" si="28"/>
        <v>28644.538</v>
      </c>
      <c r="H318" s="2">
        <f t="shared" si="29"/>
        <v>-15562</v>
      </c>
      <c r="I318" s="45" t="s">
        <v>1080</v>
      </c>
      <c r="J318" s="46" t="s">
        <v>1081</v>
      </c>
      <c r="K318" s="45">
        <v>-15562</v>
      </c>
      <c r="L318" s="45" t="s">
        <v>1067</v>
      </c>
      <c r="M318" s="46" t="s">
        <v>745</v>
      </c>
      <c r="N318" s="46"/>
      <c r="O318" s="47" t="s">
        <v>746</v>
      </c>
      <c r="P318" s="47" t="s">
        <v>48</v>
      </c>
    </row>
    <row r="319" spans="1:16" x14ac:dyDescent="0.2">
      <c r="A319" s="2" t="str">
        <f t="shared" si="24"/>
        <v> VB 8.81 </v>
      </c>
      <c r="B319" s="17" t="str">
        <f t="shared" si="25"/>
        <v>II</v>
      </c>
      <c r="C319" s="2">
        <f t="shared" si="26"/>
        <v>28658.736000000001</v>
      </c>
      <c r="D319" t="str">
        <f t="shared" si="27"/>
        <v>vis</v>
      </c>
      <c r="E319">
        <f>VLOOKUP(C319,'Active 1'!C$21:E$969,3,FALSE)</f>
        <v>-15540.712006645399</v>
      </c>
      <c r="F319" s="17" t="s">
        <v>185</v>
      </c>
      <c r="G319" t="str">
        <f t="shared" si="28"/>
        <v>28658.736</v>
      </c>
      <c r="H319" s="2">
        <f t="shared" si="29"/>
        <v>-15540.5</v>
      </c>
      <c r="I319" s="45" t="s">
        <v>1082</v>
      </c>
      <c r="J319" s="46" t="s">
        <v>1083</v>
      </c>
      <c r="K319" s="45">
        <v>-15540.5</v>
      </c>
      <c r="L319" s="45" t="s">
        <v>1084</v>
      </c>
      <c r="M319" s="46" t="s">
        <v>745</v>
      </c>
      <c r="N319" s="46"/>
      <c r="O319" s="47" t="s">
        <v>746</v>
      </c>
      <c r="P319" s="47" t="s">
        <v>48</v>
      </c>
    </row>
    <row r="320" spans="1:16" x14ac:dyDescent="0.2">
      <c r="A320" s="2" t="str">
        <f t="shared" si="24"/>
        <v> VB 8.81 </v>
      </c>
      <c r="B320" s="17" t="str">
        <f t="shared" si="25"/>
        <v>II</v>
      </c>
      <c r="C320" s="2">
        <f t="shared" si="26"/>
        <v>28692.488000000001</v>
      </c>
      <c r="D320" t="str">
        <f t="shared" si="27"/>
        <v>vis</v>
      </c>
      <c r="E320">
        <f>VLOOKUP(C320,'Active 1'!C$21:E$969,3,FALSE)</f>
        <v>-15489.682876604829</v>
      </c>
      <c r="F320" s="17" t="s">
        <v>185</v>
      </c>
      <c r="G320" t="str">
        <f t="shared" si="28"/>
        <v>28692.488</v>
      </c>
      <c r="H320" s="2">
        <f t="shared" si="29"/>
        <v>-15489.5</v>
      </c>
      <c r="I320" s="45" t="s">
        <v>1085</v>
      </c>
      <c r="J320" s="46" t="s">
        <v>1086</v>
      </c>
      <c r="K320" s="45">
        <v>-15489.5</v>
      </c>
      <c r="L320" s="45" t="s">
        <v>1087</v>
      </c>
      <c r="M320" s="46" t="s">
        <v>745</v>
      </c>
      <c r="N320" s="46"/>
      <c r="O320" s="47" t="s">
        <v>746</v>
      </c>
      <c r="P320" s="47" t="s">
        <v>48</v>
      </c>
    </row>
    <row r="321" spans="1:16" x14ac:dyDescent="0.2">
      <c r="A321" s="2" t="str">
        <f t="shared" si="24"/>
        <v> VB 8.81 </v>
      </c>
      <c r="B321" s="17" t="str">
        <f t="shared" si="25"/>
        <v>I</v>
      </c>
      <c r="C321" s="2">
        <f t="shared" si="26"/>
        <v>28699.403999999999</v>
      </c>
      <c r="D321" t="str">
        <f t="shared" si="27"/>
        <v>vis</v>
      </c>
      <c r="E321">
        <f>VLOOKUP(C321,'Active 1'!C$21:E$969,3,FALSE)</f>
        <v>-15479.226682501949</v>
      </c>
      <c r="F321" s="17" t="s">
        <v>185</v>
      </c>
      <c r="G321" t="str">
        <f t="shared" si="28"/>
        <v>28699.404</v>
      </c>
      <c r="H321" s="2">
        <f t="shared" si="29"/>
        <v>-15479</v>
      </c>
      <c r="I321" s="45" t="s">
        <v>1088</v>
      </c>
      <c r="J321" s="46" t="s">
        <v>1089</v>
      </c>
      <c r="K321" s="45">
        <v>-15479</v>
      </c>
      <c r="L321" s="45" t="s">
        <v>1090</v>
      </c>
      <c r="M321" s="46" t="s">
        <v>745</v>
      </c>
      <c r="N321" s="46"/>
      <c r="O321" s="47" t="s">
        <v>746</v>
      </c>
      <c r="P321" s="47" t="s">
        <v>48</v>
      </c>
    </row>
    <row r="322" spans="1:16" x14ac:dyDescent="0.2">
      <c r="A322" s="2" t="str">
        <f t="shared" si="24"/>
        <v> VB 8.81 </v>
      </c>
      <c r="B322" s="17" t="str">
        <f t="shared" si="25"/>
        <v>I</v>
      </c>
      <c r="C322" s="2">
        <f t="shared" si="26"/>
        <v>29017.602999999999</v>
      </c>
      <c r="D322" t="str">
        <f t="shared" si="27"/>
        <v>vis</v>
      </c>
      <c r="E322">
        <f>VLOOKUP(C322,'Active 1'!C$21:E$969,3,FALSE)</f>
        <v>-14998.146505037534</v>
      </c>
      <c r="F322" s="17" t="s">
        <v>185</v>
      </c>
      <c r="G322" t="str">
        <f t="shared" si="28"/>
        <v>29017.603</v>
      </c>
      <c r="H322" s="2">
        <f t="shared" si="29"/>
        <v>-14998</v>
      </c>
      <c r="I322" s="45" t="s">
        <v>1091</v>
      </c>
      <c r="J322" s="46" t="s">
        <v>1092</v>
      </c>
      <c r="K322" s="45">
        <v>-14998</v>
      </c>
      <c r="L322" s="45" t="s">
        <v>1093</v>
      </c>
      <c r="M322" s="46" t="s">
        <v>745</v>
      </c>
      <c r="N322" s="46"/>
      <c r="O322" s="47" t="s">
        <v>746</v>
      </c>
      <c r="P322" s="47" t="s">
        <v>48</v>
      </c>
    </row>
    <row r="323" spans="1:16" x14ac:dyDescent="0.2">
      <c r="A323" s="2" t="str">
        <f t="shared" si="24"/>
        <v> VB 8.81 </v>
      </c>
      <c r="B323" s="17" t="str">
        <f t="shared" si="25"/>
        <v>I</v>
      </c>
      <c r="C323" s="2">
        <f t="shared" si="26"/>
        <v>29050.664000000001</v>
      </c>
      <c r="D323" t="str">
        <f t="shared" si="27"/>
        <v>vis</v>
      </c>
      <c r="E323">
        <f>VLOOKUP(C323,'Active 1'!C$21:E$969,3,FALSE)</f>
        <v>-14948.162087276474</v>
      </c>
      <c r="F323" s="17" t="s">
        <v>185</v>
      </c>
      <c r="G323" t="str">
        <f t="shared" si="28"/>
        <v>29050.664</v>
      </c>
      <c r="H323" s="2">
        <f t="shared" si="29"/>
        <v>-14948</v>
      </c>
      <c r="I323" s="45" t="s">
        <v>1094</v>
      </c>
      <c r="J323" s="46" t="s">
        <v>1095</v>
      </c>
      <c r="K323" s="45">
        <v>-14948</v>
      </c>
      <c r="L323" s="45" t="s">
        <v>1096</v>
      </c>
      <c r="M323" s="46" t="s">
        <v>745</v>
      </c>
      <c r="N323" s="46"/>
      <c r="O323" s="47" t="s">
        <v>746</v>
      </c>
      <c r="P323" s="47" t="s">
        <v>48</v>
      </c>
    </row>
    <row r="324" spans="1:16" x14ac:dyDescent="0.2">
      <c r="A324" s="2" t="str">
        <f t="shared" si="24"/>
        <v> VB 8.81 </v>
      </c>
      <c r="B324" s="17" t="str">
        <f t="shared" si="25"/>
        <v>II</v>
      </c>
      <c r="C324" s="2">
        <f t="shared" si="26"/>
        <v>29071.506000000001</v>
      </c>
      <c r="D324" t="str">
        <f t="shared" si="27"/>
        <v>vis</v>
      </c>
      <c r="E324">
        <f>VLOOKUP(C324,'Active 1'!C$21:E$969,3,FALSE)</f>
        <v>-14916.651387812573</v>
      </c>
      <c r="F324" s="17" t="s">
        <v>185</v>
      </c>
      <c r="G324" t="str">
        <f t="shared" si="28"/>
        <v>29071.506</v>
      </c>
      <c r="H324" s="2">
        <f t="shared" si="29"/>
        <v>-14916.5</v>
      </c>
      <c r="I324" s="45" t="s">
        <v>1097</v>
      </c>
      <c r="J324" s="46" t="s">
        <v>1098</v>
      </c>
      <c r="K324" s="45">
        <v>-14916.5</v>
      </c>
      <c r="L324" s="45" t="s">
        <v>1099</v>
      </c>
      <c r="M324" s="46" t="s">
        <v>745</v>
      </c>
      <c r="N324" s="46"/>
      <c r="O324" s="47" t="s">
        <v>746</v>
      </c>
      <c r="P324" s="47" t="s">
        <v>48</v>
      </c>
    </row>
    <row r="325" spans="1:16" x14ac:dyDescent="0.2">
      <c r="A325" s="2" t="str">
        <f t="shared" si="24"/>
        <v> VB 8.81 </v>
      </c>
      <c r="B325" s="17" t="str">
        <f t="shared" si="25"/>
        <v>II</v>
      </c>
      <c r="C325" s="2">
        <f t="shared" si="26"/>
        <v>29377.746999999999</v>
      </c>
      <c r="D325" t="str">
        <f t="shared" si="27"/>
        <v>vis</v>
      </c>
      <c r="E325">
        <f>VLOOKUP(C325,'Active 1'!C$21:E$969,3,FALSE)</f>
        <v>-14453.650326756824</v>
      </c>
      <c r="F325" s="17" t="s">
        <v>185</v>
      </c>
      <c r="G325" t="str">
        <f t="shared" si="28"/>
        <v>29377.747</v>
      </c>
      <c r="H325" s="2">
        <f t="shared" si="29"/>
        <v>-14453.5</v>
      </c>
      <c r="I325" s="45" t="s">
        <v>1100</v>
      </c>
      <c r="J325" s="46" t="s">
        <v>1101</v>
      </c>
      <c r="K325" s="45">
        <v>-14453.5</v>
      </c>
      <c r="L325" s="45" t="s">
        <v>1102</v>
      </c>
      <c r="M325" s="46" t="s">
        <v>745</v>
      </c>
      <c r="N325" s="46"/>
      <c r="O325" s="47" t="s">
        <v>746</v>
      </c>
      <c r="P325" s="47" t="s">
        <v>48</v>
      </c>
    </row>
    <row r="326" spans="1:16" x14ac:dyDescent="0.2">
      <c r="A326" s="2" t="str">
        <f t="shared" si="24"/>
        <v> VB 8.81 </v>
      </c>
      <c r="B326" s="17" t="str">
        <f t="shared" si="25"/>
        <v>I</v>
      </c>
      <c r="C326" s="2">
        <f t="shared" si="26"/>
        <v>29485.235000000001</v>
      </c>
      <c r="D326" t="str">
        <f t="shared" si="27"/>
        <v>vis</v>
      </c>
      <c r="E326">
        <f>VLOOKUP(C326,'Active 1'!C$21:E$969,3,FALSE)</f>
        <v>-14291.140871619331</v>
      </c>
      <c r="F326" s="17" t="s">
        <v>185</v>
      </c>
      <c r="G326" t="str">
        <f t="shared" si="28"/>
        <v>29485.235</v>
      </c>
      <c r="H326" s="2">
        <f t="shared" si="29"/>
        <v>-14291</v>
      </c>
      <c r="I326" s="45" t="s">
        <v>1103</v>
      </c>
      <c r="J326" s="46" t="s">
        <v>1104</v>
      </c>
      <c r="K326" s="45">
        <v>-14291</v>
      </c>
      <c r="L326" s="45" t="s">
        <v>1105</v>
      </c>
      <c r="M326" s="46" t="s">
        <v>745</v>
      </c>
      <c r="N326" s="46"/>
      <c r="O326" s="47" t="s">
        <v>746</v>
      </c>
      <c r="P326" s="47" t="s">
        <v>48</v>
      </c>
    </row>
    <row r="327" spans="1:16" x14ac:dyDescent="0.2">
      <c r="A327" s="2" t="str">
        <f t="shared" si="24"/>
        <v> VB 8.81 </v>
      </c>
      <c r="B327" s="17" t="str">
        <f t="shared" si="25"/>
        <v>I</v>
      </c>
      <c r="C327" s="2">
        <f t="shared" si="26"/>
        <v>29749.760999999999</v>
      </c>
      <c r="D327" t="str">
        <f t="shared" si="27"/>
        <v>vis</v>
      </c>
      <c r="E327">
        <f>VLOOKUP(C327,'Active 1'!C$21:E$969,3,FALSE)</f>
        <v>-13891.208077914918</v>
      </c>
      <c r="F327" s="17" t="s">
        <v>185</v>
      </c>
      <c r="G327" t="str">
        <f t="shared" si="28"/>
        <v>29749.761</v>
      </c>
      <c r="H327" s="2">
        <f t="shared" si="29"/>
        <v>-13891</v>
      </c>
      <c r="I327" s="45" t="s">
        <v>1106</v>
      </c>
      <c r="J327" s="46" t="s">
        <v>1107</v>
      </c>
      <c r="K327" s="45">
        <v>-13891</v>
      </c>
      <c r="L327" s="45" t="s">
        <v>1108</v>
      </c>
      <c r="M327" s="46" t="s">
        <v>745</v>
      </c>
      <c r="N327" s="46"/>
      <c r="O327" s="47" t="s">
        <v>746</v>
      </c>
      <c r="P327" s="47" t="s">
        <v>48</v>
      </c>
    </row>
    <row r="328" spans="1:16" x14ac:dyDescent="0.2">
      <c r="A328" s="2" t="str">
        <f t="shared" si="24"/>
        <v> VB 8.81 </v>
      </c>
      <c r="B328" s="17" t="str">
        <f t="shared" si="25"/>
        <v>I</v>
      </c>
      <c r="C328" s="2">
        <f t="shared" si="26"/>
        <v>29757.762999999999</v>
      </c>
      <c r="D328" t="str">
        <f t="shared" si="27"/>
        <v>vis</v>
      </c>
      <c r="E328">
        <f>VLOOKUP(C328,'Active 1'!C$21:E$969,3,FALSE)</f>
        <v>-13879.109977103568</v>
      </c>
      <c r="F328" s="17" t="s">
        <v>185</v>
      </c>
      <c r="G328" t="str">
        <f t="shared" si="28"/>
        <v>29757.763</v>
      </c>
      <c r="H328" s="2">
        <f t="shared" si="29"/>
        <v>-13879</v>
      </c>
      <c r="I328" s="45" t="s">
        <v>1109</v>
      </c>
      <c r="J328" s="46" t="s">
        <v>1110</v>
      </c>
      <c r="K328" s="45">
        <v>-13879</v>
      </c>
      <c r="L328" s="45" t="s">
        <v>1111</v>
      </c>
      <c r="M328" s="46" t="s">
        <v>745</v>
      </c>
      <c r="N328" s="46"/>
      <c r="O328" s="47" t="s">
        <v>746</v>
      </c>
      <c r="P328" s="47" t="s">
        <v>48</v>
      </c>
    </row>
    <row r="329" spans="1:16" x14ac:dyDescent="0.2">
      <c r="A329" s="2" t="str">
        <f t="shared" si="24"/>
        <v> VB 8.81 </v>
      </c>
      <c r="B329" s="17" t="str">
        <f t="shared" si="25"/>
        <v>I</v>
      </c>
      <c r="C329" s="2">
        <f t="shared" si="26"/>
        <v>29759.756000000001</v>
      </c>
      <c r="D329" t="str">
        <f t="shared" si="27"/>
        <v>vis</v>
      </c>
      <c r="E329">
        <f>VLOOKUP(C329,'Active 1'!C$21:E$969,3,FALSE)</f>
        <v>-13876.096791035456</v>
      </c>
      <c r="F329" s="17" t="s">
        <v>185</v>
      </c>
      <c r="G329" t="str">
        <f t="shared" si="28"/>
        <v>29759.756</v>
      </c>
      <c r="H329" s="2">
        <f t="shared" si="29"/>
        <v>-13876</v>
      </c>
      <c r="I329" s="45" t="s">
        <v>1112</v>
      </c>
      <c r="J329" s="46" t="s">
        <v>1113</v>
      </c>
      <c r="K329" s="45">
        <v>-13876</v>
      </c>
      <c r="L329" s="45" t="s">
        <v>1114</v>
      </c>
      <c r="M329" s="46" t="s">
        <v>745</v>
      </c>
      <c r="N329" s="46"/>
      <c r="O329" s="47" t="s">
        <v>746</v>
      </c>
      <c r="P329" s="47" t="s">
        <v>48</v>
      </c>
    </row>
    <row r="330" spans="1:16" x14ac:dyDescent="0.2">
      <c r="A330" s="2" t="str">
        <f t="shared" si="24"/>
        <v> VB 8.81 </v>
      </c>
      <c r="B330" s="17" t="str">
        <f t="shared" si="25"/>
        <v>I</v>
      </c>
      <c r="C330" s="2">
        <f t="shared" si="26"/>
        <v>29761.739000000001</v>
      </c>
      <c r="D330" t="str">
        <f t="shared" si="27"/>
        <v>vis</v>
      </c>
      <c r="E330">
        <f>VLOOKUP(C330,'Active 1'!C$21:E$969,3,FALSE)</f>
        <v>-13873.098723813648</v>
      </c>
      <c r="F330" s="17" t="s">
        <v>185</v>
      </c>
      <c r="G330" t="str">
        <f t="shared" si="28"/>
        <v>29761.739</v>
      </c>
      <c r="H330" s="2">
        <f t="shared" si="29"/>
        <v>-13873</v>
      </c>
      <c r="I330" s="45" t="s">
        <v>1115</v>
      </c>
      <c r="J330" s="46" t="s">
        <v>1116</v>
      </c>
      <c r="K330" s="45">
        <v>-13873</v>
      </c>
      <c r="L330" s="45" t="s">
        <v>1117</v>
      </c>
      <c r="M330" s="46" t="s">
        <v>745</v>
      </c>
      <c r="N330" s="46"/>
      <c r="O330" s="47" t="s">
        <v>746</v>
      </c>
      <c r="P330" s="47" t="s">
        <v>48</v>
      </c>
    </row>
    <row r="331" spans="1:16" x14ac:dyDescent="0.2">
      <c r="A331" s="2" t="str">
        <f t="shared" ref="A331:A394" si="30">P331</f>
        <v> VB 8.81 </v>
      </c>
      <c r="B331" s="17" t="str">
        <f t="shared" ref="B331:B394" si="31">IF(H331=INT(H331),"I","II")</f>
        <v>I</v>
      </c>
      <c r="C331" s="2">
        <f t="shared" ref="C331:C394" si="32">1*G331</f>
        <v>29785.481</v>
      </c>
      <c r="D331" t="str">
        <f t="shared" ref="D331:D394" si="33">VLOOKUP(F331,I$1:J$5,2,FALSE)</f>
        <v>vis</v>
      </c>
      <c r="E331">
        <f>VLOOKUP(C331,'Active 1'!C$21:E$969,3,FALSE)</f>
        <v>-13837.203558921994</v>
      </c>
      <c r="F331" s="17" t="s">
        <v>185</v>
      </c>
      <c r="G331" t="str">
        <f t="shared" ref="G331:G394" si="34">MID(I331,3,LEN(I331)-3)</f>
        <v>29785.481</v>
      </c>
      <c r="H331" s="2">
        <f t="shared" ref="H331:H394" si="35">1*K331</f>
        <v>-13837</v>
      </c>
      <c r="I331" s="45" t="s">
        <v>1118</v>
      </c>
      <c r="J331" s="46" t="s">
        <v>1119</v>
      </c>
      <c r="K331" s="45">
        <v>-13837</v>
      </c>
      <c r="L331" s="45" t="s">
        <v>1120</v>
      </c>
      <c r="M331" s="46" t="s">
        <v>745</v>
      </c>
      <c r="N331" s="46"/>
      <c r="O331" s="47" t="s">
        <v>746</v>
      </c>
      <c r="P331" s="47" t="s">
        <v>48</v>
      </c>
    </row>
    <row r="332" spans="1:16" x14ac:dyDescent="0.2">
      <c r="A332" s="2" t="str">
        <f t="shared" si="30"/>
        <v> VB 8.81 </v>
      </c>
      <c r="B332" s="17" t="str">
        <f t="shared" si="31"/>
        <v>I</v>
      </c>
      <c r="C332" s="2">
        <f t="shared" si="32"/>
        <v>30081.862000000001</v>
      </c>
      <c r="D332" t="str">
        <f t="shared" si="33"/>
        <v>vis</v>
      </c>
      <c r="E332">
        <f>VLOOKUP(C332,'Active 1'!C$21:E$969,3,FALSE)</f>
        <v>-13389.109680320613</v>
      </c>
      <c r="F332" s="17" t="s">
        <v>185</v>
      </c>
      <c r="G332" t="str">
        <f t="shared" si="34"/>
        <v>30081.862</v>
      </c>
      <c r="H332" s="2">
        <f t="shared" si="35"/>
        <v>-13389</v>
      </c>
      <c r="I332" s="45" t="s">
        <v>1121</v>
      </c>
      <c r="J332" s="46" t="s">
        <v>1122</v>
      </c>
      <c r="K332" s="45">
        <v>-13389</v>
      </c>
      <c r="L332" s="45" t="s">
        <v>1111</v>
      </c>
      <c r="M332" s="46" t="s">
        <v>745</v>
      </c>
      <c r="N332" s="46"/>
      <c r="O332" s="47" t="s">
        <v>746</v>
      </c>
      <c r="P332" s="47" t="s">
        <v>48</v>
      </c>
    </row>
    <row r="333" spans="1:16" x14ac:dyDescent="0.2">
      <c r="A333" s="2" t="str">
        <f t="shared" si="30"/>
        <v> VB 8.81 </v>
      </c>
      <c r="B333" s="17" t="str">
        <f t="shared" si="31"/>
        <v>II</v>
      </c>
      <c r="C333" s="2">
        <f t="shared" si="32"/>
        <v>30110.594000000001</v>
      </c>
      <c r="D333" t="str">
        <f t="shared" si="33"/>
        <v>vis</v>
      </c>
      <c r="E333">
        <f>VLOOKUP(C333,'Active 1'!C$21:E$969,3,FALSE)</f>
        <v>-13345.670211123954</v>
      </c>
      <c r="F333" s="17" t="s">
        <v>185</v>
      </c>
      <c r="G333" t="str">
        <f t="shared" si="34"/>
        <v>30110.594</v>
      </c>
      <c r="H333" s="2">
        <f t="shared" si="35"/>
        <v>-13345.5</v>
      </c>
      <c r="I333" s="45" t="s">
        <v>1123</v>
      </c>
      <c r="J333" s="46" t="s">
        <v>1124</v>
      </c>
      <c r="K333" s="45">
        <v>-13345.5</v>
      </c>
      <c r="L333" s="45" t="s">
        <v>1125</v>
      </c>
      <c r="M333" s="46" t="s">
        <v>745</v>
      </c>
      <c r="N333" s="46"/>
      <c r="O333" s="47" t="s">
        <v>746</v>
      </c>
      <c r="P333" s="47" t="s">
        <v>48</v>
      </c>
    </row>
    <row r="334" spans="1:16" x14ac:dyDescent="0.2">
      <c r="A334" s="2" t="str">
        <f t="shared" si="30"/>
        <v> VB 8.81 </v>
      </c>
      <c r="B334" s="17" t="str">
        <f t="shared" si="31"/>
        <v>II</v>
      </c>
      <c r="C334" s="2">
        <f t="shared" si="32"/>
        <v>30139.713</v>
      </c>
      <c r="D334" t="str">
        <f t="shared" si="33"/>
        <v>vis</v>
      </c>
      <c r="E334">
        <f>VLOOKUP(C334,'Active 1'!C$21:E$969,3,FALSE)</f>
        <v>-13301.645642575386</v>
      </c>
      <c r="F334" s="17" t="s">
        <v>185</v>
      </c>
      <c r="G334" t="str">
        <f t="shared" si="34"/>
        <v>30139.713</v>
      </c>
      <c r="H334" s="2">
        <f t="shared" si="35"/>
        <v>-13301.5</v>
      </c>
      <c r="I334" s="45" t="s">
        <v>1126</v>
      </c>
      <c r="J334" s="46" t="s">
        <v>1127</v>
      </c>
      <c r="K334" s="45">
        <v>-13301.5</v>
      </c>
      <c r="L334" s="45" t="s">
        <v>1128</v>
      </c>
      <c r="M334" s="46" t="s">
        <v>745</v>
      </c>
      <c r="N334" s="46"/>
      <c r="O334" s="47" t="s">
        <v>746</v>
      </c>
      <c r="P334" s="47" t="s">
        <v>48</v>
      </c>
    </row>
    <row r="335" spans="1:16" x14ac:dyDescent="0.2">
      <c r="A335" s="2" t="str">
        <f t="shared" si="30"/>
        <v> VB 8.81 </v>
      </c>
      <c r="B335" s="17" t="str">
        <f t="shared" si="31"/>
        <v>I</v>
      </c>
      <c r="C335" s="2">
        <f t="shared" si="32"/>
        <v>30144.715</v>
      </c>
      <c r="D335" t="str">
        <f t="shared" si="33"/>
        <v>vis</v>
      </c>
      <c r="E335">
        <f>VLOOKUP(C335,'Active 1'!C$21:E$969,3,FALSE)</f>
        <v>-13294.083195654821</v>
      </c>
      <c r="F335" s="17" t="s">
        <v>185</v>
      </c>
      <c r="G335" t="str">
        <f t="shared" si="34"/>
        <v>30144.715</v>
      </c>
      <c r="H335" s="2">
        <f t="shared" si="35"/>
        <v>-13294</v>
      </c>
      <c r="I335" s="45" t="s">
        <v>1129</v>
      </c>
      <c r="J335" s="46" t="s">
        <v>1130</v>
      </c>
      <c r="K335" s="45">
        <v>-13294</v>
      </c>
      <c r="L335" s="45" t="s">
        <v>1131</v>
      </c>
      <c r="M335" s="46" t="s">
        <v>745</v>
      </c>
      <c r="N335" s="46"/>
      <c r="O335" s="47" t="s">
        <v>746</v>
      </c>
      <c r="P335" s="47" t="s">
        <v>48</v>
      </c>
    </row>
    <row r="336" spans="1:16" x14ac:dyDescent="0.2">
      <c r="A336" s="2" t="str">
        <f t="shared" si="30"/>
        <v> VB 8.81 </v>
      </c>
      <c r="B336" s="17" t="str">
        <f t="shared" si="31"/>
        <v>I</v>
      </c>
      <c r="C336" s="2">
        <f t="shared" si="32"/>
        <v>30164.483</v>
      </c>
      <c r="D336" t="str">
        <f t="shared" si="33"/>
        <v>vis</v>
      </c>
      <c r="E336">
        <f>VLOOKUP(C336,'Active 1'!C$21:E$969,3,FALSE)</f>
        <v>-13264.196260283821</v>
      </c>
      <c r="F336" s="17" t="s">
        <v>185</v>
      </c>
      <c r="G336" t="str">
        <f t="shared" si="34"/>
        <v>30164.483</v>
      </c>
      <c r="H336" s="2">
        <f t="shared" si="35"/>
        <v>-13264</v>
      </c>
      <c r="I336" s="45" t="s">
        <v>1132</v>
      </c>
      <c r="J336" s="46" t="s">
        <v>1133</v>
      </c>
      <c r="K336" s="45">
        <v>-13264</v>
      </c>
      <c r="L336" s="45" t="s">
        <v>1035</v>
      </c>
      <c r="M336" s="46" t="s">
        <v>745</v>
      </c>
      <c r="N336" s="46"/>
      <c r="O336" s="47" t="s">
        <v>746</v>
      </c>
      <c r="P336" s="47" t="s">
        <v>48</v>
      </c>
    </row>
    <row r="337" spans="1:16" x14ac:dyDescent="0.2">
      <c r="A337" s="2" t="str">
        <f t="shared" si="30"/>
        <v> VB 8.81 </v>
      </c>
      <c r="B337" s="17" t="str">
        <f t="shared" si="31"/>
        <v>I</v>
      </c>
      <c r="C337" s="2">
        <f t="shared" si="32"/>
        <v>30498.538</v>
      </c>
      <c r="D337" t="str">
        <f t="shared" si="33"/>
        <v>vis</v>
      </c>
      <c r="E337">
        <f>VLOOKUP(C337,'Active 1'!C$21:E$969,3,FALSE)</f>
        <v>-12759.143640121989</v>
      </c>
      <c r="F337" s="17" t="s">
        <v>185</v>
      </c>
      <c r="G337" t="str">
        <f t="shared" si="34"/>
        <v>30498.538</v>
      </c>
      <c r="H337" s="2">
        <f t="shared" si="35"/>
        <v>-12759</v>
      </c>
      <c r="I337" s="45" t="s">
        <v>1134</v>
      </c>
      <c r="J337" s="46" t="s">
        <v>1135</v>
      </c>
      <c r="K337" s="45">
        <v>-12759</v>
      </c>
      <c r="L337" s="45" t="s">
        <v>1136</v>
      </c>
      <c r="M337" s="46" t="s">
        <v>745</v>
      </c>
      <c r="N337" s="46"/>
      <c r="O337" s="47" t="s">
        <v>746</v>
      </c>
      <c r="P337" s="47" t="s">
        <v>48</v>
      </c>
    </row>
    <row r="338" spans="1:16" x14ac:dyDescent="0.2">
      <c r="A338" s="2" t="str">
        <f t="shared" si="30"/>
        <v> VB 8.81 </v>
      </c>
      <c r="B338" s="17" t="str">
        <f t="shared" si="31"/>
        <v>I</v>
      </c>
      <c r="C338" s="2">
        <f t="shared" si="32"/>
        <v>30500.531999999999</v>
      </c>
      <c r="D338" t="str">
        <f t="shared" si="33"/>
        <v>vis</v>
      </c>
      <c r="E338">
        <f>VLOOKUP(C338,'Active 1'!C$21:E$969,3,FALSE)</f>
        <v>-12756.128942169251</v>
      </c>
      <c r="F338" s="17" t="s">
        <v>185</v>
      </c>
      <c r="G338" t="str">
        <f t="shared" si="34"/>
        <v>30500.532</v>
      </c>
      <c r="H338" s="2">
        <f t="shared" si="35"/>
        <v>-12756</v>
      </c>
      <c r="I338" s="45" t="s">
        <v>1137</v>
      </c>
      <c r="J338" s="46" t="s">
        <v>1138</v>
      </c>
      <c r="K338" s="45">
        <v>-12756</v>
      </c>
      <c r="L338" s="45" t="s">
        <v>1139</v>
      </c>
      <c r="M338" s="46" t="s">
        <v>745</v>
      </c>
      <c r="N338" s="46"/>
      <c r="O338" s="47" t="s">
        <v>746</v>
      </c>
      <c r="P338" s="47" t="s">
        <v>48</v>
      </c>
    </row>
    <row r="339" spans="1:16" x14ac:dyDescent="0.2">
      <c r="A339" s="2" t="str">
        <f t="shared" si="30"/>
        <v> VB 8.81 </v>
      </c>
      <c r="B339" s="17" t="str">
        <f t="shared" si="31"/>
        <v>I</v>
      </c>
      <c r="C339" s="2">
        <f t="shared" si="32"/>
        <v>30636.762999999999</v>
      </c>
      <c r="D339" t="str">
        <f t="shared" si="33"/>
        <v>vis</v>
      </c>
      <c r="E339">
        <f>VLOOKUP(C339,'Active 1'!C$21:E$969,3,FALSE)</f>
        <v>-12550.163387104169</v>
      </c>
      <c r="F339" s="17" t="s">
        <v>185</v>
      </c>
      <c r="G339" t="str">
        <f t="shared" si="34"/>
        <v>30636.763</v>
      </c>
      <c r="H339" s="2">
        <f t="shared" si="35"/>
        <v>-12550</v>
      </c>
      <c r="I339" s="45" t="s">
        <v>1140</v>
      </c>
      <c r="J339" s="46" t="s">
        <v>1141</v>
      </c>
      <c r="K339" s="45">
        <v>-12550</v>
      </c>
      <c r="L339" s="45" t="s">
        <v>1142</v>
      </c>
      <c r="M339" s="46" t="s">
        <v>745</v>
      </c>
      <c r="N339" s="46"/>
      <c r="O339" s="47" t="s">
        <v>746</v>
      </c>
      <c r="P339" s="47" t="s">
        <v>48</v>
      </c>
    </row>
    <row r="340" spans="1:16" x14ac:dyDescent="0.2">
      <c r="A340" s="2" t="str">
        <f t="shared" si="30"/>
        <v> VB 8.81 </v>
      </c>
      <c r="B340" s="17" t="str">
        <f t="shared" si="31"/>
        <v>I</v>
      </c>
      <c r="C340" s="2">
        <f t="shared" si="32"/>
        <v>30905.343000000001</v>
      </c>
      <c r="D340" t="str">
        <f t="shared" si="33"/>
        <v>vis</v>
      </c>
      <c r="E340">
        <f>VLOOKUP(C340,'Active 1'!C$21:E$969,3,FALSE)</f>
        <v>-12144.101413108672</v>
      </c>
      <c r="F340" s="17" t="s">
        <v>185</v>
      </c>
      <c r="G340" t="str">
        <f t="shared" si="34"/>
        <v>30905.343</v>
      </c>
      <c r="H340" s="2">
        <f t="shared" si="35"/>
        <v>-12144</v>
      </c>
      <c r="I340" s="45" t="s">
        <v>1143</v>
      </c>
      <c r="J340" s="46" t="s">
        <v>1144</v>
      </c>
      <c r="K340" s="45">
        <v>-12144</v>
      </c>
      <c r="L340" s="45" t="s">
        <v>664</v>
      </c>
      <c r="M340" s="46" t="s">
        <v>745</v>
      </c>
      <c r="N340" s="46"/>
      <c r="O340" s="47" t="s">
        <v>746</v>
      </c>
      <c r="P340" s="47" t="s">
        <v>48</v>
      </c>
    </row>
    <row r="341" spans="1:16" x14ac:dyDescent="0.2">
      <c r="A341" s="2" t="str">
        <f t="shared" si="30"/>
        <v> VB 8.81 </v>
      </c>
      <c r="B341" s="17" t="str">
        <f t="shared" si="31"/>
        <v>I</v>
      </c>
      <c r="C341" s="2">
        <f t="shared" si="32"/>
        <v>30962.240000000002</v>
      </c>
      <c r="D341" t="str">
        <f t="shared" si="33"/>
        <v>vis</v>
      </c>
      <c r="E341">
        <f>VLOOKUP(C341,'Active 1'!C$21:E$969,3,FALSE)</f>
        <v>-12058.079713300711</v>
      </c>
      <c r="F341" s="17" t="s">
        <v>185</v>
      </c>
      <c r="G341" t="str">
        <f t="shared" si="34"/>
        <v>30962.240</v>
      </c>
      <c r="H341" s="2">
        <f t="shared" si="35"/>
        <v>-12058</v>
      </c>
      <c r="I341" s="45" t="s">
        <v>1145</v>
      </c>
      <c r="J341" s="46" t="s">
        <v>1146</v>
      </c>
      <c r="K341" s="45">
        <v>-12058</v>
      </c>
      <c r="L341" s="45" t="s">
        <v>661</v>
      </c>
      <c r="M341" s="46" t="s">
        <v>745</v>
      </c>
      <c r="N341" s="46"/>
      <c r="O341" s="47" t="s">
        <v>746</v>
      </c>
      <c r="P341" s="47" t="s">
        <v>48</v>
      </c>
    </row>
    <row r="342" spans="1:16" x14ac:dyDescent="0.2">
      <c r="A342" s="2" t="str">
        <f t="shared" si="30"/>
        <v> VB 8.81 </v>
      </c>
      <c r="B342" s="17" t="str">
        <f t="shared" si="31"/>
        <v>I</v>
      </c>
      <c r="C342" s="2">
        <f t="shared" si="32"/>
        <v>31186.491999999998</v>
      </c>
      <c r="D342" t="str">
        <f t="shared" si="33"/>
        <v>vis</v>
      </c>
      <c r="E342">
        <f>VLOOKUP(C342,'Active 1'!C$21:E$969,3,FALSE)</f>
        <v>-11719.036561195431</v>
      </c>
      <c r="F342" s="17" t="s">
        <v>185</v>
      </c>
      <c r="G342" t="str">
        <f t="shared" si="34"/>
        <v>31186.492</v>
      </c>
      <c r="H342" s="2">
        <f t="shared" si="35"/>
        <v>-11719</v>
      </c>
      <c r="I342" s="45" t="s">
        <v>1147</v>
      </c>
      <c r="J342" s="46" t="s">
        <v>1148</v>
      </c>
      <c r="K342" s="45">
        <v>-11719</v>
      </c>
      <c r="L342" s="45" t="s">
        <v>635</v>
      </c>
      <c r="M342" s="46" t="s">
        <v>745</v>
      </c>
      <c r="N342" s="46"/>
      <c r="O342" s="47" t="s">
        <v>746</v>
      </c>
      <c r="P342" s="47" t="s">
        <v>48</v>
      </c>
    </row>
    <row r="343" spans="1:16" x14ac:dyDescent="0.2">
      <c r="A343" s="2" t="str">
        <f t="shared" si="30"/>
        <v> VB 8.81 </v>
      </c>
      <c r="B343" s="17" t="str">
        <f t="shared" si="31"/>
        <v>II</v>
      </c>
      <c r="C343" s="2">
        <f t="shared" si="32"/>
        <v>31208.598999999998</v>
      </c>
      <c r="D343" t="str">
        <f t="shared" si="33"/>
        <v>vis</v>
      </c>
      <c r="E343">
        <f>VLOOKUP(C343,'Active 1'!C$21:E$969,3,FALSE)</f>
        <v>-11685.613327674253</v>
      </c>
      <c r="F343" s="17" t="s">
        <v>185</v>
      </c>
      <c r="G343" t="str">
        <f t="shared" si="34"/>
        <v>31208.599</v>
      </c>
      <c r="H343" s="2">
        <f t="shared" si="35"/>
        <v>-11685.5</v>
      </c>
      <c r="I343" s="45" t="s">
        <v>1149</v>
      </c>
      <c r="J343" s="46" t="s">
        <v>1150</v>
      </c>
      <c r="K343" s="45">
        <v>-11685.5</v>
      </c>
      <c r="L343" s="45" t="s">
        <v>1151</v>
      </c>
      <c r="M343" s="46" t="s">
        <v>745</v>
      </c>
      <c r="N343" s="46"/>
      <c r="O343" s="47" t="s">
        <v>746</v>
      </c>
      <c r="P343" s="47" t="s">
        <v>48</v>
      </c>
    </row>
    <row r="344" spans="1:16" x14ac:dyDescent="0.2">
      <c r="A344" s="2" t="str">
        <f t="shared" si="30"/>
        <v> VB 8.81 </v>
      </c>
      <c r="B344" s="17" t="str">
        <f t="shared" si="31"/>
        <v>I</v>
      </c>
      <c r="C344" s="2">
        <f t="shared" si="32"/>
        <v>31209.626</v>
      </c>
      <c r="D344" t="str">
        <f t="shared" si="33"/>
        <v>vis</v>
      </c>
      <c r="E344">
        <f>VLOOKUP(C344,'Active 1'!C$21:E$969,3,FALSE)</f>
        <v>-11684.060622158971</v>
      </c>
      <c r="F344" s="17" t="s">
        <v>185</v>
      </c>
      <c r="G344" t="str">
        <f t="shared" si="34"/>
        <v>31209.626</v>
      </c>
      <c r="H344" s="2">
        <f t="shared" si="35"/>
        <v>-11684</v>
      </c>
      <c r="I344" s="45" t="s">
        <v>1152</v>
      </c>
      <c r="J344" s="46" t="s">
        <v>1153</v>
      </c>
      <c r="K344" s="45">
        <v>-11684</v>
      </c>
      <c r="L344" s="45" t="s">
        <v>649</v>
      </c>
      <c r="M344" s="46" t="s">
        <v>745</v>
      </c>
      <c r="N344" s="46"/>
      <c r="O344" s="47" t="s">
        <v>746</v>
      </c>
      <c r="P344" s="47" t="s">
        <v>48</v>
      </c>
    </row>
    <row r="345" spans="1:16" x14ac:dyDescent="0.2">
      <c r="A345" s="2" t="str">
        <f t="shared" si="30"/>
        <v> VB 8.81 </v>
      </c>
      <c r="B345" s="17" t="str">
        <f t="shared" si="31"/>
        <v>I</v>
      </c>
      <c r="C345" s="2">
        <f t="shared" si="32"/>
        <v>31236.697</v>
      </c>
      <c r="D345" t="str">
        <f t="shared" si="33"/>
        <v>vis</v>
      </c>
      <c r="E345">
        <f>VLOOKUP(C345,'Active 1'!C$21:E$969,3,FALSE)</f>
        <v>-11643.132393333177</v>
      </c>
      <c r="F345" s="17" t="s">
        <v>185</v>
      </c>
      <c r="G345" t="str">
        <f t="shared" si="34"/>
        <v>31236.697</v>
      </c>
      <c r="H345" s="2">
        <f t="shared" si="35"/>
        <v>-11643</v>
      </c>
      <c r="I345" s="45" t="s">
        <v>1154</v>
      </c>
      <c r="J345" s="46" t="s">
        <v>1155</v>
      </c>
      <c r="K345" s="45">
        <v>-11643</v>
      </c>
      <c r="L345" s="45" t="s">
        <v>1156</v>
      </c>
      <c r="M345" s="46" t="s">
        <v>745</v>
      </c>
      <c r="N345" s="46"/>
      <c r="O345" s="47" t="s">
        <v>746</v>
      </c>
      <c r="P345" s="47" t="s">
        <v>48</v>
      </c>
    </row>
    <row r="346" spans="1:16" x14ac:dyDescent="0.2">
      <c r="A346" s="2" t="str">
        <f t="shared" si="30"/>
        <v> VB 8.81 </v>
      </c>
      <c r="B346" s="17" t="str">
        <f t="shared" si="31"/>
        <v>I</v>
      </c>
      <c r="C346" s="2">
        <f t="shared" si="32"/>
        <v>31624.3</v>
      </c>
      <c r="D346" t="str">
        <f t="shared" si="33"/>
        <v>vis</v>
      </c>
      <c r="E346">
        <f>VLOOKUP(C346,'Active 1'!C$21:E$969,3,FALSE)</f>
        <v>-11057.121374990131</v>
      </c>
      <c r="F346" s="17" t="s">
        <v>185</v>
      </c>
      <c r="G346" t="str">
        <f t="shared" si="34"/>
        <v>31624.300</v>
      </c>
      <c r="H346" s="2">
        <f t="shared" si="35"/>
        <v>-11057</v>
      </c>
      <c r="I346" s="45" t="s">
        <v>1157</v>
      </c>
      <c r="J346" s="46" t="s">
        <v>1158</v>
      </c>
      <c r="K346" s="45">
        <v>-11057</v>
      </c>
      <c r="L346" s="45" t="s">
        <v>1159</v>
      </c>
      <c r="M346" s="46" t="s">
        <v>745</v>
      </c>
      <c r="N346" s="46"/>
      <c r="O346" s="47" t="s">
        <v>746</v>
      </c>
      <c r="P346" s="47" t="s">
        <v>48</v>
      </c>
    </row>
    <row r="347" spans="1:16" x14ac:dyDescent="0.2">
      <c r="A347" s="2" t="str">
        <f t="shared" si="30"/>
        <v> VB 8.81 </v>
      </c>
      <c r="B347" s="17" t="str">
        <f t="shared" si="31"/>
        <v>II</v>
      </c>
      <c r="C347" s="2">
        <f t="shared" si="32"/>
        <v>31950.71</v>
      </c>
      <c r="D347" t="str">
        <f t="shared" si="33"/>
        <v>vis</v>
      </c>
      <c r="E347">
        <f>VLOOKUP(C347,'Active 1'!C$21:E$969,3,FALSE)</f>
        <v>-10563.627112826645</v>
      </c>
      <c r="F347" s="17" t="s">
        <v>185</v>
      </c>
      <c r="G347" t="str">
        <f t="shared" si="34"/>
        <v>31950.710</v>
      </c>
      <c r="H347" s="2">
        <f t="shared" si="35"/>
        <v>-10563.5</v>
      </c>
      <c r="I347" s="45" t="s">
        <v>1160</v>
      </c>
      <c r="J347" s="46" t="s">
        <v>1161</v>
      </c>
      <c r="K347" s="45">
        <v>-10563.5</v>
      </c>
      <c r="L347" s="45" t="s">
        <v>1162</v>
      </c>
      <c r="M347" s="46" t="s">
        <v>745</v>
      </c>
      <c r="N347" s="46"/>
      <c r="O347" s="47" t="s">
        <v>746</v>
      </c>
      <c r="P347" s="47" t="s">
        <v>48</v>
      </c>
    </row>
    <row r="348" spans="1:16" x14ac:dyDescent="0.2">
      <c r="A348" s="2" t="str">
        <f t="shared" si="30"/>
        <v> VB 8.81 </v>
      </c>
      <c r="B348" s="17" t="str">
        <f t="shared" si="31"/>
        <v>I</v>
      </c>
      <c r="C348" s="2">
        <f t="shared" si="32"/>
        <v>32305.573</v>
      </c>
      <c r="D348" t="str">
        <f t="shared" si="33"/>
        <v>vis</v>
      </c>
      <c r="E348">
        <f>VLOOKUP(C348,'Active 1'!C$21:E$969,3,FALSE)</f>
        <v>-10027.115197278343</v>
      </c>
      <c r="F348" s="17" t="s">
        <v>185</v>
      </c>
      <c r="G348" t="str">
        <f t="shared" si="34"/>
        <v>32305.573</v>
      </c>
      <c r="H348" s="2">
        <f t="shared" si="35"/>
        <v>-10027</v>
      </c>
      <c r="I348" s="45" t="s">
        <v>1163</v>
      </c>
      <c r="J348" s="46" t="s">
        <v>1164</v>
      </c>
      <c r="K348" s="45">
        <v>-10027</v>
      </c>
      <c r="L348" s="45" t="s">
        <v>1165</v>
      </c>
      <c r="M348" s="46" t="s">
        <v>745</v>
      </c>
      <c r="N348" s="46"/>
      <c r="O348" s="47" t="s">
        <v>746</v>
      </c>
      <c r="P348" s="47" t="s">
        <v>48</v>
      </c>
    </row>
    <row r="349" spans="1:16" x14ac:dyDescent="0.2">
      <c r="A349" s="2" t="str">
        <f t="shared" si="30"/>
        <v> VB 8.81 </v>
      </c>
      <c r="B349" s="17" t="str">
        <f t="shared" si="31"/>
        <v>I</v>
      </c>
      <c r="C349" s="2">
        <f t="shared" si="32"/>
        <v>32704.401000000002</v>
      </c>
      <c r="D349" t="str">
        <f t="shared" si="33"/>
        <v>vis</v>
      </c>
      <c r="E349">
        <f>VLOOKUP(C349,'Active 1'!C$21:E$969,3,FALSE)</f>
        <v>-9424.133273960615</v>
      </c>
      <c r="F349" s="17" t="s">
        <v>185</v>
      </c>
      <c r="G349" t="str">
        <f t="shared" si="34"/>
        <v>32704.401</v>
      </c>
      <c r="H349" s="2">
        <f t="shared" si="35"/>
        <v>-9424</v>
      </c>
      <c r="I349" s="45" t="s">
        <v>1166</v>
      </c>
      <c r="J349" s="46" t="s">
        <v>1167</v>
      </c>
      <c r="K349" s="45">
        <v>-9424</v>
      </c>
      <c r="L349" s="45" t="s">
        <v>1156</v>
      </c>
      <c r="M349" s="46" t="s">
        <v>745</v>
      </c>
      <c r="N349" s="46"/>
      <c r="O349" s="47" t="s">
        <v>746</v>
      </c>
      <c r="P349" s="47" t="s">
        <v>48</v>
      </c>
    </row>
    <row r="350" spans="1:16" x14ac:dyDescent="0.2">
      <c r="A350" s="2" t="str">
        <f t="shared" si="30"/>
        <v> VB 8.81 </v>
      </c>
      <c r="B350" s="17" t="str">
        <f t="shared" si="31"/>
        <v>I</v>
      </c>
      <c r="C350" s="2">
        <f t="shared" si="32"/>
        <v>33036.487000000001</v>
      </c>
      <c r="D350" t="str">
        <f t="shared" si="33"/>
        <v>vis</v>
      </c>
      <c r="E350">
        <f>VLOOKUP(C350,'Active 1'!C$21:E$969,3,FALSE)</f>
        <v>-8922.0575546357686</v>
      </c>
      <c r="F350" s="17" t="s">
        <v>185</v>
      </c>
      <c r="G350" t="str">
        <f t="shared" si="34"/>
        <v>33036.487</v>
      </c>
      <c r="H350" s="2">
        <f t="shared" si="35"/>
        <v>-8922</v>
      </c>
      <c r="I350" s="45" t="s">
        <v>1168</v>
      </c>
      <c r="J350" s="46" t="s">
        <v>1169</v>
      </c>
      <c r="K350" s="45">
        <v>-8922</v>
      </c>
      <c r="L350" s="45" t="s">
        <v>1170</v>
      </c>
      <c r="M350" s="46" t="s">
        <v>745</v>
      </c>
      <c r="N350" s="46"/>
      <c r="O350" s="47" t="s">
        <v>746</v>
      </c>
      <c r="P350" s="47" t="s">
        <v>48</v>
      </c>
    </row>
    <row r="351" spans="1:16" x14ac:dyDescent="0.2">
      <c r="A351" s="2" t="str">
        <f t="shared" si="30"/>
        <v> VB 8.81 </v>
      </c>
      <c r="B351" s="17" t="str">
        <f t="shared" si="31"/>
        <v>I</v>
      </c>
      <c r="C351" s="2">
        <f t="shared" si="32"/>
        <v>33442.682000000001</v>
      </c>
      <c r="D351" t="str">
        <f t="shared" si="33"/>
        <v>vis</v>
      </c>
      <c r="E351">
        <f>VLOOKUP(C351,'Active 1'!C$21:E$969,3,FALSE)</f>
        <v>-8307.9375772469102</v>
      </c>
      <c r="F351" s="17" t="s">
        <v>185</v>
      </c>
      <c r="G351" t="str">
        <f t="shared" si="34"/>
        <v>33442.682</v>
      </c>
      <c r="H351" s="2">
        <f t="shared" si="35"/>
        <v>-8308</v>
      </c>
      <c r="I351" s="45" t="s">
        <v>1171</v>
      </c>
      <c r="J351" s="46" t="s">
        <v>1172</v>
      </c>
      <c r="K351" s="45">
        <v>-8308</v>
      </c>
      <c r="L351" s="45" t="s">
        <v>1173</v>
      </c>
      <c r="M351" s="46" t="s">
        <v>745</v>
      </c>
      <c r="N351" s="46"/>
      <c r="O351" s="47" t="s">
        <v>746</v>
      </c>
      <c r="P351" s="47" t="s">
        <v>48</v>
      </c>
    </row>
    <row r="352" spans="1:16" x14ac:dyDescent="0.2">
      <c r="A352" s="2" t="str">
        <f t="shared" si="30"/>
        <v> VB 8.81 </v>
      </c>
      <c r="B352" s="17" t="str">
        <f t="shared" si="31"/>
        <v>I</v>
      </c>
      <c r="C352" s="2">
        <f t="shared" si="32"/>
        <v>33448.61</v>
      </c>
      <c r="D352" t="str">
        <f t="shared" si="33"/>
        <v>vis</v>
      </c>
      <c r="E352">
        <f>VLOOKUP(C352,'Active 1'!C$21:E$969,3,FALSE)</f>
        <v>-8298.975125158724</v>
      </c>
      <c r="F352" s="17" t="s">
        <v>185</v>
      </c>
      <c r="G352" t="str">
        <f t="shared" si="34"/>
        <v>33448.610</v>
      </c>
      <c r="H352" s="2">
        <f t="shared" si="35"/>
        <v>-8299</v>
      </c>
      <c r="I352" s="45" t="s">
        <v>1174</v>
      </c>
      <c r="J352" s="46" t="s">
        <v>1175</v>
      </c>
      <c r="K352" s="45">
        <v>-8299</v>
      </c>
      <c r="L352" s="45" t="s">
        <v>391</v>
      </c>
      <c r="M352" s="46" t="s">
        <v>745</v>
      </c>
      <c r="N352" s="46"/>
      <c r="O352" s="47" t="s">
        <v>746</v>
      </c>
      <c r="P352" s="47" t="s">
        <v>48</v>
      </c>
    </row>
    <row r="353" spans="1:16" x14ac:dyDescent="0.2">
      <c r="A353" s="2" t="str">
        <f t="shared" si="30"/>
        <v> VB 8.81 </v>
      </c>
      <c r="B353" s="17" t="str">
        <f t="shared" si="31"/>
        <v>I</v>
      </c>
      <c r="C353" s="2">
        <f t="shared" si="32"/>
        <v>33753.495999999999</v>
      </c>
      <c r="D353" t="str">
        <f t="shared" si="33"/>
        <v>vis</v>
      </c>
      <c r="E353">
        <f>VLOOKUP(C353,'Active 1'!C$21:E$969,3,FALSE)</f>
        <v>-7838.022667776977</v>
      </c>
      <c r="F353" s="17" t="s">
        <v>185</v>
      </c>
      <c r="G353" t="str">
        <f t="shared" si="34"/>
        <v>33753.496</v>
      </c>
      <c r="H353" s="2">
        <f t="shared" si="35"/>
        <v>-7838</v>
      </c>
      <c r="I353" s="45" t="s">
        <v>1176</v>
      </c>
      <c r="J353" s="46" t="s">
        <v>1177</v>
      </c>
      <c r="K353" s="45">
        <v>-7838</v>
      </c>
      <c r="L353" s="45" t="s">
        <v>428</v>
      </c>
      <c r="M353" s="46" t="s">
        <v>745</v>
      </c>
      <c r="N353" s="46"/>
      <c r="O353" s="47" t="s">
        <v>746</v>
      </c>
      <c r="P353" s="47" t="s">
        <v>48</v>
      </c>
    </row>
    <row r="354" spans="1:16" x14ac:dyDescent="0.2">
      <c r="A354" s="2" t="str">
        <f t="shared" si="30"/>
        <v> VB 8.81 </v>
      </c>
      <c r="B354" s="17" t="str">
        <f t="shared" si="31"/>
        <v>II</v>
      </c>
      <c r="C354" s="2">
        <f t="shared" si="32"/>
        <v>34209.623</v>
      </c>
      <c r="D354" t="str">
        <f t="shared" si="33"/>
        <v>vis</v>
      </c>
      <c r="E354">
        <f>VLOOKUP(C354,'Active 1'!C$21:E$969,3,FALSE)</f>
        <v>-7148.4112670299264</v>
      </c>
      <c r="F354" s="17" t="s">
        <v>185</v>
      </c>
      <c r="G354" t="str">
        <f t="shared" si="34"/>
        <v>34209.623</v>
      </c>
      <c r="H354" s="2">
        <f t="shared" si="35"/>
        <v>-7148.5</v>
      </c>
      <c r="I354" s="45" t="s">
        <v>1178</v>
      </c>
      <c r="J354" s="46" t="s">
        <v>1179</v>
      </c>
      <c r="K354" s="45">
        <v>-7148.5</v>
      </c>
      <c r="L354" s="45" t="s">
        <v>1180</v>
      </c>
      <c r="M354" s="46" t="s">
        <v>745</v>
      </c>
      <c r="N354" s="46"/>
      <c r="O354" s="47" t="s">
        <v>746</v>
      </c>
      <c r="P354" s="47" t="s">
        <v>48</v>
      </c>
    </row>
    <row r="355" spans="1:16" x14ac:dyDescent="0.2">
      <c r="A355" s="2" t="str">
        <f t="shared" si="30"/>
        <v>IBVS 77 </v>
      </c>
      <c r="B355" s="17" t="str">
        <f t="shared" si="31"/>
        <v>I</v>
      </c>
      <c r="C355" s="2">
        <f t="shared" si="32"/>
        <v>37072.538</v>
      </c>
      <c r="D355" t="str">
        <f t="shared" si="33"/>
        <v>vis</v>
      </c>
      <c r="E355">
        <f>VLOOKUP(C355,'Active 1'!C$21:E$969,3,FALSE)</f>
        <v>-2820.0140807863154</v>
      </c>
      <c r="F355" s="17" t="s">
        <v>185</v>
      </c>
      <c r="G355" t="str">
        <f t="shared" si="34"/>
        <v>37072.538</v>
      </c>
      <c r="H355" s="2">
        <f t="shared" si="35"/>
        <v>-2820</v>
      </c>
      <c r="I355" s="45" t="s">
        <v>1181</v>
      </c>
      <c r="J355" s="46" t="s">
        <v>1182</v>
      </c>
      <c r="K355" s="45">
        <v>-2820</v>
      </c>
      <c r="L355" s="45" t="s">
        <v>260</v>
      </c>
      <c r="M355" s="46" t="s">
        <v>745</v>
      </c>
      <c r="N355" s="46"/>
      <c r="O355" s="47" t="s">
        <v>1014</v>
      </c>
      <c r="P355" s="48" t="s">
        <v>1015</v>
      </c>
    </row>
    <row r="356" spans="1:16" x14ac:dyDescent="0.2">
      <c r="A356" s="2" t="str">
        <f t="shared" si="30"/>
        <v>IBVS 77 </v>
      </c>
      <c r="B356" s="17" t="str">
        <f t="shared" si="31"/>
        <v>I</v>
      </c>
      <c r="C356" s="2">
        <f t="shared" si="32"/>
        <v>37076.510999999999</v>
      </c>
      <c r="D356" t="str">
        <f t="shared" si="33"/>
        <v>vis</v>
      </c>
      <c r="E356">
        <f>VLOOKUP(C356,'Active 1'!C$21:E$969,3,FALSE)</f>
        <v>-2814.0073631502914</v>
      </c>
      <c r="F356" s="17" t="s">
        <v>185</v>
      </c>
      <c r="G356" t="str">
        <f t="shared" si="34"/>
        <v>37076.511</v>
      </c>
      <c r="H356" s="2">
        <f t="shared" si="35"/>
        <v>-2814</v>
      </c>
      <c r="I356" s="45" t="s">
        <v>1183</v>
      </c>
      <c r="J356" s="46" t="s">
        <v>1184</v>
      </c>
      <c r="K356" s="45">
        <v>-2814</v>
      </c>
      <c r="L356" s="45" t="s">
        <v>423</v>
      </c>
      <c r="M356" s="46" t="s">
        <v>745</v>
      </c>
      <c r="N356" s="46"/>
      <c r="O356" s="47" t="s">
        <v>1014</v>
      </c>
      <c r="P356" s="48" t="s">
        <v>1015</v>
      </c>
    </row>
    <row r="357" spans="1:16" x14ac:dyDescent="0.2">
      <c r="A357" s="2" t="str">
        <f t="shared" si="30"/>
        <v>IBVS 77 </v>
      </c>
      <c r="B357" s="17" t="str">
        <f t="shared" si="31"/>
        <v>I</v>
      </c>
      <c r="C357" s="2">
        <f t="shared" si="32"/>
        <v>37078.499000000003</v>
      </c>
      <c r="D357" t="str">
        <f t="shared" si="33"/>
        <v>vis</v>
      </c>
      <c r="E357">
        <f>VLOOKUP(C357,'Active 1'!C$21:E$969,3,FALSE)</f>
        <v>-2811.001736505325</v>
      </c>
      <c r="F357" s="17" t="s">
        <v>185</v>
      </c>
      <c r="G357" t="str">
        <f t="shared" si="34"/>
        <v>37078.499</v>
      </c>
      <c r="H357" s="2">
        <f t="shared" si="35"/>
        <v>-2811</v>
      </c>
      <c r="I357" s="45" t="s">
        <v>1185</v>
      </c>
      <c r="J357" s="46" t="s">
        <v>1186</v>
      </c>
      <c r="K357" s="45">
        <v>-2811</v>
      </c>
      <c r="L357" s="45" t="s">
        <v>223</v>
      </c>
      <c r="M357" s="46" t="s">
        <v>745</v>
      </c>
      <c r="N357" s="46"/>
      <c r="O357" s="47" t="s">
        <v>1014</v>
      </c>
      <c r="P357" s="48" t="s">
        <v>1015</v>
      </c>
    </row>
    <row r="358" spans="1:16" x14ac:dyDescent="0.2">
      <c r="A358" s="2" t="str">
        <f t="shared" si="30"/>
        <v>IBVS 77 </v>
      </c>
      <c r="B358" s="17" t="str">
        <f t="shared" si="31"/>
        <v>I</v>
      </c>
      <c r="C358" s="2">
        <f t="shared" si="32"/>
        <v>37080.455000000002</v>
      </c>
      <c r="D358" t="str">
        <f t="shared" si="33"/>
        <v>vis</v>
      </c>
      <c r="E358">
        <f>VLOOKUP(C358,'Active 1'!C$21:E$969,3,FALSE)</f>
        <v>-2808.0444901685373</v>
      </c>
      <c r="F358" s="17" t="s">
        <v>185</v>
      </c>
      <c r="G358" t="str">
        <f t="shared" si="34"/>
        <v>37080.455</v>
      </c>
      <c r="H358" s="2">
        <f t="shared" si="35"/>
        <v>-2808</v>
      </c>
      <c r="I358" s="45" t="s">
        <v>1187</v>
      </c>
      <c r="J358" s="46" t="s">
        <v>1188</v>
      </c>
      <c r="K358" s="45">
        <v>-2808</v>
      </c>
      <c r="L358" s="45" t="s">
        <v>504</v>
      </c>
      <c r="M358" s="46" t="s">
        <v>745</v>
      </c>
      <c r="N358" s="46"/>
      <c r="O358" s="47" t="s">
        <v>1014</v>
      </c>
      <c r="P358" s="48" t="s">
        <v>1015</v>
      </c>
    </row>
    <row r="359" spans="1:16" x14ac:dyDescent="0.2">
      <c r="A359" s="2" t="str">
        <f t="shared" si="30"/>
        <v>IBVS 77 </v>
      </c>
      <c r="B359" s="17" t="str">
        <f t="shared" si="31"/>
        <v>I</v>
      </c>
      <c r="C359" s="2">
        <f t="shared" si="32"/>
        <v>37080.499000000003</v>
      </c>
      <c r="D359" t="str">
        <f t="shared" si="33"/>
        <v>vis</v>
      </c>
      <c r="E359">
        <f>VLOOKUP(C359,'Active 1'!C$21:E$969,3,FALSE)</f>
        <v>-2807.977967244803</v>
      </c>
      <c r="F359" s="17" t="s">
        <v>185</v>
      </c>
      <c r="G359" t="str">
        <f t="shared" si="34"/>
        <v>37080.499</v>
      </c>
      <c r="H359" s="2">
        <f t="shared" si="35"/>
        <v>-2808</v>
      </c>
      <c r="I359" s="45" t="s">
        <v>1189</v>
      </c>
      <c r="J359" s="46" t="s">
        <v>1190</v>
      </c>
      <c r="K359" s="45">
        <v>-2808</v>
      </c>
      <c r="L359" s="45" t="s">
        <v>238</v>
      </c>
      <c r="M359" s="46" t="s">
        <v>745</v>
      </c>
      <c r="N359" s="46"/>
      <c r="O359" s="47" t="s">
        <v>1014</v>
      </c>
      <c r="P359" s="48" t="s">
        <v>1015</v>
      </c>
    </row>
    <row r="360" spans="1:16" x14ac:dyDescent="0.2">
      <c r="A360" s="2" t="str">
        <f t="shared" si="30"/>
        <v>IBVS 77 </v>
      </c>
      <c r="B360" s="17" t="str">
        <f t="shared" si="31"/>
        <v>I</v>
      </c>
      <c r="C360" s="2">
        <f t="shared" si="32"/>
        <v>38502.535000000003</v>
      </c>
      <c r="D360" t="str">
        <f t="shared" si="33"/>
        <v>vis</v>
      </c>
      <c r="E360">
        <f>VLOOKUP(C360,'Active 1'!C$21:E$969,3,FALSE)</f>
        <v>-658.02359516700187</v>
      </c>
      <c r="F360" s="17" t="s">
        <v>185</v>
      </c>
      <c r="G360" t="str">
        <f t="shared" si="34"/>
        <v>38502.535</v>
      </c>
      <c r="H360" s="2">
        <f t="shared" si="35"/>
        <v>-658</v>
      </c>
      <c r="I360" s="45" t="s">
        <v>1191</v>
      </c>
      <c r="J360" s="46" t="s">
        <v>1192</v>
      </c>
      <c r="K360" s="45">
        <v>-658</v>
      </c>
      <c r="L360" s="45" t="s">
        <v>323</v>
      </c>
      <c r="M360" s="46" t="s">
        <v>745</v>
      </c>
      <c r="N360" s="46"/>
      <c r="O360" s="47" t="s">
        <v>1014</v>
      </c>
      <c r="P360" s="48" t="s">
        <v>1015</v>
      </c>
    </row>
    <row r="361" spans="1:16" x14ac:dyDescent="0.2">
      <c r="A361" s="2" t="str">
        <f t="shared" si="30"/>
        <v>IBVS 77 </v>
      </c>
      <c r="B361" s="17" t="str">
        <f t="shared" si="31"/>
        <v>I</v>
      </c>
      <c r="C361" s="2">
        <f t="shared" si="32"/>
        <v>38502.557999999997</v>
      </c>
      <c r="D361" t="str">
        <f t="shared" si="33"/>
        <v>vis</v>
      </c>
      <c r="E361">
        <f>VLOOKUP(C361,'Active 1'!C$21:E$969,3,FALSE)</f>
        <v>-657.98882182051534</v>
      </c>
      <c r="F361" s="17" t="s">
        <v>185</v>
      </c>
      <c r="G361" t="str">
        <f t="shared" si="34"/>
        <v>38502.558</v>
      </c>
      <c r="H361" s="2">
        <f t="shared" si="35"/>
        <v>-658</v>
      </c>
      <c r="I361" s="45" t="s">
        <v>1193</v>
      </c>
      <c r="J361" s="46" t="s">
        <v>1194</v>
      </c>
      <c r="K361" s="45">
        <v>-658</v>
      </c>
      <c r="L361" s="45" t="s">
        <v>209</v>
      </c>
      <c r="M361" s="46" t="s">
        <v>745</v>
      </c>
      <c r="N361" s="46"/>
      <c r="O361" s="47" t="s">
        <v>1014</v>
      </c>
      <c r="P361" s="48" t="s">
        <v>1015</v>
      </c>
    </row>
    <row r="362" spans="1:16" x14ac:dyDescent="0.2">
      <c r="A362" s="2" t="str">
        <f t="shared" si="30"/>
        <v>IBVS 77 </v>
      </c>
      <c r="B362" s="17" t="str">
        <f t="shared" si="31"/>
        <v>I</v>
      </c>
      <c r="C362" s="2">
        <f t="shared" si="32"/>
        <v>38502.574999999997</v>
      </c>
      <c r="D362" t="str">
        <f t="shared" si="33"/>
        <v>vis</v>
      </c>
      <c r="E362">
        <f>VLOOKUP(C362,'Active 1'!C$21:E$969,3,FALSE)</f>
        <v>-657.9631197818012</v>
      </c>
      <c r="F362" s="17" t="s">
        <v>185</v>
      </c>
      <c r="G362" t="str">
        <f t="shared" si="34"/>
        <v>38502.575</v>
      </c>
      <c r="H362" s="2">
        <f t="shared" si="35"/>
        <v>-658</v>
      </c>
      <c r="I362" s="45" t="s">
        <v>1195</v>
      </c>
      <c r="J362" s="46" t="s">
        <v>1196</v>
      </c>
      <c r="K362" s="45">
        <v>-658</v>
      </c>
      <c r="L362" s="45" t="s">
        <v>361</v>
      </c>
      <c r="M362" s="46" t="s">
        <v>745</v>
      </c>
      <c r="N362" s="46"/>
      <c r="O362" s="47" t="s">
        <v>1014</v>
      </c>
      <c r="P362" s="48" t="s">
        <v>1015</v>
      </c>
    </row>
    <row r="363" spans="1:16" x14ac:dyDescent="0.2">
      <c r="A363" s="2" t="str">
        <f t="shared" si="30"/>
        <v>IBVS 77 </v>
      </c>
      <c r="B363" s="17" t="str">
        <f t="shared" si="31"/>
        <v>I</v>
      </c>
      <c r="C363" s="2">
        <f t="shared" si="32"/>
        <v>38557.423999999999</v>
      </c>
      <c r="D363" t="str">
        <f t="shared" si="33"/>
        <v>vis</v>
      </c>
      <c r="E363">
        <f>VLOOKUP(C363,'Active 1'!C$21:E$969,3,FALSE)</f>
        <v>-575.03775969661376</v>
      </c>
      <c r="F363" s="17" t="s">
        <v>185</v>
      </c>
      <c r="G363" t="str">
        <f t="shared" si="34"/>
        <v>38557.424</v>
      </c>
      <c r="H363" s="2">
        <f t="shared" si="35"/>
        <v>-575</v>
      </c>
      <c r="I363" s="45" t="s">
        <v>1197</v>
      </c>
      <c r="J363" s="46" t="s">
        <v>1198</v>
      </c>
      <c r="K363" s="45">
        <v>-575</v>
      </c>
      <c r="L363" s="45" t="s">
        <v>1199</v>
      </c>
      <c r="M363" s="46" t="s">
        <v>745</v>
      </c>
      <c r="N363" s="46"/>
      <c r="O363" s="47" t="s">
        <v>1014</v>
      </c>
      <c r="P363" s="48" t="s">
        <v>1015</v>
      </c>
    </row>
    <row r="364" spans="1:16" x14ac:dyDescent="0.2">
      <c r="A364" s="2" t="str">
        <f t="shared" si="30"/>
        <v>IBVS 77 </v>
      </c>
      <c r="B364" s="17" t="str">
        <f t="shared" si="31"/>
        <v>I</v>
      </c>
      <c r="C364" s="2">
        <f t="shared" si="32"/>
        <v>38583.256999999998</v>
      </c>
      <c r="D364" t="str">
        <f t="shared" si="33"/>
        <v>vis</v>
      </c>
      <c r="E364">
        <f>VLOOKUP(C364,'Active 1'!C$21:E$969,3,FALSE)</f>
        <v>-535.98124404308385</v>
      </c>
      <c r="F364" s="17" t="s">
        <v>185</v>
      </c>
      <c r="G364" t="str">
        <f t="shared" si="34"/>
        <v>38583.257</v>
      </c>
      <c r="H364" s="2">
        <f t="shared" si="35"/>
        <v>-536</v>
      </c>
      <c r="I364" s="45" t="s">
        <v>1200</v>
      </c>
      <c r="J364" s="46" t="s">
        <v>1201</v>
      </c>
      <c r="K364" s="45">
        <v>-536</v>
      </c>
      <c r="L364" s="45" t="s">
        <v>219</v>
      </c>
      <c r="M364" s="46" t="s">
        <v>745</v>
      </c>
      <c r="N364" s="46"/>
      <c r="O364" s="47" t="s">
        <v>1014</v>
      </c>
      <c r="P364" s="48" t="s">
        <v>1015</v>
      </c>
    </row>
    <row r="365" spans="1:16" x14ac:dyDescent="0.2">
      <c r="A365" s="2" t="str">
        <f t="shared" si="30"/>
        <v>IBVS 154 </v>
      </c>
      <c r="B365" s="17" t="str">
        <f t="shared" si="31"/>
        <v>I</v>
      </c>
      <c r="C365" s="2">
        <f t="shared" si="32"/>
        <v>38937.771999999997</v>
      </c>
      <c r="D365" t="str">
        <f t="shared" si="33"/>
        <v>vis</v>
      </c>
      <c r="E365">
        <f>VLOOKUP(C365,'Active 1'!C$21:E$969,3,FALSE)</f>
        <v>4.5356538862067666E-3</v>
      </c>
      <c r="F365" s="17" t="s">
        <v>185</v>
      </c>
      <c r="G365" t="str">
        <f t="shared" si="34"/>
        <v>38937.772</v>
      </c>
      <c r="H365" s="2">
        <f t="shared" si="35"/>
        <v>0</v>
      </c>
      <c r="I365" s="45" t="s">
        <v>1202</v>
      </c>
      <c r="J365" s="46" t="s">
        <v>1203</v>
      </c>
      <c r="K365" s="45">
        <v>0</v>
      </c>
      <c r="L365" s="45" t="s">
        <v>188</v>
      </c>
      <c r="M365" s="46" t="s">
        <v>202</v>
      </c>
      <c r="N365" s="46"/>
      <c r="O365" s="47" t="s">
        <v>669</v>
      </c>
      <c r="P365" s="48" t="s">
        <v>1204</v>
      </c>
    </row>
    <row r="366" spans="1:16" x14ac:dyDescent="0.2">
      <c r="A366" s="2" t="str">
        <f t="shared" si="30"/>
        <v>IBVS 119 </v>
      </c>
      <c r="B366" s="17" t="str">
        <f t="shared" si="31"/>
        <v>I</v>
      </c>
      <c r="C366" s="2">
        <f t="shared" si="32"/>
        <v>38949.682999999997</v>
      </c>
      <c r="D366" t="str">
        <f t="shared" si="33"/>
        <v>vis</v>
      </c>
      <c r="E366">
        <f>VLOOKUP(C366,'Active 1'!C$21:E$969,3,FALSE)</f>
        <v>18.012593484924814</v>
      </c>
      <c r="F366" s="17" t="s">
        <v>185</v>
      </c>
      <c r="G366" t="str">
        <f t="shared" si="34"/>
        <v>38949.683</v>
      </c>
      <c r="H366" s="2">
        <f t="shared" si="35"/>
        <v>18</v>
      </c>
      <c r="I366" s="45" t="s">
        <v>1205</v>
      </c>
      <c r="J366" s="46" t="s">
        <v>1206</v>
      </c>
      <c r="K366" s="45">
        <v>18</v>
      </c>
      <c r="L366" s="45" t="s">
        <v>291</v>
      </c>
      <c r="M366" s="46" t="s">
        <v>202</v>
      </c>
      <c r="N366" s="46"/>
      <c r="O366" s="47" t="s">
        <v>669</v>
      </c>
      <c r="P366" s="48" t="s">
        <v>1207</v>
      </c>
    </row>
    <row r="367" spans="1:16" x14ac:dyDescent="0.2">
      <c r="A367" s="2" t="str">
        <f t="shared" si="30"/>
        <v> AJ 79.852 </v>
      </c>
      <c r="B367" s="17" t="str">
        <f t="shared" si="31"/>
        <v>II</v>
      </c>
      <c r="C367" s="2">
        <f t="shared" si="32"/>
        <v>39276.093800000002</v>
      </c>
      <c r="D367" t="str">
        <f t="shared" si="33"/>
        <v>vis</v>
      </c>
      <c r="E367">
        <f>VLOOKUP(C367,'Active 1'!C$21:E$969,3,FALSE)</f>
        <v>511.50806515612283</v>
      </c>
      <c r="F367" s="17" t="s">
        <v>185</v>
      </c>
      <c r="G367" t="str">
        <f t="shared" si="34"/>
        <v>39276.0938</v>
      </c>
      <c r="H367" s="2">
        <f t="shared" si="35"/>
        <v>511.5</v>
      </c>
      <c r="I367" s="45" t="s">
        <v>1208</v>
      </c>
      <c r="J367" s="46" t="s">
        <v>1209</v>
      </c>
      <c r="K367" s="45">
        <v>511.5</v>
      </c>
      <c r="L367" s="45" t="s">
        <v>1210</v>
      </c>
      <c r="M367" s="46" t="s">
        <v>189</v>
      </c>
      <c r="N367" s="46" t="s">
        <v>190</v>
      </c>
      <c r="O367" s="47" t="s">
        <v>1211</v>
      </c>
      <c r="P367" s="47" t="s">
        <v>57</v>
      </c>
    </row>
    <row r="368" spans="1:16" x14ac:dyDescent="0.2">
      <c r="A368" s="2" t="str">
        <f t="shared" si="30"/>
        <v> AJ 79.852 </v>
      </c>
      <c r="B368" s="17" t="str">
        <f t="shared" si="31"/>
        <v>II</v>
      </c>
      <c r="C368" s="2">
        <f t="shared" si="32"/>
        <v>39289.983899999999</v>
      </c>
      <c r="D368" t="str">
        <f t="shared" si="33"/>
        <v>vis</v>
      </c>
      <c r="E368">
        <f>VLOOKUP(C368,'Active 1'!C$21:E$969,3,FALSE)</f>
        <v>532.5082938589062</v>
      </c>
      <c r="F368" s="17" t="s">
        <v>185</v>
      </c>
      <c r="G368" t="str">
        <f t="shared" si="34"/>
        <v>39289.9839</v>
      </c>
      <c r="H368" s="2">
        <f t="shared" si="35"/>
        <v>532.5</v>
      </c>
      <c r="I368" s="45" t="s">
        <v>1212</v>
      </c>
      <c r="J368" s="46" t="s">
        <v>1213</v>
      </c>
      <c r="K368" s="45">
        <v>532.5</v>
      </c>
      <c r="L368" s="45" t="s">
        <v>1214</v>
      </c>
      <c r="M368" s="46" t="s">
        <v>189</v>
      </c>
      <c r="N368" s="46" t="s">
        <v>190</v>
      </c>
      <c r="O368" s="47" t="s">
        <v>1211</v>
      </c>
      <c r="P368" s="47" t="s">
        <v>57</v>
      </c>
    </row>
    <row r="369" spans="1:16" x14ac:dyDescent="0.2">
      <c r="A369" s="2" t="str">
        <f t="shared" si="30"/>
        <v> AJ 79.852 </v>
      </c>
      <c r="B369" s="17" t="str">
        <f t="shared" si="31"/>
        <v>I</v>
      </c>
      <c r="C369" s="2">
        <f t="shared" si="32"/>
        <v>39318.090300000003</v>
      </c>
      <c r="D369" t="str">
        <f t="shared" si="33"/>
        <v>vis</v>
      </c>
      <c r="E369">
        <f>VLOOKUP(C369,'Active 1'!C$21:E$969,3,FALSE)</f>
        <v>575.00192803087975</v>
      </c>
      <c r="F369" s="17" t="s">
        <v>185</v>
      </c>
      <c r="G369" t="str">
        <f t="shared" si="34"/>
        <v>39318.0903</v>
      </c>
      <c r="H369" s="2">
        <f t="shared" si="35"/>
        <v>575</v>
      </c>
      <c r="I369" s="45" t="s">
        <v>1215</v>
      </c>
      <c r="J369" s="46" t="s">
        <v>1216</v>
      </c>
      <c r="K369" s="45">
        <v>575</v>
      </c>
      <c r="L369" s="45" t="s">
        <v>1217</v>
      </c>
      <c r="M369" s="46" t="s">
        <v>189</v>
      </c>
      <c r="N369" s="46" t="s">
        <v>190</v>
      </c>
      <c r="O369" s="47" t="s">
        <v>1211</v>
      </c>
      <c r="P369" s="47" t="s">
        <v>57</v>
      </c>
    </row>
    <row r="370" spans="1:16" x14ac:dyDescent="0.2">
      <c r="A370" s="2" t="str">
        <f t="shared" si="30"/>
        <v> AJ 79.852 </v>
      </c>
      <c r="B370" s="17" t="str">
        <f t="shared" si="31"/>
        <v>I</v>
      </c>
      <c r="C370" s="2">
        <f t="shared" si="32"/>
        <v>39320.075400000002</v>
      </c>
      <c r="D370" t="str">
        <f t="shared" si="33"/>
        <v>vis</v>
      </c>
      <c r="E370">
        <f>VLOOKUP(C370,'Active 1'!C$21:E$969,3,FALSE)</f>
        <v>578.0031702104078</v>
      </c>
      <c r="F370" s="17" t="s">
        <v>185</v>
      </c>
      <c r="G370" t="str">
        <f t="shared" si="34"/>
        <v>39320.0754</v>
      </c>
      <c r="H370" s="2">
        <f t="shared" si="35"/>
        <v>578</v>
      </c>
      <c r="I370" s="45" t="s">
        <v>1218</v>
      </c>
      <c r="J370" s="46" t="s">
        <v>1219</v>
      </c>
      <c r="K370" s="45">
        <v>578</v>
      </c>
      <c r="L370" s="45" t="s">
        <v>1220</v>
      </c>
      <c r="M370" s="46" t="s">
        <v>189</v>
      </c>
      <c r="N370" s="46" t="s">
        <v>190</v>
      </c>
      <c r="O370" s="47" t="s">
        <v>1211</v>
      </c>
      <c r="P370" s="47" t="s">
        <v>57</v>
      </c>
    </row>
    <row r="371" spans="1:16" x14ac:dyDescent="0.2">
      <c r="A371" s="2" t="str">
        <f t="shared" si="30"/>
        <v>VSB 47 </v>
      </c>
      <c r="B371" s="17" t="str">
        <f t="shared" si="31"/>
        <v>I</v>
      </c>
      <c r="C371" s="2">
        <f t="shared" si="32"/>
        <v>40736.194000000003</v>
      </c>
      <c r="D371" t="str">
        <f t="shared" si="33"/>
        <v>vis</v>
      </c>
      <c r="E371">
        <f>VLOOKUP(C371,'Active 1'!C$21:E$969,3,FALSE)</f>
        <v>2719.0111161771051</v>
      </c>
      <c r="F371" s="17" t="s">
        <v>185</v>
      </c>
      <c r="G371" t="str">
        <f t="shared" si="34"/>
        <v>40736.194</v>
      </c>
      <c r="H371" s="2">
        <f t="shared" si="35"/>
        <v>2719</v>
      </c>
      <c r="I371" s="45" t="s">
        <v>1221</v>
      </c>
      <c r="J371" s="46" t="s">
        <v>1222</v>
      </c>
      <c r="K371" s="45">
        <v>2719</v>
      </c>
      <c r="L371" s="45" t="s">
        <v>209</v>
      </c>
      <c r="M371" s="46" t="s">
        <v>202</v>
      </c>
      <c r="N371" s="46"/>
      <c r="O371" s="47" t="s">
        <v>1223</v>
      </c>
      <c r="P371" s="48" t="s">
        <v>58</v>
      </c>
    </row>
    <row r="372" spans="1:16" x14ac:dyDescent="0.2">
      <c r="A372" s="2" t="str">
        <f t="shared" si="30"/>
        <v> BBS 4 </v>
      </c>
      <c r="B372" s="17" t="str">
        <f t="shared" si="31"/>
        <v>I</v>
      </c>
      <c r="C372" s="2">
        <f t="shared" si="32"/>
        <v>41507.410000000003</v>
      </c>
      <c r="D372" t="str">
        <f t="shared" si="33"/>
        <v>vis</v>
      </c>
      <c r="E372">
        <f>VLOOKUP(C372,'Active 1'!C$21:E$969,3,FALSE)</f>
        <v>3885.0007331884567</v>
      </c>
      <c r="F372" s="17" t="s">
        <v>185</v>
      </c>
      <c r="G372" t="str">
        <f t="shared" si="34"/>
        <v>41507.410</v>
      </c>
      <c r="H372" s="2">
        <f t="shared" si="35"/>
        <v>3885</v>
      </c>
      <c r="I372" s="45" t="s">
        <v>1224</v>
      </c>
      <c r="J372" s="46" t="s">
        <v>1225</v>
      </c>
      <c r="K372" s="45">
        <v>3885</v>
      </c>
      <c r="L372" s="45" t="s">
        <v>367</v>
      </c>
      <c r="M372" s="46" t="s">
        <v>202</v>
      </c>
      <c r="N372" s="46"/>
      <c r="O372" s="47" t="s">
        <v>306</v>
      </c>
      <c r="P372" s="47" t="s">
        <v>80</v>
      </c>
    </row>
    <row r="373" spans="1:16" x14ac:dyDescent="0.2">
      <c r="A373" s="2" t="str">
        <f t="shared" si="30"/>
        <v> PZP 3.763 </v>
      </c>
      <c r="B373" s="17" t="str">
        <f t="shared" si="31"/>
        <v>I</v>
      </c>
      <c r="C373" s="2">
        <f t="shared" si="32"/>
        <v>42633.177000000003</v>
      </c>
      <c r="D373" t="str">
        <f t="shared" si="33"/>
        <v>vis</v>
      </c>
      <c r="E373">
        <f>VLOOKUP(C373,'Active 1'!C$21:E$969,3,FALSE)</f>
        <v>5587.0305577434674</v>
      </c>
      <c r="F373" s="17" t="s">
        <v>185</v>
      </c>
      <c r="G373" t="str">
        <f t="shared" si="34"/>
        <v>42633.177</v>
      </c>
      <c r="H373" s="2">
        <f t="shared" si="35"/>
        <v>5587</v>
      </c>
      <c r="I373" s="45" t="s">
        <v>1226</v>
      </c>
      <c r="J373" s="46" t="s">
        <v>1227</v>
      </c>
      <c r="K373" s="45">
        <v>5587</v>
      </c>
      <c r="L373" s="45" t="s">
        <v>257</v>
      </c>
      <c r="M373" s="46" t="s">
        <v>202</v>
      </c>
      <c r="N373" s="46"/>
      <c r="O373" s="47" t="s">
        <v>1228</v>
      </c>
      <c r="P373" s="47" t="s">
        <v>93</v>
      </c>
    </row>
    <row r="374" spans="1:16" x14ac:dyDescent="0.2">
      <c r="A374" s="2" t="str">
        <f t="shared" si="30"/>
        <v> PZP 3.763 </v>
      </c>
      <c r="B374" s="17" t="str">
        <f t="shared" si="31"/>
        <v>I</v>
      </c>
      <c r="C374" s="2">
        <f t="shared" si="32"/>
        <v>42637.150999999998</v>
      </c>
      <c r="D374" t="str">
        <f t="shared" si="33"/>
        <v>vis</v>
      </c>
      <c r="E374">
        <f>VLOOKUP(C374,'Active 1'!C$21:E$969,3,FALSE)</f>
        <v>5593.0387872641168</v>
      </c>
      <c r="F374" s="17" t="s">
        <v>185</v>
      </c>
      <c r="G374" t="str">
        <f t="shared" si="34"/>
        <v>42637.151</v>
      </c>
      <c r="H374" s="2">
        <f t="shared" si="35"/>
        <v>5593</v>
      </c>
      <c r="I374" s="45" t="s">
        <v>1229</v>
      </c>
      <c r="J374" s="46" t="s">
        <v>1230</v>
      </c>
      <c r="K374" s="45">
        <v>5593</v>
      </c>
      <c r="L374" s="45" t="s">
        <v>264</v>
      </c>
      <c r="M374" s="46" t="s">
        <v>202</v>
      </c>
      <c r="N374" s="46"/>
      <c r="O374" s="47" t="s">
        <v>1228</v>
      </c>
      <c r="P374" s="47" t="s">
        <v>93</v>
      </c>
    </row>
    <row r="375" spans="1:16" x14ac:dyDescent="0.2">
      <c r="A375" s="2" t="str">
        <f t="shared" si="30"/>
        <v> BBS 29 </v>
      </c>
      <c r="B375" s="17" t="str">
        <f t="shared" si="31"/>
        <v>I</v>
      </c>
      <c r="C375" s="2">
        <f t="shared" si="32"/>
        <v>42904.379000000001</v>
      </c>
      <c r="D375" t="str">
        <f t="shared" si="33"/>
        <v>vis</v>
      </c>
      <c r="E375">
        <f>VLOOKUP(C375,'Active 1'!C$21:E$969,3,FALSE)</f>
        <v>5997.0566932395022</v>
      </c>
      <c r="F375" s="17" t="s">
        <v>185</v>
      </c>
      <c r="G375" t="str">
        <f t="shared" si="34"/>
        <v>42904.379</v>
      </c>
      <c r="H375" s="2">
        <f t="shared" si="35"/>
        <v>5997</v>
      </c>
      <c r="I375" s="45" t="s">
        <v>1231</v>
      </c>
      <c r="J375" s="46" t="s">
        <v>1232</v>
      </c>
      <c r="K375" s="45">
        <v>5997</v>
      </c>
      <c r="L375" s="45" t="s">
        <v>1233</v>
      </c>
      <c r="M375" s="46" t="s">
        <v>202</v>
      </c>
      <c r="N375" s="46"/>
      <c r="O375" s="47" t="s">
        <v>403</v>
      </c>
      <c r="P375" s="47" t="s">
        <v>95</v>
      </c>
    </row>
    <row r="376" spans="1:16" x14ac:dyDescent="0.2">
      <c r="A376" s="2" t="str">
        <f t="shared" si="30"/>
        <v> AJ 101.1828 </v>
      </c>
      <c r="B376" s="17" t="str">
        <f t="shared" si="31"/>
        <v>I</v>
      </c>
      <c r="C376" s="2">
        <f t="shared" si="32"/>
        <v>43271.433799999999</v>
      </c>
      <c r="D376" t="str">
        <f t="shared" si="33"/>
        <v>vis</v>
      </c>
      <c r="E376">
        <f>VLOOKUP(C376,'Active 1'!C$21:E$969,3,FALSE)</f>
        <v>6552.0012038230161</v>
      </c>
      <c r="F376" s="17" t="s">
        <v>185</v>
      </c>
      <c r="G376" t="str">
        <f t="shared" si="34"/>
        <v>43271.4338</v>
      </c>
      <c r="H376" s="2">
        <f t="shared" si="35"/>
        <v>6552</v>
      </c>
      <c r="I376" s="45" t="s">
        <v>1234</v>
      </c>
      <c r="J376" s="46" t="s">
        <v>1235</v>
      </c>
      <c r="K376" s="45">
        <v>6552</v>
      </c>
      <c r="L376" s="45" t="s">
        <v>1236</v>
      </c>
      <c r="M376" s="46" t="s">
        <v>189</v>
      </c>
      <c r="N376" s="46" t="s">
        <v>190</v>
      </c>
      <c r="O376" s="47" t="s">
        <v>1237</v>
      </c>
      <c r="P376" s="47" t="s">
        <v>102</v>
      </c>
    </row>
    <row r="377" spans="1:16" x14ac:dyDescent="0.2">
      <c r="A377" s="2" t="str">
        <f t="shared" si="30"/>
        <v> PZP 4.279 </v>
      </c>
      <c r="B377" s="17" t="str">
        <f t="shared" si="31"/>
        <v>I</v>
      </c>
      <c r="C377" s="2">
        <f t="shared" si="32"/>
        <v>43285.32</v>
      </c>
      <c r="D377" t="str">
        <f t="shared" si="33"/>
        <v>vis</v>
      </c>
      <c r="E377">
        <f>VLOOKUP(C377,'Active 1'!C$21:E$969,3,FALSE)</f>
        <v>6572.9955361757475</v>
      </c>
      <c r="F377" s="17" t="s">
        <v>185</v>
      </c>
      <c r="G377" t="str">
        <f t="shared" si="34"/>
        <v>43285.320</v>
      </c>
      <c r="H377" s="2">
        <f t="shared" si="35"/>
        <v>6573</v>
      </c>
      <c r="I377" s="45" t="s">
        <v>1238</v>
      </c>
      <c r="J377" s="46" t="s">
        <v>1239</v>
      </c>
      <c r="K377" s="45">
        <v>6573</v>
      </c>
      <c r="L377" s="45" t="s">
        <v>249</v>
      </c>
      <c r="M377" s="46" t="s">
        <v>202</v>
      </c>
      <c r="N377" s="46"/>
      <c r="O377" s="47" t="s">
        <v>1228</v>
      </c>
      <c r="P377" s="47" t="s">
        <v>103</v>
      </c>
    </row>
    <row r="378" spans="1:16" x14ac:dyDescent="0.2">
      <c r="A378" s="2" t="str">
        <f t="shared" si="30"/>
        <v> PZP 4.279 </v>
      </c>
      <c r="B378" s="17" t="str">
        <f t="shared" si="31"/>
        <v>I</v>
      </c>
      <c r="C378" s="2">
        <f t="shared" si="32"/>
        <v>43287.3</v>
      </c>
      <c r="D378" t="str">
        <f t="shared" si="33"/>
        <v>vis</v>
      </c>
      <c r="E378">
        <f>VLOOKUP(C378,'Active 1'!C$21:E$969,3,FALSE)</f>
        <v>6575.9890677436697</v>
      </c>
      <c r="F378" s="17" t="s">
        <v>185</v>
      </c>
      <c r="G378" t="str">
        <f t="shared" si="34"/>
        <v>43287.300</v>
      </c>
      <c r="H378" s="2">
        <f t="shared" si="35"/>
        <v>6576</v>
      </c>
      <c r="I378" s="45" t="s">
        <v>1240</v>
      </c>
      <c r="J378" s="46" t="s">
        <v>1241</v>
      </c>
      <c r="K378" s="45">
        <v>6576</v>
      </c>
      <c r="L378" s="45" t="s">
        <v>484</v>
      </c>
      <c r="M378" s="46" t="s">
        <v>202</v>
      </c>
      <c r="N378" s="46"/>
      <c r="O378" s="47" t="s">
        <v>1228</v>
      </c>
      <c r="P378" s="47" t="s">
        <v>103</v>
      </c>
    </row>
    <row r="379" spans="1:16" x14ac:dyDescent="0.2">
      <c r="A379" s="2" t="str">
        <f t="shared" si="30"/>
        <v> PZP 4.279 </v>
      </c>
      <c r="B379" s="17" t="str">
        <f t="shared" si="31"/>
        <v>I</v>
      </c>
      <c r="C379" s="2">
        <f t="shared" si="32"/>
        <v>43291.269</v>
      </c>
      <c r="D379" t="str">
        <f t="shared" si="33"/>
        <v>vis</v>
      </c>
      <c r="E379">
        <f>VLOOKUP(C379,'Active 1'!C$21:E$969,3,FALSE)</f>
        <v>6581.9897378411715</v>
      </c>
      <c r="F379" s="17" t="s">
        <v>185</v>
      </c>
      <c r="G379" t="str">
        <f t="shared" si="34"/>
        <v>43291.269</v>
      </c>
      <c r="H379" s="2">
        <f t="shared" si="35"/>
        <v>6582</v>
      </c>
      <c r="I379" s="45" t="s">
        <v>1242</v>
      </c>
      <c r="J379" s="46" t="s">
        <v>1243</v>
      </c>
      <c r="K379" s="45">
        <v>6582</v>
      </c>
      <c r="L379" s="45" t="s">
        <v>484</v>
      </c>
      <c r="M379" s="46" t="s">
        <v>202</v>
      </c>
      <c r="N379" s="46"/>
      <c r="O379" s="47" t="s">
        <v>1228</v>
      </c>
      <c r="P379" s="47" t="s">
        <v>103</v>
      </c>
    </row>
    <row r="380" spans="1:16" x14ac:dyDescent="0.2">
      <c r="A380" s="2" t="str">
        <f t="shared" si="30"/>
        <v> PZP 4.279 </v>
      </c>
      <c r="B380" s="17" t="str">
        <f t="shared" si="31"/>
        <v>I</v>
      </c>
      <c r="C380" s="2">
        <f t="shared" si="32"/>
        <v>43297.218999999997</v>
      </c>
      <c r="D380" t="str">
        <f t="shared" si="33"/>
        <v>vis</v>
      </c>
      <c r="E380">
        <f>VLOOKUP(C380,'Active 1'!C$21:E$969,3,FALSE)</f>
        <v>6590.9854513912196</v>
      </c>
      <c r="F380" s="17" t="s">
        <v>185</v>
      </c>
      <c r="G380" t="str">
        <f t="shared" si="34"/>
        <v>43297.219</v>
      </c>
      <c r="H380" s="2">
        <f t="shared" si="35"/>
        <v>6591</v>
      </c>
      <c r="I380" s="45" t="s">
        <v>1244</v>
      </c>
      <c r="J380" s="46" t="s">
        <v>1245</v>
      </c>
      <c r="K380" s="45">
        <v>6591</v>
      </c>
      <c r="L380" s="45" t="s">
        <v>414</v>
      </c>
      <c r="M380" s="46" t="s">
        <v>202</v>
      </c>
      <c r="N380" s="46"/>
      <c r="O380" s="47" t="s">
        <v>1228</v>
      </c>
      <c r="P380" s="47" t="s">
        <v>103</v>
      </c>
    </row>
    <row r="381" spans="1:16" x14ac:dyDescent="0.2">
      <c r="A381" s="2" t="str">
        <f t="shared" si="30"/>
        <v> PZP 4.279 </v>
      </c>
      <c r="B381" s="17" t="str">
        <f t="shared" si="31"/>
        <v>I</v>
      </c>
      <c r="C381" s="2">
        <f t="shared" si="32"/>
        <v>43301.190999999999</v>
      </c>
      <c r="D381" t="str">
        <f t="shared" si="33"/>
        <v>vis</v>
      </c>
      <c r="E381">
        <f>VLOOKUP(C381,'Active 1'!C$21:E$969,3,FALSE)</f>
        <v>6596.9906571426181</v>
      </c>
      <c r="F381" s="17" t="s">
        <v>185</v>
      </c>
      <c r="G381" t="str">
        <f t="shared" si="34"/>
        <v>43301.191</v>
      </c>
      <c r="H381" s="2">
        <f t="shared" si="35"/>
        <v>6597</v>
      </c>
      <c r="I381" s="45" t="s">
        <v>1246</v>
      </c>
      <c r="J381" s="46" t="s">
        <v>1247</v>
      </c>
      <c r="K381" s="45">
        <v>6597</v>
      </c>
      <c r="L381" s="45" t="s">
        <v>354</v>
      </c>
      <c r="M381" s="46" t="s">
        <v>202</v>
      </c>
      <c r="N381" s="46"/>
      <c r="O381" s="47" t="s">
        <v>1228</v>
      </c>
      <c r="P381" s="47" t="s">
        <v>103</v>
      </c>
    </row>
    <row r="382" spans="1:16" x14ac:dyDescent="0.2">
      <c r="A382" s="2" t="str">
        <f t="shared" si="30"/>
        <v> PZP 4.279 </v>
      </c>
      <c r="B382" s="17" t="str">
        <f t="shared" si="31"/>
        <v>I</v>
      </c>
      <c r="C382" s="2">
        <f t="shared" si="32"/>
        <v>43303.175999999999</v>
      </c>
      <c r="D382" t="str">
        <f t="shared" si="33"/>
        <v>vis</v>
      </c>
      <c r="E382">
        <f>VLOOKUP(C382,'Active 1'!C$21:E$969,3,FALSE)</f>
        <v>6599.991748133687</v>
      </c>
      <c r="F382" s="17" t="s">
        <v>185</v>
      </c>
      <c r="G382" t="str">
        <f t="shared" si="34"/>
        <v>43303.176</v>
      </c>
      <c r="H382" s="2">
        <f t="shared" si="35"/>
        <v>6600</v>
      </c>
      <c r="I382" s="45" t="s">
        <v>1248</v>
      </c>
      <c r="J382" s="46" t="s">
        <v>1249</v>
      </c>
      <c r="K382" s="45">
        <v>6600</v>
      </c>
      <c r="L382" s="45" t="s">
        <v>423</v>
      </c>
      <c r="M382" s="46" t="s">
        <v>202</v>
      </c>
      <c r="N382" s="46"/>
      <c r="O382" s="47" t="s">
        <v>1228</v>
      </c>
      <c r="P382" s="47" t="s">
        <v>103</v>
      </c>
    </row>
    <row r="383" spans="1:16" x14ac:dyDescent="0.2">
      <c r="A383" s="2" t="str">
        <f t="shared" si="30"/>
        <v> GEOS 6 </v>
      </c>
      <c r="B383" s="17" t="str">
        <f t="shared" si="31"/>
        <v>II</v>
      </c>
      <c r="C383" s="2">
        <f t="shared" si="32"/>
        <v>43307.476999999999</v>
      </c>
      <c r="D383" t="str">
        <f t="shared" si="33"/>
        <v>vis</v>
      </c>
      <c r="E383">
        <f>VLOOKUP(C383,'Active 1'!C$21:E$969,3,FALSE)</f>
        <v>6606.4943639284393</v>
      </c>
      <c r="F383" s="17" t="s">
        <v>185</v>
      </c>
      <c r="G383" t="str">
        <f t="shared" si="34"/>
        <v>43307.477</v>
      </c>
      <c r="H383" s="2">
        <f t="shared" si="35"/>
        <v>6606.5</v>
      </c>
      <c r="I383" s="45" t="s">
        <v>1250</v>
      </c>
      <c r="J383" s="46" t="s">
        <v>1251</v>
      </c>
      <c r="K383" s="45">
        <v>6606.5</v>
      </c>
      <c r="L383" s="45" t="s">
        <v>331</v>
      </c>
      <c r="M383" s="46" t="s">
        <v>202</v>
      </c>
      <c r="N383" s="46"/>
      <c r="O383" s="47" t="s">
        <v>403</v>
      </c>
      <c r="P383" s="47" t="s">
        <v>104</v>
      </c>
    </row>
    <row r="384" spans="1:16" x14ac:dyDescent="0.2">
      <c r="A384" s="2" t="str">
        <f t="shared" si="30"/>
        <v> GEOS 6 </v>
      </c>
      <c r="B384" s="17" t="str">
        <f t="shared" si="31"/>
        <v>II</v>
      </c>
      <c r="C384" s="2">
        <f t="shared" si="32"/>
        <v>43311.442999999999</v>
      </c>
      <c r="D384" t="str">
        <f t="shared" si="33"/>
        <v>vis</v>
      </c>
      <c r="E384">
        <f>VLOOKUP(C384,'Active 1'!C$21:E$969,3,FALSE)</f>
        <v>6612.4904983720544</v>
      </c>
      <c r="F384" s="17" t="s">
        <v>185</v>
      </c>
      <c r="G384" t="str">
        <f t="shared" si="34"/>
        <v>43311.443</v>
      </c>
      <c r="H384" s="2">
        <f t="shared" si="35"/>
        <v>6612.5</v>
      </c>
      <c r="I384" s="45" t="s">
        <v>1252</v>
      </c>
      <c r="J384" s="46" t="s">
        <v>1253</v>
      </c>
      <c r="K384" s="45">
        <v>6612.5</v>
      </c>
      <c r="L384" s="45" t="s">
        <v>354</v>
      </c>
      <c r="M384" s="46" t="s">
        <v>202</v>
      </c>
      <c r="N384" s="46"/>
      <c r="O384" s="47" t="s">
        <v>403</v>
      </c>
      <c r="P384" s="47" t="s">
        <v>104</v>
      </c>
    </row>
    <row r="385" spans="1:16" x14ac:dyDescent="0.2">
      <c r="A385" s="2" t="str">
        <f t="shared" si="30"/>
        <v> GEOS 6 </v>
      </c>
      <c r="B385" s="17" t="str">
        <f t="shared" si="31"/>
        <v>II</v>
      </c>
      <c r="C385" s="2">
        <f t="shared" si="32"/>
        <v>43313.430999999997</v>
      </c>
      <c r="D385" t="str">
        <f t="shared" si="33"/>
        <v>vis</v>
      </c>
      <c r="E385">
        <f>VLOOKUP(C385,'Active 1'!C$21:E$969,3,FALSE)</f>
        <v>6615.4961250170099</v>
      </c>
      <c r="F385" s="17" t="s">
        <v>185</v>
      </c>
      <c r="G385" t="str">
        <f t="shared" si="34"/>
        <v>43313.431</v>
      </c>
      <c r="H385" s="2">
        <f t="shared" si="35"/>
        <v>6615.5</v>
      </c>
      <c r="I385" s="45" t="s">
        <v>1254</v>
      </c>
      <c r="J385" s="46" t="s">
        <v>1255</v>
      </c>
      <c r="K385" s="45">
        <v>6615.5</v>
      </c>
      <c r="L385" s="45" t="s">
        <v>249</v>
      </c>
      <c r="M385" s="46" t="s">
        <v>202</v>
      </c>
      <c r="N385" s="46"/>
      <c r="O385" s="47" t="s">
        <v>403</v>
      </c>
      <c r="P385" s="47" t="s">
        <v>104</v>
      </c>
    </row>
    <row r="386" spans="1:16" x14ac:dyDescent="0.2">
      <c r="A386" s="2" t="str">
        <f t="shared" si="30"/>
        <v> AVSJ 15.268 </v>
      </c>
      <c r="B386" s="17" t="str">
        <f t="shared" si="31"/>
        <v>I</v>
      </c>
      <c r="C386" s="2">
        <f t="shared" si="32"/>
        <v>45171.707999999999</v>
      </c>
      <c r="D386" t="str">
        <f t="shared" si="33"/>
        <v>vis</v>
      </c>
      <c r="E386">
        <f>VLOOKUP(C386,'Active 1'!C$21:E$969,3,FALSE)</f>
        <v>9424.9965600844935</v>
      </c>
      <c r="F386" s="17" t="s">
        <v>185</v>
      </c>
      <c r="G386" t="str">
        <f t="shared" si="34"/>
        <v>45171.708</v>
      </c>
      <c r="H386" s="2">
        <f t="shared" si="35"/>
        <v>9425</v>
      </c>
      <c r="I386" s="45" t="s">
        <v>1256</v>
      </c>
      <c r="J386" s="46" t="s">
        <v>1257</v>
      </c>
      <c r="K386" s="45">
        <v>9425</v>
      </c>
      <c r="L386" s="45" t="s">
        <v>340</v>
      </c>
      <c r="M386" s="46" t="s">
        <v>202</v>
      </c>
      <c r="N386" s="46"/>
      <c r="O386" s="47" t="s">
        <v>1258</v>
      </c>
      <c r="P386" s="47" t="s">
        <v>127</v>
      </c>
    </row>
    <row r="387" spans="1:16" x14ac:dyDescent="0.2">
      <c r="A387" s="2" t="str">
        <f t="shared" si="30"/>
        <v> AVSJ 15.268 </v>
      </c>
      <c r="B387" s="17" t="str">
        <f t="shared" si="31"/>
        <v>I</v>
      </c>
      <c r="C387" s="2">
        <f t="shared" si="32"/>
        <v>45173.697</v>
      </c>
      <c r="D387" t="str">
        <f t="shared" si="33"/>
        <v>vis</v>
      </c>
      <c r="E387">
        <f>VLOOKUP(C387,'Active 1'!C$21:E$969,3,FALSE)</f>
        <v>9428.003698614084</v>
      </c>
      <c r="F387" s="17" t="s">
        <v>185</v>
      </c>
      <c r="G387" t="str">
        <f t="shared" si="34"/>
        <v>45173.697</v>
      </c>
      <c r="H387" s="2">
        <f t="shared" si="35"/>
        <v>9428</v>
      </c>
      <c r="I387" s="45" t="s">
        <v>1259</v>
      </c>
      <c r="J387" s="46" t="s">
        <v>1260</v>
      </c>
      <c r="K387" s="45">
        <v>9428</v>
      </c>
      <c r="L387" s="45" t="s">
        <v>228</v>
      </c>
      <c r="M387" s="46" t="s">
        <v>202</v>
      </c>
      <c r="N387" s="46"/>
      <c r="O387" s="47" t="s">
        <v>1258</v>
      </c>
      <c r="P387" s="47" t="s">
        <v>127</v>
      </c>
    </row>
    <row r="388" spans="1:16" x14ac:dyDescent="0.2">
      <c r="A388" s="2" t="str">
        <f t="shared" si="30"/>
        <v> AVSJ 15.268 </v>
      </c>
      <c r="B388" s="17" t="str">
        <f t="shared" si="31"/>
        <v>I</v>
      </c>
      <c r="C388" s="2">
        <f t="shared" si="32"/>
        <v>45179.646000000001</v>
      </c>
      <c r="D388" t="str">
        <f t="shared" si="33"/>
        <v>vis</v>
      </c>
      <c r="E388">
        <f>VLOOKUP(C388,'Active 1'!C$21:E$969,3,FALSE)</f>
        <v>9436.997900279508</v>
      </c>
      <c r="F388" s="17" t="s">
        <v>185</v>
      </c>
      <c r="G388" t="str">
        <f t="shared" si="34"/>
        <v>45179.646</v>
      </c>
      <c r="H388" s="2">
        <f t="shared" si="35"/>
        <v>9437</v>
      </c>
      <c r="I388" s="45" t="s">
        <v>1261</v>
      </c>
      <c r="J388" s="46" t="s">
        <v>1262</v>
      </c>
      <c r="K388" s="45">
        <v>9437</v>
      </c>
      <c r="L388" s="45" t="s">
        <v>223</v>
      </c>
      <c r="M388" s="46" t="s">
        <v>202</v>
      </c>
      <c r="N388" s="46"/>
      <c r="O388" s="47" t="s">
        <v>1258</v>
      </c>
      <c r="P388" s="47" t="s">
        <v>127</v>
      </c>
    </row>
    <row r="389" spans="1:16" x14ac:dyDescent="0.2">
      <c r="A389" s="2" t="str">
        <f t="shared" si="30"/>
        <v> AVSJ 15.268 </v>
      </c>
      <c r="B389" s="17" t="str">
        <f t="shared" si="31"/>
        <v>I</v>
      </c>
      <c r="C389" s="2">
        <f t="shared" si="32"/>
        <v>45493.822999999997</v>
      </c>
      <c r="D389" t="str">
        <f t="shared" si="33"/>
        <v>vis</v>
      </c>
      <c r="E389">
        <f>VLOOKUP(C389,'Active 1'!C$21:E$969,3,FALSE)</f>
        <v>9911.9972777610055</v>
      </c>
      <c r="F389" s="17" t="s">
        <v>185</v>
      </c>
      <c r="G389" t="str">
        <f t="shared" si="34"/>
        <v>45493.823</v>
      </c>
      <c r="H389" s="2">
        <f t="shared" si="35"/>
        <v>9912</v>
      </c>
      <c r="I389" s="45" t="s">
        <v>1263</v>
      </c>
      <c r="J389" s="46" t="s">
        <v>1264</v>
      </c>
      <c r="K389" s="45">
        <v>9912</v>
      </c>
      <c r="L389" s="45" t="s">
        <v>340</v>
      </c>
      <c r="M389" s="46" t="s">
        <v>202</v>
      </c>
      <c r="N389" s="46"/>
      <c r="O389" s="47" t="s">
        <v>1258</v>
      </c>
      <c r="P389" s="47" t="s">
        <v>127</v>
      </c>
    </row>
    <row r="390" spans="1:16" x14ac:dyDescent="0.2">
      <c r="A390" s="2" t="str">
        <f t="shared" si="30"/>
        <v> AVSJ 15.268 </v>
      </c>
      <c r="B390" s="17" t="str">
        <f t="shared" si="31"/>
        <v>I</v>
      </c>
      <c r="C390" s="2">
        <f t="shared" si="32"/>
        <v>45501.754999999997</v>
      </c>
      <c r="D390" t="str">
        <f t="shared" si="33"/>
        <v>vis</v>
      </c>
      <c r="E390">
        <f>VLOOKUP(C390,'Active 1'!C$21:E$969,3,FALSE)</f>
        <v>9923.9895466482376</v>
      </c>
      <c r="F390" s="17" t="s">
        <v>185</v>
      </c>
      <c r="G390" t="str">
        <f t="shared" si="34"/>
        <v>45501.755</v>
      </c>
      <c r="H390" s="2">
        <f t="shared" si="35"/>
        <v>9924</v>
      </c>
      <c r="I390" s="45" t="s">
        <v>1265</v>
      </c>
      <c r="J390" s="46" t="s">
        <v>1266</v>
      </c>
      <c r="K390" s="45">
        <v>9924</v>
      </c>
      <c r="L390" s="45" t="s">
        <v>484</v>
      </c>
      <c r="M390" s="46" t="s">
        <v>202</v>
      </c>
      <c r="N390" s="46"/>
      <c r="O390" s="47" t="s">
        <v>1258</v>
      </c>
      <c r="P390" s="47" t="s">
        <v>127</v>
      </c>
    </row>
    <row r="391" spans="1:16" x14ac:dyDescent="0.2">
      <c r="A391" s="2" t="str">
        <f t="shared" si="30"/>
        <v> AVSJ 15.268 </v>
      </c>
      <c r="B391" s="17" t="str">
        <f t="shared" si="31"/>
        <v>I</v>
      </c>
      <c r="C391" s="2">
        <f t="shared" si="32"/>
        <v>45511.677000000003</v>
      </c>
      <c r="D391" t="str">
        <f t="shared" si="33"/>
        <v>vis</v>
      </c>
      <c r="E391">
        <f>VLOOKUP(C391,'Active 1'!C$21:E$969,3,FALSE)</f>
        <v>9938.9904659496951</v>
      </c>
      <c r="F391" s="17" t="s">
        <v>185</v>
      </c>
      <c r="G391" t="str">
        <f t="shared" si="34"/>
        <v>45511.677</v>
      </c>
      <c r="H391" s="2">
        <f t="shared" si="35"/>
        <v>9939</v>
      </c>
      <c r="I391" s="45" t="s">
        <v>1267</v>
      </c>
      <c r="J391" s="46" t="s">
        <v>1268</v>
      </c>
      <c r="K391" s="45">
        <v>9939</v>
      </c>
      <c r="L391" s="45" t="s">
        <v>354</v>
      </c>
      <c r="M391" s="46" t="s">
        <v>202</v>
      </c>
      <c r="N391" s="46"/>
      <c r="O391" s="47" t="s">
        <v>1258</v>
      </c>
      <c r="P391" s="47" t="s">
        <v>127</v>
      </c>
    </row>
    <row r="392" spans="1:16" x14ac:dyDescent="0.2">
      <c r="A392" s="2" t="str">
        <f t="shared" si="30"/>
        <v> AVSJ 15.268 </v>
      </c>
      <c r="B392" s="17" t="str">
        <f t="shared" si="31"/>
        <v>I</v>
      </c>
      <c r="C392" s="2">
        <f t="shared" si="32"/>
        <v>45882.737999999998</v>
      </c>
      <c r="D392" t="str">
        <f t="shared" si="33"/>
        <v>vis</v>
      </c>
      <c r="E392">
        <f>VLOOKUP(C392,'Active 1'!C$21:E$969,3,FALSE)</f>
        <v>10499.991888738956</v>
      </c>
      <c r="F392" s="17" t="s">
        <v>185</v>
      </c>
      <c r="G392" t="str">
        <f t="shared" si="34"/>
        <v>45882.738</v>
      </c>
      <c r="H392" s="2">
        <f t="shared" si="35"/>
        <v>10500</v>
      </c>
      <c r="I392" s="45" t="s">
        <v>1269</v>
      </c>
      <c r="J392" s="46" t="s">
        <v>1270</v>
      </c>
      <c r="K392" s="45">
        <v>10500</v>
      </c>
      <c r="L392" s="45" t="s">
        <v>423</v>
      </c>
      <c r="M392" s="46" t="s">
        <v>202</v>
      </c>
      <c r="N392" s="46"/>
      <c r="O392" s="47" t="s">
        <v>1258</v>
      </c>
      <c r="P392" s="47" t="s">
        <v>127</v>
      </c>
    </row>
    <row r="393" spans="1:16" x14ac:dyDescent="0.2">
      <c r="A393" s="2" t="str">
        <f t="shared" si="30"/>
        <v> AVSJ 15.268 </v>
      </c>
      <c r="B393" s="17" t="str">
        <f t="shared" si="31"/>
        <v>I</v>
      </c>
      <c r="C393" s="2">
        <f t="shared" si="32"/>
        <v>45888.684000000001</v>
      </c>
      <c r="D393" t="str">
        <f t="shared" si="33"/>
        <v>vis</v>
      </c>
      <c r="E393">
        <f>VLOOKUP(C393,'Active 1'!C$21:E$969,3,FALSE)</f>
        <v>10508.981554750493</v>
      </c>
      <c r="F393" s="17" t="s">
        <v>185</v>
      </c>
      <c r="G393" t="str">
        <f t="shared" si="34"/>
        <v>45888.684</v>
      </c>
      <c r="H393" s="2">
        <f t="shared" si="35"/>
        <v>10509</v>
      </c>
      <c r="I393" s="45" t="s">
        <v>1271</v>
      </c>
      <c r="J393" s="46" t="s">
        <v>1272</v>
      </c>
      <c r="K393" s="45">
        <v>10509</v>
      </c>
      <c r="L393" s="45" t="s">
        <v>245</v>
      </c>
      <c r="M393" s="46" t="s">
        <v>202</v>
      </c>
      <c r="N393" s="46"/>
      <c r="O393" s="47" t="s">
        <v>1258</v>
      </c>
      <c r="P393" s="47" t="s">
        <v>127</v>
      </c>
    </row>
    <row r="394" spans="1:16" x14ac:dyDescent="0.2">
      <c r="A394" s="2" t="str">
        <f t="shared" si="30"/>
        <v> AVSJ 15.268 </v>
      </c>
      <c r="B394" s="17" t="str">
        <f t="shared" si="31"/>
        <v>I</v>
      </c>
      <c r="C394" s="2">
        <f t="shared" si="32"/>
        <v>46210.79</v>
      </c>
      <c r="D394" t="str">
        <f t="shared" si="33"/>
        <v>vis</v>
      </c>
      <c r="E394">
        <f>VLOOKUP(C394,'Active 1'!C$21:E$969,3,FALSE)</f>
        <v>10995.968665465334</v>
      </c>
      <c r="F394" s="17" t="s">
        <v>185</v>
      </c>
      <c r="G394" t="str">
        <f t="shared" si="34"/>
        <v>46210.790</v>
      </c>
      <c r="H394" s="2">
        <f t="shared" si="35"/>
        <v>10996</v>
      </c>
      <c r="I394" s="45" t="s">
        <v>1273</v>
      </c>
      <c r="J394" s="46" t="s">
        <v>1274</v>
      </c>
      <c r="K394" s="45">
        <v>10996</v>
      </c>
      <c r="L394" s="45" t="s">
        <v>1275</v>
      </c>
      <c r="M394" s="46" t="s">
        <v>202</v>
      </c>
      <c r="N394" s="46"/>
      <c r="O394" s="47" t="s">
        <v>1276</v>
      </c>
      <c r="P394" s="47" t="s">
        <v>127</v>
      </c>
    </row>
    <row r="395" spans="1:16" x14ac:dyDescent="0.2">
      <c r="A395" s="2" t="str">
        <f t="shared" ref="A395:A446" si="36">P395</f>
        <v> AVSJ 15.268 </v>
      </c>
      <c r="B395" s="17" t="str">
        <f t="shared" ref="B395:B446" si="37">IF(H395=INT(H395),"I","II")</f>
        <v>I</v>
      </c>
      <c r="C395" s="2">
        <f t="shared" ref="C395:C446" si="38">1*G395</f>
        <v>46210.81</v>
      </c>
      <c r="D395" t="str">
        <f t="shared" ref="D395:D446" si="39">VLOOKUP(F395,I$1:J$5,2,FALSE)</f>
        <v>vis</v>
      </c>
      <c r="E395">
        <f>VLOOKUP(C395,'Active 1'!C$21:E$969,3,FALSE)</f>
        <v>10995.998903157935</v>
      </c>
      <c r="F395" s="17" t="s">
        <v>185</v>
      </c>
      <c r="G395" t="str">
        <f t="shared" ref="G395:G446" si="40">MID(I395,3,LEN(I395)-3)</f>
        <v>46210.810</v>
      </c>
      <c r="H395" s="2">
        <f t="shared" ref="H395:H446" si="41">1*K395</f>
        <v>10996</v>
      </c>
      <c r="I395" s="45" t="s">
        <v>1277</v>
      </c>
      <c r="J395" s="46" t="s">
        <v>1278</v>
      </c>
      <c r="K395" s="45">
        <v>10996</v>
      </c>
      <c r="L395" s="45" t="s">
        <v>223</v>
      </c>
      <c r="M395" s="46" t="s">
        <v>202</v>
      </c>
      <c r="N395" s="46"/>
      <c r="O395" s="47" t="s">
        <v>1258</v>
      </c>
      <c r="P395" s="47" t="s">
        <v>127</v>
      </c>
    </row>
    <row r="396" spans="1:16" x14ac:dyDescent="0.2">
      <c r="A396" s="2" t="str">
        <f t="shared" si="36"/>
        <v> AVSJ 15.268 </v>
      </c>
      <c r="B396" s="17" t="str">
        <f t="shared" si="37"/>
        <v>I</v>
      </c>
      <c r="C396" s="2">
        <f t="shared" si="38"/>
        <v>46230.646000000001</v>
      </c>
      <c r="D396" t="str">
        <f t="shared" si="39"/>
        <v>vis</v>
      </c>
      <c r="E396">
        <f>VLOOKUP(C396,'Active 1'!C$21:E$969,3,FALSE)</f>
        <v>11025.988646683796</v>
      </c>
      <c r="F396" s="17" t="s">
        <v>185</v>
      </c>
      <c r="G396" t="str">
        <f t="shared" si="40"/>
        <v>46230.646</v>
      </c>
      <c r="H396" s="2">
        <f t="shared" si="41"/>
        <v>11026</v>
      </c>
      <c r="I396" s="45" t="s">
        <v>1279</v>
      </c>
      <c r="J396" s="46" t="s">
        <v>1280</v>
      </c>
      <c r="K396" s="45">
        <v>11026</v>
      </c>
      <c r="L396" s="45" t="s">
        <v>380</v>
      </c>
      <c r="M396" s="46" t="s">
        <v>202</v>
      </c>
      <c r="N396" s="46"/>
      <c r="O396" s="47" t="s">
        <v>1258</v>
      </c>
      <c r="P396" s="47" t="s">
        <v>127</v>
      </c>
    </row>
    <row r="397" spans="1:16" x14ac:dyDescent="0.2">
      <c r="A397" s="2" t="str">
        <f t="shared" si="36"/>
        <v> AVSJ 15.268 </v>
      </c>
      <c r="B397" s="17" t="str">
        <f t="shared" si="37"/>
        <v>I</v>
      </c>
      <c r="C397" s="2">
        <f t="shared" si="38"/>
        <v>46239.899899999997</v>
      </c>
      <c r="D397" t="str">
        <f t="shared" si="39"/>
        <v>vis</v>
      </c>
      <c r="E397">
        <f>VLOOKUP(C397,'Active 1'!C$21:E$969,3,FALSE)</f>
        <v>11039.979475863764</v>
      </c>
      <c r="F397" s="17" t="s">
        <v>185</v>
      </c>
      <c r="G397" t="str">
        <f t="shared" si="40"/>
        <v>46239.8999</v>
      </c>
      <c r="H397" s="2">
        <f t="shared" si="41"/>
        <v>11040</v>
      </c>
      <c r="I397" s="45" t="s">
        <v>1281</v>
      </c>
      <c r="J397" s="46" t="s">
        <v>1282</v>
      </c>
      <c r="K397" s="45">
        <v>11040</v>
      </c>
      <c r="L397" s="45" t="s">
        <v>1283</v>
      </c>
      <c r="M397" s="46" t="s">
        <v>189</v>
      </c>
      <c r="N397" s="46" t="s">
        <v>190</v>
      </c>
      <c r="O397" s="47" t="s">
        <v>1284</v>
      </c>
      <c r="P397" s="47" t="s">
        <v>127</v>
      </c>
    </row>
    <row r="398" spans="1:16" x14ac:dyDescent="0.2">
      <c r="A398" s="2" t="str">
        <f t="shared" si="36"/>
        <v> AVSJ 15.268 </v>
      </c>
      <c r="B398" s="17" t="str">
        <f t="shared" si="37"/>
        <v>I</v>
      </c>
      <c r="C398" s="2">
        <f t="shared" si="38"/>
        <v>46248.504000000001</v>
      </c>
      <c r="D398" t="str">
        <f t="shared" si="39"/>
        <v>vis</v>
      </c>
      <c r="E398">
        <f>VLOOKUP(C398,'Active 1'!C$21:E$969,3,FALSE)</f>
        <v>11052.987882410998</v>
      </c>
      <c r="F398" s="17" t="s">
        <v>185</v>
      </c>
      <c r="G398" t="str">
        <f t="shared" si="40"/>
        <v>46248.504</v>
      </c>
      <c r="H398" s="2">
        <f t="shared" si="41"/>
        <v>11053</v>
      </c>
      <c r="I398" s="45" t="s">
        <v>1285</v>
      </c>
      <c r="J398" s="46" t="s">
        <v>1286</v>
      </c>
      <c r="K398" s="45">
        <v>11053</v>
      </c>
      <c r="L398" s="45" t="s">
        <v>380</v>
      </c>
      <c r="M398" s="46" t="s">
        <v>202</v>
      </c>
      <c r="N398" s="46"/>
      <c r="O398" s="47" t="s">
        <v>1258</v>
      </c>
      <c r="P398" s="47" t="s">
        <v>127</v>
      </c>
    </row>
    <row r="399" spans="1:16" x14ac:dyDescent="0.2">
      <c r="A399" s="2" t="str">
        <f t="shared" si="36"/>
        <v> AVSJ 15.268 </v>
      </c>
      <c r="B399" s="17" t="str">
        <f t="shared" si="37"/>
        <v>I</v>
      </c>
      <c r="C399" s="2">
        <f t="shared" si="38"/>
        <v>46255.7739</v>
      </c>
      <c r="D399" t="str">
        <f t="shared" si="39"/>
        <v>vis</v>
      </c>
      <c r="E399">
        <f>VLOOKUP(C399,'Active 1'!C$21:E$969,3,FALSE)</f>
        <v>11063.97913248453</v>
      </c>
      <c r="F399" s="17" t="s">
        <v>185</v>
      </c>
      <c r="G399" t="str">
        <f t="shared" si="40"/>
        <v>46255.7739</v>
      </c>
      <c r="H399" s="2">
        <f t="shared" si="41"/>
        <v>11064</v>
      </c>
      <c r="I399" s="45" t="s">
        <v>1287</v>
      </c>
      <c r="J399" s="46" t="s">
        <v>1288</v>
      </c>
      <c r="K399" s="45">
        <v>11064</v>
      </c>
      <c r="L399" s="45" t="s">
        <v>1289</v>
      </c>
      <c r="M399" s="46" t="s">
        <v>189</v>
      </c>
      <c r="N399" s="46" t="s">
        <v>190</v>
      </c>
      <c r="O399" s="47" t="s">
        <v>1290</v>
      </c>
      <c r="P399" s="47" t="s">
        <v>127</v>
      </c>
    </row>
    <row r="400" spans="1:16" x14ac:dyDescent="0.2">
      <c r="A400" s="2" t="str">
        <f t="shared" si="36"/>
        <v>VSB 47 </v>
      </c>
      <c r="B400" s="17" t="str">
        <f t="shared" si="37"/>
        <v>I</v>
      </c>
      <c r="C400" s="2">
        <f t="shared" si="38"/>
        <v>46263.071000000004</v>
      </c>
      <c r="D400" t="str">
        <f t="shared" si="39"/>
        <v>vis</v>
      </c>
      <c r="E400">
        <f>VLOOKUP(C400,'Active 1'!C$21:E$969,3,FALSE)</f>
        <v>11075.011505820014</v>
      </c>
      <c r="F400" s="17" t="s">
        <v>185</v>
      </c>
      <c r="G400" t="str">
        <f t="shared" si="40"/>
        <v>46263.071</v>
      </c>
      <c r="H400" s="2">
        <f t="shared" si="41"/>
        <v>11075</v>
      </c>
      <c r="I400" s="45" t="s">
        <v>1291</v>
      </c>
      <c r="J400" s="46" t="s">
        <v>1292</v>
      </c>
      <c r="K400" s="45">
        <v>11075</v>
      </c>
      <c r="L400" s="45" t="s">
        <v>291</v>
      </c>
      <c r="M400" s="46" t="s">
        <v>202</v>
      </c>
      <c r="N400" s="46"/>
      <c r="O400" s="47" t="s">
        <v>1293</v>
      </c>
      <c r="P400" s="48" t="s">
        <v>58</v>
      </c>
    </row>
    <row r="401" spans="1:16" x14ac:dyDescent="0.2">
      <c r="A401" s="2" t="str">
        <f t="shared" si="36"/>
        <v> AVSJ 15.268 </v>
      </c>
      <c r="B401" s="17" t="str">
        <f t="shared" si="37"/>
        <v>I</v>
      </c>
      <c r="C401" s="2">
        <f t="shared" si="38"/>
        <v>46263.714</v>
      </c>
      <c r="D401" t="str">
        <f t="shared" si="39"/>
        <v>vis</v>
      </c>
      <c r="E401">
        <f>VLOOKUP(C401,'Active 1'!C$21:E$969,3,FALSE)</f>
        <v>11075.983647637266</v>
      </c>
      <c r="F401" s="17" t="s">
        <v>185</v>
      </c>
      <c r="G401" t="str">
        <f t="shared" si="40"/>
        <v>46263.714</v>
      </c>
      <c r="H401" s="2">
        <f t="shared" si="41"/>
        <v>11076</v>
      </c>
      <c r="I401" s="45" t="s">
        <v>1294</v>
      </c>
      <c r="J401" s="46" t="s">
        <v>1295</v>
      </c>
      <c r="K401" s="45">
        <v>11076</v>
      </c>
      <c r="L401" s="45" t="s">
        <v>546</v>
      </c>
      <c r="M401" s="46" t="s">
        <v>202</v>
      </c>
      <c r="N401" s="46"/>
      <c r="O401" s="47" t="s">
        <v>1276</v>
      </c>
      <c r="P401" s="47" t="s">
        <v>127</v>
      </c>
    </row>
    <row r="402" spans="1:16" x14ac:dyDescent="0.2">
      <c r="A402" s="2" t="str">
        <f t="shared" si="36"/>
        <v> AVSJ 15.268 </v>
      </c>
      <c r="B402" s="17" t="str">
        <f t="shared" si="37"/>
        <v>I</v>
      </c>
      <c r="C402" s="2">
        <f t="shared" si="38"/>
        <v>46263.714</v>
      </c>
      <c r="D402" t="str">
        <f t="shared" si="39"/>
        <v>vis</v>
      </c>
      <c r="E402">
        <f>VLOOKUP(C402,'Active 1'!C$21:E$969,3,FALSE)</f>
        <v>11075.983647637266</v>
      </c>
      <c r="F402" s="17" t="s">
        <v>185</v>
      </c>
      <c r="G402" t="str">
        <f t="shared" si="40"/>
        <v>46263.714</v>
      </c>
      <c r="H402" s="2">
        <f t="shared" si="41"/>
        <v>11076</v>
      </c>
      <c r="I402" s="45" t="s">
        <v>1294</v>
      </c>
      <c r="J402" s="46" t="s">
        <v>1295</v>
      </c>
      <c r="K402" s="45">
        <v>11076</v>
      </c>
      <c r="L402" s="45" t="s">
        <v>546</v>
      </c>
      <c r="M402" s="46" t="s">
        <v>202</v>
      </c>
      <c r="N402" s="46"/>
      <c r="O402" s="47" t="s">
        <v>1258</v>
      </c>
      <c r="P402" s="47" t="s">
        <v>127</v>
      </c>
    </row>
    <row r="403" spans="1:16" x14ac:dyDescent="0.2">
      <c r="A403" s="2" t="str">
        <f t="shared" si="36"/>
        <v>IBVS 2818 </v>
      </c>
      <c r="B403" s="17" t="str">
        <f t="shared" si="37"/>
        <v>I</v>
      </c>
      <c r="C403" s="2">
        <f t="shared" si="38"/>
        <v>46268.368000000002</v>
      </c>
      <c r="D403" t="str">
        <f t="shared" si="39"/>
        <v>vis</v>
      </c>
      <c r="E403">
        <f>VLOOKUP(C403,'Active 1'!C$21:E$969,3,FALSE)</f>
        <v>11083.019958706504</v>
      </c>
      <c r="F403" s="17" t="s">
        <v>185</v>
      </c>
      <c r="G403" t="str">
        <f t="shared" si="40"/>
        <v>46268.3680</v>
      </c>
      <c r="H403" s="2">
        <f t="shared" si="41"/>
        <v>11083</v>
      </c>
      <c r="I403" s="45" t="s">
        <v>1296</v>
      </c>
      <c r="J403" s="46" t="s">
        <v>1297</v>
      </c>
      <c r="K403" s="45">
        <v>11083</v>
      </c>
      <c r="L403" s="45" t="s">
        <v>1298</v>
      </c>
      <c r="M403" s="46" t="s">
        <v>189</v>
      </c>
      <c r="N403" s="46" t="s">
        <v>190</v>
      </c>
      <c r="O403" s="47" t="s">
        <v>597</v>
      </c>
      <c r="P403" s="48" t="s">
        <v>598</v>
      </c>
    </row>
    <row r="404" spans="1:16" x14ac:dyDescent="0.2">
      <c r="A404" s="2" t="str">
        <f t="shared" si="36"/>
        <v>IBVS 2818 </v>
      </c>
      <c r="B404" s="17" t="str">
        <f t="shared" si="37"/>
        <v>II</v>
      </c>
      <c r="C404" s="2">
        <f t="shared" si="38"/>
        <v>46269.359799999998</v>
      </c>
      <c r="D404" t="str">
        <f t="shared" si="39"/>
        <v>vis</v>
      </c>
      <c r="E404">
        <f>VLOOKUP(C404,'Active 1'!C$21:E$969,3,FALSE)</f>
        <v>11084.51944588279</v>
      </c>
      <c r="F404" s="17" t="s">
        <v>185</v>
      </c>
      <c r="G404" t="str">
        <f t="shared" si="40"/>
        <v>46269.3598</v>
      </c>
      <c r="H404" s="2">
        <f t="shared" si="41"/>
        <v>11084.5</v>
      </c>
      <c r="I404" s="45" t="s">
        <v>1299</v>
      </c>
      <c r="J404" s="46" t="s">
        <v>1300</v>
      </c>
      <c r="K404" s="45">
        <v>11084.5</v>
      </c>
      <c r="L404" s="45" t="s">
        <v>1301</v>
      </c>
      <c r="M404" s="46" t="s">
        <v>189</v>
      </c>
      <c r="N404" s="46" t="s">
        <v>190</v>
      </c>
      <c r="O404" s="47" t="s">
        <v>597</v>
      </c>
      <c r="P404" s="48" t="s">
        <v>598</v>
      </c>
    </row>
    <row r="405" spans="1:16" x14ac:dyDescent="0.2">
      <c r="A405" s="2" t="str">
        <f t="shared" si="36"/>
        <v> AVSJ 15.268 </v>
      </c>
      <c r="B405" s="17" t="str">
        <f t="shared" si="37"/>
        <v>I</v>
      </c>
      <c r="C405" s="2">
        <f t="shared" si="38"/>
        <v>46269.667000000001</v>
      </c>
      <c r="D405" t="str">
        <f t="shared" si="39"/>
        <v>vis</v>
      </c>
      <c r="E405">
        <f>VLOOKUP(C405,'Active 1'!C$21:E$969,3,FALSE)</f>
        <v>11084.983896841211</v>
      </c>
      <c r="F405" s="17" t="s">
        <v>185</v>
      </c>
      <c r="G405" t="str">
        <f t="shared" si="40"/>
        <v>46269.667</v>
      </c>
      <c r="H405" s="2">
        <f t="shared" si="41"/>
        <v>11085</v>
      </c>
      <c r="I405" s="45" t="s">
        <v>1302</v>
      </c>
      <c r="J405" s="46" t="s">
        <v>1303</v>
      </c>
      <c r="K405" s="45">
        <v>11085</v>
      </c>
      <c r="L405" s="45" t="s">
        <v>546</v>
      </c>
      <c r="M405" s="46" t="s">
        <v>202</v>
      </c>
      <c r="N405" s="46"/>
      <c r="O405" s="47" t="s">
        <v>1258</v>
      </c>
      <c r="P405" s="47" t="s">
        <v>127</v>
      </c>
    </row>
    <row r="406" spans="1:16" x14ac:dyDescent="0.2">
      <c r="A406" s="2" t="str">
        <f t="shared" si="36"/>
        <v> AVSJ 15.268 </v>
      </c>
      <c r="B406" s="17" t="str">
        <f t="shared" si="37"/>
        <v>I</v>
      </c>
      <c r="C406" s="2">
        <f t="shared" si="38"/>
        <v>46271.6486</v>
      </c>
      <c r="D406" t="str">
        <f t="shared" si="39"/>
        <v>vis</v>
      </c>
      <c r="E406">
        <f>VLOOKUP(C406,'Active 1'!C$21:E$969,3,FALSE)</f>
        <v>11087.979847424534</v>
      </c>
      <c r="F406" s="17" t="s">
        <v>185</v>
      </c>
      <c r="G406" t="str">
        <f t="shared" si="40"/>
        <v>46271.6486</v>
      </c>
      <c r="H406" s="2">
        <f t="shared" si="41"/>
        <v>11088</v>
      </c>
      <c r="I406" s="45" t="s">
        <v>1304</v>
      </c>
      <c r="J406" s="46" t="s">
        <v>1305</v>
      </c>
      <c r="K406" s="45">
        <v>11088</v>
      </c>
      <c r="L406" s="45" t="s">
        <v>1306</v>
      </c>
      <c r="M406" s="46" t="s">
        <v>189</v>
      </c>
      <c r="N406" s="46" t="s">
        <v>190</v>
      </c>
      <c r="O406" s="47" t="s">
        <v>1290</v>
      </c>
      <c r="P406" s="47" t="s">
        <v>127</v>
      </c>
    </row>
    <row r="407" spans="1:16" x14ac:dyDescent="0.2">
      <c r="A407" s="2" t="str">
        <f t="shared" si="36"/>
        <v> AVSJ 15.268 </v>
      </c>
      <c r="B407" s="17" t="str">
        <f t="shared" si="37"/>
        <v>I</v>
      </c>
      <c r="C407" s="2">
        <f t="shared" si="38"/>
        <v>46272.310100000002</v>
      </c>
      <c r="D407" t="str">
        <f t="shared" si="39"/>
        <v>vis</v>
      </c>
      <c r="E407">
        <f>VLOOKUP(C407,'Active 1'!C$21:E$969,3,FALSE)</f>
        <v>11088.979959107455</v>
      </c>
      <c r="F407" s="17" t="s">
        <v>185</v>
      </c>
      <c r="G407" t="str">
        <f t="shared" si="40"/>
        <v>46272.3101</v>
      </c>
      <c r="H407" s="2">
        <f t="shared" si="41"/>
        <v>11089</v>
      </c>
      <c r="I407" s="45" t="s">
        <v>1307</v>
      </c>
      <c r="J407" s="46" t="s">
        <v>1308</v>
      </c>
      <c r="K407" s="45">
        <v>11089</v>
      </c>
      <c r="L407" s="45" t="s">
        <v>1306</v>
      </c>
      <c r="M407" s="46" t="s">
        <v>189</v>
      </c>
      <c r="N407" s="46" t="s">
        <v>190</v>
      </c>
      <c r="O407" s="47" t="s">
        <v>1309</v>
      </c>
      <c r="P407" s="47" t="s">
        <v>127</v>
      </c>
    </row>
    <row r="408" spans="1:16" x14ac:dyDescent="0.2">
      <c r="A408" s="2" t="str">
        <f t="shared" si="36"/>
        <v>IBVS 2818 </v>
      </c>
      <c r="B408" s="17" t="str">
        <f t="shared" si="37"/>
        <v>II</v>
      </c>
      <c r="C408" s="2">
        <f t="shared" si="38"/>
        <v>46273.328800000003</v>
      </c>
      <c r="D408" t="str">
        <f t="shared" si="39"/>
        <v>vis</v>
      </c>
      <c r="E408">
        <f>VLOOKUP(C408,'Active 1'!C$21:E$969,3,FALSE)</f>
        <v>11090.520115980304</v>
      </c>
      <c r="F408" s="17" t="s">
        <v>185</v>
      </c>
      <c r="G408" t="str">
        <f t="shared" si="40"/>
        <v>46273.3288</v>
      </c>
      <c r="H408" s="2">
        <f t="shared" si="41"/>
        <v>11090.5</v>
      </c>
      <c r="I408" s="45" t="s">
        <v>1310</v>
      </c>
      <c r="J408" s="46" t="s">
        <v>1311</v>
      </c>
      <c r="K408" s="45">
        <v>11090.5</v>
      </c>
      <c r="L408" s="45" t="s">
        <v>596</v>
      </c>
      <c r="M408" s="46" t="s">
        <v>189</v>
      </c>
      <c r="N408" s="46" t="s">
        <v>190</v>
      </c>
      <c r="O408" s="47" t="s">
        <v>597</v>
      </c>
      <c r="P408" s="48" t="s">
        <v>598</v>
      </c>
    </row>
    <row r="409" spans="1:16" x14ac:dyDescent="0.2">
      <c r="A409" s="2" t="str">
        <f t="shared" si="36"/>
        <v> AVSJ 15.268 </v>
      </c>
      <c r="B409" s="17" t="str">
        <f t="shared" si="37"/>
        <v>I</v>
      </c>
      <c r="C409" s="2">
        <f t="shared" si="38"/>
        <v>46274.294199999997</v>
      </c>
      <c r="D409" t="str">
        <f t="shared" si="39"/>
        <v>vis</v>
      </c>
      <c r="E409">
        <f>VLOOKUP(C409,'Active 1'!C$21:E$969,3,FALSE)</f>
        <v>11091.979689402348</v>
      </c>
      <c r="F409" s="17" t="s">
        <v>185</v>
      </c>
      <c r="G409" t="str">
        <f t="shared" si="40"/>
        <v>46274.2942</v>
      </c>
      <c r="H409" s="2">
        <f t="shared" si="41"/>
        <v>11092</v>
      </c>
      <c r="I409" s="45" t="s">
        <v>1312</v>
      </c>
      <c r="J409" s="46" t="s">
        <v>1313</v>
      </c>
      <c r="K409" s="45">
        <v>11092</v>
      </c>
      <c r="L409" s="45" t="s">
        <v>1314</v>
      </c>
      <c r="M409" s="46" t="s">
        <v>189</v>
      </c>
      <c r="N409" s="46" t="s">
        <v>190</v>
      </c>
      <c r="O409" s="47" t="s">
        <v>1309</v>
      </c>
      <c r="P409" s="47" t="s">
        <v>127</v>
      </c>
    </row>
    <row r="410" spans="1:16" x14ac:dyDescent="0.2">
      <c r="A410" s="2" t="str">
        <f t="shared" si="36"/>
        <v>IBVS 2818 </v>
      </c>
      <c r="B410" s="17" t="str">
        <f t="shared" si="37"/>
        <v>I</v>
      </c>
      <c r="C410" s="2">
        <f t="shared" si="38"/>
        <v>46274.320099999997</v>
      </c>
      <c r="D410" t="str">
        <f t="shared" si="39"/>
        <v>vis</v>
      </c>
      <c r="E410">
        <f>VLOOKUP(C410,'Active 1'!C$21:E$969,3,FALSE)</f>
        <v>11092.018847214273</v>
      </c>
      <c r="F410" s="17" t="s">
        <v>185</v>
      </c>
      <c r="G410" t="str">
        <f t="shared" si="40"/>
        <v>46274.3201</v>
      </c>
      <c r="H410" s="2">
        <f t="shared" si="41"/>
        <v>11092</v>
      </c>
      <c r="I410" s="45" t="s">
        <v>1315</v>
      </c>
      <c r="J410" s="46" t="s">
        <v>1316</v>
      </c>
      <c r="K410" s="45">
        <v>11092</v>
      </c>
      <c r="L410" s="45" t="s">
        <v>1317</v>
      </c>
      <c r="M410" s="46" t="s">
        <v>189</v>
      </c>
      <c r="N410" s="46" t="s">
        <v>190</v>
      </c>
      <c r="O410" s="47" t="s">
        <v>597</v>
      </c>
      <c r="P410" s="48" t="s">
        <v>598</v>
      </c>
    </row>
    <row r="411" spans="1:16" x14ac:dyDescent="0.2">
      <c r="A411" s="2" t="str">
        <f t="shared" si="36"/>
        <v> AVSJ 15.268 </v>
      </c>
      <c r="B411" s="17" t="str">
        <f t="shared" si="37"/>
        <v>I</v>
      </c>
      <c r="C411" s="2">
        <f t="shared" si="38"/>
        <v>46302.733999999997</v>
      </c>
      <c r="D411" t="str">
        <f t="shared" si="39"/>
        <v>vis</v>
      </c>
      <c r="E411">
        <f>VLOOKUP(C411,'Active 1'!C$21:E$969,3,FALSE)</f>
        <v>11134.977385910044</v>
      </c>
      <c r="F411" s="17" t="s">
        <v>185</v>
      </c>
      <c r="G411" t="str">
        <f t="shared" si="40"/>
        <v>46302.7340</v>
      </c>
      <c r="H411" s="2">
        <f t="shared" si="41"/>
        <v>11135</v>
      </c>
      <c r="I411" s="45" t="s">
        <v>1318</v>
      </c>
      <c r="J411" s="46" t="s">
        <v>1319</v>
      </c>
      <c r="K411" s="45">
        <v>11135</v>
      </c>
      <c r="L411" s="45" t="s">
        <v>1320</v>
      </c>
      <c r="M411" s="46" t="s">
        <v>189</v>
      </c>
      <c r="N411" s="46" t="s">
        <v>190</v>
      </c>
      <c r="O411" s="47" t="s">
        <v>1321</v>
      </c>
      <c r="P411" s="47" t="s">
        <v>127</v>
      </c>
    </row>
    <row r="412" spans="1:16" x14ac:dyDescent="0.2">
      <c r="A412" s="2" t="str">
        <f t="shared" si="36"/>
        <v> AVSJ 15.268 </v>
      </c>
      <c r="B412" s="17" t="str">
        <f t="shared" si="37"/>
        <v>I</v>
      </c>
      <c r="C412" s="2">
        <f t="shared" si="38"/>
        <v>46308.688399999999</v>
      </c>
      <c r="D412" t="str">
        <f t="shared" si="39"/>
        <v>vis</v>
      </c>
      <c r="E412">
        <f>VLOOKUP(C412,'Active 1'!C$21:E$969,3,FALSE)</f>
        <v>11143.979751752473</v>
      </c>
      <c r="F412" s="17" t="s">
        <v>185</v>
      </c>
      <c r="G412" t="str">
        <f t="shared" si="40"/>
        <v>46308.6884</v>
      </c>
      <c r="H412" s="2">
        <f t="shared" si="41"/>
        <v>11144</v>
      </c>
      <c r="I412" s="45" t="s">
        <v>1322</v>
      </c>
      <c r="J412" s="46" t="s">
        <v>1323</v>
      </c>
      <c r="K412" s="45">
        <v>11144</v>
      </c>
      <c r="L412" s="45" t="s">
        <v>1314</v>
      </c>
      <c r="M412" s="46" t="s">
        <v>189</v>
      </c>
      <c r="N412" s="46" t="s">
        <v>190</v>
      </c>
      <c r="O412" s="47" t="s">
        <v>1321</v>
      </c>
      <c r="P412" s="47" t="s">
        <v>127</v>
      </c>
    </row>
    <row r="413" spans="1:16" x14ac:dyDescent="0.2">
      <c r="A413" s="2" t="str">
        <f t="shared" si="36"/>
        <v> AVSJ 15.268 </v>
      </c>
      <c r="B413" s="17" t="str">
        <f t="shared" si="37"/>
        <v>I</v>
      </c>
      <c r="C413" s="2">
        <f t="shared" si="38"/>
        <v>46599.718000000001</v>
      </c>
      <c r="D413" t="str">
        <f t="shared" si="39"/>
        <v>vis</v>
      </c>
      <c r="E413">
        <f>VLOOKUP(C413,'Active 1'!C$21:E$969,3,FALSE)</f>
        <v>11583.982930943477</v>
      </c>
      <c r="F413" s="17" t="s">
        <v>185</v>
      </c>
      <c r="G413" t="str">
        <f t="shared" si="40"/>
        <v>46599.718</v>
      </c>
      <c r="H413" s="2">
        <f t="shared" si="41"/>
        <v>11584</v>
      </c>
      <c r="I413" s="45" t="s">
        <v>1324</v>
      </c>
      <c r="J413" s="46" t="s">
        <v>1325</v>
      </c>
      <c r="K413" s="45">
        <v>11584</v>
      </c>
      <c r="L413" s="45" t="s">
        <v>546</v>
      </c>
      <c r="M413" s="46" t="s">
        <v>202</v>
      </c>
      <c r="N413" s="46"/>
      <c r="O413" s="47" t="s">
        <v>1258</v>
      </c>
      <c r="P413" s="47" t="s">
        <v>127</v>
      </c>
    </row>
    <row r="414" spans="1:16" x14ac:dyDescent="0.2">
      <c r="A414" s="2" t="str">
        <f t="shared" si="36"/>
        <v> AOEB 8 </v>
      </c>
      <c r="B414" s="17" t="str">
        <f t="shared" si="37"/>
        <v>I</v>
      </c>
      <c r="C414" s="2">
        <f t="shared" si="38"/>
        <v>51690.667999999998</v>
      </c>
      <c r="D414" t="str">
        <f t="shared" si="39"/>
        <v>vis</v>
      </c>
      <c r="E414">
        <f>VLOOKUP(C414,'Active 1'!C$21:E$969,3,FALSE)</f>
        <v>19280.911989370601</v>
      </c>
      <c r="F414" s="17" t="s">
        <v>185</v>
      </c>
      <c r="G414" t="str">
        <f t="shared" si="40"/>
        <v>51690.668</v>
      </c>
      <c r="H414" s="2">
        <f t="shared" si="41"/>
        <v>19281</v>
      </c>
      <c r="I414" s="45" t="s">
        <v>1326</v>
      </c>
      <c r="J414" s="46" t="s">
        <v>1327</v>
      </c>
      <c r="K414" s="45">
        <v>19281</v>
      </c>
      <c r="L414" s="45" t="s">
        <v>1328</v>
      </c>
      <c r="M414" s="46" t="s">
        <v>202</v>
      </c>
      <c r="N414" s="46"/>
      <c r="O414" s="47" t="s">
        <v>620</v>
      </c>
      <c r="P414" s="47" t="s">
        <v>151</v>
      </c>
    </row>
    <row r="415" spans="1:16" x14ac:dyDescent="0.2">
      <c r="A415" s="2" t="str">
        <f t="shared" si="36"/>
        <v> AOEB 8 </v>
      </c>
      <c r="B415" s="17" t="str">
        <f t="shared" si="37"/>
        <v>I</v>
      </c>
      <c r="C415" s="2">
        <f t="shared" si="38"/>
        <v>52078.252999999997</v>
      </c>
      <c r="D415" t="str">
        <f t="shared" si="39"/>
        <v>vis</v>
      </c>
      <c r="E415">
        <f>VLOOKUP(C415,'Active 1'!C$21:E$969,3,FALSE)</f>
        <v>19866.895793790303</v>
      </c>
      <c r="F415" s="17" t="s">
        <v>185</v>
      </c>
      <c r="G415" t="str">
        <f t="shared" si="40"/>
        <v>52078.253</v>
      </c>
      <c r="H415" s="2">
        <f t="shared" si="41"/>
        <v>19867</v>
      </c>
      <c r="I415" s="45" t="s">
        <v>1329</v>
      </c>
      <c r="J415" s="46" t="s">
        <v>1330</v>
      </c>
      <c r="K415" s="45">
        <v>19867</v>
      </c>
      <c r="L415" s="45" t="s">
        <v>1331</v>
      </c>
      <c r="M415" s="46" t="s">
        <v>202</v>
      </c>
      <c r="N415" s="46"/>
      <c r="O415" s="47" t="s">
        <v>620</v>
      </c>
      <c r="P415" s="47" t="s">
        <v>151</v>
      </c>
    </row>
    <row r="416" spans="1:16" x14ac:dyDescent="0.2">
      <c r="A416" s="2" t="str">
        <f t="shared" si="36"/>
        <v> AOEB 8 </v>
      </c>
      <c r="B416" s="17" t="str">
        <f t="shared" si="37"/>
        <v>I</v>
      </c>
      <c r="C416" s="2">
        <f t="shared" si="38"/>
        <v>52081.557999999997</v>
      </c>
      <c r="D416" t="str">
        <f t="shared" si="39"/>
        <v>vis</v>
      </c>
      <c r="E416">
        <f>VLOOKUP(C416,'Active 1'!C$21:E$969,3,FALSE)</f>
        <v>19871.892572493314</v>
      </c>
      <c r="F416" s="17" t="s">
        <v>185</v>
      </c>
      <c r="G416" t="str">
        <f t="shared" si="40"/>
        <v>52081.558</v>
      </c>
      <c r="H416" s="2">
        <f t="shared" si="41"/>
        <v>19872</v>
      </c>
      <c r="I416" s="45" t="s">
        <v>1332</v>
      </c>
      <c r="J416" s="46" t="s">
        <v>1333</v>
      </c>
      <c r="K416" s="45">
        <v>19872</v>
      </c>
      <c r="L416" s="45" t="s">
        <v>1334</v>
      </c>
      <c r="M416" s="46" t="s">
        <v>202</v>
      </c>
      <c r="N416" s="46"/>
      <c r="O416" s="47" t="s">
        <v>620</v>
      </c>
      <c r="P416" s="47" t="s">
        <v>151</v>
      </c>
    </row>
    <row r="417" spans="1:16" x14ac:dyDescent="0.2">
      <c r="A417" s="2" t="str">
        <f t="shared" si="36"/>
        <v> AOEB 8 </v>
      </c>
      <c r="B417" s="17" t="str">
        <f t="shared" si="37"/>
        <v>I</v>
      </c>
      <c r="C417" s="2">
        <f t="shared" si="38"/>
        <v>52089.504999999997</v>
      </c>
      <c r="D417" t="str">
        <f t="shared" si="39"/>
        <v>vis</v>
      </c>
      <c r="E417">
        <f>VLOOKUP(C417,'Active 1'!C$21:E$969,3,FALSE)</f>
        <v>19883.907519649998</v>
      </c>
      <c r="F417" s="17" t="s">
        <v>185</v>
      </c>
      <c r="G417" t="str">
        <f t="shared" si="40"/>
        <v>52089.505</v>
      </c>
      <c r="H417" s="2">
        <f t="shared" si="41"/>
        <v>19884</v>
      </c>
      <c r="I417" s="45" t="s">
        <v>1335</v>
      </c>
      <c r="J417" s="46" t="s">
        <v>1336</v>
      </c>
      <c r="K417" s="45">
        <v>19884</v>
      </c>
      <c r="L417" s="45" t="s">
        <v>1337</v>
      </c>
      <c r="M417" s="46" t="s">
        <v>202</v>
      </c>
      <c r="N417" s="46"/>
      <c r="O417" s="47" t="s">
        <v>620</v>
      </c>
      <c r="P417" s="47" t="s">
        <v>151</v>
      </c>
    </row>
    <row r="418" spans="1:16" x14ac:dyDescent="0.2">
      <c r="A418" s="2" t="str">
        <f t="shared" si="36"/>
        <v> AOEB 8 </v>
      </c>
      <c r="B418" s="17" t="str">
        <f t="shared" si="37"/>
        <v>I</v>
      </c>
      <c r="C418" s="2">
        <f t="shared" si="38"/>
        <v>52104.703000000001</v>
      </c>
      <c r="D418" t="str">
        <f t="shared" si="39"/>
        <v>vis</v>
      </c>
      <c r="E418">
        <f>VLOOKUP(C418,'Active 1'!C$21:E$969,3,FALSE)</f>
        <v>19906.885142260711</v>
      </c>
      <c r="F418" s="17" t="s">
        <v>185</v>
      </c>
      <c r="G418" t="str">
        <f t="shared" si="40"/>
        <v>52104.703</v>
      </c>
      <c r="H418" s="2">
        <f t="shared" si="41"/>
        <v>19907</v>
      </c>
      <c r="I418" s="45" t="s">
        <v>1338</v>
      </c>
      <c r="J418" s="46" t="s">
        <v>1339</v>
      </c>
      <c r="K418" s="45">
        <v>19907</v>
      </c>
      <c r="L418" s="45" t="s">
        <v>1165</v>
      </c>
      <c r="M418" s="46" t="s">
        <v>202</v>
      </c>
      <c r="N418" s="46"/>
      <c r="O418" s="47" t="s">
        <v>1340</v>
      </c>
      <c r="P418" s="47" t="s">
        <v>151</v>
      </c>
    </row>
    <row r="419" spans="1:16" x14ac:dyDescent="0.2">
      <c r="A419" s="2" t="str">
        <f t="shared" si="36"/>
        <v> AOEB 8 </v>
      </c>
      <c r="B419" s="17" t="str">
        <f t="shared" si="37"/>
        <v>I</v>
      </c>
      <c r="C419" s="2">
        <f t="shared" si="38"/>
        <v>52104.703999999998</v>
      </c>
      <c r="D419" t="str">
        <f t="shared" si="39"/>
        <v>vis</v>
      </c>
      <c r="E419">
        <f>VLOOKUP(C419,'Active 1'!C$21:E$969,3,FALSE)</f>
        <v>19906.886654145335</v>
      </c>
      <c r="F419" s="17" t="s">
        <v>185</v>
      </c>
      <c r="G419" t="str">
        <f t="shared" si="40"/>
        <v>52104.704</v>
      </c>
      <c r="H419" s="2">
        <f t="shared" si="41"/>
        <v>19907</v>
      </c>
      <c r="I419" s="45" t="s">
        <v>1341</v>
      </c>
      <c r="J419" s="46" t="s">
        <v>1342</v>
      </c>
      <c r="K419" s="45">
        <v>19907</v>
      </c>
      <c r="L419" s="45" t="s">
        <v>1151</v>
      </c>
      <c r="M419" s="46" t="s">
        <v>202</v>
      </c>
      <c r="N419" s="46"/>
      <c r="O419" s="47" t="s">
        <v>620</v>
      </c>
      <c r="P419" s="47" t="s">
        <v>151</v>
      </c>
    </row>
    <row r="420" spans="1:16" x14ac:dyDescent="0.2">
      <c r="A420" s="2" t="str">
        <f t="shared" si="36"/>
        <v> AOEB 8 </v>
      </c>
      <c r="B420" s="17" t="str">
        <f t="shared" si="37"/>
        <v>I</v>
      </c>
      <c r="C420" s="2">
        <f t="shared" si="38"/>
        <v>52149.684999999998</v>
      </c>
      <c r="D420" t="str">
        <f t="shared" si="39"/>
        <v>vis</v>
      </c>
      <c r="E420">
        <f>VLOOKUP(C420,'Active 1'!C$21:E$969,3,FALSE)</f>
        <v>19974.892736699105</v>
      </c>
      <c r="F420" s="17" t="s">
        <v>185</v>
      </c>
      <c r="G420" t="str">
        <f t="shared" si="40"/>
        <v>52149.685</v>
      </c>
      <c r="H420" s="2">
        <f t="shared" si="41"/>
        <v>19975</v>
      </c>
      <c r="I420" s="45" t="s">
        <v>1343</v>
      </c>
      <c r="J420" s="46" t="s">
        <v>1344</v>
      </c>
      <c r="K420" s="45">
        <v>19975</v>
      </c>
      <c r="L420" s="45" t="s">
        <v>1334</v>
      </c>
      <c r="M420" s="46" t="s">
        <v>202</v>
      </c>
      <c r="N420" s="46"/>
      <c r="O420" s="47" t="s">
        <v>620</v>
      </c>
      <c r="P420" s="47" t="s">
        <v>151</v>
      </c>
    </row>
    <row r="421" spans="1:16" x14ac:dyDescent="0.2">
      <c r="A421" s="2" t="str">
        <f t="shared" si="36"/>
        <v> AOEB 8 </v>
      </c>
      <c r="B421" s="17" t="str">
        <f t="shared" si="37"/>
        <v>I</v>
      </c>
      <c r="C421" s="2">
        <f t="shared" si="38"/>
        <v>52426.822</v>
      </c>
      <c r="D421" t="str">
        <f t="shared" si="39"/>
        <v>vis</v>
      </c>
      <c r="E421">
        <f>VLOOKUP(C421,'Active 1'!C$21:E$969,3,FALSE)</f>
        <v>20393.891907475747</v>
      </c>
      <c r="F421" s="17" t="s">
        <v>185</v>
      </c>
      <c r="G421" t="str">
        <f t="shared" si="40"/>
        <v>52426.822</v>
      </c>
      <c r="H421" s="2">
        <f t="shared" si="41"/>
        <v>20394</v>
      </c>
      <c r="I421" s="45" t="s">
        <v>1345</v>
      </c>
      <c r="J421" s="46" t="s">
        <v>1346</v>
      </c>
      <c r="K421" s="45">
        <v>20394</v>
      </c>
      <c r="L421" s="45" t="s">
        <v>1334</v>
      </c>
      <c r="M421" s="46" t="s">
        <v>202</v>
      </c>
      <c r="N421" s="46"/>
      <c r="O421" s="47" t="s">
        <v>1340</v>
      </c>
      <c r="P421" s="47" t="s">
        <v>151</v>
      </c>
    </row>
    <row r="422" spans="1:16" x14ac:dyDescent="0.2">
      <c r="A422" s="2" t="str">
        <f t="shared" si="36"/>
        <v>VSB 40 </v>
      </c>
      <c r="B422" s="17" t="str">
        <f t="shared" si="37"/>
        <v>I</v>
      </c>
      <c r="C422" s="2">
        <f t="shared" si="38"/>
        <v>52432.104700000004</v>
      </c>
      <c r="D422" t="str">
        <f t="shared" si="39"/>
        <v>vis</v>
      </c>
      <c r="E422">
        <f>VLOOKUP(C422,'Active 1'!C$21:E$969,3,FALSE)</f>
        <v>20401.87874041203</v>
      </c>
      <c r="F422" s="17" t="s">
        <v>185</v>
      </c>
      <c r="G422" t="str">
        <f t="shared" si="40"/>
        <v>52432.1047</v>
      </c>
      <c r="H422" s="2">
        <f t="shared" si="41"/>
        <v>20402</v>
      </c>
      <c r="I422" s="45" t="s">
        <v>1347</v>
      </c>
      <c r="J422" s="46" t="s">
        <v>1348</v>
      </c>
      <c r="K422" s="45">
        <v>20402</v>
      </c>
      <c r="L422" s="45" t="s">
        <v>1349</v>
      </c>
      <c r="M422" s="46" t="s">
        <v>189</v>
      </c>
      <c r="N422" s="46" t="s">
        <v>190</v>
      </c>
      <c r="O422" s="47" t="s">
        <v>1350</v>
      </c>
      <c r="P422" s="48" t="s">
        <v>152</v>
      </c>
    </row>
    <row r="423" spans="1:16" x14ac:dyDescent="0.2">
      <c r="A423" s="2" t="str">
        <f t="shared" si="36"/>
        <v>VSB 40 </v>
      </c>
      <c r="B423" s="17" t="str">
        <f t="shared" si="37"/>
        <v>II</v>
      </c>
      <c r="C423" s="2">
        <f t="shared" si="38"/>
        <v>52433.1011</v>
      </c>
      <c r="D423" t="str">
        <f t="shared" si="39"/>
        <v>vis</v>
      </c>
      <c r="E423">
        <f>VLOOKUP(C423,'Active 1'!C$21:E$969,3,FALSE)</f>
        <v>20403.385182257618</v>
      </c>
      <c r="F423" s="17" t="s">
        <v>185</v>
      </c>
      <c r="G423" t="str">
        <f t="shared" si="40"/>
        <v>52433.1011</v>
      </c>
      <c r="H423" s="2">
        <f t="shared" si="41"/>
        <v>20403.5</v>
      </c>
      <c r="I423" s="45" t="s">
        <v>1351</v>
      </c>
      <c r="J423" s="46" t="s">
        <v>1352</v>
      </c>
      <c r="K423" s="45">
        <v>20403.5</v>
      </c>
      <c r="L423" s="45" t="s">
        <v>1353</v>
      </c>
      <c r="M423" s="46" t="s">
        <v>189</v>
      </c>
      <c r="N423" s="46" t="s">
        <v>190</v>
      </c>
      <c r="O423" s="47" t="s">
        <v>1350</v>
      </c>
      <c r="P423" s="48" t="s">
        <v>152</v>
      </c>
    </row>
    <row r="424" spans="1:16" x14ac:dyDescent="0.2">
      <c r="A424" s="2" t="str">
        <f t="shared" si="36"/>
        <v> AOEB 8 </v>
      </c>
      <c r="B424" s="17" t="str">
        <f t="shared" si="37"/>
        <v>I</v>
      </c>
      <c r="C424" s="2">
        <f t="shared" si="38"/>
        <v>52434.749000000003</v>
      </c>
      <c r="D424" t="str">
        <f t="shared" si="39"/>
        <v>vis</v>
      </c>
      <c r="E424">
        <f>VLOOKUP(C424,'Active 1'!C$21:E$969,3,FALSE)</f>
        <v>20405.87661693983</v>
      </c>
      <c r="F424" s="17" t="s">
        <v>185</v>
      </c>
      <c r="G424" t="str">
        <f t="shared" si="40"/>
        <v>52434.749</v>
      </c>
      <c r="H424" s="2">
        <f t="shared" si="41"/>
        <v>20406</v>
      </c>
      <c r="I424" s="45" t="s">
        <v>1354</v>
      </c>
      <c r="J424" s="46" t="s">
        <v>1355</v>
      </c>
      <c r="K424" s="45">
        <v>20406</v>
      </c>
      <c r="L424" s="45" t="s">
        <v>1356</v>
      </c>
      <c r="M424" s="46" t="s">
        <v>202</v>
      </c>
      <c r="N424" s="46"/>
      <c r="O424" s="47" t="s">
        <v>669</v>
      </c>
      <c r="P424" s="47" t="s">
        <v>151</v>
      </c>
    </row>
    <row r="425" spans="1:16" x14ac:dyDescent="0.2">
      <c r="A425" s="2" t="str">
        <f t="shared" si="36"/>
        <v>VSB 40 </v>
      </c>
      <c r="B425" s="17" t="str">
        <f t="shared" si="37"/>
        <v>II</v>
      </c>
      <c r="C425" s="2">
        <f t="shared" si="38"/>
        <v>52435.085200000001</v>
      </c>
      <c r="D425" t="str">
        <f t="shared" si="39"/>
        <v>vis</v>
      </c>
      <c r="E425">
        <f>VLOOKUP(C425,'Active 1'!C$21:E$969,3,FALSE)</f>
        <v>20406.384912552519</v>
      </c>
      <c r="F425" s="17" t="s">
        <v>185</v>
      </c>
      <c r="G425" t="str">
        <f t="shared" si="40"/>
        <v>52435.0852</v>
      </c>
      <c r="H425" s="2">
        <f t="shared" si="41"/>
        <v>20406.5</v>
      </c>
      <c r="I425" s="45" t="s">
        <v>1357</v>
      </c>
      <c r="J425" s="46" t="s">
        <v>1358</v>
      </c>
      <c r="K425" s="45">
        <v>20406.5</v>
      </c>
      <c r="L425" s="45" t="s">
        <v>1359</v>
      </c>
      <c r="M425" s="46" t="s">
        <v>189</v>
      </c>
      <c r="N425" s="46" t="s">
        <v>190</v>
      </c>
      <c r="O425" s="47" t="s">
        <v>1350</v>
      </c>
      <c r="P425" s="48" t="s">
        <v>152</v>
      </c>
    </row>
    <row r="426" spans="1:16" x14ac:dyDescent="0.2">
      <c r="A426" s="2" t="str">
        <f t="shared" si="36"/>
        <v> AOEB 8 </v>
      </c>
      <c r="B426" s="17" t="str">
        <f t="shared" si="37"/>
        <v>I</v>
      </c>
      <c r="C426" s="2">
        <f t="shared" si="38"/>
        <v>52440.697</v>
      </c>
      <c r="D426" t="str">
        <f t="shared" si="39"/>
        <v>vis</v>
      </c>
      <c r="E426">
        <f>VLOOKUP(C426,'Active 1'!C$21:E$969,3,FALSE)</f>
        <v>20414.869306720619</v>
      </c>
      <c r="F426" s="17" t="s">
        <v>185</v>
      </c>
      <c r="G426" t="str">
        <f t="shared" si="40"/>
        <v>52440.697</v>
      </c>
      <c r="H426" s="2">
        <f t="shared" si="41"/>
        <v>20415</v>
      </c>
      <c r="I426" s="45" t="s">
        <v>1360</v>
      </c>
      <c r="J426" s="46" t="s">
        <v>1361</v>
      </c>
      <c r="K426" s="45">
        <v>20415</v>
      </c>
      <c r="L426" s="45" t="s">
        <v>1362</v>
      </c>
      <c r="M426" s="46" t="s">
        <v>202</v>
      </c>
      <c r="N426" s="46"/>
      <c r="O426" s="47" t="s">
        <v>1363</v>
      </c>
      <c r="P426" s="47" t="s">
        <v>151</v>
      </c>
    </row>
    <row r="427" spans="1:16" x14ac:dyDescent="0.2">
      <c r="A427" s="2" t="str">
        <f t="shared" si="36"/>
        <v> AOEB 8 </v>
      </c>
      <c r="B427" s="17" t="str">
        <f t="shared" si="37"/>
        <v>I</v>
      </c>
      <c r="C427" s="2">
        <f t="shared" si="38"/>
        <v>52442.686000000002</v>
      </c>
      <c r="D427" t="str">
        <f t="shared" si="39"/>
        <v>vis</v>
      </c>
      <c r="E427">
        <f>VLOOKUP(C427,'Active 1'!C$21:E$969,3,FALSE)</f>
        <v>20417.876445250207</v>
      </c>
      <c r="F427" s="17" t="s">
        <v>185</v>
      </c>
      <c r="G427" t="str">
        <f t="shared" si="40"/>
        <v>52442.686</v>
      </c>
      <c r="H427" s="2">
        <f t="shared" si="41"/>
        <v>20418</v>
      </c>
      <c r="I427" s="45" t="s">
        <v>1364</v>
      </c>
      <c r="J427" s="46" t="s">
        <v>1365</v>
      </c>
      <c r="K427" s="45">
        <v>20418</v>
      </c>
      <c r="L427" s="45" t="s">
        <v>1356</v>
      </c>
      <c r="M427" s="46" t="s">
        <v>202</v>
      </c>
      <c r="N427" s="46"/>
      <c r="O427" s="47" t="s">
        <v>669</v>
      </c>
      <c r="P427" s="47" t="s">
        <v>151</v>
      </c>
    </row>
    <row r="428" spans="1:16" x14ac:dyDescent="0.2">
      <c r="A428" s="2" t="str">
        <f t="shared" si="36"/>
        <v> AOEB 8 </v>
      </c>
      <c r="B428" s="17" t="str">
        <f t="shared" si="37"/>
        <v>I</v>
      </c>
      <c r="C428" s="2">
        <f t="shared" si="38"/>
        <v>52489.635999999999</v>
      </c>
      <c r="D428" t="str">
        <f t="shared" si="39"/>
        <v>vis</v>
      </c>
      <c r="E428">
        <f>VLOOKUP(C428,'Active 1'!C$21:E$969,3,FALSE)</f>
        <v>20488.859428640957</v>
      </c>
      <c r="F428" s="17" t="s">
        <v>185</v>
      </c>
      <c r="G428" t="str">
        <f t="shared" si="40"/>
        <v>52489.636</v>
      </c>
      <c r="H428" s="2">
        <f t="shared" si="41"/>
        <v>20489</v>
      </c>
      <c r="I428" s="45" t="s">
        <v>1366</v>
      </c>
      <c r="J428" s="46" t="s">
        <v>1367</v>
      </c>
      <c r="K428" s="45">
        <v>20489</v>
      </c>
      <c r="L428" s="45" t="s">
        <v>1105</v>
      </c>
      <c r="M428" s="46" t="s">
        <v>202</v>
      </c>
      <c r="N428" s="46"/>
      <c r="O428" s="47" t="s">
        <v>1340</v>
      </c>
      <c r="P428" s="47" t="s">
        <v>151</v>
      </c>
    </row>
    <row r="429" spans="1:16" x14ac:dyDescent="0.2">
      <c r="A429" s="2" t="str">
        <f t="shared" si="36"/>
        <v> AOEB 8 </v>
      </c>
      <c r="B429" s="17" t="str">
        <f t="shared" si="37"/>
        <v>I</v>
      </c>
      <c r="C429" s="2">
        <f t="shared" si="38"/>
        <v>52489.644</v>
      </c>
      <c r="D429" t="str">
        <f t="shared" si="39"/>
        <v>vis</v>
      </c>
      <c r="E429">
        <f>VLOOKUP(C429,'Active 1'!C$21:E$969,3,FALSE)</f>
        <v>20488.871523718</v>
      </c>
      <c r="F429" s="17" t="s">
        <v>185</v>
      </c>
      <c r="G429" t="str">
        <f t="shared" si="40"/>
        <v>52489.644</v>
      </c>
      <c r="H429" s="2">
        <f t="shared" si="41"/>
        <v>20489</v>
      </c>
      <c r="I429" s="45" t="s">
        <v>1368</v>
      </c>
      <c r="J429" s="46" t="s">
        <v>1369</v>
      </c>
      <c r="K429" s="45">
        <v>20489</v>
      </c>
      <c r="L429" s="45" t="s">
        <v>1139</v>
      </c>
      <c r="M429" s="46" t="s">
        <v>202</v>
      </c>
      <c r="N429" s="46"/>
      <c r="O429" s="47" t="s">
        <v>1363</v>
      </c>
      <c r="P429" s="47" t="s">
        <v>151</v>
      </c>
    </row>
    <row r="430" spans="1:16" x14ac:dyDescent="0.2">
      <c r="A430" s="2" t="str">
        <f t="shared" si="36"/>
        <v> AOEB 8 </v>
      </c>
      <c r="B430" s="17" t="str">
        <f t="shared" si="37"/>
        <v>I</v>
      </c>
      <c r="C430" s="2">
        <f t="shared" si="38"/>
        <v>52489.656000000003</v>
      </c>
      <c r="D430" t="str">
        <f t="shared" si="39"/>
        <v>vis</v>
      </c>
      <c r="E430">
        <f>VLOOKUP(C430,'Active 1'!C$21:E$969,3,FALSE)</f>
        <v>20488.889666333569</v>
      </c>
      <c r="F430" s="17" t="s">
        <v>185</v>
      </c>
      <c r="G430" t="str">
        <f t="shared" si="40"/>
        <v>52489.656</v>
      </c>
      <c r="H430" s="2">
        <f t="shared" si="41"/>
        <v>20489</v>
      </c>
      <c r="I430" s="45" t="s">
        <v>1370</v>
      </c>
      <c r="J430" s="46" t="s">
        <v>1371</v>
      </c>
      <c r="K430" s="45">
        <v>20489</v>
      </c>
      <c r="L430" s="45" t="s">
        <v>1111</v>
      </c>
      <c r="M430" s="46" t="s">
        <v>202</v>
      </c>
      <c r="N430" s="46"/>
      <c r="O430" s="47" t="s">
        <v>620</v>
      </c>
      <c r="P430" s="47" t="s">
        <v>151</v>
      </c>
    </row>
    <row r="431" spans="1:16" x14ac:dyDescent="0.2">
      <c r="A431" s="2" t="str">
        <f t="shared" si="36"/>
        <v> AOEB 12 </v>
      </c>
      <c r="B431" s="17" t="str">
        <f t="shared" si="37"/>
        <v>I</v>
      </c>
      <c r="C431" s="2">
        <f t="shared" si="38"/>
        <v>52756.862999999998</v>
      </c>
      <c r="D431" t="str">
        <f t="shared" si="39"/>
        <v>vis</v>
      </c>
      <c r="E431">
        <f>VLOOKUP(C431,'Active 1'!C$21:E$969,3,FALSE)</f>
        <v>20892.875822731705</v>
      </c>
      <c r="F431" s="17" t="s">
        <v>185</v>
      </c>
      <c r="G431" t="str">
        <f t="shared" si="40"/>
        <v>52756.863</v>
      </c>
      <c r="H431" s="2">
        <f t="shared" si="41"/>
        <v>20893</v>
      </c>
      <c r="I431" s="45" t="s">
        <v>1372</v>
      </c>
      <c r="J431" s="46" t="s">
        <v>1373</v>
      </c>
      <c r="K431" s="45">
        <v>20893</v>
      </c>
      <c r="L431" s="45" t="s">
        <v>1356</v>
      </c>
      <c r="M431" s="46" t="s">
        <v>202</v>
      </c>
      <c r="N431" s="46"/>
      <c r="O431" s="47" t="s">
        <v>669</v>
      </c>
      <c r="P431" s="47" t="s">
        <v>153</v>
      </c>
    </row>
    <row r="432" spans="1:16" x14ac:dyDescent="0.2">
      <c r="A432" s="2" t="str">
        <f t="shared" si="36"/>
        <v>VSB 44 </v>
      </c>
      <c r="B432" s="17" t="str">
        <f t="shared" si="37"/>
        <v>I</v>
      </c>
      <c r="C432" s="2">
        <f t="shared" si="38"/>
        <v>53459.281000000003</v>
      </c>
      <c r="D432" t="str">
        <f t="shared" si="39"/>
        <v>vis</v>
      </c>
      <c r="E432">
        <f>VLOOKUP(C432,'Active 1'!C$21:E$969,3,FALSE)</f>
        <v>21954.850800950371</v>
      </c>
      <c r="F432" s="17" t="s">
        <v>185</v>
      </c>
      <c r="G432" t="str">
        <f t="shared" si="40"/>
        <v>53459.281</v>
      </c>
      <c r="H432" s="2">
        <f t="shared" si="41"/>
        <v>21955</v>
      </c>
      <c r="I432" s="45" t="s">
        <v>1374</v>
      </c>
      <c r="J432" s="46" t="s">
        <v>1375</v>
      </c>
      <c r="K432" s="45">
        <v>21955</v>
      </c>
      <c r="L432" s="45" t="s">
        <v>1102</v>
      </c>
      <c r="M432" s="46" t="s">
        <v>202</v>
      </c>
      <c r="N432" s="46"/>
      <c r="O432" s="47" t="s">
        <v>1376</v>
      </c>
      <c r="P432" s="48" t="s">
        <v>155</v>
      </c>
    </row>
    <row r="433" spans="1:16" x14ac:dyDescent="0.2">
      <c r="A433" s="2" t="str">
        <f t="shared" si="36"/>
        <v>VSB 44 </v>
      </c>
      <c r="B433" s="17" t="str">
        <f t="shared" si="37"/>
        <v>I</v>
      </c>
      <c r="C433" s="2">
        <f t="shared" si="38"/>
        <v>53461.266000000003</v>
      </c>
      <c r="D433" t="str">
        <f t="shared" si="39"/>
        <v>vis</v>
      </c>
      <c r="E433">
        <f>VLOOKUP(C433,'Active 1'!C$21:E$969,3,FALSE)</f>
        <v>21957.851891941438</v>
      </c>
      <c r="F433" s="17" t="s">
        <v>185</v>
      </c>
      <c r="G433" t="str">
        <f t="shared" si="40"/>
        <v>53461.266</v>
      </c>
      <c r="H433" s="2">
        <f t="shared" si="41"/>
        <v>21958</v>
      </c>
      <c r="I433" s="45" t="s">
        <v>1377</v>
      </c>
      <c r="J433" s="46" t="s">
        <v>1378</v>
      </c>
      <c r="K433" s="45">
        <v>21958</v>
      </c>
      <c r="L433" s="45" t="s">
        <v>1379</v>
      </c>
      <c r="M433" s="46" t="s">
        <v>202</v>
      </c>
      <c r="N433" s="46"/>
      <c r="O433" s="47" t="s">
        <v>1376</v>
      </c>
      <c r="P433" s="48" t="s">
        <v>155</v>
      </c>
    </row>
    <row r="434" spans="1:16" x14ac:dyDescent="0.2">
      <c r="A434" s="2" t="str">
        <f t="shared" si="36"/>
        <v>VSB 44 </v>
      </c>
      <c r="B434" s="17" t="str">
        <f t="shared" si="37"/>
        <v>I</v>
      </c>
      <c r="C434" s="2">
        <f t="shared" si="38"/>
        <v>53465.235999999997</v>
      </c>
      <c r="D434" t="str">
        <f t="shared" si="39"/>
        <v>vis</v>
      </c>
      <c r="E434">
        <f>VLOOKUP(C434,'Active 1'!C$21:E$969,3,FALSE)</f>
        <v>21963.854073923565</v>
      </c>
      <c r="F434" s="17" t="s">
        <v>185</v>
      </c>
      <c r="G434" t="str">
        <f t="shared" si="40"/>
        <v>53465.236</v>
      </c>
      <c r="H434" s="2">
        <f t="shared" si="41"/>
        <v>21964</v>
      </c>
      <c r="I434" s="45" t="s">
        <v>1380</v>
      </c>
      <c r="J434" s="46" t="s">
        <v>1381</v>
      </c>
      <c r="K434" s="45">
        <v>21964</v>
      </c>
      <c r="L434" s="45" t="s">
        <v>1093</v>
      </c>
      <c r="M434" s="46" t="s">
        <v>202</v>
      </c>
      <c r="N434" s="46"/>
      <c r="O434" s="47" t="s">
        <v>1376</v>
      </c>
      <c r="P434" s="48" t="s">
        <v>155</v>
      </c>
    </row>
    <row r="435" spans="1:16" x14ac:dyDescent="0.2">
      <c r="A435" s="2" t="str">
        <f t="shared" si="36"/>
        <v> AOEB 12 </v>
      </c>
      <c r="B435" s="17" t="str">
        <f t="shared" si="37"/>
        <v>I</v>
      </c>
      <c r="C435" s="2">
        <f t="shared" si="38"/>
        <v>53469.868000000002</v>
      </c>
      <c r="D435" t="str">
        <f t="shared" si="39"/>
        <v>vis</v>
      </c>
      <c r="E435">
        <f>VLOOKUP(C435,'Active 1'!C$21:E$969,3,FALSE)</f>
        <v>21970.857123530943</v>
      </c>
      <c r="F435" s="17" t="s">
        <v>185</v>
      </c>
      <c r="G435" t="str">
        <f t="shared" si="40"/>
        <v>53469.868</v>
      </c>
      <c r="H435" s="2">
        <f t="shared" si="41"/>
        <v>21971</v>
      </c>
      <c r="I435" s="45" t="s">
        <v>1382</v>
      </c>
      <c r="J435" s="46" t="s">
        <v>1383</v>
      </c>
      <c r="K435" s="45">
        <v>21971</v>
      </c>
      <c r="L435" s="45" t="s">
        <v>1136</v>
      </c>
      <c r="M435" s="46" t="s">
        <v>202</v>
      </c>
      <c r="N435" s="46"/>
      <c r="O435" s="47" t="s">
        <v>669</v>
      </c>
      <c r="P435" s="47" t="s">
        <v>153</v>
      </c>
    </row>
    <row r="436" spans="1:16" x14ac:dyDescent="0.2">
      <c r="A436" s="2" t="str">
        <f t="shared" si="36"/>
        <v>VSB 44 </v>
      </c>
      <c r="B436" s="17" t="str">
        <f t="shared" si="37"/>
        <v>I</v>
      </c>
      <c r="C436" s="2">
        <f t="shared" si="38"/>
        <v>53528.068500000001</v>
      </c>
      <c r="D436" t="str">
        <f t="shared" si="39"/>
        <v>vis</v>
      </c>
      <c r="E436">
        <f>VLOOKUP(C436,'Active 1'!C$21:E$969,3,FALSE)</f>
        <v>22058.849564954446</v>
      </c>
      <c r="F436" s="17" t="s">
        <v>185</v>
      </c>
      <c r="G436" t="str">
        <f t="shared" si="40"/>
        <v>53528.0685</v>
      </c>
      <c r="H436" s="2">
        <f t="shared" si="41"/>
        <v>22059</v>
      </c>
      <c r="I436" s="45" t="s">
        <v>1384</v>
      </c>
      <c r="J436" s="46" t="s">
        <v>1385</v>
      </c>
      <c r="K436" s="45" t="s">
        <v>1386</v>
      </c>
      <c r="L436" s="45" t="s">
        <v>1387</v>
      </c>
      <c r="M436" s="46" t="s">
        <v>189</v>
      </c>
      <c r="N436" s="46" t="s">
        <v>190</v>
      </c>
      <c r="O436" s="47" t="s">
        <v>1350</v>
      </c>
      <c r="P436" s="48" t="s">
        <v>155</v>
      </c>
    </row>
    <row r="437" spans="1:16" x14ac:dyDescent="0.2">
      <c r="A437" s="2" t="str">
        <f t="shared" si="36"/>
        <v> AOEB 12 </v>
      </c>
      <c r="B437" s="17" t="str">
        <f t="shared" si="37"/>
        <v>I</v>
      </c>
      <c r="C437" s="2">
        <f t="shared" si="38"/>
        <v>54233.797100000003</v>
      </c>
      <c r="D437" t="str">
        <f t="shared" si="39"/>
        <v>vis</v>
      </c>
      <c r="E437">
        <f>VLOOKUP(C437,'Active 1'!C$21:E$969,3,FALSE)</f>
        <v>23125.829788430048</v>
      </c>
      <c r="F437" s="17" t="s">
        <v>185</v>
      </c>
      <c r="G437" t="str">
        <f t="shared" si="40"/>
        <v>54233.7971</v>
      </c>
      <c r="H437" s="2">
        <f t="shared" si="41"/>
        <v>23126</v>
      </c>
      <c r="I437" s="45" t="s">
        <v>1388</v>
      </c>
      <c r="J437" s="46" t="s">
        <v>1389</v>
      </c>
      <c r="K437" s="45" t="s">
        <v>1390</v>
      </c>
      <c r="L437" s="45" t="s">
        <v>1391</v>
      </c>
      <c r="M437" s="46" t="s">
        <v>665</v>
      </c>
      <c r="N437" s="46" t="s">
        <v>704</v>
      </c>
      <c r="O437" s="47" t="s">
        <v>620</v>
      </c>
      <c r="P437" s="47" t="s">
        <v>153</v>
      </c>
    </row>
    <row r="438" spans="1:16" x14ac:dyDescent="0.2">
      <c r="A438" s="2" t="str">
        <f t="shared" si="36"/>
        <v>VSB 46 </v>
      </c>
      <c r="B438" s="17" t="str">
        <f t="shared" si="37"/>
        <v>I</v>
      </c>
      <c r="C438" s="2">
        <f t="shared" si="38"/>
        <v>54241.074000000001</v>
      </c>
      <c r="D438" t="str">
        <f t="shared" si="39"/>
        <v>vis</v>
      </c>
      <c r="E438">
        <f>VLOOKUP(C438,'Active 1'!C$21:E$969,3,FALSE)</f>
        <v>23136.831621695987</v>
      </c>
      <c r="F438" s="17" t="s">
        <v>185</v>
      </c>
      <c r="G438" t="str">
        <f t="shared" si="40"/>
        <v>54241.074</v>
      </c>
      <c r="H438" s="2">
        <f t="shared" si="41"/>
        <v>23137</v>
      </c>
      <c r="I438" s="45" t="s">
        <v>1392</v>
      </c>
      <c r="J438" s="46" t="s">
        <v>1393</v>
      </c>
      <c r="K438" s="45" t="s">
        <v>1394</v>
      </c>
      <c r="L438" s="45" t="s">
        <v>1079</v>
      </c>
      <c r="M438" s="46" t="s">
        <v>202</v>
      </c>
      <c r="N438" s="46"/>
      <c r="O438" s="47" t="s">
        <v>1395</v>
      </c>
      <c r="P438" s="48" t="s">
        <v>157</v>
      </c>
    </row>
    <row r="439" spans="1:16" x14ac:dyDescent="0.2">
      <c r="A439" s="2" t="str">
        <f t="shared" si="36"/>
        <v>VSB 46 </v>
      </c>
      <c r="B439" s="17" t="str">
        <f t="shared" si="37"/>
        <v>I</v>
      </c>
      <c r="C439" s="2">
        <f t="shared" si="38"/>
        <v>54241.08</v>
      </c>
      <c r="D439" t="str">
        <f t="shared" si="39"/>
        <v>vis</v>
      </c>
      <c r="E439">
        <f>VLOOKUP(C439,'Active 1'!C$21:E$969,3,FALSE)</f>
        <v>23136.840693003771</v>
      </c>
      <c r="F439" s="17" t="s">
        <v>185</v>
      </c>
      <c r="G439" t="str">
        <f t="shared" si="40"/>
        <v>54241.080</v>
      </c>
      <c r="H439" s="2">
        <f t="shared" si="41"/>
        <v>23137</v>
      </c>
      <c r="I439" s="45" t="s">
        <v>1396</v>
      </c>
      <c r="J439" s="46" t="s">
        <v>1397</v>
      </c>
      <c r="K439" s="45" t="s">
        <v>1394</v>
      </c>
      <c r="L439" s="45" t="s">
        <v>952</v>
      </c>
      <c r="M439" s="46" t="s">
        <v>202</v>
      </c>
      <c r="N439" s="46"/>
      <c r="O439" s="47" t="s">
        <v>1376</v>
      </c>
      <c r="P439" s="48" t="s">
        <v>157</v>
      </c>
    </row>
    <row r="440" spans="1:16" x14ac:dyDescent="0.2">
      <c r="A440" s="2" t="str">
        <f t="shared" si="36"/>
        <v>VSB 46 </v>
      </c>
      <c r="B440" s="17" t="str">
        <f t="shared" si="37"/>
        <v>I</v>
      </c>
      <c r="C440" s="2">
        <f t="shared" si="38"/>
        <v>54247.034</v>
      </c>
      <c r="D440" t="str">
        <f t="shared" si="39"/>
        <v>vis</v>
      </c>
      <c r="E440">
        <f>VLOOKUP(C440,'Active 1'!C$21:E$969,3,FALSE)</f>
        <v>23145.842454092341</v>
      </c>
      <c r="F440" s="17" t="s">
        <v>185</v>
      </c>
      <c r="G440" t="str">
        <f t="shared" si="40"/>
        <v>54247.034</v>
      </c>
      <c r="H440" s="2">
        <f t="shared" si="41"/>
        <v>23146</v>
      </c>
      <c r="I440" s="45" t="s">
        <v>1398</v>
      </c>
      <c r="J440" s="46" t="s">
        <v>1399</v>
      </c>
      <c r="K440" s="45" t="s">
        <v>1400</v>
      </c>
      <c r="L440" s="45" t="s">
        <v>1401</v>
      </c>
      <c r="M440" s="46" t="s">
        <v>202</v>
      </c>
      <c r="N440" s="46"/>
      <c r="O440" s="47" t="s">
        <v>1376</v>
      </c>
      <c r="P440" s="48" t="s">
        <v>157</v>
      </c>
    </row>
    <row r="441" spans="1:16" x14ac:dyDescent="0.2">
      <c r="A441" s="2" t="str">
        <f t="shared" si="36"/>
        <v>VSB 48 </v>
      </c>
      <c r="B441" s="17" t="str">
        <f t="shared" si="37"/>
        <v>I</v>
      </c>
      <c r="C441" s="2">
        <f t="shared" si="38"/>
        <v>54510.271000000001</v>
      </c>
      <c r="D441" t="str">
        <f t="shared" si="39"/>
        <v>vis</v>
      </c>
      <c r="E441">
        <f>VLOOKUP(C441,'Active 1'!C$21:E$969,3,FALSE)</f>
        <v>23543.826428508353</v>
      </c>
      <c r="F441" s="17" t="s">
        <v>185</v>
      </c>
      <c r="G441" t="str">
        <f t="shared" si="40"/>
        <v>54510.271</v>
      </c>
      <c r="H441" s="2">
        <f t="shared" si="41"/>
        <v>23544</v>
      </c>
      <c r="I441" s="45" t="s">
        <v>1402</v>
      </c>
      <c r="J441" s="46" t="s">
        <v>1403</v>
      </c>
      <c r="K441" s="45" t="s">
        <v>1404</v>
      </c>
      <c r="L441" s="45" t="s">
        <v>1032</v>
      </c>
      <c r="M441" s="46" t="s">
        <v>202</v>
      </c>
      <c r="N441" s="46"/>
      <c r="O441" s="47" t="s">
        <v>1376</v>
      </c>
      <c r="P441" s="48" t="s">
        <v>158</v>
      </c>
    </row>
    <row r="442" spans="1:16" x14ac:dyDescent="0.2">
      <c r="A442" s="2" t="str">
        <f t="shared" si="36"/>
        <v>VSB 48 </v>
      </c>
      <c r="B442" s="17" t="str">
        <f t="shared" si="37"/>
        <v>I</v>
      </c>
      <c r="C442" s="2">
        <f t="shared" si="38"/>
        <v>54547.315000000002</v>
      </c>
      <c r="D442" t="str">
        <f t="shared" si="39"/>
        <v>vis</v>
      </c>
      <c r="E442">
        <f>VLOOKUP(C442,'Active 1'!C$21:E$969,3,FALSE)</f>
        <v>23599.832682751745</v>
      </c>
      <c r="F442" s="17" t="s">
        <v>185</v>
      </c>
      <c r="G442" t="str">
        <f t="shared" si="40"/>
        <v>54547.315</v>
      </c>
      <c r="H442" s="2">
        <f t="shared" si="41"/>
        <v>23600</v>
      </c>
      <c r="I442" s="45" t="s">
        <v>1405</v>
      </c>
      <c r="J442" s="46" t="s">
        <v>1406</v>
      </c>
      <c r="K442" s="45" t="s">
        <v>1407</v>
      </c>
      <c r="L442" s="45" t="s">
        <v>1079</v>
      </c>
      <c r="M442" s="46" t="s">
        <v>202</v>
      </c>
      <c r="N442" s="46"/>
      <c r="O442" s="47" t="s">
        <v>1376</v>
      </c>
      <c r="P442" s="48" t="s">
        <v>158</v>
      </c>
    </row>
    <row r="443" spans="1:16" x14ac:dyDescent="0.2">
      <c r="A443" s="2" t="str">
        <f t="shared" si="36"/>
        <v>VSB 48 </v>
      </c>
      <c r="B443" s="17" t="str">
        <f t="shared" si="37"/>
        <v>II</v>
      </c>
      <c r="C443" s="2">
        <f t="shared" si="38"/>
        <v>54554.241000000002</v>
      </c>
      <c r="D443" t="str">
        <f t="shared" si="39"/>
        <v>vis</v>
      </c>
      <c r="E443">
        <f>VLOOKUP(C443,'Active 1'!C$21:E$969,3,FALSE)</f>
        <v>23610.303995700931</v>
      </c>
      <c r="F443" s="17" t="s">
        <v>185</v>
      </c>
      <c r="G443" t="str">
        <f t="shared" si="40"/>
        <v>54554.241</v>
      </c>
      <c r="H443" s="2">
        <f t="shared" si="41"/>
        <v>23610.5</v>
      </c>
      <c r="I443" s="45" t="s">
        <v>1408</v>
      </c>
      <c r="J443" s="46" t="s">
        <v>1409</v>
      </c>
      <c r="K443" s="45" t="s">
        <v>1410</v>
      </c>
      <c r="L443" s="45" t="s">
        <v>1035</v>
      </c>
      <c r="M443" s="46" t="s">
        <v>202</v>
      </c>
      <c r="N443" s="46"/>
      <c r="O443" s="47" t="s">
        <v>1376</v>
      </c>
      <c r="P443" s="48" t="s">
        <v>158</v>
      </c>
    </row>
    <row r="444" spans="1:16" x14ac:dyDescent="0.2">
      <c r="A444" s="2" t="str">
        <f t="shared" si="36"/>
        <v>VSB 48 </v>
      </c>
      <c r="B444" s="17" t="str">
        <f t="shared" si="37"/>
        <v>II</v>
      </c>
      <c r="C444" s="2">
        <f t="shared" si="38"/>
        <v>54558.232000000004</v>
      </c>
      <c r="D444" t="str">
        <f t="shared" si="39"/>
        <v>vis</v>
      </c>
      <c r="E444">
        <f>VLOOKUP(C444,'Active 1'!C$21:E$969,3,FALSE)</f>
        <v>23616.337927260305</v>
      </c>
      <c r="F444" s="17" t="s">
        <v>185</v>
      </c>
      <c r="G444" t="str">
        <f t="shared" si="40"/>
        <v>54558.232</v>
      </c>
      <c r="H444" s="2">
        <f t="shared" si="41"/>
        <v>23616.5</v>
      </c>
      <c r="I444" s="45" t="s">
        <v>1411</v>
      </c>
      <c r="J444" s="46" t="s">
        <v>1412</v>
      </c>
      <c r="K444" s="45" t="s">
        <v>1413</v>
      </c>
      <c r="L444" s="45" t="s">
        <v>1096</v>
      </c>
      <c r="M444" s="46" t="s">
        <v>202</v>
      </c>
      <c r="N444" s="46"/>
      <c r="O444" s="47" t="s">
        <v>1376</v>
      </c>
      <c r="P444" s="48" t="s">
        <v>158</v>
      </c>
    </row>
    <row r="445" spans="1:16" x14ac:dyDescent="0.2">
      <c r="A445" s="2" t="str">
        <f t="shared" si="36"/>
        <v>VSB 48 </v>
      </c>
      <c r="B445" s="17" t="str">
        <f t="shared" si="37"/>
        <v>I</v>
      </c>
      <c r="C445" s="2">
        <f t="shared" si="38"/>
        <v>54612.135999999999</v>
      </c>
      <c r="D445" t="str">
        <f t="shared" si="39"/>
        <v>vis</v>
      </c>
      <c r="E445">
        <f>VLOOKUP(C445,'Active 1'!C$21:E$969,3,FALSE)</f>
        <v>23697.834556369886</v>
      </c>
      <c r="F445" s="17" t="s">
        <v>185</v>
      </c>
      <c r="G445" t="str">
        <f t="shared" si="40"/>
        <v>54612.136</v>
      </c>
      <c r="H445" s="2">
        <f t="shared" si="41"/>
        <v>23698</v>
      </c>
      <c r="I445" s="45" t="s">
        <v>1414</v>
      </c>
      <c r="J445" s="46" t="s">
        <v>1415</v>
      </c>
      <c r="K445" s="45" t="s">
        <v>1416</v>
      </c>
      <c r="L445" s="45" t="s">
        <v>1417</v>
      </c>
      <c r="M445" s="46" t="s">
        <v>202</v>
      </c>
      <c r="N445" s="46"/>
      <c r="O445" s="47" t="s">
        <v>1376</v>
      </c>
      <c r="P445" s="48" t="s">
        <v>158</v>
      </c>
    </row>
    <row r="446" spans="1:16" x14ac:dyDescent="0.2">
      <c r="A446" s="2" t="str">
        <f t="shared" si="36"/>
        <v>VSB 59 </v>
      </c>
      <c r="B446" s="17" t="str">
        <f t="shared" si="37"/>
        <v>I</v>
      </c>
      <c r="C446" s="2">
        <f t="shared" si="38"/>
        <v>56739.24</v>
      </c>
      <c r="D446" t="str">
        <f t="shared" si="39"/>
        <v>vis</v>
      </c>
      <c r="E446" t="e">
        <f>VLOOKUP(C446,'Active 1'!C$21:E$969,3,FALSE)</f>
        <v>#N/A</v>
      </c>
      <c r="F446" s="17" t="s">
        <v>185</v>
      </c>
      <c r="G446" t="str">
        <f t="shared" si="40"/>
        <v>56739.240</v>
      </c>
      <c r="H446" s="2">
        <f t="shared" si="41"/>
        <v>26914</v>
      </c>
      <c r="I446" s="45" t="s">
        <v>1418</v>
      </c>
      <c r="J446" s="46" t="s">
        <v>1419</v>
      </c>
      <c r="K446" s="45" t="s">
        <v>1420</v>
      </c>
      <c r="L446" s="45" t="s">
        <v>1421</v>
      </c>
      <c r="M446" s="46" t="s">
        <v>202</v>
      </c>
      <c r="N446" s="46"/>
      <c r="O446" s="47" t="s">
        <v>1376</v>
      </c>
      <c r="P446" s="48" t="s">
        <v>1422</v>
      </c>
    </row>
  </sheetData>
  <sheetProtection selectLockedCells="1" selectUnlockedCells="1"/>
  <hyperlinks>
    <hyperlink ref="P163" r:id="rId1" xr:uid="{00000000-0004-0000-0100-000000000000}"/>
    <hyperlink ref="P164" r:id="rId2" xr:uid="{00000000-0004-0000-0100-000001000000}"/>
    <hyperlink ref="P191" r:id="rId3" xr:uid="{00000000-0004-0000-0100-000002000000}"/>
    <hyperlink ref="P192" r:id="rId4" xr:uid="{00000000-0004-0000-0100-000003000000}"/>
    <hyperlink ref="P193" r:id="rId5" xr:uid="{00000000-0004-0000-0100-000004000000}"/>
    <hyperlink ref="P196" r:id="rId6" xr:uid="{00000000-0004-0000-0100-000005000000}"/>
    <hyperlink ref="P197" r:id="rId7" xr:uid="{00000000-0004-0000-0100-000006000000}"/>
    <hyperlink ref="P198" r:id="rId8" xr:uid="{00000000-0004-0000-0100-000007000000}"/>
    <hyperlink ref="P199" r:id="rId9" xr:uid="{00000000-0004-0000-0100-000008000000}"/>
    <hyperlink ref="P295" r:id="rId10" xr:uid="{00000000-0004-0000-0100-000009000000}"/>
    <hyperlink ref="P305" r:id="rId11" xr:uid="{00000000-0004-0000-0100-00000A000000}"/>
    <hyperlink ref="P311" r:id="rId12" xr:uid="{00000000-0004-0000-0100-00000B000000}"/>
    <hyperlink ref="P312" r:id="rId13" xr:uid="{00000000-0004-0000-0100-00000C000000}"/>
    <hyperlink ref="P314" r:id="rId14" xr:uid="{00000000-0004-0000-0100-00000D000000}"/>
    <hyperlink ref="P355" r:id="rId15" xr:uid="{00000000-0004-0000-0100-00000E000000}"/>
    <hyperlink ref="P356" r:id="rId16" xr:uid="{00000000-0004-0000-0100-00000F000000}"/>
    <hyperlink ref="P357" r:id="rId17" xr:uid="{00000000-0004-0000-0100-000010000000}"/>
    <hyperlink ref="P358" r:id="rId18" xr:uid="{00000000-0004-0000-0100-000011000000}"/>
    <hyperlink ref="P359" r:id="rId19" xr:uid="{00000000-0004-0000-0100-000012000000}"/>
    <hyperlink ref="P360" r:id="rId20" xr:uid="{00000000-0004-0000-0100-000013000000}"/>
    <hyperlink ref="P361" r:id="rId21" xr:uid="{00000000-0004-0000-0100-000014000000}"/>
    <hyperlink ref="P362" r:id="rId22" xr:uid="{00000000-0004-0000-0100-000015000000}"/>
    <hyperlink ref="P363" r:id="rId23" xr:uid="{00000000-0004-0000-0100-000016000000}"/>
    <hyperlink ref="P364" r:id="rId24" xr:uid="{00000000-0004-0000-0100-000017000000}"/>
    <hyperlink ref="P365" r:id="rId25" xr:uid="{00000000-0004-0000-0100-000018000000}"/>
    <hyperlink ref="P366" r:id="rId26" xr:uid="{00000000-0004-0000-0100-000019000000}"/>
    <hyperlink ref="P371" r:id="rId27" xr:uid="{00000000-0004-0000-0100-00001A000000}"/>
    <hyperlink ref="P400" r:id="rId28" xr:uid="{00000000-0004-0000-0100-00001B000000}"/>
    <hyperlink ref="P403" r:id="rId29" xr:uid="{00000000-0004-0000-0100-00001C000000}"/>
    <hyperlink ref="P404" r:id="rId30" xr:uid="{00000000-0004-0000-0100-00001D000000}"/>
    <hyperlink ref="P408" r:id="rId31" xr:uid="{00000000-0004-0000-0100-00001E000000}"/>
    <hyperlink ref="P410" r:id="rId32" xr:uid="{00000000-0004-0000-0100-00001F000000}"/>
    <hyperlink ref="P422" r:id="rId33" xr:uid="{00000000-0004-0000-0100-000020000000}"/>
    <hyperlink ref="P423" r:id="rId34" xr:uid="{00000000-0004-0000-0100-000021000000}"/>
    <hyperlink ref="P425" r:id="rId35" xr:uid="{00000000-0004-0000-0100-000022000000}"/>
    <hyperlink ref="P432" r:id="rId36" xr:uid="{00000000-0004-0000-0100-000023000000}"/>
    <hyperlink ref="P433" r:id="rId37" xr:uid="{00000000-0004-0000-0100-000024000000}"/>
    <hyperlink ref="P434" r:id="rId38" xr:uid="{00000000-0004-0000-0100-000025000000}"/>
    <hyperlink ref="P436" r:id="rId39" xr:uid="{00000000-0004-0000-0100-000026000000}"/>
    <hyperlink ref="P438" r:id="rId40" xr:uid="{00000000-0004-0000-0100-000027000000}"/>
    <hyperlink ref="P439" r:id="rId41" xr:uid="{00000000-0004-0000-0100-000028000000}"/>
    <hyperlink ref="P440" r:id="rId42" xr:uid="{00000000-0004-0000-0100-000029000000}"/>
    <hyperlink ref="P441" r:id="rId43" xr:uid="{00000000-0004-0000-0100-00002A000000}"/>
    <hyperlink ref="P442" r:id="rId44" xr:uid="{00000000-0004-0000-0100-00002B000000}"/>
    <hyperlink ref="P443" r:id="rId45" xr:uid="{00000000-0004-0000-0100-00002C000000}"/>
    <hyperlink ref="P444" r:id="rId46" xr:uid="{00000000-0004-0000-0100-00002D000000}"/>
    <hyperlink ref="P445" r:id="rId47" xr:uid="{00000000-0004-0000-0100-00002E000000}"/>
    <hyperlink ref="P446" r:id="rId48" xr:uid="{00000000-0004-0000-0100-00002F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39"/>
  <sheetViews>
    <sheetView workbookViewId="0">
      <selection activeCell="C2" sqref="C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3.5703125" style="1" customWidth="1"/>
    <col min="4" max="4" width="9.42578125" style="1" customWidth="1"/>
    <col min="5" max="5" width="17" style="1" customWidth="1"/>
    <col min="6" max="6" width="10.28515625" style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3" t="s">
        <v>0</v>
      </c>
    </row>
    <row r="2" spans="1:7" x14ac:dyDescent="0.2">
      <c r="A2" s="1" t="s">
        <v>3</v>
      </c>
      <c r="B2" s="6" t="s">
        <v>4</v>
      </c>
      <c r="C2" s="49" t="s">
        <v>1423</v>
      </c>
    </row>
    <row r="4" spans="1:7" x14ac:dyDescent="0.2">
      <c r="A4" s="7" t="s">
        <v>6</v>
      </c>
      <c r="C4" s="8">
        <v>38937.769</v>
      </c>
      <c r="D4" s="9">
        <v>0.66142612999999995</v>
      </c>
    </row>
    <row r="6" spans="1:7" x14ac:dyDescent="0.2">
      <c r="A6" s="7" t="s">
        <v>9</v>
      </c>
      <c r="C6" s="50" t="s">
        <v>1424</v>
      </c>
    </row>
    <row r="7" spans="1:7" x14ac:dyDescent="0.2">
      <c r="A7" s="1" t="s">
        <v>10</v>
      </c>
      <c r="C7" s="1">
        <v>46530.388500000001</v>
      </c>
    </row>
    <row r="8" spans="1:7" x14ac:dyDescent="0.2">
      <c r="A8" s="1" t="s">
        <v>11</v>
      </c>
      <c r="C8" s="1">
        <v>0.66142080000000003</v>
      </c>
    </row>
    <row r="9" spans="1:7" x14ac:dyDescent="0.2">
      <c r="A9" s="10" t="s">
        <v>7</v>
      </c>
      <c r="B9"/>
      <c r="C9" s="11">
        <v>8</v>
      </c>
      <c r="D9" t="s">
        <v>8</v>
      </c>
      <c r="E9"/>
    </row>
    <row r="10" spans="1:7" x14ac:dyDescent="0.2">
      <c r="A10"/>
      <c r="B10"/>
      <c r="C10" s="4" t="s">
        <v>13</v>
      </c>
      <c r="D10" s="4" t="s">
        <v>14</v>
      </c>
      <c r="E10"/>
    </row>
    <row r="11" spans="1:7" x14ac:dyDescent="0.2">
      <c r="A11" t="s">
        <v>15</v>
      </c>
      <c r="B11"/>
      <c r="C11" s="16">
        <f ca="1">INTERCEPT(INDIRECT($G$11):G991,INDIRECT($F$11):F991)</f>
        <v>-0.10153101549838914</v>
      </c>
      <c r="D11" s="17"/>
      <c r="E11"/>
      <c r="F11" s="14" t="str">
        <f>"F"&amp;E19</f>
        <v>F207</v>
      </c>
      <c r="G11" s="15" t="str">
        <f>"G"&amp;E19</f>
        <v>G207</v>
      </c>
    </row>
    <row r="12" spans="1:7" x14ac:dyDescent="0.2">
      <c r="A12" t="s">
        <v>16</v>
      </c>
      <c r="B12"/>
      <c r="C12" s="16">
        <f ca="1">SLOPE(INDIRECT($G$11):G991,INDIRECT($F$11):F991)</f>
        <v>-5.2837141403028574E-6</v>
      </c>
      <c r="D12" s="17"/>
      <c r="E12"/>
    </row>
    <row r="13" spans="1:7" x14ac:dyDescent="0.2">
      <c r="A13" t="s">
        <v>17</v>
      </c>
      <c r="B13"/>
      <c r="C13" s="17" t="s">
        <v>18</v>
      </c>
      <c r="D13" s="12" t="s">
        <v>20</v>
      </c>
      <c r="E13" s="11">
        <v>1</v>
      </c>
    </row>
    <row r="14" spans="1:7" x14ac:dyDescent="0.2">
      <c r="A14"/>
      <c r="B14"/>
      <c r="C14"/>
      <c r="D14" s="12" t="s">
        <v>23</v>
      </c>
      <c r="E14" s="51">
        <f ca="1">NOW()+15018.5+$C$9/24</f>
        <v>60369.444299074079</v>
      </c>
    </row>
    <row r="15" spans="1:7" x14ac:dyDescent="0.2">
      <c r="A15" s="18" t="s">
        <v>19</v>
      </c>
      <c r="B15"/>
      <c r="C15" s="19">
        <f ca="1">(C7+C11)+(C8+C12)*INT(MAX(F21:F3532))</f>
        <v>55758.356252204816</v>
      </c>
      <c r="D15" s="12" t="s">
        <v>26</v>
      </c>
      <c r="E15" s="16">
        <f ca="1">ROUND(2*(E14-$C$7)/$C$8,0)/2+E13</f>
        <v>20924</v>
      </c>
    </row>
    <row r="16" spans="1:7" x14ac:dyDescent="0.2">
      <c r="A16" s="18" t="s">
        <v>22</v>
      </c>
      <c r="B16"/>
      <c r="C16" s="19">
        <f ca="1">+C8+C12</f>
        <v>0.66141551628585971</v>
      </c>
      <c r="D16" s="12" t="s">
        <v>29</v>
      </c>
      <c r="E16" s="20">
        <f ca="1">ROUND(2*(E14-$C$15)/$C$16,0)/2+E13</f>
        <v>6972.5</v>
      </c>
    </row>
    <row r="17" spans="1:34" x14ac:dyDescent="0.2">
      <c r="A17" s="12" t="s">
        <v>25</v>
      </c>
      <c r="B17"/>
      <c r="C17">
        <f>COUNT(C21:C2190)</f>
        <v>219</v>
      </c>
      <c r="D17" s="12" t="s">
        <v>32</v>
      </c>
      <c r="E17" s="23">
        <f ca="1">+$C$15+$C$16*E16-15018.5-$C$9/24</f>
        <v>45351.242606174637</v>
      </c>
    </row>
    <row r="18" spans="1:34" x14ac:dyDescent="0.2">
      <c r="A18" s="18" t="s">
        <v>1425</v>
      </c>
      <c r="B18"/>
      <c r="C18" s="21">
        <f ca="1">+C15</f>
        <v>55758.356252204816</v>
      </c>
      <c r="D18" s="22">
        <f ca="1">+C16</f>
        <v>0.66141551628585971</v>
      </c>
      <c r="E18" s="52" t="s">
        <v>1426</v>
      </c>
    </row>
    <row r="19" spans="1:34" x14ac:dyDescent="0.2">
      <c r="A19" s="12" t="s">
        <v>12</v>
      </c>
      <c r="E19" s="13">
        <v>207</v>
      </c>
    </row>
    <row r="20" spans="1:34" x14ac:dyDescent="0.2">
      <c r="A20" s="4" t="s">
        <v>33</v>
      </c>
      <c r="B20" s="4" t="s">
        <v>34</v>
      </c>
      <c r="C20" s="4" t="s">
        <v>35</v>
      </c>
      <c r="D20" s="4" t="s">
        <v>36</v>
      </c>
      <c r="E20" s="4" t="s">
        <v>37</v>
      </c>
      <c r="F20" s="4" t="s">
        <v>1</v>
      </c>
      <c r="G20" s="24" t="s">
        <v>38</v>
      </c>
      <c r="H20" s="5" t="s">
        <v>52</v>
      </c>
      <c r="I20" s="5" t="s">
        <v>1427</v>
      </c>
      <c r="J20" s="5" t="s">
        <v>1428</v>
      </c>
      <c r="K20" s="5" t="s">
        <v>1429</v>
      </c>
      <c r="L20" s="5" t="s">
        <v>39</v>
      </c>
      <c r="M20" s="5" t="s">
        <v>40</v>
      </c>
      <c r="N20" s="5" t="s">
        <v>41</v>
      </c>
      <c r="O20" s="5" t="s">
        <v>42</v>
      </c>
      <c r="P20" s="5" t="s">
        <v>2</v>
      </c>
      <c r="Q20" s="4" t="s">
        <v>43</v>
      </c>
    </row>
    <row r="21" spans="1:34" x14ac:dyDescent="0.2">
      <c r="A21" s="1" t="s">
        <v>52</v>
      </c>
      <c r="C21" s="2">
        <v>38937.769</v>
      </c>
      <c r="D21" s="2" t="s">
        <v>18</v>
      </c>
      <c r="E21" s="1">
        <f t="shared" ref="E21:E84" si="0">+(C21-C$7)/C$8</f>
        <v>-11479.257229285804</v>
      </c>
      <c r="F21" s="53">
        <f>ROUND(2*E21,0)/2+0.5</f>
        <v>-11479</v>
      </c>
      <c r="G21" s="2">
        <f t="shared" ref="G21:G52" si="1">+C21-(C$7+F21*C$8)</f>
        <v>-0.17013679999945452</v>
      </c>
      <c r="H21" s="1">
        <f>+G21</f>
        <v>-0.17013679999945452</v>
      </c>
      <c r="Q21" s="26">
        <f t="shared" ref="Q21:Q84" si="2">+C21-15018.5</f>
        <v>23919.269</v>
      </c>
    </row>
    <row r="22" spans="1:34" x14ac:dyDescent="0.2">
      <c r="A22" s="1" t="s">
        <v>54</v>
      </c>
      <c r="C22" s="2">
        <v>38943.724999999999</v>
      </c>
      <c r="D22" s="2">
        <v>2E-3</v>
      </c>
      <c r="E22" s="1">
        <f t="shared" si="0"/>
        <v>-11470.252371863724</v>
      </c>
      <c r="F22" s="53">
        <f>ROUND(2*E22,0)/2+0.5</f>
        <v>-11470</v>
      </c>
      <c r="G22" s="2">
        <f t="shared" si="1"/>
        <v>-0.16692400000465568</v>
      </c>
      <c r="N22" s="1">
        <f>+G22</f>
        <v>-0.16692400000465568</v>
      </c>
      <c r="Q22" s="26">
        <f t="shared" si="2"/>
        <v>23925.224999999999</v>
      </c>
      <c r="R22" s="1" t="s">
        <v>55</v>
      </c>
    </row>
    <row r="23" spans="1:34" x14ac:dyDescent="0.2">
      <c r="A23" s="1" t="s">
        <v>54</v>
      </c>
      <c r="C23" s="2">
        <v>38945.711000000003</v>
      </c>
      <c r="D23" s="2">
        <v>2E-3</v>
      </c>
      <c r="E23" s="1">
        <f t="shared" si="0"/>
        <v>-11467.249744791814</v>
      </c>
      <c r="F23" s="1">
        <f>ROUND(2*E23,0)/2</f>
        <v>-11467</v>
      </c>
      <c r="G23" s="2">
        <f t="shared" si="1"/>
        <v>-0.16518639999412699</v>
      </c>
      <c r="N23" s="1">
        <f>+G23</f>
        <v>-0.16518639999412699</v>
      </c>
      <c r="Q23" s="26">
        <f t="shared" si="2"/>
        <v>23927.211000000003</v>
      </c>
    </row>
    <row r="24" spans="1:34" x14ac:dyDescent="0.2">
      <c r="A24" s="1" t="s">
        <v>54</v>
      </c>
      <c r="B24" s="17"/>
      <c r="C24" s="2">
        <v>38947.694000000003</v>
      </c>
      <c r="D24" s="2">
        <v>2E-3</v>
      </c>
      <c r="E24" s="1">
        <f t="shared" si="0"/>
        <v>-11464.251653410351</v>
      </c>
      <c r="F24" s="53">
        <f>ROUND(2*E24,0)/2+0.5</f>
        <v>-11464</v>
      </c>
      <c r="G24" s="2">
        <f t="shared" si="1"/>
        <v>-0.16644879999512341</v>
      </c>
      <c r="N24" s="1">
        <f>+G24</f>
        <v>-0.16644879999512341</v>
      </c>
      <c r="Q24" s="26">
        <f t="shared" si="2"/>
        <v>23929.194000000003</v>
      </c>
    </row>
    <row r="25" spans="1:34" x14ac:dyDescent="0.2">
      <c r="A25" s="1" t="s">
        <v>59</v>
      </c>
      <c r="B25" s="17"/>
      <c r="C25" s="2">
        <v>40790.432999999997</v>
      </c>
      <c r="D25" s="2"/>
      <c r="E25" s="1">
        <f t="shared" si="0"/>
        <v>-8678.2204309268818</v>
      </c>
      <c r="F25" s="1">
        <f t="shared" ref="F25:F37" si="3">ROUND(2*E25,0)/2</f>
        <v>-8678</v>
      </c>
      <c r="G25" s="2">
        <f t="shared" si="1"/>
        <v>-0.14579760000196984</v>
      </c>
      <c r="J25" s="1">
        <f t="shared" ref="J25:J36" si="4">+G25</f>
        <v>-0.14579760000196984</v>
      </c>
      <c r="Q25" s="26">
        <f t="shared" si="2"/>
        <v>25771.932999999997</v>
      </c>
      <c r="AE25" s="1">
        <v>10</v>
      </c>
      <c r="AF25" s="1" t="s">
        <v>60</v>
      </c>
      <c r="AH25" s="1" t="s">
        <v>61</v>
      </c>
    </row>
    <row r="26" spans="1:34" x14ac:dyDescent="0.2">
      <c r="A26" s="1" t="s">
        <v>59</v>
      </c>
      <c r="B26" s="17"/>
      <c r="C26" s="2">
        <v>40796.379000000001</v>
      </c>
      <c r="D26" s="2"/>
      <c r="E26" s="1">
        <f t="shared" si="0"/>
        <v>-8669.230692472931</v>
      </c>
      <c r="F26" s="1">
        <f t="shared" si="3"/>
        <v>-8669</v>
      </c>
      <c r="G26" s="2">
        <f t="shared" si="1"/>
        <v>-0.15258480000193231</v>
      </c>
      <c r="J26" s="1">
        <f t="shared" si="4"/>
        <v>-0.15258480000193231</v>
      </c>
      <c r="Q26" s="26">
        <f t="shared" si="2"/>
        <v>25777.879000000001</v>
      </c>
      <c r="AE26" s="1">
        <v>11</v>
      </c>
      <c r="AF26" s="1" t="s">
        <v>60</v>
      </c>
      <c r="AH26" s="1" t="s">
        <v>61</v>
      </c>
    </row>
    <row r="27" spans="1:34" x14ac:dyDescent="0.2">
      <c r="A27" s="1" t="s">
        <v>59</v>
      </c>
      <c r="B27" s="17"/>
      <c r="C27" s="2">
        <v>40798.368000000002</v>
      </c>
      <c r="D27" s="2"/>
      <c r="E27" s="1">
        <f t="shared" si="0"/>
        <v>-8666.2235297105835</v>
      </c>
      <c r="F27" s="1">
        <f t="shared" si="3"/>
        <v>-8666</v>
      </c>
      <c r="G27" s="2">
        <f t="shared" si="1"/>
        <v>-0.14784720000170637</v>
      </c>
      <c r="J27" s="1">
        <f t="shared" si="4"/>
        <v>-0.14784720000170637</v>
      </c>
      <c r="Q27" s="26">
        <f t="shared" si="2"/>
        <v>25779.868000000002</v>
      </c>
      <c r="AE27" s="1">
        <v>15</v>
      </c>
      <c r="AF27" s="1" t="s">
        <v>60</v>
      </c>
      <c r="AH27" s="1" t="s">
        <v>61</v>
      </c>
    </row>
    <row r="28" spans="1:34" x14ac:dyDescent="0.2">
      <c r="A28" s="1" t="s">
        <v>62</v>
      </c>
      <c r="B28" s="17"/>
      <c r="C28" s="2">
        <v>40849.305</v>
      </c>
      <c r="D28" s="2"/>
      <c r="E28" s="1">
        <f t="shared" si="0"/>
        <v>-8589.2120417138376</v>
      </c>
      <c r="F28" s="1">
        <f t="shared" si="3"/>
        <v>-8589</v>
      </c>
      <c r="G28" s="2">
        <f t="shared" si="1"/>
        <v>-0.14024880000215489</v>
      </c>
      <c r="J28" s="1">
        <f t="shared" si="4"/>
        <v>-0.14024880000215489</v>
      </c>
      <c r="Q28" s="26">
        <f t="shared" si="2"/>
        <v>25830.805</v>
      </c>
      <c r="AE28" s="1">
        <v>9</v>
      </c>
      <c r="AF28" s="1" t="s">
        <v>60</v>
      </c>
      <c r="AH28" s="1" t="s">
        <v>61</v>
      </c>
    </row>
    <row r="29" spans="1:34" x14ac:dyDescent="0.2">
      <c r="A29" s="1" t="s">
        <v>62</v>
      </c>
      <c r="B29" s="17"/>
      <c r="C29" s="2">
        <v>40851.286</v>
      </c>
      <c r="D29" s="2"/>
      <c r="E29" s="1">
        <f t="shared" si="0"/>
        <v>-8586.2169741260041</v>
      </c>
      <c r="F29" s="1">
        <f t="shared" si="3"/>
        <v>-8586</v>
      </c>
      <c r="G29" s="2">
        <f t="shared" si="1"/>
        <v>-0.14351120000355877</v>
      </c>
      <c r="J29" s="1">
        <f t="shared" si="4"/>
        <v>-0.14351120000355877</v>
      </c>
      <c r="Q29" s="26">
        <f t="shared" si="2"/>
        <v>25832.786</v>
      </c>
      <c r="AE29" s="1">
        <v>8</v>
      </c>
      <c r="AF29" s="1" t="s">
        <v>60</v>
      </c>
      <c r="AH29" s="1" t="s">
        <v>61</v>
      </c>
    </row>
    <row r="30" spans="1:34" x14ac:dyDescent="0.2">
      <c r="A30" s="1" t="s">
        <v>63</v>
      </c>
      <c r="B30" s="17"/>
      <c r="C30" s="2">
        <v>41006.722000000002</v>
      </c>
      <c r="D30" s="2"/>
      <c r="E30" s="1">
        <f t="shared" si="0"/>
        <v>-8351.2137809999313</v>
      </c>
      <c r="F30" s="1">
        <f t="shared" si="3"/>
        <v>-8351</v>
      </c>
      <c r="G30" s="2">
        <f t="shared" si="1"/>
        <v>-0.1413992000016151</v>
      </c>
      <c r="J30" s="1">
        <f t="shared" si="4"/>
        <v>-0.1413992000016151</v>
      </c>
      <c r="Q30" s="26">
        <f t="shared" si="2"/>
        <v>25988.222000000002</v>
      </c>
      <c r="AE30" s="1">
        <v>6</v>
      </c>
      <c r="AF30" s="1" t="s">
        <v>60</v>
      </c>
      <c r="AH30" s="1" t="s">
        <v>61</v>
      </c>
    </row>
    <row r="31" spans="1:34" x14ac:dyDescent="0.2">
      <c r="A31" s="1" t="s">
        <v>63</v>
      </c>
      <c r="B31" s="17"/>
      <c r="C31" s="2">
        <v>41012.661999999997</v>
      </c>
      <c r="D31" s="2"/>
      <c r="E31" s="1">
        <f t="shared" si="0"/>
        <v>-8342.2331139268736</v>
      </c>
      <c r="F31" s="1">
        <f t="shared" si="3"/>
        <v>-8342</v>
      </c>
      <c r="G31" s="2">
        <f t="shared" si="1"/>
        <v>-0.15418640000279993</v>
      </c>
      <c r="J31" s="1">
        <f t="shared" si="4"/>
        <v>-0.15418640000279993</v>
      </c>
      <c r="Q31" s="26">
        <f t="shared" si="2"/>
        <v>25994.161999999997</v>
      </c>
      <c r="AE31" s="1">
        <v>9</v>
      </c>
      <c r="AF31" s="1" t="s">
        <v>60</v>
      </c>
      <c r="AH31" s="1" t="s">
        <v>61</v>
      </c>
    </row>
    <row r="32" spans="1:34" x14ac:dyDescent="0.2">
      <c r="A32" s="1" t="s">
        <v>63</v>
      </c>
      <c r="B32" s="17"/>
      <c r="C32" s="2">
        <v>41016.644999999997</v>
      </c>
      <c r="D32" s="2"/>
      <c r="E32" s="1">
        <f t="shared" si="0"/>
        <v>-8336.2112289181168</v>
      </c>
      <c r="F32" s="1">
        <f t="shared" si="3"/>
        <v>-8336</v>
      </c>
      <c r="G32" s="2">
        <f t="shared" si="1"/>
        <v>-0.1397112000049674</v>
      </c>
      <c r="J32" s="1">
        <f t="shared" si="4"/>
        <v>-0.1397112000049674</v>
      </c>
      <c r="Q32" s="26">
        <f t="shared" si="2"/>
        <v>25998.144999999997</v>
      </c>
      <c r="AE32" s="1">
        <v>6</v>
      </c>
      <c r="AF32" s="1" t="s">
        <v>60</v>
      </c>
      <c r="AH32" s="1" t="s">
        <v>61</v>
      </c>
    </row>
    <row r="33" spans="1:34" x14ac:dyDescent="0.2">
      <c r="A33" s="1" t="s">
        <v>64</v>
      </c>
      <c r="B33" s="17"/>
      <c r="C33" s="2">
        <v>41059.625999999997</v>
      </c>
      <c r="D33" s="2"/>
      <c r="E33" s="1">
        <f t="shared" si="0"/>
        <v>-8271.2283919707461</v>
      </c>
      <c r="F33" s="1">
        <f t="shared" si="3"/>
        <v>-8271</v>
      </c>
      <c r="G33" s="2">
        <f t="shared" si="1"/>
        <v>-0.15106320000631968</v>
      </c>
      <c r="J33" s="1">
        <f t="shared" si="4"/>
        <v>-0.15106320000631968</v>
      </c>
      <c r="Q33" s="26">
        <f t="shared" si="2"/>
        <v>26041.125999999997</v>
      </c>
      <c r="AE33" s="1">
        <v>10</v>
      </c>
      <c r="AF33" s="1" t="s">
        <v>60</v>
      </c>
      <c r="AH33" s="1" t="s">
        <v>61</v>
      </c>
    </row>
    <row r="34" spans="1:34" x14ac:dyDescent="0.2">
      <c r="A34" s="1" t="s">
        <v>64</v>
      </c>
      <c r="B34" s="17"/>
      <c r="C34" s="2">
        <v>41126.432000000001</v>
      </c>
      <c r="D34" s="2"/>
      <c r="E34" s="1">
        <f t="shared" si="0"/>
        <v>-8170.2246134382231</v>
      </c>
      <c r="F34" s="1">
        <f t="shared" si="3"/>
        <v>-8170</v>
      </c>
      <c r="G34" s="2">
        <f t="shared" si="1"/>
        <v>-0.14856400000280701</v>
      </c>
      <c r="J34" s="1">
        <f t="shared" si="4"/>
        <v>-0.14856400000280701</v>
      </c>
      <c r="Q34" s="26">
        <f t="shared" si="2"/>
        <v>26107.932000000001</v>
      </c>
      <c r="AE34" s="1">
        <v>8</v>
      </c>
      <c r="AF34" s="1" t="s">
        <v>60</v>
      </c>
      <c r="AH34" s="1" t="s">
        <v>61</v>
      </c>
    </row>
    <row r="35" spans="1:34" x14ac:dyDescent="0.2">
      <c r="A35" s="1" t="s">
        <v>65</v>
      </c>
      <c r="B35" s="17"/>
      <c r="C35" s="2">
        <v>41126.438999999998</v>
      </c>
      <c r="D35" s="2"/>
      <c r="E35" s="1">
        <f t="shared" si="0"/>
        <v>-8170.2140301605305</v>
      </c>
      <c r="F35" s="1">
        <f t="shared" si="3"/>
        <v>-8170</v>
      </c>
      <c r="G35" s="2">
        <f t="shared" si="1"/>
        <v>-0.1415640000050189</v>
      </c>
      <c r="J35" s="1">
        <f t="shared" si="4"/>
        <v>-0.1415640000050189</v>
      </c>
      <c r="Q35" s="26">
        <f t="shared" si="2"/>
        <v>26107.938999999998</v>
      </c>
      <c r="AE35" s="1">
        <v>8</v>
      </c>
      <c r="AF35" s="1" t="s">
        <v>66</v>
      </c>
      <c r="AH35" s="1" t="s">
        <v>61</v>
      </c>
    </row>
    <row r="36" spans="1:34" x14ac:dyDescent="0.2">
      <c r="A36" s="1" t="s">
        <v>65</v>
      </c>
      <c r="B36" s="17"/>
      <c r="C36" s="2">
        <v>41134.379999999997</v>
      </c>
      <c r="D36" s="2"/>
      <c r="E36" s="1">
        <f t="shared" si="0"/>
        <v>-8158.2080575633599</v>
      </c>
      <c r="F36" s="1">
        <f t="shared" si="3"/>
        <v>-8158</v>
      </c>
      <c r="G36" s="2">
        <f t="shared" si="1"/>
        <v>-0.13761360000353307</v>
      </c>
      <c r="J36" s="1">
        <f t="shared" si="4"/>
        <v>-0.13761360000353307</v>
      </c>
      <c r="Q36" s="26">
        <f t="shared" si="2"/>
        <v>26115.879999999997</v>
      </c>
      <c r="AE36" s="1">
        <v>6</v>
      </c>
      <c r="AF36" s="1" t="s">
        <v>67</v>
      </c>
      <c r="AH36" s="1" t="s">
        <v>61</v>
      </c>
    </row>
    <row r="37" spans="1:34" x14ac:dyDescent="0.2">
      <c r="A37" s="1" t="s">
        <v>68</v>
      </c>
      <c r="B37" s="17"/>
      <c r="C37" s="2">
        <v>41134.379999999997</v>
      </c>
      <c r="D37" s="2"/>
      <c r="E37" s="1">
        <f t="shared" si="0"/>
        <v>-8158.2080575633599</v>
      </c>
      <c r="F37" s="1">
        <f t="shared" si="3"/>
        <v>-8158</v>
      </c>
      <c r="G37" s="2">
        <f t="shared" si="1"/>
        <v>-0.13761360000353307</v>
      </c>
      <c r="N37" s="1">
        <f>+G37</f>
        <v>-0.13761360000353307</v>
      </c>
      <c r="Q37" s="26">
        <f t="shared" si="2"/>
        <v>26115.879999999997</v>
      </c>
      <c r="AD37" s="1" t="s">
        <v>69</v>
      </c>
      <c r="AH37" s="1" t="s">
        <v>70</v>
      </c>
    </row>
    <row r="38" spans="1:34" x14ac:dyDescent="0.2">
      <c r="A38" s="1" t="s">
        <v>65</v>
      </c>
      <c r="B38" s="17"/>
      <c r="C38" s="2">
        <v>41173.375999999997</v>
      </c>
      <c r="D38" s="2"/>
      <c r="E38" s="1">
        <f t="shared" si="0"/>
        <v>-8099.250129418373</v>
      </c>
      <c r="F38" s="53">
        <f>ROUND(2*E38,0)/2+0.5</f>
        <v>-8099</v>
      </c>
      <c r="G38" s="2">
        <f t="shared" si="1"/>
        <v>-0.16544080000312533</v>
      </c>
      <c r="J38" s="1">
        <f>+G38</f>
        <v>-0.16544080000312533</v>
      </c>
      <c r="Q38" s="26">
        <f t="shared" si="2"/>
        <v>26154.875999999997</v>
      </c>
      <c r="AE38" s="1">
        <v>5</v>
      </c>
      <c r="AF38" s="1" t="s">
        <v>67</v>
      </c>
      <c r="AH38" s="1" t="s">
        <v>61</v>
      </c>
    </row>
    <row r="39" spans="1:34" x14ac:dyDescent="0.2">
      <c r="A39" s="1" t="s">
        <v>68</v>
      </c>
      <c r="B39" s="17"/>
      <c r="C39" s="2">
        <v>41173.375999999997</v>
      </c>
      <c r="D39" s="2"/>
      <c r="E39" s="1">
        <f t="shared" si="0"/>
        <v>-8099.250129418373</v>
      </c>
      <c r="F39" s="53">
        <f>ROUND(2*E39,0)/2+0.5</f>
        <v>-8099</v>
      </c>
      <c r="G39" s="2">
        <f t="shared" si="1"/>
        <v>-0.16544080000312533</v>
      </c>
      <c r="N39" s="1">
        <f>+G39</f>
        <v>-0.16544080000312533</v>
      </c>
      <c r="Q39" s="26">
        <f t="shared" si="2"/>
        <v>26154.875999999997</v>
      </c>
      <c r="AD39" s="1" t="s">
        <v>69</v>
      </c>
      <c r="AH39" s="1" t="s">
        <v>70</v>
      </c>
    </row>
    <row r="40" spans="1:34" x14ac:dyDescent="0.2">
      <c r="A40" s="1" t="s">
        <v>65</v>
      </c>
      <c r="B40" s="17"/>
      <c r="C40" s="2">
        <v>41173.377</v>
      </c>
      <c r="D40" s="2"/>
      <c r="E40" s="1">
        <f t="shared" si="0"/>
        <v>-8099.2486175215536</v>
      </c>
      <c r="F40" s="1">
        <f t="shared" ref="F40:F71" si="5">ROUND(2*E40,0)/2</f>
        <v>-8099</v>
      </c>
      <c r="G40" s="2">
        <f t="shared" si="1"/>
        <v>-0.16444079999928363</v>
      </c>
      <c r="J40" s="1">
        <f>+G40</f>
        <v>-0.16444079999928363</v>
      </c>
      <c r="Q40" s="26">
        <f t="shared" si="2"/>
        <v>26154.877</v>
      </c>
      <c r="AE40" s="1">
        <v>5</v>
      </c>
      <c r="AF40" s="1" t="s">
        <v>71</v>
      </c>
      <c r="AH40" s="1" t="s">
        <v>61</v>
      </c>
    </row>
    <row r="41" spans="1:34" x14ac:dyDescent="0.2">
      <c r="A41" s="1" t="s">
        <v>68</v>
      </c>
      <c r="B41" s="17"/>
      <c r="C41" s="2">
        <v>41173.377</v>
      </c>
      <c r="D41" s="2"/>
      <c r="E41" s="1">
        <f t="shared" si="0"/>
        <v>-8099.2486175215536</v>
      </c>
      <c r="F41" s="1">
        <f t="shared" si="5"/>
        <v>-8099</v>
      </c>
      <c r="G41" s="2">
        <f t="shared" si="1"/>
        <v>-0.16444079999928363</v>
      </c>
      <c r="N41" s="1">
        <f>+G41</f>
        <v>-0.16444079999928363</v>
      </c>
      <c r="Q41" s="26">
        <f t="shared" si="2"/>
        <v>26154.877</v>
      </c>
      <c r="AD41" s="1" t="s">
        <v>69</v>
      </c>
      <c r="AH41" s="1" t="s">
        <v>70</v>
      </c>
    </row>
    <row r="42" spans="1:34" x14ac:dyDescent="0.2">
      <c r="A42" s="1" t="s">
        <v>65</v>
      </c>
      <c r="B42" s="17"/>
      <c r="C42" s="2">
        <v>41173.385999999999</v>
      </c>
      <c r="D42" s="2"/>
      <c r="E42" s="1">
        <f t="shared" si="0"/>
        <v>-8099.2350104502339</v>
      </c>
      <c r="F42" s="1">
        <f t="shared" si="5"/>
        <v>-8099</v>
      </c>
      <c r="G42" s="2">
        <f t="shared" si="1"/>
        <v>-0.15544080000108806</v>
      </c>
      <c r="J42" s="1">
        <f>+G42</f>
        <v>-0.15544080000108806</v>
      </c>
      <c r="Q42" s="26">
        <f t="shared" si="2"/>
        <v>26154.885999999999</v>
      </c>
      <c r="AE42" s="1">
        <v>6</v>
      </c>
      <c r="AF42" s="1" t="s">
        <v>66</v>
      </c>
      <c r="AH42" s="1" t="s">
        <v>61</v>
      </c>
    </row>
    <row r="43" spans="1:34" x14ac:dyDescent="0.2">
      <c r="A43" s="1" t="s">
        <v>68</v>
      </c>
      <c r="B43" s="17"/>
      <c r="C43" s="2">
        <v>41173.385999999999</v>
      </c>
      <c r="D43" s="2"/>
      <c r="E43" s="1">
        <f t="shared" si="0"/>
        <v>-8099.2350104502339</v>
      </c>
      <c r="F43" s="1">
        <f t="shared" si="5"/>
        <v>-8099</v>
      </c>
      <c r="G43" s="2">
        <f t="shared" si="1"/>
        <v>-0.15544080000108806</v>
      </c>
      <c r="N43" s="1">
        <f>+G43</f>
        <v>-0.15544080000108806</v>
      </c>
      <c r="Q43" s="26">
        <f t="shared" si="2"/>
        <v>26154.885999999999</v>
      </c>
      <c r="AD43" s="1" t="s">
        <v>69</v>
      </c>
      <c r="AH43" s="1" t="s">
        <v>70</v>
      </c>
    </row>
    <row r="44" spans="1:34" x14ac:dyDescent="0.2">
      <c r="A44" s="1" t="s">
        <v>65</v>
      </c>
      <c r="B44" s="17"/>
      <c r="C44" s="2">
        <v>41173.394</v>
      </c>
      <c r="D44" s="2"/>
      <c r="E44" s="1">
        <f t="shared" si="0"/>
        <v>-8099.2229152757227</v>
      </c>
      <c r="F44" s="1">
        <f t="shared" si="5"/>
        <v>-8099</v>
      </c>
      <c r="G44" s="2">
        <f t="shared" si="1"/>
        <v>-0.14744079999945825</v>
      </c>
      <c r="J44" s="1">
        <f>+G44</f>
        <v>-0.14744079999945825</v>
      </c>
      <c r="Q44" s="26">
        <f t="shared" si="2"/>
        <v>26154.894</v>
      </c>
      <c r="AE44" s="1">
        <v>7</v>
      </c>
      <c r="AF44" s="1" t="s">
        <v>72</v>
      </c>
      <c r="AH44" s="1" t="s">
        <v>61</v>
      </c>
    </row>
    <row r="45" spans="1:34" x14ac:dyDescent="0.2">
      <c r="A45" s="1" t="s">
        <v>65</v>
      </c>
      <c r="B45" s="17"/>
      <c r="C45" s="2">
        <v>41177.370000000003</v>
      </c>
      <c r="D45" s="2"/>
      <c r="E45" s="1">
        <f t="shared" si="0"/>
        <v>-8093.2116135446577</v>
      </c>
      <c r="F45" s="1">
        <f t="shared" si="5"/>
        <v>-8093</v>
      </c>
      <c r="G45" s="2">
        <f t="shared" si="1"/>
        <v>-0.13996559999941383</v>
      </c>
      <c r="J45" s="1">
        <f>+G45</f>
        <v>-0.13996559999941383</v>
      </c>
      <c r="Q45" s="26">
        <f t="shared" si="2"/>
        <v>26158.870000000003</v>
      </c>
      <c r="AE45" s="1">
        <v>8</v>
      </c>
      <c r="AF45" s="1" t="s">
        <v>60</v>
      </c>
      <c r="AH45" s="1" t="s">
        <v>61</v>
      </c>
    </row>
    <row r="46" spans="1:34" x14ac:dyDescent="0.2">
      <c r="A46" s="1" t="s">
        <v>68</v>
      </c>
      <c r="B46" s="17"/>
      <c r="C46" s="2">
        <v>41177.370000000003</v>
      </c>
      <c r="D46" s="2"/>
      <c r="E46" s="1">
        <f t="shared" si="0"/>
        <v>-8093.2116135446577</v>
      </c>
      <c r="F46" s="1">
        <f t="shared" si="5"/>
        <v>-8093</v>
      </c>
      <c r="G46" s="2">
        <f t="shared" si="1"/>
        <v>-0.13996559999941383</v>
      </c>
      <c r="N46" s="1">
        <f>+G46</f>
        <v>-0.13996559999941383</v>
      </c>
      <c r="Q46" s="26">
        <f t="shared" si="2"/>
        <v>26158.870000000003</v>
      </c>
      <c r="AD46" s="1" t="s">
        <v>69</v>
      </c>
      <c r="AH46" s="1" t="s">
        <v>70</v>
      </c>
    </row>
    <row r="47" spans="1:34" x14ac:dyDescent="0.2">
      <c r="A47" s="1" t="s">
        <v>65</v>
      </c>
      <c r="B47" s="17"/>
      <c r="C47" s="2">
        <v>41177.377999999997</v>
      </c>
      <c r="D47" s="2"/>
      <c r="E47" s="1">
        <f t="shared" si="0"/>
        <v>-8093.1995183701565</v>
      </c>
      <c r="F47" s="1">
        <f t="shared" si="5"/>
        <v>-8093</v>
      </c>
      <c r="G47" s="2">
        <f t="shared" si="1"/>
        <v>-0.13196560000505997</v>
      </c>
      <c r="J47" s="1">
        <f>+G47</f>
        <v>-0.13196560000505997</v>
      </c>
      <c r="Q47" s="26">
        <f t="shared" si="2"/>
        <v>26158.877999999997</v>
      </c>
      <c r="AE47" s="1">
        <v>6</v>
      </c>
      <c r="AF47" s="1" t="s">
        <v>71</v>
      </c>
      <c r="AH47" s="1" t="s">
        <v>61</v>
      </c>
    </row>
    <row r="48" spans="1:34" x14ac:dyDescent="0.2">
      <c r="A48" s="1" t="s">
        <v>68</v>
      </c>
      <c r="B48" s="17"/>
      <c r="C48" s="2">
        <v>41177.377999999997</v>
      </c>
      <c r="D48" s="2"/>
      <c r="E48" s="1">
        <f t="shared" si="0"/>
        <v>-8093.1995183701565</v>
      </c>
      <c r="F48" s="1">
        <f t="shared" si="5"/>
        <v>-8093</v>
      </c>
      <c r="G48" s="2">
        <f t="shared" si="1"/>
        <v>-0.13196560000505997</v>
      </c>
      <c r="N48" s="1">
        <f>+G48</f>
        <v>-0.13196560000505997</v>
      </c>
      <c r="Q48" s="26">
        <f t="shared" si="2"/>
        <v>26158.877999999997</v>
      </c>
      <c r="AD48" s="1" t="s">
        <v>69</v>
      </c>
      <c r="AH48" s="1" t="s">
        <v>70</v>
      </c>
    </row>
    <row r="49" spans="1:34" x14ac:dyDescent="0.2">
      <c r="A49" s="1" t="s">
        <v>73</v>
      </c>
      <c r="B49" s="17"/>
      <c r="C49" s="2">
        <v>41228.279000000002</v>
      </c>
      <c r="D49" s="2"/>
      <c r="E49" s="1">
        <f t="shared" si="0"/>
        <v>-8016.2424586586912</v>
      </c>
      <c r="F49" s="1">
        <f t="shared" si="5"/>
        <v>-8016</v>
      </c>
      <c r="G49" s="2">
        <f t="shared" si="1"/>
        <v>-0.16036719999829074</v>
      </c>
      <c r="J49" s="1">
        <f>+G49</f>
        <v>-0.16036719999829074</v>
      </c>
      <c r="Q49" s="26">
        <f t="shared" si="2"/>
        <v>26209.779000000002</v>
      </c>
      <c r="AE49" s="1">
        <v>5</v>
      </c>
      <c r="AF49" s="1" t="s">
        <v>60</v>
      </c>
      <c r="AH49" s="1" t="s">
        <v>61</v>
      </c>
    </row>
    <row r="50" spans="1:34" x14ac:dyDescent="0.2">
      <c r="A50" s="1" t="s">
        <v>74</v>
      </c>
      <c r="B50" s="17"/>
      <c r="C50" s="2">
        <v>41228.298999999999</v>
      </c>
      <c r="D50" s="2"/>
      <c r="E50" s="1">
        <f t="shared" si="0"/>
        <v>-8016.2122207224229</v>
      </c>
      <c r="F50" s="1">
        <f t="shared" si="5"/>
        <v>-8016</v>
      </c>
      <c r="G50" s="2">
        <f t="shared" si="1"/>
        <v>-0.14036720000149217</v>
      </c>
      <c r="N50" s="1">
        <f>+G50</f>
        <v>-0.14036720000149217</v>
      </c>
      <c r="Q50" s="26">
        <f t="shared" si="2"/>
        <v>26209.798999999999</v>
      </c>
      <c r="AD50" s="1" t="s">
        <v>69</v>
      </c>
      <c r="AH50" s="1" t="s">
        <v>70</v>
      </c>
    </row>
    <row r="51" spans="1:34" x14ac:dyDescent="0.2">
      <c r="A51" s="1" t="s">
        <v>75</v>
      </c>
      <c r="B51" s="17"/>
      <c r="C51" s="2">
        <v>41393.67</v>
      </c>
      <c r="D51" s="2"/>
      <c r="E51" s="1">
        <f t="shared" si="0"/>
        <v>-7766.1883327527685</v>
      </c>
      <c r="F51" s="1">
        <f t="shared" si="5"/>
        <v>-7766</v>
      </c>
      <c r="G51" s="2">
        <f t="shared" si="1"/>
        <v>-0.12456720000045607</v>
      </c>
      <c r="J51" s="1">
        <f t="shared" ref="J51:J82" si="6">+G51</f>
        <v>-0.12456720000045607</v>
      </c>
      <c r="Q51" s="26">
        <f t="shared" si="2"/>
        <v>26375.17</v>
      </c>
      <c r="AD51" s="1" t="s">
        <v>69</v>
      </c>
      <c r="AE51" s="1">
        <v>9</v>
      </c>
      <c r="AF51" s="1" t="s">
        <v>60</v>
      </c>
      <c r="AH51" s="1" t="s">
        <v>61</v>
      </c>
    </row>
    <row r="52" spans="1:34" x14ac:dyDescent="0.2">
      <c r="A52" s="1" t="s">
        <v>75</v>
      </c>
      <c r="B52" s="17"/>
      <c r="C52" s="2">
        <v>41399.610999999997</v>
      </c>
      <c r="D52" s="2"/>
      <c r="E52" s="1">
        <f t="shared" si="0"/>
        <v>-7757.2061537828922</v>
      </c>
      <c r="F52" s="1">
        <f t="shared" si="5"/>
        <v>-7757</v>
      </c>
      <c r="G52" s="2">
        <f t="shared" si="1"/>
        <v>-0.13635440000507515</v>
      </c>
      <c r="J52" s="1">
        <f t="shared" si="6"/>
        <v>-0.13635440000507515</v>
      </c>
      <c r="Q52" s="26">
        <f t="shared" si="2"/>
        <v>26381.110999999997</v>
      </c>
      <c r="AD52" s="1" t="s">
        <v>69</v>
      </c>
      <c r="AE52" s="1">
        <v>11</v>
      </c>
      <c r="AF52" s="1" t="s">
        <v>60</v>
      </c>
      <c r="AH52" s="1" t="s">
        <v>61</v>
      </c>
    </row>
    <row r="53" spans="1:34" x14ac:dyDescent="0.2">
      <c r="A53" s="1" t="s">
        <v>76</v>
      </c>
      <c r="B53" s="17"/>
      <c r="C53" s="2">
        <v>41401.591999999997</v>
      </c>
      <c r="D53" s="2"/>
      <c r="E53" s="1">
        <f t="shared" si="0"/>
        <v>-7754.2110861950578</v>
      </c>
      <c r="F53" s="1">
        <f t="shared" si="5"/>
        <v>-7754</v>
      </c>
      <c r="G53" s="2">
        <f t="shared" ref="G53:G84" si="7">+C53-(C$7+F53*C$8)</f>
        <v>-0.13961680000647902</v>
      </c>
      <c r="J53" s="1">
        <f t="shared" si="6"/>
        <v>-0.13961680000647902</v>
      </c>
      <c r="Q53" s="26">
        <f t="shared" si="2"/>
        <v>26383.091999999997</v>
      </c>
      <c r="AD53" s="1" t="s">
        <v>69</v>
      </c>
      <c r="AH53" s="1" t="s">
        <v>70</v>
      </c>
    </row>
    <row r="54" spans="1:34" x14ac:dyDescent="0.2">
      <c r="A54" s="1" t="s">
        <v>75</v>
      </c>
      <c r="B54" s="17"/>
      <c r="C54" s="2">
        <v>41401.593000000001</v>
      </c>
      <c r="D54" s="2"/>
      <c r="E54" s="1">
        <f t="shared" si="0"/>
        <v>-7754.2095742982383</v>
      </c>
      <c r="F54" s="1">
        <f t="shared" si="5"/>
        <v>-7754</v>
      </c>
      <c r="G54" s="2">
        <f t="shared" si="7"/>
        <v>-0.13861680000263732</v>
      </c>
      <c r="J54" s="1">
        <f t="shared" si="6"/>
        <v>-0.13861680000263732</v>
      </c>
      <c r="Q54" s="26">
        <f t="shared" si="2"/>
        <v>26383.093000000001</v>
      </c>
      <c r="AD54" s="1" t="s">
        <v>69</v>
      </c>
      <c r="AE54" s="1">
        <v>14</v>
      </c>
      <c r="AF54" s="1" t="s">
        <v>60</v>
      </c>
      <c r="AH54" s="1" t="s">
        <v>61</v>
      </c>
    </row>
    <row r="55" spans="1:34" x14ac:dyDescent="0.2">
      <c r="A55" s="1" t="s">
        <v>75</v>
      </c>
      <c r="B55" s="17"/>
      <c r="C55" s="2">
        <v>41411.591999999997</v>
      </c>
      <c r="D55" s="2"/>
      <c r="E55" s="1">
        <f t="shared" si="0"/>
        <v>-7739.0921180585847</v>
      </c>
      <c r="F55" s="1">
        <f t="shared" si="5"/>
        <v>-7739</v>
      </c>
      <c r="G55" s="2">
        <f t="shared" si="7"/>
        <v>-6.0928800005058292E-2</v>
      </c>
      <c r="J55" s="1">
        <f t="shared" si="6"/>
        <v>-6.0928800005058292E-2</v>
      </c>
      <c r="Q55" s="26">
        <f t="shared" si="2"/>
        <v>26393.091999999997</v>
      </c>
      <c r="AE55" s="1">
        <v>8</v>
      </c>
      <c r="AF55" s="1" t="s">
        <v>66</v>
      </c>
      <c r="AH55" s="1" t="s">
        <v>61</v>
      </c>
    </row>
    <row r="56" spans="1:34" x14ac:dyDescent="0.2">
      <c r="A56" s="1" t="s">
        <v>77</v>
      </c>
      <c r="B56" s="17"/>
      <c r="C56" s="2">
        <v>41446.574999999997</v>
      </c>
      <c r="D56" s="2"/>
      <c r="E56" s="1">
        <f t="shared" si="0"/>
        <v>-7686.2014318267638</v>
      </c>
      <c r="F56" s="1">
        <f t="shared" si="5"/>
        <v>-7686</v>
      </c>
      <c r="G56" s="2">
        <f t="shared" si="7"/>
        <v>-0.13323120000131894</v>
      </c>
      <c r="J56" s="1">
        <f t="shared" si="6"/>
        <v>-0.13323120000131894</v>
      </c>
      <c r="Q56" s="26">
        <f t="shared" si="2"/>
        <v>26428.074999999997</v>
      </c>
      <c r="AD56" s="1" t="s">
        <v>69</v>
      </c>
      <c r="AE56" s="1">
        <v>10</v>
      </c>
      <c r="AF56" s="1" t="s">
        <v>60</v>
      </c>
      <c r="AH56" s="1" t="s">
        <v>61</v>
      </c>
    </row>
    <row r="57" spans="1:34" x14ac:dyDescent="0.2">
      <c r="A57" s="1" t="s">
        <v>77</v>
      </c>
      <c r="B57" s="17"/>
      <c r="C57" s="2">
        <v>41460.457000000002</v>
      </c>
      <c r="D57" s="2"/>
      <c r="E57" s="1">
        <f t="shared" si="0"/>
        <v>-7665.2132802597052</v>
      </c>
      <c r="F57" s="1">
        <f t="shared" si="5"/>
        <v>-7665</v>
      </c>
      <c r="G57" s="2">
        <f t="shared" si="7"/>
        <v>-0.14106799999717623</v>
      </c>
      <c r="J57" s="1">
        <f t="shared" si="6"/>
        <v>-0.14106799999717623</v>
      </c>
      <c r="Q57" s="26">
        <f t="shared" si="2"/>
        <v>26441.957000000002</v>
      </c>
      <c r="AD57" s="1" t="s">
        <v>69</v>
      </c>
      <c r="AE57" s="1">
        <v>6</v>
      </c>
      <c r="AF57" s="1" t="s">
        <v>60</v>
      </c>
      <c r="AH57" s="1" t="s">
        <v>61</v>
      </c>
    </row>
    <row r="58" spans="1:34" x14ac:dyDescent="0.2">
      <c r="A58" s="1" t="s">
        <v>77</v>
      </c>
      <c r="B58" s="17"/>
      <c r="C58" s="2">
        <v>41493.538999999997</v>
      </c>
      <c r="D58" s="2"/>
      <c r="E58" s="1">
        <f t="shared" si="0"/>
        <v>-7615.1967098706355</v>
      </c>
      <c r="F58" s="1">
        <f t="shared" si="5"/>
        <v>-7615</v>
      </c>
      <c r="G58" s="2">
        <f t="shared" si="7"/>
        <v>-0.13010800000483869</v>
      </c>
      <c r="J58" s="1">
        <f t="shared" si="6"/>
        <v>-0.13010800000483869</v>
      </c>
      <c r="Q58" s="26">
        <f t="shared" si="2"/>
        <v>26475.038999999997</v>
      </c>
      <c r="AB58" s="1" t="s">
        <v>78</v>
      </c>
      <c r="AD58" s="1" t="s">
        <v>69</v>
      </c>
      <c r="AE58" s="1">
        <v>7</v>
      </c>
      <c r="AF58" s="1" t="s">
        <v>60</v>
      </c>
      <c r="AH58" s="1" t="s">
        <v>61</v>
      </c>
    </row>
    <row r="59" spans="1:34" x14ac:dyDescent="0.2">
      <c r="A59" s="1" t="s">
        <v>79</v>
      </c>
      <c r="B59" s="17"/>
      <c r="C59" s="2">
        <v>41503.451999999997</v>
      </c>
      <c r="D59" s="2"/>
      <c r="E59" s="1">
        <f t="shared" si="0"/>
        <v>-7600.2092767569502</v>
      </c>
      <c r="F59" s="1">
        <f t="shared" si="5"/>
        <v>-7600</v>
      </c>
      <c r="G59" s="2">
        <f t="shared" si="7"/>
        <v>-0.13842000000295229</v>
      </c>
      <c r="J59" s="1">
        <f t="shared" si="6"/>
        <v>-0.13842000000295229</v>
      </c>
      <c r="Q59" s="26">
        <f t="shared" si="2"/>
        <v>26484.951999999997</v>
      </c>
      <c r="AE59" s="1">
        <v>12</v>
      </c>
      <c r="AF59" s="1" t="s">
        <v>60</v>
      </c>
      <c r="AH59" s="1" t="s">
        <v>61</v>
      </c>
    </row>
    <row r="60" spans="1:34" x14ac:dyDescent="0.2">
      <c r="A60" s="1" t="s">
        <v>79</v>
      </c>
      <c r="B60" s="17"/>
      <c r="C60" s="2">
        <v>41507.415999999997</v>
      </c>
      <c r="D60" s="2"/>
      <c r="E60" s="1">
        <f t="shared" si="0"/>
        <v>-7594.2161177876524</v>
      </c>
      <c r="F60" s="1">
        <f t="shared" si="5"/>
        <v>-7594</v>
      </c>
      <c r="G60" s="2">
        <f t="shared" si="7"/>
        <v>-0.14294480000535259</v>
      </c>
      <c r="J60" s="1">
        <f t="shared" si="6"/>
        <v>-0.14294480000535259</v>
      </c>
      <c r="Q60" s="26">
        <f t="shared" si="2"/>
        <v>26488.915999999997</v>
      </c>
      <c r="AE60" s="1">
        <v>6</v>
      </c>
      <c r="AF60" s="1" t="s">
        <v>66</v>
      </c>
      <c r="AH60" s="1" t="s">
        <v>61</v>
      </c>
    </row>
    <row r="61" spans="1:34" x14ac:dyDescent="0.2">
      <c r="A61" s="1" t="s">
        <v>79</v>
      </c>
      <c r="B61" s="17"/>
      <c r="C61" s="2">
        <v>41507.42</v>
      </c>
      <c r="D61" s="2"/>
      <c r="E61" s="1">
        <f t="shared" si="0"/>
        <v>-7594.2100702003963</v>
      </c>
      <c r="F61" s="1">
        <f t="shared" si="5"/>
        <v>-7594</v>
      </c>
      <c r="G61" s="2">
        <f t="shared" si="7"/>
        <v>-0.13894480000453768</v>
      </c>
      <c r="J61" s="1">
        <f t="shared" si="6"/>
        <v>-0.13894480000453768</v>
      </c>
      <c r="Q61" s="26">
        <f t="shared" si="2"/>
        <v>26488.92</v>
      </c>
      <c r="AE61" s="1">
        <v>9</v>
      </c>
      <c r="AF61" s="1" t="s">
        <v>72</v>
      </c>
      <c r="AH61" s="1" t="s">
        <v>61</v>
      </c>
    </row>
    <row r="62" spans="1:34" x14ac:dyDescent="0.2">
      <c r="A62" s="1" t="s">
        <v>79</v>
      </c>
      <c r="B62" s="17"/>
      <c r="C62" s="2">
        <v>41507.451999999997</v>
      </c>
      <c r="D62" s="2"/>
      <c r="E62" s="1">
        <f t="shared" si="0"/>
        <v>-7594.1616895023608</v>
      </c>
      <c r="F62" s="1">
        <f t="shared" si="5"/>
        <v>-7594</v>
      </c>
      <c r="G62" s="2">
        <f t="shared" si="7"/>
        <v>-0.10694480000529438</v>
      </c>
      <c r="J62" s="1">
        <f t="shared" si="6"/>
        <v>-0.10694480000529438</v>
      </c>
      <c r="Q62" s="26">
        <f t="shared" si="2"/>
        <v>26488.951999999997</v>
      </c>
      <c r="AE62" s="1">
        <v>10</v>
      </c>
      <c r="AF62" s="1" t="s">
        <v>81</v>
      </c>
      <c r="AH62" s="1" t="s">
        <v>61</v>
      </c>
    </row>
    <row r="63" spans="1:34" x14ac:dyDescent="0.2">
      <c r="A63" s="1" t="s">
        <v>79</v>
      </c>
      <c r="B63" s="17"/>
      <c r="C63" s="2">
        <v>41511.385999999999</v>
      </c>
      <c r="D63" s="2"/>
      <c r="E63" s="1">
        <f t="shared" si="0"/>
        <v>-7588.2138874374714</v>
      </c>
      <c r="F63" s="1">
        <f t="shared" si="5"/>
        <v>-7588</v>
      </c>
      <c r="G63" s="2">
        <f t="shared" si="7"/>
        <v>-0.14146959999925457</v>
      </c>
      <c r="J63" s="1">
        <f t="shared" si="6"/>
        <v>-0.14146959999925457</v>
      </c>
      <c r="Q63" s="26">
        <f t="shared" si="2"/>
        <v>26492.885999999999</v>
      </c>
      <c r="AE63" s="1">
        <v>11</v>
      </c>
      <c r="AF63" s="1" t="s">
        <v>60</v>
      </c>
      <c r="AH63" s="1" t="s">
        <v>61</v>
      </c>
    </row>
    <row r="64" spans="1:34" x14ac:dyDescent="0.2">
      <c r="A64" s="1" t="s">
        <v>79</v>
      </c>
      <c r="B64" s="17"/>
      <c r="C64" s="2">
        <v>41513.368000000002</v>
      </c>
      <c r="D64" s="2"/>
      <c r="E64" s="1">
        <f t="shared" si="0"/>
        <v>-7585.2173079528166</v>
      </c>
      <c r="F64" s="1">
        <f t="shared" si="5"/>
        <v>-7585</v>
      </c>
      <c r="G64" s="2">
        <f t="shared" si="7"/>
        <v>-0.14373199999681674</v>
      </c>
      <c r="J64" s="1">
        <f t="shared" si="6"/>
        <v>-0.14373199999681674</v>
      </c>
      <c r="Q64" s="26">
        <f t="shared" si="2"/>
        <v>26494.868000000002</v>
      </c>
      <c r="AD64" s="1" t="s">
        <v>69</v>
      </c>
      <c r="AE64" s="1">
        <v>11</v>
      </c>
      <c r="AF64" s="1" t="s">
        <v>60</v>
      </c>
      <c r="AH64" s="1" t="s">
        <v>61</v>
      </c>
    </row>
    <row r="65" spans="1:34" x14ac:dyDescent="0.2">
      <c r="A65" s="1" t="s">
        <v>82</v>
      </c>
      <c r="B65" s="17"/>
      <c r="C65" s="2">
        <v>41558.343000000001</v>
      </c>
      <c r="D65" s="2"/>
      <c r="E65" s="1">
        <f t="shared" si="0"/>
        <v>-7517.2197487590347</v>
      </c>
      <c r="F65" s="1">
        <f t="shared" si="5"/>
        <v>-7517</v>
      </c>
      <c r="G65" s="2">
        <f t="shared" si="7"/>
        <v>-0.14534640000056243</v>
      </c>
      <c r="J65" s="1">
        <f t="shared" si="6"/>
        <v>-0.14534640000056243</v>
      </c>
      <c r="Q65" s="26">
        <f t="shared" si="2"/>
        <v>26539.843000000001</v>
      </c>
      <c r="AD65" s="1" t="s">
        <v>69</v>
      </c>
      <c r="AE65" s="1">
        <v>7</v>
      </c>
      <c r="AF65" s="1" t="s">
        <v>60</v>
      </c>
      <c r="AH65" s="1" t="s">
        <v>61</v>
      </c>
    </row>
    <row r="66" spans="1:34" x14ac:dyDescent="0.2">
      <c r="A66" s="1" t="s">
        <v>82</v>
      </c>
      <c r="B66" s="17"/>
      <c r="C66" s="2">
        <v>41560.336000000003</v>
      </c>
      <c r="D66" s="2"/>
      <c r="E66" s="1">
        <f t="shared" si="0"/>
        <v>-7514.2065384094331</v>
      </c>
      <c r="F66" s="1">
        <f t="shared" si="5"/>
        <v>-7514</v>
      </c>
      <c r="G66" s="2">
        <f t="shared" si="7"/>
        <v>-0.13660879999952158</v>
      </c>
      <c r="J66" s="1">
        <f t="shared" si="6"/>
        <v>-0.13660879999952158</v>
      </c>
      <c r="Q66" s="26">
        <f t="shared" si="2"/>
        <v>26541.836000000003</v>
      </c>
      <c r="AD66" s="1" t="s">
        <v>69</v>
      </c>
      <c r="AE66" s="1">
        <v>7</v>
      </c>
      <c r="AF66" s="1" t="s">
        <v>60</v>
      </c>
      <c r="AH66" s="1" t="s">
        <v>61</v>
      </c>
    </row>
    <row r="67" spans="1:34" x14ac:dyDescent="0.2">
      <c r="A67" s="1" t="s">
        <v>82</v>
      </c>
      <c r="B67" s="17"/>
      <c r="C67" s="2">
        <v>41562.317000000003</v>
      </c>
      <c r="D67" s="2"/>
      <c r="E67" s="1">
        <f t="shared" si="0"/>
        <v>-7511.2114708215977</v>
      </c>
      <c r="F67" s="1">
        <f t="shared" si="5"/>
        <v>-7511</v>
      </c>
      <c r="G67" s="2">
        <f t="shared" si="7"/>
        <v>-0.13987120000092546</v>
      </c>
      <c r="J67" s="1">
        <f t="shared" si="6"/>
        <v>-0.13987120000092546</v>
      </c>
      <c r="Q67" s="26">
        <f t="shared" si="2"/>
        <v>26543.817000000003</v>
      </c>
      <c r="AD67" s="1" t="s">
        <v>69</v>
      </c>
      <c r="AE67" s="1">
        <v>8</v>
      </c>
      <c r="AF67" s="1" t="s">
        <v>60</v>
      </c>
      <c r="AH67" s="1" t="s">
        <v>61</v>
      </c>
    </row>
    <row r="68" spans="1:34" x14ac:dyDescent="0.2">
      <c r="A68" s="1" t="s">
        <v>83</v>
      </c>
      <c r="B68" s="17"/>
      <c r="C68" s="2">
        <v>41727.67</v>
      </c>
      <c r="D68" s="2"/>
      <c r="E68" s="1">
        <f t="shared" si="0"/>
        <v>-7261.2147969945945</v>
      </c>
      <c r="F68" s="1">
        <f t="shared" si="5"/>
        <v>-7261</v>
      </c>
      <c r="G68" s="2">
        <f t="shared" si="7"/>
        <v>-0.14207120000355644</v>
      </c>
      <c r="J68" s="1">
        <f t="shared" si="6"/>
        <v>-0.14207120000355644</v>
      </c>
      <c r="Q68" s="26">
        <f t="shared" si="2"/>
        <v>26709.17</v>
      </c>
      <c r="AD68" s="1" t="s">
        <v>69</v>
      </c>
      <c r="AE68" s="1">
        <v>13</v>
      </c>
      <c r="AF68" s="1" t="s">
        <v>60</v>
      </c>
      <c r="AH68" s="1" t="s">
        <v>61</v>
      </c>
    </row>
    <row r="69" spans="1:34" x14ac:dyDescent="0.2">
      <c r="A69" s="1" t="s">
        <v>84</v>
      </c>
      <c r="B69" s="17"/>
      <c r="C69" s="2">
        <v>41837.472999999998</v>
      </c>
      <c r="D69" s="2"/>
      <c r="E69" s="1">
        <f t="shared" si="0"/>
        <v>-7095.2039911656884</v>
      </c>
      <c r="F69" s="1">
        <f t="shared" si="5"/>
        <v>-7095</v>
      </c>
      <c r="G69" s="2">
        <f t="shared" si="7"/>
        <v>-0.13492400000541238</v>
      </c>
      <c r="J69" s="1">
        <f t="shared" si="6"/>
        <v>-0.13492400000541238</v>
      </c>
      <c r="Q69" s="26">
        <f t="shared" si="2"/>
        <v>26818.972999999998</v>
      </c>
      <c r="AD69" s="1" t="s">
        <v>69</v>
      </c>
      <c r="AE69" s="1">
        <v>13</v>
      </c>
      <c r="AF69" s="1" t="s">
        <v>81</v>
      </c>
      <c r="AH69" s="1" t="s">
        <v>61</v>
      </c>
    </row>
    <row r="70" spans="1:34" x14ac:dyDescent="0.2">
      <c r="A70" s="1" t="s">
        <v>84</v>
      </c>
      <c r="B70" s="17"/>
      <c r="C70" s="2">
        <v>41892.372000000003</v>
      </c>
      <c r="D70" s="2"/>
      <c r="E70" s="1">
        <f t="shared" si="0"/>
        <v>-7012.2023679932618</v>
      </c>
      <c r="F70" s="1">
        <f t="shared" si="5"/>
        <v>-7012</v>
      </c>
      <c r="G70" s="2">
        <f t="shared" si="7"/>
        <v>-0.1338504000013927</v>
      </c>
      <c r="J70" s="1">
        <f t="shared" si="6"/>
        <v>-0.1338504000013927</v>
      </c>
      <c r="Q70" s="26">
        <f t="shared" si="2"/>
        <v>26873.872000000003</v>
      </c>
      <c r="AD70" s="1" t="s">
        <v>69</v>
      </c>
      <c r="AE70" s="1">
        <v>12</v>
      </c>
      <c r="AF70" s="1" t="s">
        <v>60</v>
      </c>
      <c r="AH70" s="1" t="s">
        <v>61</v>
      </c>
    </row>
    <row r="71" spans="1:34" x14ac:dyDescent="0.2">
      <c r="A71" s="1" t="s">
        <v>85</v>
      </c>
      <c r="B71" s="17" t="s">
        <v>49</v>
      </c>
      <c r="C71" s="2">
        <v>42109.637000000002</v>
      </c>
      <c r="D71" s="2"/>
      <c r="E71" s="1">
        <f t="shared" si="0"/>
        <v>-6683.720106776198</v>
      </c>
      <c r="F71" s="1">
        <f t="shared" si="5"/>
        <v>-6683.5</v>
      </c>
      <c r="G71" s="2">
        <f t="shared" si="7"/>
        <v>-0.14558319999923697</v>
      </c>
      <c r="J71" s="1">
        <f t="shared" si="6"/>
        <v>-0.14558319999923697</v>
      </c>
      <c r="Q71" s="26">
        <f t="shared" si="2"/>
        <v>27091.137000000002</v>
      </c>
      <c r="AD71" s="1" t="s">
        <v>69</v>
      </c>
      <c r="AE71" s="1">
        <v>13</v>
      </c>
      <c r="AF71" s="1" t="s">
        <v>60</v>
      </c>
      <c r="AH71" s="1" t="s">
        <v>61</v>
      </c>
    </row>
    <row r="72" spans="1:34" x14ac:dyDescent="0.2">
      <c r="A72" s="1" t="s">
        <v>86</v>
      </c>
      <c r="B72" s="17"/>
      <c r="C72" s="2">
        <v>42210.525999999998</v>
      </c>
      <c r="D72" s="2"/>
      <c r="E72" s="1">
        <f t="shared" si="0"/>
        <v>-6531.18634914415</v>
      </c>
      <c r="F72" s="1">
        <f t="shared" ref="F72:F103" si="8">ROUND(2*E72,0)/2</f>
        <v>-6531</v>
      </c>
      <c r="G72" s="2">
        <f t="shared" si="7"/>
        <v>-0.12325520000013057</v>
      </c>
      <c r="J72" s="1">
        <f t="shared" si="6"/>
        <v>-0.12325520000013057</v>
      </c>
      <c r="Q72" s="26">
        <f t="shared" si="2"/>
        <v>27192.025999999998</v>
      </c>
      <c r="AD72" s="1" t="s">
        <v>69</v>
      </c>
      <c r="AE72" s="1">
        <v>12</v>
      </c>
      <c r="AF72" s="1" t="s">
        <v>87</v>
      </c>
      <c r="AH72" s="1" t="s">
        <v>61</v>
      </c>
    </row>
    <row r="73" spans="1:34" x14ac:dyDescent="0.2">
      <c r="A73" s="1" t="s">
        <v>88</v>
      </c>
      <c r="B73" s="17"/>
      <c r="C73" s="2">
        <v>42212.493000000002</v>
      </c>
      <c r="D73" s="2"/>
      <c r="E73" s="1">
        <f t="shared" si="0"/>
        <v>-6528.2124481116989</v>
      </c>
      <c r="F73" s="1">
        <f t="shared" si="8"/>
        <v>-6528</v>
      </c>
      <c r="G73" s="2">
        <f t="shared" si="7"/>
        <v>-0.14051759999711066</v>
      </c>
      <c r="J73" s="1">
        <f t="shared" si="6"/>
        <v>-0.14051759999711066</v>
      </c>
      <c r="Q73" s="26">
        <f t="shared" si="2"/>
        <v>27193.993000000002</v>
      </c>
      <c r="AD73" s="1" t="s">
        <v>69</v>
      </c>
      <c r="AE73" s="1">
        <v>10</v>
      </c>
      <c r="AF73" s="1" t="s">
        <v>60</v>
      </c>
      <c r="AH73" s="1" t="s">
        <v>61</v>
      </c>
    </row>
    <row r="74" spans="1:34" x14ac:dyDescent="0.2">
      <c r="A74" s="1" t="s">
        <v>88</v>
      </c>
      <c r="B74" s="17"/>
      <c r="C74" s="2">
        <v>42214.457999999999</v>
      </c>
      <c r="D74" s="2"/>
      <c r="E74" s="1">
        <f t="shared" si="0"/>
        <v>-6525.2415708728877</v>
      </c>
      <c r="F74" s="1">
        <f t="shared" si="8"/>
        <v>-6525</v>
      </c>
      <c r="G74" s="2">
        <f t="shared" si="7"/>
        <v>-0.15978000000177417</v>
      </c>
      <c r="J74" s="1">
        <f t="shared" si="6"/>
        <v>-0.15978000000177417</v>
      </c>
      <c r="Q74" s="26">
        <f t="shared" si="2"/>
        <v>27195.957999999999</v>
      </c>
      <c r="AD74" s="1" t="s">
        <v>69</v>
      </c>
      <c r="AE74" s="1">
        <v>10</v>
      </c>
      <c r="AF74" s="1" t="s">
        <v>72</v>
      </c>
      <c r="AH74" s="1" t="s">
        <v>61</v>
      </c>
    </row>
    <row r="75" spans="1:34" x14ac:dyDescent="0.2">
      <c r="A75" s="1" t="s">
        <v>88</v>
      </c>
      <c r="B75" s="17"/>
      <c r="C75" s="2">
        <v>42214.474999999999</v>
      </c>
      <c r="D75" s="2"/>
      <c r="E75" s="1">
        <f t="shared" si="0"/>
        <v>-6525.2158686270559</v>
      </c>
      <c r="F75" s="1">
        <f t="shared" si="8"/>
        <v>-6525</v>
      </c>
      <c r="G75" s="2">
        <f t="shared" si="7"/>
        <v>-0.14278000000194879</v>
      </c>
      <c r="J75" s="1">
        <f t="shared" si="6"/>
        <v>-0.14278000000194879</v>
      </c>
      <c r="Q75" s="26">
        <f t="shared" si="2"/>
        <v>27195.974999999999</v>
      </c>
      <c r="AD75" s="1" t="s">
        <v>69</v>
      </c>
      <c r="AE75" s="1">
        <v>12</v>
      </c>
      <c r="AF75" s="1" t="s">
        <v>60</v>
      </c>
      <c r="AH75" s="1" t="s">
        <v>61</v>
      </c>
    </row>
    <row r="76" spans="1:34" x14ac:dyDescent="0.2">
      <c r="A76" s="1" t="s">
        <v>86</v>
      </c>
      <c r="B76" s="17"/>
      <c r="C76" s="2">
        <v>42216.464</v>
      </c>
      <c r="D76" s="2"/>
      <c r="E76" s="1">
        <f t="shared" si="0"/>
        <v>-6522.2087058647094</v>
      </c>
      <c r="F76" s="1">
        <f t="shared" si="8"/>
        <v>-6522</v>
      </c>
      <c r="G76" s="2">
        <f t="shared" si="7"/>
        <v>-0.13804240000172285</v>
      </c>
      <c r="J76" s="1">
        <f t="shared" si="6"/>
        <v>-0.13804240000172285</v>
      </c>
      <c r="Q76" s="26">
        <f t="shared" si="2"/>
        <v>27197.964</v>
      </c>
      <c r="AD76" s="1" t="s">
        <v>69</v>
      </c>
      <c r="AE76" s="1">
        <v>6</v>
      </c>
      <c r="AF76" s="1" t="s">
        <v>66</v>
      </c>
      <c r="AH76" s="1" t="s">
        <v>61</v>
      </c>
    </row>
    <row r="77" spans="1:34" x14ac:dyDescent="0.2">
      <c r="A77" s="1" t="s">
        <v>88</v>
      </c>
      <c r="B77" s="17"/>
      <c r="C77" s="2">
        <v>42218.438999999998</v>
      </c>
      <c r="D77" s="2"/>
      <c r="E77" s="1">
        <f t="shared" si="0"/>
        <v>-6519.2227096577581</v>
      </c>
      <c r="F77" s="1">
        <f t="shared" si="8"/>
        <v>-6519</v>
      </c>
      <c r="G77" s="2">
        <f t="shared" si="7"/>
        <v>-0.14730480000434909</v>
      </c>
      <c r="J77" s="1">
        <f t="shared" si="6"/>
        <v>-0.14730480000434909</v>
      </c>
      <c r="Q77" s="26">
        <f t="shared" si="2"/>
        <v>27199.938999999998</v>
      </c>
      <c r="AD77" s="1" t="s">
        <v>69</v>
      </c>
      <c r="AE77" s="1">
        <v>12</v>
      </c>
      <c r="AF77" s="1" t="s">
        <v>72</v>
      </c>
      <c r="AH77" s="1" t="s">
        <v>61</v>
      </c>
    </row>
    <row r="78" spans="1:34" x14ac:dyDescent="0.2">
      <c r="A78" s="1" t="s">
        <v>88</v>
      </c>
      <c r="B78" s="17"/>
      <c r="C78" s="2">
        <v>42218.449000000001</v>
      </c>
      <c r="D78" s="2"/>
      <c r="E78" s="1">
        <f t="shared" si="0"/>
        <v>-6519.2075906896189</v>
      </c>
      <c r="F78" s="1">
        <f t="shared" si="8"/>
        <v>-6519</v>
      </c>
      <c r="G78" s="2">
        <f t="shared" si="7"/>
        <v>-0.13730480000231182</v>
      </c>
      <c r="J78" s="1">
        <f t="shared" si="6"/>
        <v>-0.13730480000231182</v>
      </c>
      <c r="Q78" s="26">
        <f t="shared" si="2"/>
        <v>27199.949000000001</v>
      </c>
      <c r="AD78" s="1" t="s">
        <v>69</v>
      </c>
      <c r="AE78" s="1">
        <v>11</v>
      </c>
      <c r="AF78" s="1" t="s">
        <v>60</v>
      </c>
      <c r="AH78" s="1" t="s">
        <v>61</v>
      </c>
    </row>
    <row r="79" spans="1:34" x14ac:dyDescent="0.2">
      <c r="A79" s="1" t="s">
        <v>88</v>
      </c>
      <c r="B79" s="17"/>
      <c r="C79" s="2">
        <v>42220.43</v>
      </c>
      <c r="D79" s="2"/>
      <c r="E79" s="1">
        <f t="shared" si="0"/>
        <v>-6516.2125231017844</v>
      </c>
      <c r="F79" s="1">
        <f t="shared" si="8"/>
        <v>-6516</v>
      </c>
      <c r="G79" s="2">
        <f t="shared" si="7"/>
        <v>-0.1405672000037157</v>
      </c>
      <c r="J79" s="1">
        <f t="shared" si="6"/>
        <v>-0.1405672000037157</v>
      </c>
      <c r="Q79" s="26">
        <f t="shared" si="2"/>
        <v>27201.93</v>
      </c>
      <c r="AD79" s="1" t="s">
        <v>69</v>
      </c>
      <c r="AE79" s="1">
        <v>10</v>
      </c>
      <c r="AF79" s="1" t="s">
        <v>60</v>
      </c>
      <c r="AH79" s="1" t="s">
        <v>61</v>
      </c>
    </row>
    <row r="80" spans="1:34" x14ac:dyDescent="0.2">
      <c r="A80" s="1" t="s">
        <v>86</v>
      </c>
      <c r="B80" s="17"/>
      <c r="C80" s="2">
        <v>42232.35</v>
      </c>
      <c r="D80" s="2"/>
      <c r="E80" s="1">
        <f t="shared" si="0"/>
        <v>-6498.1907130831114</v>
      </c>
      <c r="F80" s="1">
        <f t="shared" si="8"/>
        <v>-6498</v>
      </c>
      <c r="G80" s="2">
        <f t="shared" si="7"/>
        <v>-0.12614160000521224</v>
      </c>
      <c r="J80" s="1">
        <f t="shared" si="6"/>
        <v>-0.12614160000521224</v>
      </c>
      <c r="Q80" s="26">
        <f t="shared" si="2"/>
        <v>27213.85</v>
      </c>
      <c r="AD80" s="1" t="s">
        <v>69</v>
      </c>
      <c r="AE80" s="1">
        <v>7</v>
      </c>
      <c r="AF80" s="1" t="s">
        <v>89</v>
      </c>
      <c r="AH80" s="1" t="s">
        <v>61</v>
      </c>
    </row>
    <row r="81" spans="1:34" x14ac:dyDescent="0.2">
      <c r="A81" s="1" t="s">
        <v>88</v>
      </c>
      <c r="B81" s="17"/>
      <c r="C81" s="2">
        <v>42253.495999999999</v>
      </c>
      <c r="D81" s="2"/>
      <c r="E81" s="1">
        <f t="shared" si="0"/>
        <v>-6466.220143061726</v>
      </c>
      <c r="F81" s="1">
        <f t="shared" si="8"/>
        <v>-6466</v>
      </c>
      <c r="G81" s="2">
        <f t="shared" si="7"/>
        <v>-0.14560720000008587</v>
      </c>
      <c r="J81" s="1">
        <f t="shared" si="6"/>
        <v>-0.14560720000008587</v>
      </c>
      <c r="Q81" s="26">
        <f t="shared" si="2"/>
        <v>27234.995999999999</v>
      </c>
      <c r="AD81" s="1" t="s">
        <v>69</v>
      </c>
      <c r="AE81" s="1">
        <v>15</v>
      </c>
      <c r="AF81" s="1" t="s">
        <v>60</v>
      </c>
      <c r="AH81" s="1" t="s">
        <v>61</v>
      </c>
    </row>
    <row r="82" spans="1:34" x14ac:dyDescent="0.2">
      <c r="A82" s="1" t="s">
        <v>86</v>
      </c>
      <c r="B82" s="17"/>
      <c r="C82" s="2">
        <v>42267.383999999998</v>
      </c>
      <c r="D82" s="2"/>
      <c r="E82" s="1">
        <f t="shared" si="0"/>
        <v>-6445.2229201137952</v>
      </c>
      <c r="F82" s="1">
        <f t="shared" si="8"/>
        <v>-6445</v>
      </c>
      <c r="G82" s="2">
        <f t="shared" si="7"/>
        <v>-0.14744400000199676</v>
      </c>
      <c r="J82" s="1">
        <f t="shared" si="6"/>
        <v>-0.14744400000199676</v>
      </c>
      <c r="Q82" s="26">
        <f t="shared" si="2"/>
        <v>27248.883999999998</v>
      </c>
      <c r="AD82" s="1" t="s">
        <v>69</v>
      </c>
      <c r="AE82" s="1">
        <v>6</v>
      </c>
      <c r="AF82" s="1" t="s">
        <v>60</v>
      </c>
      <c r="AH82" s="1" t="s">
        <v>61</v>
      </c>
    </row>
    <row r="83" spans="1:34" x14ac:dyDescent="0.2">
      <c r="A83" s="1" t="s">
        <v>86</v>
      </c>
      <c r="B83" s="17"/>
      <c r="C83" s="2">
        <v>42267.385000000002</v>
      </c>
      <c r="D83" s="2"/>
      <c r="E83" s="1">
        <f t="shared" si="0"/>
        <v>-6445.2214082169758</v>
      </c>
      <c r="F83" s="1">
        <f t="shared" si="8"/>
        <v>-6445</v>
      </c>
      <c r="G83" s="2">
        <f t="shared" si="7"/>
        <v>-0.14644399999815505</v>
      </c>
      <c r="J83" s="1">
        <f t="shared" ref="J83:J114" si="9">+G83</f>
        <v>-0.14644399999815505</v>
      </c>
      <c r="Q83" s="26">
        <f t="shared" si="2"/>
        <v>27248.885000000002</v>
      </c>
      <c r="AD83" s="1" t="s">
        <v>69</v>
      </c>
      <c r="AE83" s="1">
        <v>9</v>
      </c>
      <c r="AF83" s="1" t="s">
        <v>66</v>
      </c>
      <c r="AH83" s="1" t="s">
        <v>61</v>
      </c>
    </row>
    <row r="84" spans="1:34" x14ac:dyDescent="0.2">
      <c r="A84" s="1" t="s">
        <v>86</v>
      </c>
      <c r="B84" s="17"/>
      <c r="C84" s="2">
        <v>42273.347999999998</v>
      </c>
      <c r="D84" s="2"/>
      <c r="E84" s="1">
        <f t="shared" si="0"/>
        <v>-6436.2059675172031</v>
      </c>
      <c r="F84" s="1">
        <f t="shared" si="8"/>
        <v>-6436</v>
      </c>
      <c r="G84" s="2">
        <f t="shared" si="7"/>
        <v>-0.1362312000055681</v>
      </c>
      <c r="J84" s="1">
        <f t="shared" si="9"/>
        <v>-0.1362312000055681</v>
      </c>
      <c r="Q84" s="26">
        <f t="shared" si="2"/>
        <v>27254.847999999998</v>
      </c>
      <c r="AD84" s="1" t="s">
        <v>69</v>
      </c>
      <c r="AE84" s="1">
        <v>9</v>
      </c>
      <c r="AF84" s="1" t="s">
        <v>72</v>
      </c>
      <c r="AH84" s="1" t="s">
        <v>61</v>
      </c>
    </row>
    <row r="85" spans="1:34" x14ac:dyDescent="0.2">
      <c r="A85" s="1" t="s">
        <v>86</v>
      </c>
      <c r="B85" s="17"/>
      <c r="C85" s="2">
        <v>42318.3</v>
      </c>
      <c r="D85" s="2"/>
      <c r="E85" s="1">
        <f t="shared" ref="E85:E148" si="10">+(C85-C$7)/C$8</f>
        <v>-6368.2431819501262</v>
      </c>
      <c r="F85" s="1">
        <f t="shared" si="8"/>
        <v>-6368</v>
      </c>
      <c r="G85" s="2">
        <f t="shared" ref="G85:G116" si="11">+C85-(C$7+F85*C$8)</f>
        <v>-0.16084559999580961</v>
      </c>
      <c r="J85" s="1">
        <f t="shared" si="9"/>
        <v>-0.16084559999580961</v>
      </c>
      <c r="Q85" s="26">
        <f t="shared" ref="Q85:Q148" si="12">+C85-15018.5</f>
        <v>27299.800000000003</v>
      </c>
      <c r="AD85" s="1" t="s">
        <v>69</v>
      </c>
      <c r="AE85" s="1">
        <v>11</v>
      </c>
      <c r="AF85" s="1" t="s">
        <v>72</v>
      </c>
      <c r="AH85" s="1" t="s">
        <v>61</v>
      </c>
    </row>
    <row r="86" spans="1:34" x14ac:dyDescent="0.2">
      <c r="A86" s="1" t="s">
        <v>86</v>
      </c>
      <c r="B86" s="17"/>
      <c r="C86" s="2">
        <v>42318.302000000003</v>
      </c>
      <c r="D86" s="2"/>
      <c r="E86" s="1">
        <f t="shared" si="10"/>
        <v>-6368.2401581564982</v>
      </c>
      <c r="F86" s="1">
        <f t="shared" si="8"/>
        <v>-6368</v>
      </c>
      <c r="G86" s="2">
        <f t="shared" si="11"/>
        <v>-0.15884559999540215</v>
      </c>
      <c r="J86" s="1">
        <f t="shared" si="9"/>
        <v>-0.15884559999540215</v>
      </c>
      <c r="Q86" s="26">
        <f t="shared" si="12"/>
        <v>27299.802000000003</v>
      </c>
      <c r="AD86" s="1" t="s">
        <v>69</v>
      </c>
      <c r="AE86" s="1">
        <v>10</v>
      </c>
      <c r="AF86" s="1" t="s">
        <v>60</v>
      </c>
      <c r="AH86" s="1" t="s">
        <v>61</v>
      </c>
    </row>
    <row r="87" spans="1:34" x14ac:dyDescent="0.2">
      <c r="A87" s="1" t="s">
        <v>90</v>
      </c>
      <c r="B87" s="17"/>
      <c r="C87" s="2">
        <v>42491.606</v>
      </c>
      <c r="D87" s="2"/>
      <c r="E87" s="1">
        <f t="shared" si="10"/>
        <v>-6106.2223927641844</v>
      </c>
      <c r="F87" s="1">
        <f t="shared" si="8"/>
        <v>-6106</v>
      </c>
      <c r="G87" s="2">
        <f t="shared" si="11"/>
        <v>-0.147095200001786</v>
      </c>
      <c r="J87" s="1">
        <f t="shared" si="9"/>
        <v>-0.147095200001786</v>
      </c>
      <c r="Q87" s="26">
        <f t="shared" si="12"/>
        <v>27473.106</v>
      </c>
      <c r="AD87" s="1" t="s">
        <v>69</v>
      </c>
      <c r="AE87" s="1">
        <v>7</v>
      </c>
      <c r="AF87" s="1" t="s">
        <v>60</v>
      </c>
      <c r="AH87" s="1" t="s">
        <v>61</v>
      </c>
    </row>
    <row r="88" spans="1:34" x14ac:dyDescent="0.2">
      <c r="A88" s="1" t="s">
        <v>91</v>
      </c>
      <c r="B88" s="17"/>
      <c r="C88" s="2">
        <v>42546.514000000003</v>
      </c>
      <c r="D88" s="2"/>
      <c r="E88" s="1">
        <f t="shared" si="10"/>
        <v>-6023.207162520438</v>
      </c>
      <c r="F88" s="1">
        <f t="shared" si="8"/>
        <v>-6023</v>
      </c>
      <c r="G88" s="2">
        <f t="shared" si="11"/>
        <v>-0.13702159999957075</v>
      </c>
      <c r="J88" s="1">
        <f t="shared" si="9"/>
        <v>-0.13702159999957075</v>
      </c>
      <c r="Q88" s="26">
        <f t="shared" si="12"/>
        <v>27528.014000000003</v>
      </c>
      <c r="AD88" s="1" t="s">
        <v>69</v>
      </c>
      <c r="AE88" s="1">
        <v>6</v>
      </c>
      <c r="AF88" s="1" t="s">
        <v>60</v>
      </c>
      <c r="AH88" s="1" t="s">
        <v>61</v>
      </c>
    </row>
    <row r="89" spans="1:34" x14ac:dyDescent="0.2">
      <c r="A89" s="1" t="s">
        <v>91</v>
      </c>
      <c r="B89" s="17" t="s">
        <v>49</v>
      </c>
      <c r="C89" s="2">
        <v>42549.51</v>
      </c>
      <c r="D89" s="2"/>
      <c r="E89" s="1">
        <f t="shared" si="10"/>
        <v>-6018.6775196667522</v>
      </c>
      <c r="F89" s="1">
        <f t="shared" si="8"/>
        <v>-6018.5</v>
      </c>
      <c r="G89" s="2">
        <f t="shared" si="11"/>
        <v>-0.11741519999486627</v>
      </c>
      <c r="J89" s="1">
        <f t="shared" si="9"/>
        <v>-0.11741519999486627</v>
      </c>
      <c r="Q89" s="26">
        <f t="shared" si="12"/>
        <v>27531.010000000002</v>
      </c>
      <c r="AB89" s="1" t="s">
        <v>78</v>
      </c>
      <c r="AD89" s="1" t="s">
        <v>69</v>
      </c>
      <c r="AE89" s="1">
        <v>7</v>
      </c>
      <c r="AF89" s="1" t="s">
        <v>72</v>
      </c>
      <c r="AH89" s="1" t="s">
        <v>61</v>
      </c>
    </row>
    <row r="90" spans="1:34" x14ac:dyDescent="0.2">
      <c r="A90" s="1" t="s">
        <v>91</v>
      </c>
      <c r="B90" s="17"/>
      <c r="C90" s="2">
        <v>42550.491999999998</v>
      </c>
      <c r="D90" s="2"/>
      <c r="E90" s="1">
        <f t="shared" si="10"/>
        <v>-6017.1928369957559</v>
      </c>
      <c r="F90" s="1">
        <f t="shared" si="8"/>
        <v>-6017</v>
      </c>
      <c r="G90" s="2">
        <f t="shared" si="11"/>
        <v>-0.12754639999911888</v>
      </c>
      <c r="J90" s="1">
        <f t="shared" si="9"/>
        <v>-0.12754639999911888</v>
      </c>
      <c r="Q90" s="26">
        <f t="shared" si="12"/>
        <v>27531.991999999998</v>
      </c>
      <c r="AD90" s="1" t="s">
        <v>69</v>
      </c>
      <c r="AE90" s="1">
        <v>8</v>
      </c>
      <c r="AF90" s="1" t="s">
        <v>81</v>
      </c>
      <c r="AH90" s="1" t="s">
        <v>61</v>
      </c>
    </row>
    <row r="91" spans="1:34" x14ac:dyDescent="0.2">
      <c r="A91" s="1" t="s">
        <v>91</v>
      </c>
      <c r="B91" s="17" t="s">
        <v>49</v>
      </c>
      <c r="C91" s="2">
        <v>42551.470999999998</v>
      </c>
      <c r="D91" s="2"/>
      <c r="E91" s="1">
        <f t="shared" si="10"/>
        <v>-6015.7126900151961</v>
      </c>
      <c r="F91" s="1">
        <f t="shared" si="8"/>
        <v>-6015.5</v>
      </c>
      <c r="G91" s="2">
        <f t="shared" si="11"/>
        <v>-0.14067760000034468</v>
      </c>
      <c r="J91" s="1">
        <f t="shared" si="9"/>
        <v>-0.14067760000034468</v>
      </c>
      <c r="Q91" s="26">
        <f t="shared" si="12"/>
        <v>27532.970999999998</v>
      </c>
      <c r="AD91" s="1" t="s">
        <v>69</v>
      </c>
      <c r="AE91" s="1">
        <v>11</v>
      </c>
      <c r="AF91" s="1" t="s">
        <v>72</v>
      </c>
      <c r="AH91" s="1" t="s">
        <v>61</v>
      </c>
    </row>
    <row r="92" spans="1:34" x14ac:dyDescent="0.2">
      <c r="A92" s="1" t="s">
        <v>91</v>
      </c>
      <c r="B92" s="17" t="s">
        <v>49</v>
      </c>
      <c r="C92" s="2">
        <v>42561.394999999997</v>
      </c>
      <c r="D92" s="2"/>
      <c r="E92" s="1">
        <f t="shared" si="10"/>
        <v>-6000.7086260365622</v>
      </c>
      <c r="F92" s="1">
        <f t="shared" si="8"/>
        <v>-6000.5</v>
      </c>
      <c r="G92" s="2">
        <f t="shared" si="11"/>
        <v>-0.13798960000713123</v>
      </c>
      <c r="J92" s="1">
        <f t="shared" si="9"/>
        <v>-0.13798960000713123</v>
      </c>
      <c r="Q92" s="26">
        <f t="shared" si="12"/>
        <v>27542.894999999997</v>
      </c>
      <c r="AD92" s="1" t="s">
        <v>69</v>
      </c>
      <c r="AE92" s="1">
        <v>8</v>
      </c>
      <c r="AF92" s="1" t="s">
        <v>72</v>
      </c>
      <c r="AH92" s="1" t="s">
        <v>61</v>
      </c>
    </row>
    <row r="93" spans="1:34" x14ac:dyDescent="0.2">
      <c r="A93" s="1" t="s">
        <v>92</v>
      </c>
      <c r="B93" s="17"/>
      <c r="C93" s="2">
        <v>42595.457999999999</v>
      </c>
      <c r="D93" s="2"/>
      <c r="E93" s="1">
        <f t="shared" si="10"/>
        <v>-5949.2088848732938</v>
      </c>
      <c r="F93" s="1">
        <f t="shared" si="8"/>
        <v>-5949</v>
      </c>
      <c r="G93" s="2">
        <f t="shared" si="11"/>
        <v>-0.13816080000106012</v>
      </c>
      <c r="J93" s="1">
        <f t="shared" si="9"/>
        <v>-0.13816080000106012</v>
      </c>
      <c r="Q93" s="26">
        <f t="shared" si="12"/>
        <v>27576.957999999999</v>
      </c>
      <c r="AD93" s="1" t="s">
        <v>69</v>
      </c>
      <c r="AE93" s="1">
        <v>7</v>
      </c>
      <c r="AF93" s="1" t="s">
        <v>87</v>
      </c>
      <c r="AH93" s="1" t="s">
        <v>61</v>
      </c>
    </row>
    <row r="94" spans="1:34" x14ac:dyDescent="0.2">
      <c r="A94" s="1" t="s">
        <v>92</v>
      </c>
      <c r="B94" s="17"/>
      <c r="C94" s="2">
        <v>42597.417000000001</v>
      </c>
      <c r="D94" s="2"/>
      <c r="E94" s="1">
        <f t="shared" si="10"/>
        <v>-5946.2470790153557</v>
      </c>
      <c r="F94" s="1">
        <f t="shared" si="8"/>
        <v>-5946</v>
      </c>
      <c r="G94" s="2">
        <f t="shared" si="11"/>
        <v>-0.16342319999967003</v>
      </c>
      <c r="J94" s="1">
        <f t="shared" si="9"/>
        <v>-0.16342319999967003</v>
      </c>
      <c r="Q94" s="26">
        <f t="shared" si="12"/>
        <v>27578.917000000001</v>
      </c>
      <c r="AD94" s="1" t="s">
        <v>69</v>
      </c>
      <c r="AE94" s="1">
        <v>11</v>
      </c>
      <c r="AF94" s="1" t="s">
        <v>72</v>
      </c>
      <c r="AH94" s="1" t="s">
        <v>61</v>
      </c>
    </row>
    <row r="95" spans="1:34" x14ac:dyDescent="0.2">
      <c r="A95" s="1" t="s">
        <v>92</v>
      </c>
      <c r="B95" s="17"/>
      <c r="C95" s="2">
        <v>42597.451999999997</v>
      </c>
      <c r="D95" s="2"/>
      <c r="E95" s="1">
        <f t="shared" si="10"/>
        <v>-5946.1941626268836</v>
      </c>
      <c r="F95" s="1">
        <f t="shared" si="8"/>
        <v>-5946</v>
      </c>
      <c r="G95" s="2">
        <f t="shared" si="11"/>
        <v>-0.12842320000345353</v>
      </c>
      <c r="J95" s="1">
        <f t="shared" si="9"/>
        <v>-0.12842320000345353</v>
      </c>
      <c r="Q95" s="26">
        <f t="shared" si="12"/>
        <v>27578.951999999997</v>
      </c>
      <c r="AD95" s="1" t="s">
        <v>69</v>
      </c>
      <c r="AE95" s="1">
        <v>12</v>
      </c>
      <c r="AF95" s="1" t="s">
        <v>81</v>
      </c>
      <c r="AH95" s="1" t="s">
        <v>61</v>
      </c>
    </row>
    <row r="96" spans="1:34" x14ac:dyDescent="0.2">
      <c r="A96" s="1" t="s">
        <v>92</v>
      </c>
      <c r="B96" s="17" t="s">
        <v>49</v>
      </c>
      <c r="C96" s="2">
        <v>42600.408000000003</v>
      </c>
      <c r="D96" s="2"/>
      <c r="E96" s="1">
        <f t="shared" si="10"/>
        <v>-5941.7249956457335</v>
      </c>
      <c r="F96" s="1">
        <f t="shared" si="8"/>
        <v>-5941.5</v>
      </c>
      <c r="G96" s="2">
        <f t="shared" si="11"/>
        <v>-0.14881679999962216</v>
      </c>
      <c r="J96" s="1">
        <f t="shared" si="9"/>
        <v>-0.14881679999962216</v>
      </c>
      <c r="Q96" s="26">
        <f t="shared" si="12"/>
        <v>27581.908000000003</v>
      </c>
      <c r="AD96" s="1" t="s">
        <v>69</v>
      </c>
      <c r="AE96" s="1">
        <v>9</v>
      </c>
      <c r="AF96" s="1" t="s">
        <v>72</v>
      </c>
      <c r="AH96" s="1" t="s">
        <v>61</v>
      </c>
    </row>
    <row r="97" spans="1:34" x14ac:dyDescent="0.2">
      <c r="A97" s="1" t="s">
        <v>92</v>
      </c>
      <c r="B97" s="17"/>
      <c r="C97" s="2">
        <v>42601.391000000003</v>
      </c>
      <c r="D97" s="2"/>
      <c r="E97" s="1">
        <f t="shared" si="10"/>
        <v>-5940.2388010779177</v>
      </c>
      <c r="F97" s="1">
        <f t="shared" si="8"/>
        <v>-5940</v>
      </c>
      <c r="G97" s="2">
        <f t="shared" si="11"/>
        <v>-0.15794800000003306</v>
      </c>
      <c r="J97" s="1">
        <f t="shared" si="9"/>
        <v>-0.15794800000003306</v>
      </c>
      <c r="Q97" s="26">
        <f t="shared" si="12"/>
        <v>27582.891000000003</v>
      </c>
      <c r="AD97" s="1" t="s">
        <v>69</v>
      </c>
      <c r="AE97" s="1">
        <v>8</v>
      </c>
      <c r="AF97" s="1" t="s">
        <v>72</v>
      </c>
      <c r="AH97" s="1" t="s">
        <v>61</v>
      </c>
    </row>
    <row r="98" spans="1:34" x14ac:dyDescent="0.2">
      <c r="A98" s="1" t="s">
        <v>92</v>
      </c>
      <c r="B98" s="17"/>
      <c r="C98" s="2">
        <v>42601.408000000003</v>
      </c>
      <c r="D98" s="2"/>
      <c r="E98" s="1">
        <f t="shared" si="10"/>
        <v>-5940.213098832086</v>
      </c>
      <c r="F98" s="1">
        <f t="shared" si="8"/>
        <v>-5940</v>
      </c>
      <c r="G98" s="2">
        <f t="shared" si="11"/>
        <v>-0.14094800000020768</v>
      </c>
      <c r="J98" s="1">
        <f t="shared" si="9"/>
        <v>-0.14094800000020768</v>
      </c>
      <c r="Q98" s="26">
        <f t="shared" si="12"/>
        <v>27582.908000000003</v>
      </c>
      <c r="AD98" s="1" t="s">
        <v>69</v>
      </c>
      <c r="AE98" s="1">
        <v>11</v>
      </c>
      <c r="AF98" s="1" t="s">
        <v>81</v>
      </c>
      <c r="AH98" s="1" t="s">
        <v>61</v>
      </c>
    </row>
    <row r="99" spans="1:34" x14ac:dyDescent="0.2">
      <c r="A99" s="1" t="s">
        <v>92</v>
      </c>
      <c r="B99" s="17" t="s">
        <v>49</v>
      </c>
      <c r="C99" s="2">
        <v>42604.398000000001</v>
      </c>
      <c r="D99" s="2"/>
      <c r="E99" s="1">
        <f t="shared" si="10"/>
        <v>-5935.6925273592842</v>
      </c>
      <c r="F99" s="1">
        <f t="shared" si="8"/>
        <v>-5935.5</v>
      </c>
      <c r="G99" s="2">
        <f t="shared" si="11"/>
        <v>-0.12734159999672556</v>
      </c>
      <c r="J99" s="1">
        <f t="shared" si="9"/>
        <v>-0.12734159999672556</v>
      </c>
      <c r="Q99" s="26">
        <f t="shared" si="12"/>
        <v>27585.898000000001</v>
      </c>
      <c r="AE99" s="1">
        <v>10</v>
      </c>
      <c r="AF99" s="1" t="s">
        <v>72</v>
      </c>
      <c r="AH99" s="1" t="s">
        <v>61</v>
      </c>
    </row>
    <row r="100" spans="1:34" x14ac:dyDescent="0.2">
      <c r="A100" s="1" t="s">
        <v>92</v>
      </c>
      <c r="B100" s="17"/>
      <c r="C100" s="2">
        <v>42607.377</v>
      </c>
      <c r="D100" s="2"/>
      <c r="E100" s="1">
        <f t="shared" si="10"/>
        <v>-5931.1885867514302</v>
      </c>
      <c r="F100" s="1">
        <f t="shared" si="8"/>
        <v>-5931</v>
      </c>
      <c r="G100" s="2">
        <f t="shared" si="11"/>
        <v>-0.12473519999912241</v>
      </c>
      <c r="J100" s="1">
        <f t="shared" si="9"/>
        <v>-0.12473519999912241</v>
      </c>
      <c r="Q100" s="26">
        <f t="shared" si="12"/>
        <v>27588.877</v>
      </c>
      <c r="AE100" s="1">
        <v>7</v>
      </c>
      <c r="AF100" s="1" t="s">
        <v>72</v>
      </c>
      <c r="AH100" s="1" t="s">
        <v>61</v>
      </c>
    </row>
    <row r="101" spans="1:34" x14ac:dyDescent="0.2">
      <c r="A101" s="1" t="s">
        <v>92</v>
      </c>
      <c r="B101" s="17"/>
      <c r="C101" s="2">
        <v>42652.332000000002</v>
      </c>
      <c r="D101" s="2"/>
      <c r="E101" s="1">
        <f t="shared" si="10"/>
        <v>-5863.2212654939167</v>
      </c>
      <c r="F101" s="1">
        <f t="shared" si="8"/>
        <v>-5863</v>
      </c>
      <c r="G101" s="2">
        <f t="shared" si="11"/>
        <v>-0.14634959999966668</v>
      </c>
      <c r="J101" s="1">
        <f t="shared" si="9"/>
        <v>-0.14634959999966668</v>
      </c>
      <c r="Q101" s="26">
        <f t="shared" si="12"/>
        <v>27633.832000000002</v>
      </c>
      <c r="AE101" s="1">
        <v>8</v>
      </c>
      <c r="AF101" s="1" t="s">
        <v>72</v>
      </c>
      <c r="AH101" s="1" t="s">
        <v>61</v>
      </c>
    </row>
    <row r="102" spans="1:34" x14ac:dyDescent="0.2">
      <c r="A102" s="1" t="s">
        <v>94</v>
      </c>
      <c r="B102" s="17"/>
      <c r="C102" s="2">
        <v>42878.548000000003</v>
      </c>
      <c r="D102" s="2"/>
      <c r="E102" s="1">
        <f t="shared" si="10"/>
        <v>-5521.2060158978948</v>
      </c>
      <c r="F102" s="1">
        <f t="shared" si="8"/>
        <v>-5521</v>
      </c>
      <c r="G102" s="2">
        <f t="shared" si="11"/>
        <v>-0.13626320000184933</v>
      </c>
      <c r="J102" s="1">
        <f t="shared" si="9"/>
        <v>-0.13626320000184933</v>
      </c>
      <c r="Q102" s="26">
        <f t="shared" si="12"/>
        <v>27860.048000000003</v>
      </c>
      <c r="AD102" s="1" t="s">
        <v>69</v>
      </c>
      <c r="AE102" s="1">
        <v>11</v>
      </c>
      <c r="AF102" s="1" t="s">
        <v>60</v>
      </c>
      <c r="AH102" s="1" t="s">
        <v>61</v>
      </c>
    </row>
    <row r="103" spans="1:34" x14ac:dyDescent="0.2">
      <c r="A103" s="1" t="s">
        <v>96</v>
      </c>
      <c r="B103" s="17" t="s">
        <v>49</v>
      </c>
      <c r="C103" s="2">
        <v>42920.557999999997</v>
      </c>
      <c r="D103" s="2"/>
      <c r="E103" s="1">
        <f t="shared" si="10"/>
        <v>-5457.6912307565826</v>
      </c>
      <c r="F103" s="1">
        <f t="shared" si="8"/>
        <v>-5457.5</v>
      </c>
      <c r="G103" s="2">
        <f t="shared" si="11"/>
        <v>-0.12648400000034599</v>
      </c>
      <c r="J103" s="1">
        <f t="shared" si="9"/>
        <v>-0.12648400000034599</v>
      </c>
      <c r="Q103" s="26">
        <f t="shared" si="12"/>
        <v>27902.057999999997</v>
      </c>
      <c r="AD103" s="1" t="s">
        <v>69</v>
      </c>
      <c r="AE103" s="1">
        <v>9</v>
      </c>
      <c r="AF103" s="1" t="s">
        <v>97</v>
      </c>
      <c r="AH103" s="1" t="s">
        <v>61</v>
      </c>
    </row>
    <row r="104" spans="1:34" x14ac:dyDescent="0.2">
      <c r="A104" s="1" t="s">
        <v>96</v>
      </c>
      <c r="B104" s="17"/>
      <c r="C104" s="2">
        <v>42921.546000000002</v>
      </c>
      <c r="D104" s="2"/>
      <c r="E104" s="1">
        <f t="shared" si="10"/>
        <v>-5456.1974767046922</v>
      </c>
      <c r="F104" s="1">
        <f t="shared" ref="F104:F135" si="13">ROUND(2*E104,0)/2</f>
        <v>-5456</v>
      </c>
      <c r="G104" s="2">
        <f t="shared" si="11"/>
        <v>-0.13061519999610027</v>
      </c>
      <c r="J104" s="1">
        <f t="shared" si="9"/>
        <v>-0.13061519999610027</v>
      </c>
      <c r="Q104" s="26">
        <f t="shared" si="12"/>
        <v>27903.046000000002</v>
      </c>
      <c r="AD104" s="1" t="s">
        <v>69</v>
      </c>
      <c r="AE104" s="1">
        <v>9</v>
      </c>
      <c r="AF104" s="1" t="s">
        <v>98</v>
      </c>
      <c r="AH104" s="1" t="s">
        <v>61</v>
      </c>
    </row>
    <row r="105" spans="1:34" x14ac:dyDescent="0.2">
      <c r="A105" s="1" t="s">
        <v>96</v>
      </c>
      <c r="B105" s="17"/>
      <c r="C105" s="2">
        <v>42927.495999999999</v>
      </c>
      <c r="D105" s="2"/>
      <c r="E105" s="1">
        <f t="shared" si="10"/>
        <v>-5447.2016906634954</v>
      </c>
      <c r="F105" s="1">
        <f t="shared" si="13"/>
        <v>-5447</v>
      </c>
      <c r="G105" s="2">
        <f t="shared" si="11"/>
        <v>-0.13340240000252379</v>
      </c>
      <c r="J105" s="1">
        <f t="shared" si="9"/>
        <v>-0.13340240000252379</v>
      </c>
      <c r="Q105" s="26">
        <f t="shared" si="12"/>
        <v>27908.995999999999</v>
      </c>
      <c r="AD105" s="1" t="s">
        <v>69</v>
      </c>
      <c r="AE105" s="1">
        <v>9</v>
      </c>
      <c r="AF105" s="1" t="s">
        <v>99</v>
      </c>
      <c r="AH105" s="1" t="s">
        <v>61</v>
      </c>
    </row>
    <row r="106" spans="1:34" x14ac:dyDescent="0.2">
      <c r="A106" s="1" t="s">
        <v>96</v>
      </c>
      <c r="B106" s="17"/>
      <c r="C106" s="2">
        <v>42931.436999999998</v>
      </c>
      <c r="D106" s="2"/>
      <c r="E106" s="1">
        <f t="shared" si="10"/>
        <v>-5441.2433053209134</v>
      </c>
      <c r="F106" s="1">
        <f t="shared" si="13"/>
        <v>-5441</v>
      </c>
      <c r="G106" s="2">
        <f t="shared" si="11"/>
        <v>-0.16092720000597183</v>
      </c>
      <c r="J106" s="1">
        <f t="shared" si="9"/>
        <v>-0.16092720000597183</v>
      </c>
      <c r="Q106" s="26">
        <f t="shared" si="12"/>
        <v>27912.936999999998</v>
      </c>
      <c r="AD106" s="1" t="s">
        <v>69</v>
      </c>
      <c r="AE106" s="1">
        <v>12</v>
      </c>
      <c r="AF106" s="1" t="s">
        <v>99</v>
      </c>
      <c r="AH106" s="1" t="s">
        <v>61</v>
      </c>
    </row>
    <row r="107" spans="1:34" x14ac:dyDescent="0.2">
      <c r="A107" s="1" t="s">
        <v>96</v>
      </c>
      <c r="B107" s="17"/>
      <c r="C107" s="2">
        <v>42931.478000000003</v>
      </c>
      <c r="D107" s="2"/>
      <c r="E107" s="1">
        <f t="shared" si="10"/>
        <v>-5441.1813175515463</v>
      </c>
      <c r="F107" s="1">
        <f t="shared" si="13"/>
        <v>-5441</v>
      </c>
      <c r="G107" s="2">
        <f t="shared" si="11"/>
        <v>-0.11992720000125701</v>
      </c>
      <c r="J107" s="1">
        <f t="shared" si="9"/>
        <v>-0.11992720000125701</v>
      </c>
      <c r="Q107" s="26">
        <f t="shared" si="12"/>
        <v>27912.978000000003</v>
      </c>
      <c r="AD107" s="1" t="s">
        <v>69</v>
      </c>
      <c r="AE107" s="1">
        <v>15</v>
      </c>
      <c r="AF107" s="1" t="s">
        <v>97</v>
      </c>
      <c r="AH107" s="1" t="s">
        <v>61</v>
      </c>
    </row>
    <row r="108" spans="1:34" x14ac:dyDescent="0.2">
      <c r="A108" s="1" t="s">
        <v>96</v>
      </c>
      <c r="B108" s="17"/>
      <c r="C108" s="2">
        <v>42933.434000000001</v>
      </c>
      <c r="D108" s="2"/>
      <c r="E108" s="1">
        <f t="shared" si="10"/>
        <v>-5438.2240473840548</v>
      </c>
      <c r="F108" s="1">
        <f t="shared" si="13"/>
        <v>-5438</v>
      </c>
      <c r="G108" s="2">
        <f t="shared" si="11"/>
        <v>-0.14818959999684012</v>
      </c>
      <c r="J108" s="1">
        <f t="shared" si="9"/>
        <v>-0.14818959999684012</v>
      </c>
      <c r="Q108" s="26">
        <f t="shared" si="12"/>
        <v>27914.934000000001</v>
      </c>
      <c r="AD108" s="1" t="s">
        <v>69</v>
      </c>
      <c r="AE108" s="1">
        <v>10</v>
      </c>
      <c r="AF108" s="1" t="s">
        <v>99</v>
      </c>
      <c r="AH108" s="1" t="s">
        <v>61</v>
      </c>
    </row>
    <row r="109" spans="1:34" x14ac:dyDescent="0.2">
      <c r="A109" s="1" t="s">
        <v>96</v>
      </c>
      <c r="B109" s="17"/>
      <c r="C109" s="2">
        <v>42935.423000000003</v>
      </c>
      <c r="D109" s="2"/>
      <c r="E109" s="1">
        <f t="shared" si="10"/>
        <v>-5435.2168846217091</v>
      </c>
      <c r="F109" s="1">
        <f t="shared" si="13"/>
        <v>-5435</v>
      </c>
      <c r="G109" s="2">
        <f t="shared" si="11"/>
        <v>-0.14345199999661418</v>
      </c>
      <c r="J109" s="1">
        <f t="shared" si="9"/>
        <v>-0.14345199999661418</v>
      </c>
      <c r="Q109" s="26">
        <f t="shared" si="12"/>
        <v>27916.923000000003</v>
      </c>
      <c r="AD109" s="1" t="s">
        <v>69</v>
      </c>
      <c r="AE109" s="1">
        <v>10</v>
      </c>
      <c r="AF109" s="1" t="s">
        <v>72</v>
      </c>
      <c r="AH109" s="1" t="s">
        <v>61</v>
      </c>
    </row>
    <row r="110" spans="1:34" x14ac:dyDescent="0.2">
      <c r="A110" s="1" t="s">
        <v>96</v>
      </c>
      <c r="B110" s="17"/>
      <c r="C110" s="2">
        <v>42935.434000000001</v>
      </c>
      <c r="D110" s="2"/>
      <c r="E110" s="1">
        <f t="shared" si="10"/>
        <v>-5435.2002537567605</v>
      </c>
      <c r="F110" s="1">
        <f t="shared" si="13"/>
        <v>-5435</v>
      </c>
      <c r="G110" s="2">
        <f t="shared" si="11"/>
        <v>-0.13245199999801116</v>
      </c>
      <c r="J110" s="1">
        <f t="shared" si="9"/>
        <v>-0.13245199999801116</v>
      </c>
      <c r="Q110" s="26">
        <f t="shared" si="12"/>
        <v>27916.934000000001</v>
      </c>
      <c r="AD110" s="1" t="s">
        <v>69</v>
      </c>
      <c r="AE110" s="1">
        <v>15</v>
      </c>
      <c r="AF110" s="1" t="s">
        <v>99</v>
      </c>
      <c r="AH110" s="1" t="s">
        <v>61</v>
      </c>
    </row>
    <row r="111" spans="1:34" x14ac:dyDescent="0.2">
      <c r="A111" s="1" t="s">
        <v>96</v>
      </c>
      <c r="B111" s="17"/>
      <c r="C111" s="2">
        <v>42937.400999999998</v>
      </c>
      <c r="D111" s="2"/>
      <c r="E111" s="1">
        <f t="shared" si="10"/>
        <v>-5432.2263527243213</v>
      </c>
      <c r="F111" s="1">
        <f t="shared" si="13"/>
        <v>-5432</v>
      </c>
      <c r="G111" s="2">
        <f t="shared" si="11"/>
        <v>-0.14971440000226721</v>
      </c>
      <c r="J111" s="1">
        <f t="shared" si="9"/>
        <v>-0.14971440000226721</v>
      </c>
      <c r="Q111" s="26">
        <f t="shared" si="12"/>
        <v>27918.900999999998</v>
      </c>
      <c r="AD111" s="1" t="s">
        <v>69</v>
      </c>
      <c r="AE111" s="1">
        <v>10</v>
      </c>
      <c r="AF111" s="1" t="s">
        <v>99</v>
      </c>
      <c r="AH111" s="1" t="s">
        <v>61</v>
      </c>
    </row>
    <row r="112" spans="1:34" x14ac:dyDescent="0.2">
      <c r="A112" s="1" t="s">
        <v>96</v>
      </c>
      <c r="B112" s="17"/>
      <c r="C112" s="2">
        <v>42937.408000000003</v>
      </c>
      <c r="D112" s="2"/>
      <c r="E112" s="1">
        <f t="shared" si="10"/>
        <v>-5432.2157694466177</v>
      </c>
      <c r="F112" s="1">
        <f t="shared" si="13"/>
        <v>-5432</v>
      </c>
      <c r="G112" s="2">
        <f t="shared" si="11"/>
        <v>-0.14271439999720315</v>
      </c>
      <c r="J112" s="1">
        <f t="shared" si="9"/>
        <v>-0.14271439999720315</v>
      </c>
      <c r="Q112" s="26">
        <f t="shared" si="12"/>
        <v>27918.908000000003</v>
      </c>
      <c r="AD112" s="1" t="s">
        <v>69</v>
      </c>
      <c r="AE112" s="1">
        <v>10</v>
      </c>
      <c r="AF112" s="1" t="s">
        <v>72</v>
      </c>
      <c r="AH112" s="1" t="s">
        <v>61</v>
      </c>
    </row>
    <row r="113" spans="1:34" x14ac:dyDescent="0.2">
      <c r="A113" s="1" t="s">
        <v>100</v>
      </c>
      <c r="B113" s="17" t="s">
        <v>49</v>
      </c>
      <c r="C113" s="2">
        <v>42979.430999999997</v>
      </c>
      <c r="D113" s="2"/>
      <c r="E113" s="1">
        <f t="shared" si="10"/>
        <v>-5368.6813296467299</v>
      </c>
      <c r="F113" s="1">
        <f t="shared" si="13"/>
        <v>-5368.5</v>
      </c>
      <c r="G113" s="2">
        <f t="shared" si="11"/>
        <v>-0.11993520000396529</v>
      </c>
      <c r="J113" s="1">
        <f t="shared" si="9"/>
        <v>-0.11993520000396529</v>
      </c>
      <c r="Q113" s="26">
        <f t="shared" si="12"/>
        <v>27960.930999999997</v>
      </c>
      <c r="AD113" s="1" t="s">
        <v>69</v>
      </c>
      <c r="AE113" s="1">
        <v>11</v>
      </c>
      <c r="AF113" s="1" t="s">
        <v>99</v>
      </c>
      <c r="AH113" s="1" t="s">
        <v>61</v>
      </c>
    </row>
    <row r="114" spans="1:34" x14ac:dyDescent="0.2">
      <c r="A114" s="1" t="s">
        <v>100</v>
      </c>
      <c r="B114" s="17"/>
      <c r="C114" s="2">
        <v>42980.391000000003</v>
      </c>
      <c r="D114" s="2"/>
      <c r="E114" s="1">
        <f t="shared" si="10"/>
        <v>-5367.229908705619</v>
      </c>
      <c r="F114" s="1">
        <f t="shared" si="13"/>
        <v>-5367</v>
      </c>
      <c r="G114" s="2">
        <f t="shared" si="11"/>
        <v>-0.15206639999814797</v>
      </c>
      <c r="J114" s="1">
        <f t="shared" si="9"/>
        <v>-0.15206639999814797</v>
      </c>
      <c r="Q114" s="26">
        <f t="shared" si="12"/>
        <v>27961.891000000003</v>
      </c>
      <c r="AD114" s="1" t="s">
        <v>69</v>
      </c>
      <c r="AE114" s="1">
        <v>9</v>
      </c>
      <c r="AF114" s="1" t="s">
        <v>72</v>
      </c>
      <c r="AH114" s="1" t="s">
        <v>61</v>
      </c>
    </row>
    <row r="115" spans="1:34" x14ac:dyDescent="0.2">
      <c r="A115" s="1" t="s">
        <v>100</v>
      </c>
      <c r="B115" s="17"/>
      <c r="C115" s="2">
        <v>42980.423000000003</v>
      </c>
      <c r="D115" s="2"/>
      <c r="E115" s="1">
        <f t="shared" si="10"/>
        <v>-5367.1815280075834</v>
      </c>
      <c r="F115" s="1">
        <f t="shared" si="13"/>
        <v>-5367</v>
      </c>
      <c r="G115" s="2">
        <f t="shared" si="11"/>
        <v>-0.12006639999890467</v>
      </c>
      <c r="J115" s="1">
        <f t="shared" ref="J115:J146" si="14">+G115</f>
        <v>-0.12006639999890467</v>
      </c>
      <c r="Q115" s="26">
        <f t="shared" si="12"/>
        <v>27961.923000000003</v>
      </c>
      <c r="AD115" s="1" t="s">
        <v>69</v>
      </c>
      <c r="AE115" s="1">
        <v>8</v>
      </c>
      <c r="AF115" s="1" t="s">
        <v>99</v>
      </c>
      <c r="AH115" s="1" t="s">
        <v>61</v>
      </c>
    </row>
    <row r="116" spans="1:34" x14ac:dyDescent="0.2">
      <c r="A116" s="1" t="s">
        <v>100</v>
      </c>
      <c r="B116" s="17" t="s">
        <v>49</v>
      </c>
      <c r="C116" s="2">
        <v>42981.434000000001</v>
      </c>
      <c r="D116" s="2"/>
      <c r="E116" s="1">
        <f t="shared" si="10"/>
        <v>-5365.6530003289881</v>
      </c>
      <c r="F116" s="1">
        <f t="shared" si="13"/>
        <v>-5365.5</v>
      </c>
      <c r="G116" s="2">
        <f t="shared" si="11"/>
        <v>-0.10119760000088718</v>
      </c>
      <c r="J116" s="1">
        <f t="shared" si="14"/>
        <v>-0.10119760000088718</v>
      </c>
      <c r="Q116" s="26">
        <f t="shared" si="12"/>
        <v>27962.934000000001</v>
      </c>
      <c r="AD116" s="1" t="s">
        <v>69</v>
      </c>
      <c r="AE116" s="1">
        <v>6</v>
      </c>
      <c r="AF116" s="1" t="s">
        <v>99</v>
      </c>
      <c r="AH116" s="1" t="s">
        <v>61</v>
      </c>
    </row>
    <row r="117" spans="1:34" x14ac:dyDescent="0.2">
      <c r="A117" s="1" t="s">
        <v>100</v>
      </c>
      <c r="B117" s="17"/>
      <c r="C117" s="2">
        <v>42982.406000000003</v>
      </c>
      <c r="D117" s="2"/>
      <c r="E117" s="1">
        <f t="shared" si="10"/>
        <v>-5364.183436626121</v>
      </c>
      <c r="F117" s="1">
        <f t="shared" si="13"/>
        <v>-5364</v>
      </c>
      <c r="G117" s="2">
        <f t="shared" ref="G117:G148" si="15">+C117-(C$7+F117*C$8)</f>
        <v>-0.12132879999990109</v>
      </c>
      <c r="J117" s="1">
        <f t="shared" si="14"/>
        <v>-0.12132879999990109</v>
      </c>
      <c r="Q117" s="26">
        <f t="shared" si="12"/>
        <v>27963.906000000003</v>
      </c>
      <c r="AD117" s="1" t="s">
        <v>69</v>
      </c>
      <c r="AE117" s="1">
        <v>7</v>
      </c>
      <c r="AF117" s="1" t="s">
        <v>99</v>
      </c>
      <c r="AH117" s="1" t="s">
        <v>61</v>
      </c>
    </row>
    <row r="118" spans="1:34" x14ac:dyDescent="0.2">
      <c r="A118" s="1" t="s">
        <v>100</v>
      </c>
      <c r="B118" s="17"/>
      <c r="C118" s="2">
        <v>42984.379000000001</v>
      </c>
      <c r="D118" s="2"/>
      <c r="E118" s="1">
        <f t="shared" si="10"/>
        <v>-5361.2004642127977</v>
      </c>
      <c r="F118" s="1">
        <f t="shared" si="13"/>
        <v>-5361</v>
      </c>
      <c r="G118" s="2">
        <f t="shared" si="15"/>
        <v>-0.13259120000293478</v>
      </c>
      <c r="J118" s="1">
        <f t="shared" si="14"/>
        <v>-0.13259120000293478</v>
      </c>
      <c r="Q118" s="26">
        <f t="shared" si="12"/>
        <v>27965.879000000001</v>
      </c>
      <c r="AD118" s="1" t="s">
        <v>69</v>
      </c>
      <c r="AE118" s="1">
        <v>14</v>
      </c>
      <c r="AF118" s="1" t="s">
        <v>98</v>
      </c>
      <c r="AH118" s="1" t="s">
        <v>61</v>
      </c>
    </row>
    <row r="119" spans="1:34" x14ac:dyDescent="0.2">
      <c r="A119" s="1" t="s">
        <v>100</v>
      </c>
      <c r="B119" s="17"/>
      <c r="C119" s="2">
        <v>42988.355000000003</v>
      </c>
      <c r="D119" s="2"/>
      <c r="E119" s="1">
        <f t="shared" si="10"/>
        <v>-5355.1891624817326</v>
      </c>
      <c r="F119" s="1">
        <f t="shared" si="13"/>
        <v>-5355</v>
      </c>
      <c r="G119" s="2">
        <f t="shared" si="15"/>
        <v>-0.1251159999956144</v>
      </c>
      <c r="J119" s="1">
        <f t="shared" si="14"/>
        <v>-0.1251159999956144</v>
      </c>
      <c r="Q119" s="26">
        <f t="shared" si="12"/>
        <v>27969.855000000003</v>
      </c>
      <c r="AD119" s="1" t="s">
        <v>69</v>
      </c>
      <c r="AE119" s="1">
        <v>14</v>
      </c>
      <c r="AF119" s="1" t="s">
        <v>98</v>
      </c>
      <c r="AH119" s="1" t="s">
        <v>61</v>
      </c>
    </row>
    <row r="120" spans="1:34" x14ac:dyDescent="0.2">
      <c r="A120" s="1" t="s">
        <v>101</v>
      </c>
      <c r="B120" s="17"/>
      <c r="C120" s="2">
        <v>43251.591</v>
      </c>
      <c r="D120" s="2"/>
      <c r="E120" s="1">
        <f t="shared" si="10"/>
        <v>-4957.2034928444955</v>
      </c>
      <c r="F120" s="1">
        <f t="shared" si="13"/>
        <v>-4957</v>
      </c>
      <c r="G120" s="2">
        <f t="shared" si="15"/>
        <v>-0.13459439999860479</v>
      </c>
      <c r="J120" s="1">
        <f t="shared" si="14"/>
        <v>-0.13459439999860479</v>
      </c>
      <c r="Q120" s="26">
        <f t="shared" si="12"/>
        <v>28233.091</v>
      </c>
      <c r="AD120" s="1" t="s">
        <v>69</v>
      </c>
      <c r="AE120" s="1">
        <v>8</v>
      </c>
      <c r="AF120" s="1" t="s">
        <v>72</v>
      </c>
      <c r="AH120" s="1" t="s">
        <v>61</v>
      </c>
    </row>
    <row r="121" spans="1:34" x14ac:dyDescent="0.2">
      <c r="A121" s="1" t="s">
        <v>101</v>
      </c>
      <c r="B121" s="17"/>
      <c r="C121" s="2">
        <v>43255.561999999998</v>
      </c>
      <c r="D121" s="2"/>
      <c r="E121" s="1">
        <f t="shared" si="10"/>
        <v>-4951.199750597506</v>
      </c>
      <c r="F121" s="1">
        <f t="shared" si="13"/>
        <v>-4951</v>
      </c>
      <c r="G121" s="2">
        <f t="shared" si="15"/>
        <v>-0.13211920000321697</v>
      </c>
      <c r="J121" s="1">
        <f t="shared" si="14"/>
        <v>-0.13211920000321697</v>
      </c>
      <c r="Q121" s="26">
        <f t="shared" si="12"/>
        <v>28237.061999999998</v>
      </c>
      <c r="AD121" s="1" t="s">
        <v>69</v>
      </c>
      <c r="AE121" s="1">
        <v>10</v>
      </c>
      <c r="AF121" s="1" t="s">
        <v>60</v>
      </c>
      <c r="AH121" s="1" t="s">
        <v>61</v>
      </c>
    </row>
    <row r="122" spans="1:34" x14ac:dyDescent="0.2">
      <c r="A122" s="1" t="s">
        <v>101</v>
      </c>
      <c r="B122" s="17"/>
      <c r="C122" s="2">
        <v>43273.415999999997</v>
      </c>
      <c r="D122" s="2"/>
      <c r="E122" s="1">
        <f t="shared" si="10"/>
        <v>-4924.2063448866493</v>
      </c>
      <c r="F122" s="1">
        <f t="shared" si="13"/>
        <v>-4924</v>
      </c>
      <c r="G122" s="2">
        <f t="shared" si="15"/>
        <v>-0.13648080000712071</v>
      </c>
      <c r="J122" s="1">
        <f t="shared" si="14"/>
        <v>-0.13648080000712071</v>
      </c>
      <c r="Q122" s="26">
        <f t="shared" si="12"/>
        <v>28254.915999999997</v>
      </c>
      <c r="AD122" s="1" t="s">
        <v>69</v>
      </c>
      <c r="AE122" s="1">
        <v>8</v>
      </c>
      <c r="AF122" s="1" t="s">
        <v>72</v>
      </c>
      <c r="AH122" s="1" t="s">
        <v>61</v>
      </c>
    </row>
    <row r="123" spans="1:34" x14ac:dyDescent="0.2">
      <c r="A123" s="1" t="s">
        <v>101</v>
      </c>
      <c r="B123" s="17"/>
      <c r="C123" s="2">
        <v>43292.595000000001</v>
      </c>
      <c r="D123" s="2"/>
      <c r="E123" s="1">
        <f t="shared" si="10"/>
        <v>-4895.2096758977032</v>
      </c>
      <c r="F123" s="1">
        <f t="shared" si="13"/>
        <v>-4895</v>
      </c>
      <c r="G123" s="2">
        <f t="shared" si="15"/>
        <v>-0.13868399999773828</v>
      </c>
      <c r="J123" s="1">
        <f t="shared" si="14"/>
        <v>-0.13868399999773828</v>
      </c>
      <c r="Q123" s="26">
        <f t="shared" si="12"/>
        <v>28274.095000000001</v>
      </c>
      <c r="AD123" s="1" t="s">
        <v>69</v>
      </c>
      <c r="AE123" s="1">
        <v>9</v>
      </c>
      <c r="AF123" s="1" t="s">
        <v>72</v>
      </c>
      <c r="AH123" s="1" t="s">
        <v>61</v>
      </c>
    </row>
    <row r="124" spans="1:34" x14ac:dyDescent="0.2">
      <c r="A124" s="1" t="s">
        <v>101</v>
      </c>
      <c r="B124" s="17"/>
      <c r="C124" s="2">
        <v>43306.485999999997</v>
      </c>
      <c r="D124" s="2"/>
      <c r="E124" s="1">
        <f t="shared" si="10"/>
        <v>-4874.2079172593358</v>
      </c>
      <c r="F124" s="1">
        <f t="shared" si="13"/>
        <v>-4874</v>
      </c>
      <c r="G124" s="2">
        <f t="shared" si="15"/>
        <v>-0.13752080000267597</v>
      </c>
      <c r="J124" s="1">
        <f t="shared" si="14"/>
        <v>-0.13752080000267597</v>
      </c>
      <c r="Q124" s="26">
        <f t="shared" si="12"/>
        <v>28287.985999999997</v>
      </c>
      <c r="AD124" s="1" t="s">
        <v>69</v>
      </c>
      <c r="AE124" s="1">
        <v>14</v>
      </c>
      <c r="AF124" s="1" t="s">
        <v>98</v>
      </c>
      <c r="AH124" s="1" t="s">
        <v>61</v>
      </c>
    </row>
    <row r="125" spans="1:34" x14ac:dyDescent="0.2">
      <c r="A125" s="1" t="s">
        <v>101</v>
      </c>
      <c r="B125" s="17"/>
      <c r="C125" s="2">
        <v>43308.480000000003</v>
      </c>
      <c r="D125" s="2"/>
      <c r="E125" s="1">
        <f t="shared" si="10"/>
        <v>-4871.1931950129137</v>
      </c>
      <c r="F125" s="1">
        <f t="shared" si="13"/>
        <v>-4871</v>
      </c>
      <c r="G125" s="2">
        <f t="shared" si="15"/>
        <v>-0.12778319999779342</v>
      </c>
      <c r="J125" s="1">
        <f t="shared" si="14"/>
        <v>-0.12778319999779342</v>
      </c>
      <c r="Q125" s="26">
        <f t="shared" si="12"/>
        <v>28289.980000000003</v>
      </c>
      <c r="AD125" s="1" t="s">
        <v>69</v>
      </c>
      <c r="AE125" s="1">
        <v>13</v>
      </c>
      <c r="AF125" s="1" t="s">
        <v>98</v>
      </c>
      <c r="AH125" s="1" t="s">
        <v>61</v>
      </c>
    </row>
    <row r="126" spans="1:34" x14ac:dyDescent="0.2">
      <c r="A126" s="1" t="s">
        <v>101</v>
      </c>
      <c r="B126" s="17"/>
      <c r="C126" s="2">
        <v>43312.425999999999</v>
      </c>
      <c r="D126" s="2"/>
      <c r="E126" s="1">
        <f t="shared" si="10"/>
        <v>-4865.2272501862681</v>
      </c>
      <c r="F126" s="1">
        <f t="shared" si="13"/>
        <v>-4865</v>
      </c>
      <c r="G126" s="2">
        <f t="shared" si="15"/>
        <v>-0.1503080000038608</v>
      </c>
      <c r="J126" s="1">
        <f t="shared" si="14"/>
        <v>-0.1503080000038608</v>
      </c>
      <c r="Q126" s="26">
        <f t="shared" si="12"/>
        <v>28293.925999999999</v>
      </c>
      <c r="AD126" s="1" t="s">
        <v>69</v>
      </c>
      <c r="AE126" s="1">
        <v>13</v>
      </c>
      <c r="AF126" s="1" t="s">
        <v>99</v>
      </c>
      <c r="AH126" s="1" t="s">
        <v>61</v>
      </c>
    </row>
    <row r="127" spans="1:34" x14ac:dyDescent="0.2">
      <c r="A127" s="1" t="s">
        <v>101</v>
      </c>
      <c r="B127" s="17"/>
      <c r="C127" s="2">
        <v>43312.44</v>
      </c>
      <c r="D127" s="2"/>
      <c r="E127" s="1">
        <f t="shared" si="10"/>
        <v>-4865.2060836308719</v>
      </c>
      <c r="F127" s="1">
        <f t="shared" si="13"/>
        <v>-4865</v>
      </c>
      <c r="G127" s="2">
        <f t="shared" si="15"/>
        <v>-0.13630800000100862</v>
      </c>
      <c r="J127" s="1">
        <f t="shared" si="14"/>
        <v>-0.13630800000100862</v>
      </c>
      <c r="Q127" s="26">
        <f t="shared" si="12"/>
        <v>28293.940000000002</v>
      </c>
      <c r="AD127" s="1" t="s">
        <v>69</v>
      </c>
      <c r="AE127" s="1">
        <v>21</v>
      </c>
      <c r="AF127" s="1" t="s">
        <v>98</v>
      </c>
      <c r="AH127" s="1" t="s">
        <v>61</v>
      </c>
    </row>
    <row r="128" spans="1:34" x14ac:dyDescent="0.2">
      <c r="A128" s="1" t="s">
        <v>105</v>
      </c>
      <c r="B128" s="17"/>
      <c r="C128" s="2">
        <v>43312.447999999997</v>
      </c>
      <c r="D128" s="2"/>
      <c r="E128" s="1">
        <f t="shared" si="10"/>
        <v>-4865.1939884563717</v>
      </c>
      <c r="F128" s="1">
        <f t="shared" si="13"/>
        <v>-4865</v>
      </c>
      <c r="G128" s="2">
        <f t="shared" si="15"/>
        <v>-0.12830800000665477</v>
      </c>
      <c r="J128" s="1">
        <f t="shared" si="14"/>
        <v>-0.12830800000665477</v>
      </c>
      <c r="Q128" s="26">
        <f t="shared" si="12"/>
        <v>28293.947999999997</v>
      </c>
      <c r="AD128" s="1" t="s">
        <v>69</v>
      </c>
      <c r="AE128" s="1">
        <v>9</v>
      </c>
      <c r="AF128" s="1" t="s">
        <v>106</v>
      </c>
      <c r="AH128" s="1" t="s">
        <v>61</v>
      </c>
    </row>
    <row r="129" spans="1:34" x14ac:dyDescent="0.2">
      <c r="A129" s="1" t="s">
        <v>101</v>
      </c>
      <c r="B129" s="17"/>
      <c r="C129" s="2">
        <v>43314.43</v>
      </c>
      <c r="D129" s="2"/>
      <c r="E129" s="1">
        <f t="shared" si="10"/>
        <v>-4862.1974089717178</v>
      </c>
      <c r="F129" s="1">
        <f t="shared" si="13"/>
        <v>-4862</v>
      </c>
      <c r="G129" s="2">
        <f t="shared" si="15"/>
        <v>-0.13057040000421694</v>
      </c>
      <c r="J129" s="1">
        <f t="shared" si="14"/>
        <v>-0.13057040000421694</v>
      </c>
      <c r="Q129" s="26">
        <f t="shared" si="12"/>
        <v>28295.93</v>
      </c>
      <c r="AD129" s="1" t="s">
        <v>69</v>
      </c>
      <c r="AE129" s="1">
        <v>15</v>
      </c>
      <c r="AF129" s="1" t="s">
        <v>98</v>
      </c>
      <c r="AH129" s="1" t="s">
        <v>61</v>
      </c>
    </row>
    <row r="130" spans="1:34" x14ac:dyDescent="0.2">
      <c r="A130" s="1" t="s">
        <v>105</v>
      </c>
      <c r="B130" s="17"/>
      <c r="C130" s="2">
        <v>43359.396999999997</v>
      </c>
      <c r="D130" s="2"/>
      <c r="E130" s="1">
        <f t="shared" si="10"/>
        <v>-4794.2119449524471</v>
      </c>
      <c r="F130" s="1">
        <f t="shared" si="13"/>
        <v>-4794</v>
      </c>
      <c r="G130" s="2">
        <f t="shared" si="15"/>
        <v>-0.14018480000231648</v>
      </c>
      <c r="J130" s="1">
        <f t="shared" si="14"/>
        <v>-0.14018480000231648</v>
      </c>
      <c r="Q130" s="26">
        <f t="shared" si="12"/>
        <v>28340.896999999997</v>
      </c>
      <c r="AD130" s="1" t="s">
        <v>69</v>
      </c>
      <c r="AE130" s="1">
        <v>10</v>
      </c>
      <c r="AF130" s="1" t="s">
        <v>72</v>
      </c>
      <c r="AH130" s="1" t="s">
        <v>61</v>
      </c>
    </row>
    <row r="131" spans="1:34" x14ac:dyDescent="0.2">
      <c r="A131" s="1" t="s">
        <v>105</v>
      </c>
      <c r="B131" s="17" t="s">
        <v>49</v>
      </c>
      <c r="C131" s="2">
        <v>43359.413999999997</v>
      </c>
      <c r="D131" s="2"/>
      <c r="E131" s="1">
        <f t="shared" si="10"/>
        <v>-4794.1862427066153</v>
      </c>
      <c r="F131" s="1">
        <f t="shared" si="13"/>
        <v>-4794</v>
      </c>
      <c r="G131" s="2">
        <f t="shared" si="15"/>
        <v>-0.1231848000024911</v>
      </c>
      <c r="J131" s="1">
        <f t="shared" si="14"/>
        <v>-0.1231848000024911</v>
      </c>
      <c r="Q131" s="26">
        <f t="shared" si="12"/>
        <v>28340.913999999997</v>
      </c>
      <c r="AD131" s="1" t="s">
        <v>69</v>
      </c>
      <c r="AE131" s="1">
        <v>16</v>
      </c>
      <c r="AF131" s="1" t="s">
        <v>98</v>
      </c>
      <c r="AH131" s="1" t="s">
        <v>61</v>
      </c>
    </row>
    <row r="132" spans="1:34" x14ac:dyDescent="0.2">
      <c r="A132" s="1" t="s">
        <v>105</v>
      </c>
      <c r="B132" s="17" t="s">
        <v>49</v>
      </c>
      <c r="C132" s="2">
        <v>43361.375</v>
      </c>
      <c r="D132" s="2"/>
      <c r="E132" s="1">
        <f t="shared" si="10"/>
        <v>-4791.2214130550483</v>
      </c>
      <c r="F132" s="1">
        <f t="shared" si="13"/>
        <v>-4791</v>
      </c>
      <c r="G132" s="2">
        <f t="shared" si="15"/>
        <v>-0.14644720000069356</v>
      </c>
      <c r="J132" s="1">
        <f t="shared" si="14"/>
        <v>-0.14644720000069356</v>
      </c>
      <c r="Q132" s="26">
        <f t="shared" si="12"/>
        <v>28342.875</v>
      </c>
      <c r="AD132" s="1" t="s">
        <v>69</v>
      </c>
      <c r="AE132" s="1">
        <v>12</v>
      </c>
      <c r="AF132" s="1" t="s">
        <v>106</v>
      </c>
      <c r="AH132" s="1" t="s">
        <v>61</v>
      </c>
    </row>
    <row r="133" spans="1:34" x14ac:dyDescent="0.2">
      <c r="A133" s="1" t="s">
        <v>107</v>
      </c>
      <c r="B133" s="17"/>
      <c r="C133" s="2">
        <v>43361.391000000003</v>
      </c>
      <c r="D133" s="2"/>
      <c r="E133" s="1">
        <f t="shared" si="10"/>
        <v>-4791.1972227060251</v>
      </c>
      <c r="F133" s="1">
        <f t="shared" si="13"/>
        <v>-4791</v>
      </c>
      <c r="G133" s="2">
        <f t="shared" si="15"/>
        <v>-0.13044719999743393</v>
      </c>
      <c r="J133" s="1">
        <f t="shared" si="14"/>
        <v>-0.13044719999743393</v>
      </c>
      <c r="Q133" s="26">
        <f t="shared" si="12"/>
        <v>28342.891000000003</v>
      </c>
      <c r="AD133" s="1" t="s">
        <v>69</v>
      </c>
      <c r="AE133" s="1">
        <v>12</v>
      </c>
      <c r="AF133" s="1" t="s">
        <v>97</v>
      </c>
      <c r="AH133" s="1" t="s">
        <v>61</v>
      </c>
    </row>
    <row r="134" spans="1:34" x14ac:dyDescent="0.2">
      <c r="A134" s="1" t="s">
        <v>107</v>
      </c>
      <c r="B134" s="17"/>
      <c r="C134" s="2">
        <v>43361.394</v>
      </c>
      <c r="D134" s="2"/>
      <c r="E134" s="1">
        <f t="shared" si="10"/>
        <v>-4791.1926870155894</v>
      </c>
      <c r="F134" s="1">
        <f t="shared" si="13"/>
        <v>-4791</v>
      </c>
      <c r="G134" s="2">
        <f t="shared" si="15"/>
        <v>-0.12744720000046073</v>
      </c>
      <c r="J134" s="1">
        <f t="shared" si="14"/>
        <v>-0.12744720000046073</v>
      </c>
      <c r="Q134" s="26">
        <f t="shared" si="12"/>
        <v>28342.894</v>
      </c>
      <c r="AD134" s="1" t="s">
        <v>69</v>
      </c>
      <c r="AE134" s="1">
        <v>17</v>
      </c>
      <c r="AF134" s="1" t="s">
        <v>108</v>
      </c>
      <c r="AH134" s="1" t="s">
        <v>61</v>
      </c>
    </row>
    <row r="135" spans="1:34" x14ac:dyDescent="0.2">
      <c r="A135" s="1" t="s">
        <v>105</v>
      </c>
      <c r="B135" s="17"/>
      <c r="C135" s="2">
        <v>43365.353000000003</v>
      </c>
      <c r="D135" s="2"/>
      <c r="E135" s="1">
        <f t="shared" si="10"/>
        <v>-4785.2070875303561</v>
      </c>
      <c r="F135" s="1">
        <f t="shared" si="13"/>
        <v>-4785</v>
      </c>
      <c r="G135" s="2">
        <f t="shared" si="15"/>
        <v>-0.13697200000024168</v>
      </c>
      <c r="J135" s="1">
        <f t="shared" si="14"/>
        <v>-0.13697200000024168</v>
      </c>
      <c r="Q135" s="26">
        <f t="shared" si="12"/>
        <v>28346.853000000003</v>
      </c>
      <c r="AD135" s="1" t="s">
        <v>69</v>
      </c>
      <c r="AE135" s="1">
        <v>10</v>
      </c>
      <c r="AF135" s="1" t="s">
        <v>106</v>
      </c>
      <c r="AH135" s="1" t="s">
        <v>61</v>
      </c>
    </row>
    <row r="136" spans="1:34" x14ac:dyDescent="0.2">
      <c r="A136" s="1" t="s">
        <v>109</v>
      </c>
      <c r="B136" s="17"/>
      <c r="C136" s="2">
        <v>43501.642999999996</v>
      </c>
      <c r="D136" s="2"/>
      <c r="E136" s="1">
        <f t="shared" si="10"/>
        <v>-4579.1506707983854</v>
      </c>
      <c r="F136" s="1">
        <f t="shared" ref="F136:F167" si="16">ROUND(2*E136,0)/2</f>
        <v>-4579</v>
      </c>
      <c r="G136" s="2">
        <f t="shared" si="15"/>
        <v>-9.9656800004595425E-2</v>
      </c>
      <c r="J136" s="1">
        <f t="shared" si="14"/>
        <v>-9.9656800004595425E-2</v>
      </c>
      <c r="Q136" s="26">
        <f t="shared" si="12"/>
        <v>28483.142999999996</v>
      </c>
      <c r="AD136" s="1" t="s">
        <v>69</v>
      </c>
      <c r="AH136" s="1" t="s">
        <v>70</v>
      </c>
    </row>
    <row r="137" spans="1:34" x14ac:dyDescent="0.2">
      <c r="A137" s="1" t="s">
        <v>110</v>
      </c>
      <c r="B137" s="17"/>
      <c r="C137" s="2">
        <v>43577.675999999999</v>
      </c>
      <c r="D137" s="2"/>
      <c r="E137" s="1">
        <f t="shared" si="10"/>
        <v>-4464.1966203663405</v>
      </c>
      <c r="F137" s="1">
        <f t="shared" si="16"/>
        <v>-4464</v>
      </c>
      <c r="G137" s="2">
        <f t="shared" si="15"/>
        <v>-0.13004880000517005</v>
      </c>
      <c r="J137" s="1">
        <f t="shared" si="14"/>
        <v>-0.13004880000517005</v>
      </c>
      <c r="Q137" s="26">
        <f t="shared" si="12"/>
        <v>28559.175999999999</v>
      </c>
      <c r="AD137" s="1" t="s">
        <v>69</v>
      </c>
      <c r="AE137" s="1">
        <v>8</v>
      </c>
      <c r="AF137" s="1" t="s">
        <v>98</v>
      </c>
      <c r="AH137" s="1" t="s">
        <v>61</v>
      </c>
    </row>
    <row r="138" spans="1:34" x14ac:dyDescent="0.2">
      <c r="A138" s="1" t="s">
        <v>109</v>
      </c>
      <c r="B138" s="17"/>
      <c r="C138" s="2">
        <v>43579.64</v>
      </c>
      <c r="D138" s="2"/>
      <c r="E138" s="1">
        <f t="shared" si="10"/>
        <v>-4461.2272550243379</v>
      </c>
      <c r="F138" s="1">
        <f t="shared" si="16"/>
        <v>-4461</v>
      </c>
      <c r="G138" s="2">
        <f t="shared" si="15"/>
        <v>-0.15031119999912335</v>
      </c>
      <c r="J138" s="1">
        <f t="shared" si="14"/>
        <v>-0.15031119999912335</v>
      </c>
      <c r="Q138" s="26">
        <f t="shared" si="12"/>
        <v>28561.14</v>
      </c>
      <c r="AD138" s="1" t="s">
        <v>69</v>
      </c>
      <c r="AH138" s="1" t="s">
        <v>70</v>
      </c>
    </row>
    <row r="139" spans="1:34" x14ac:dyDescent="0.2">
      <c r="A139" s="1" t="s">
        <v>110</v>
      </c>
      <c r="B139" s="17"/>
      <c r="C139" s="2">
        <v>43579.648000000001</v>
      </c>
      <c r="D139" s="2"/>
      <c r="E139" s="1">
        <f t="shared" si="10"/>
        <v>-4461.2151598498258</v>
      </c>
      <c r="F139" s="1">
        <f t="shared" si="16"/>
        <v>-4461</v>
      </c>
      <c r="G139" s="2">
        <f t="shared" si="15"/>
        <v>-0.14231119999749353</v>
      </c>
      <c r="J139" s="1">
        <f t="shared" si="14"/>
        <v>-0.14231119999749353</v>
      </c>
      <c r="Q139" s="26">
        <f t="shared" si="12"/>
        <v>28561.148000000001</v>
      </c>
      <c r="AE139" s="1">
        <v>7</v>
      </c>
      <c r="AF139" s="1" t="s">
        <v>60</v>
      </c>
      <c r="AH139" s="1" t="s">
        <v>61</v>
      </c>
    </row>
    <row r="140" spans="1:34" x14ac:dyDescent="0.2">
      <c r="A140" s="1" t="s">
        <v>110</v>
      </c>
      <c r="B140" s="17"/>
      <c r="C140" s="2">
        <v>43581.642999999996</v>
      </c>
      <c r="D140" s="2"/>
      <c r="E140" s="1">
        <f t="shared" si="10"/>
        <v>-4458.198925706607</v>
      </c>
      <c r="F140" s="1">
        <f t="shared" si="16"/>
        <v>-4458</v>
      </c>
      <c r="G140" s="2">
        <f t="shared" si="15"/>
        <v>-0.13157360000332119</v>
      </c>
      <c r="J140" s="1">
        <f t="shared" si="14"/>
        <v>-0.13157360000332119</v>
      </c>
      <c r="Q140" s="26">
        <f t="shared" si="12"/>
        <v>28563.142999999996</v>
      </c>
      <c r="AE140" s="1">
        <v>7</v>
      </c>
      <c r="AF140" s="1" t="s">
        <v>60</v>
      </c>
      <c r="AH140" s="1" t="s">
        <v>61</v>
      </c>
    </row>
    <row r="141" spans="1:34" x14ac:dyDescent="0.2">
      <c r="A141" s="1" t="s">
        <v>109</v>
      </c>
      <c r="B141" s="17"/>
      <c r="C141" s="2">
        <v>43609.451999999997</v>
      </c>
      <c r="D141" s="2"/>
      <c r="E141" s="1">
        <f t="shared" si="10"/>
        <v>-4416.1545872158895</v>
      </c>
      <c r="F141" s="1">
        <f t="shared" si="16"/>
        <v>-4416</v>
      </c>
      <c r="G141" s="2">
        <f t="shared" si="15"/>
        <v>-0.10224720000405796</v>
      </c>
      <c r="J141" s="1">
        <f t="shared" si="14"/>
        <v>-0.10224720000405796</v>
      </c>
      <c r="Q141" s="26">
        <f t="shared" si="12"/>
        <v>28590.951999999997</v>
      </c>
      <c r="AD141" s="1" t="s">
        <v>69</v>
      </c>
      <c r="AH141" s="1" t="s">
        <v>70</v>
      </c>
    </row>
    <row r="142" spans="1:34" x14ac:dyDescent="0.2">
      <c r="A142" s="1" t="s">
        <v>109</v>
      </c>
      <c r="B142" s="17"/>
      <c r="C142" s="2">
        <v>43609.457000000002</v>
      </c>
      <c r="D142" s="2"/>
      <c r="E142" s="1">
        <f t="shared" si="10"/>
        <v>-4416.147027731814</v>
      </c>
      <c r="F142" s="1">
        <f t="shared" si="16"/>
        <v>-4416</v>
      </c>
      <c r="G142" s="2">
        <f t="shared" si="15"/>
        <v>-9.7247199999401346E-2</v>
      </c>
      <c r="J142" s="1">
        <f t="shared" si="14"/>
        <v>-9.7247199999401346E-2</v>
      </c>
      <c r="Q142" s="26">
        <f t="shared" si="12"/>
        <v>28590.957000000002</v>
      </c>
      <c r="AD142" s="1" t="s">
        <v>69</v>
      </c>
      <c r="AH142" s="1" t="s">
        <v>70</v>
      </c>
    </row>
    <row r="143" spans="1:34" x14ac:dyDescent="0.2">
      <c r="A143" s="1" t="s">
        <v>110</v>
      </c>
      <c r="B143" s="17"/>
      <c r="C143" s="2">
        <v>43656.375999999997</v>
      </c>
      <c r="D143" s="2"/>
      <c r="E143" s="1">
        <f t="shared" si="10"/>
        <v>-4345.2103411323078</v>
      </c>
      <c r="F143" s="1">
        <f t="shared" si="16"/>
        <v>-4345</v>
      </c>
      <c r="G143" s="2">
        <f t="shared" si="15"/>
        <v>-0.13912400000117486</v>
      </c>
      <c r="J143" s="1">
        <f t="shared" si="14"/>
        <v>-0.13912400000117486</v>
      </c>
      <c r="Q143" s="26">
        <f t="shared" si="12"/>
        <v>28637.875999999997</v>
      </c>
      <c r="AD143" s="1" t="s">
        <v>69</v>
      </c>
      <c r="AE143" s="1">
        <v>6</v>
      </c>
      <c r="AF143" s="1" t="s">
        <v>72</v>
      </c>
      <c r="AH143" s="1" t="s">
        <v>61</v>
      </c>
    </row>
    <row r="144" spans="1:34" x14ac:dyDescent="0.2">
      <c r="A144" s="1" t="s">
        <v>110</v>
      </c>
      <c r="B144" s="17"/>
      <c r="C144" s="2">
        <v>43689.451999999997</v>
      </c>
      <c r="D144" s="2"/>
      <c r="E144" s="1">
        <f t="shared" si="10"/>
        <v>-4295.2028421241112</v>
      </c>
      <c r="F144" s="1">
        <f t="shared" si="16"/>
        <v>-4295</v>
      </c>
      <c r="G144" s="2">
        <f t="shared" si="15"/>
        <v>-0.13416400000278372</v>
      </c>
      <c r="J144" s="1">
        <f t="shared" si="14"/>
        <v>-0.13416400000278372</v>
      </c>
      <c r="Q144" s="26">
        <f t="shared" si="12"/>
        <v>28670.951999999997</v>
      </c>
      <c r="AE144" s="1">
        <v>7</v>
      </c>
      <c r="AF144" s="1" t="s">
        <v>72</v>
      </c>
      <c r="AH144" s="1" t="s">
        <v>61</v>
      </c>
    </row>
    <row r="145" spans="1:34" x14ac:dyDescent="0.2">
      <c r="A145" s="1" t="s">
        <v>110</v>
      </c>
      <c r="B145" s="17"/>
      <c r="C145" s="2">
        <v>43689.457000000002</v>
      </c>
      <c r="D145" s="2"/>
      <c r="E145" s="1">
        <f t="shared" si="10"/>
        <v>-4295.1952826400357</v>
      </c>
      <c r="F145" s="1">
        <f t="shared" si="16"/>
        <v>-4295</v>
      </c>
      <c r="G145" s="2">
        <f t="shared" si="15"/>
        <v>-0.12916399999812711</v>
      </c>
      <c r="J145" s="1">
        <f t="shared" si="14"/>
        <v>-0.12916399999812711</v>
      </c>
      <c r="Q145" s="26">
        <f t="shared" si="12"/>
        <v>28670.957000000002</v>
      </c>
      <c r="AE145" s="1">
        <v>5</v>
      </c>
      <c r="AF145" s="1" t="s">
        <v>81</v>
      </c>
      <c r="AH145" s="1" t="s">
        <v>61</v>
      </c>
    </row>
    <row r="146" spans="1:34" x14ac:dyDescent="0.2">
      <c r="A146" s="1" t="s">
        <v>111</v>
      </c>
      <c r="B146" s="17"/>
      <c r="C146" s="2">
        <v>43689.468000000001</v>
      </c>
      <c r="D146" s="2"/>
      <c r="E146" s="1">
        <f t="shared" si="10"/>
        <v>-4295.1786517750879</v>
      </c>
      <c r="F146" s="1">
        <f t="shared" si="16"/>
        <v>-4295</v>
      </c>
      <c r="G146" s="2">
        <f t="shared" si="15"/>
        <v>-0.11816399999952409</v>
      </c>
      <c r="J146" s="1">
        <f t="shared" si="14"/>
        <v>-0.11816399999952409</v>
      </c>
      <c r="Q146" s="26">
        <f t="shared" si="12"/>
        <v>28670.968000000001</v>
      </c>
      <c r="AD146" s="1" t="s">
        <v>69</v>
      </c>
      <c r="AE146" s="1">
        <v>12</v>
      </c>
      <c r="AF146" s="1" t="s">
        <v>98</v>
      </c>
      <c r="AH146" s="1" t="s">
        <v>61</v>
      </c>
    </row>
    <row r="147" spans="1:34" x14ac:dyDescent="0.2">
      <c r="A147" s="1" t="s">
        <v>111</v>
      </c>
      <c r="B147" s="17"/>
      <c r="C147" s="2">
        <v>43695.419000000002</v>
      </c>
      <c r="D147" s="2"/>
      <c r="E147" s="1">
        <f t="shared" si="10"/>
        <v>-4286.1813538370716</v>
      </c>
      <c r="F147" s="1">
        <f t="shared" si="16"/>
        <v>-4286</v>
      </c>
      <c r="G147" s="2">
        <f t="shared" si="15"/>
        <v>-0.11995120000210591</v>
      </c>
      <c r="J147" s="1">
        <f t="shared" ref="J147:J178" si="17">+G147</f>
        <v>-0.11995120000210591</v>
      </c>
      <c r="Q147" s="26">
        <f t="shared" si="12"/>
        <v>28676.919000000002</v>
      </c>
      <c r="AD147" s="1" t="s">
        <v>69</v>
      </c>
      <c r="AE147" s="1">
        <v>12</v>
      </c>
      <c r="AF147" s="1" t="s">
        <v>98</v>
      </c>
      <c r="AH147" s="1" t="s">
        <v>61</v>
      </c>
    </row>
    <row r="148" spans="1:34" x14ac:dyDescent="0.2">
      <c r="A148" s="1" t="s">
        <v>111</v>
      </c>
      <c r="B148" s="17"/>
      <c r="C148" s="2">
        <v>43699.392</v>
      </c>
      <c r="D148" s="2"/>
      <c r="E148" s="1">
        <f t="shared" si="10"/>
        <v>-4280.174587796454</v>
      </c>
      <c r="F148" s="1">
        <f t="shared" si="16"/>
        <v>-4280</v>
      </c>
      <c r="G148" s="2">
        <f t="shared" si="15"/>
        <v>-0.11547599999903468</v>
      </c>
      <c r="J148" s="1">
        <f t="shared" si="17"/>
        <v>-0.11547599999903468</v>
      </c>
      <c r="Q148" s="26">
        <f t="shared" si="12"/>
        <v>28680.892</v>
      </c>
      <c r="AB148" s="1" t="s">
        <v>78</v>
      </c>
      <c r="AD148" s="1" t="s">
        <v>69</v>
      </c>
      <c r="AE148" s="1">
        <v>6</v>
      </c>
      <c r="AF148" s="1" t="s">
        <v>98</v>
      </c>
      <c r="AH148" s="1" t="s">
        <v>61</v>
      </c>
    </row>
    <row r="149" spans="1:34" x14ac:dyDescent="0.2">
      <c r="A149" s="1" t="s">
        <v>111</v>
      </c>
      <c r="B149" s="17"/>
      <c r="C149" s="2">
        <v>43740.372000000003</v>
      </c>
      <c r="D149" s="2"/>
      <c r="E149" s="1">
        <f t="shared" ref="E149:E212" si="18">+(C149-C$7)/C$8</f>
        <v>-4218.2170563731861</v>
      </c>
      <c r="F149" s="1">
        <f t="shared" si="16"/>
        <v>-4218</v>
      </c>
      <c r="G149" s="2">
        <f t="shared" ref="G149:G180" si="19">+C149-(C$7+F149*C$8)</f>
        <v>-0.14356559999578167</v>
      </c>
      <c r="J149" s="1">
        <f t="shared" si="17"/>
        <v>-0.14356559999578167</v>
      </c>
      <c r="Q149" s="26">
        <f t="shared" ref="Q149:Q212" si="20">+C149-15018.5</f>
        <v>28721.872000000003</v>
      </c>
      <c r="AD149" s="1" t="s">
        <v>69</v>
      </c>
      <c r="AE149" s="1">
        <v>11</v>
      </c>
      <c r="AF149" s="1" t="s">
        <v>60</v>
      </c>
      <c r="AH149" s="1" t="s">
        <v>61</v>
      </c>
    </row>
    <row r="150" spans="1:34" x14ac:dyDescent="0.2">
      <c r="A150" s="1" t="s">
        <v>111</v>
      </c>
      <c r="B150" s="17"/>
      <c r="C150" s="2">
        <v>43742.366999999998</v>
      </c>
      <c r="D150" s="2"/>
      <c r="E150" s="1">
        <f t="shared" si="18"/>
        <v>-4215.2008222299664</v>
      </c>
      <c r="F150" s="1">
        <f t="shared" si="16"/>
        <v>-4215</v>
      </c>
      <c r="G150" s="2">
        <f t="shared" si="19"/>
        <v>-0.13282800000160933</v>
      </c>
      <c r="J150" s="1">
        <f t="shared" si="17"/>
        <v>-0.13282800000160933</v>
      </c>
      <c r="Q150" s="26">
        <f t="shared" si="20"/>
        <v>28723.866999999998</v>
      </c>
      <c r="AD150" s="1" t="s">
        <v>69</v>
      </c>
      <c r="AE150" s="1">
        <v>8</v>
      </c>
      <c r="AF150" s="1" t="s">
        <v>60</v>
      </c>
      <c r="AH150" s="1" t="s">
        <v>61</v>
      </c>
    </row>
    <row r="151" spans="1:34" x14ac:dyDescent="0.2">
      <c r="A151" s="1" t="s">
        <v>111</v>
      </c>
      <c r="B151" s="17"/>
      <c r="C151" s="2">
        <v>43742.368999999999</v>
      </c>
      <c r="D151" s="2"/>
      <c r="E151" s="1">
        <f t="shared" si="18"/>
        <v>-4215.1977984363393</v>
      </c>
      <c r="F151" s="1">
        <f t="shared" si="16"/>
        <v>-4215</v>
      </c>
      <c r="G151" s="2">
        <f t="shared" si="19"/>
        <v>-0.13082800000120187</v>
      </c>
      <c r="J151" s="1">
        <f t="shared" si="17"/>
        <v>-0.13082800000120187</v>
      </c>
      <c r="Q151" s="26">
        <f t="shared" si="20"/>
        <v>28723.868999999999</v>
      </c>
      <c r="AD151" s="1" t="s">
        <v>69</v>
      </c>
      <c r="AE151" s="1">
        <v>8</v>
      </c>
      <c r="AF151" s="1" t="s">
        <v>72</v>
      </c>
      <c r="AH151" s="1" t="s">
        <v>61</v>
      </c>
    </row>
    <row r="152" spans="1:34" x14ac:dyDescent="0.2">
      <c r="A152" s="1" t="s">
        <v>112</v>
      </c>
      <c r="B152" s="17"/>
      <c r="C152" s="2">
        <v>43905.712</v>
      </c>
      <c r="D152" s="2"/>
      <c r="E152" s="1">
        <f t="shared" si="18"/>
        <v>-3968.2400372047587</v>
      </c>
      <c r="F152" s="1">
        <f t="shared" si="16"/>
        <v>-3968</v>
      </c>
      <c r="G152" s="2">
        <f t="shared" si="19"/>
        <v>-0.15876560000469908</v>
      </c>
      <c r="J152" s="1">
        <f t="shared" si="17"/>
        <v>-0.15876560000469908</v>
      </c>
      <c r="Q152" s="26">
        <f t="shared" si="20"/>
        <v>28887.212</v>
      </c>
      <c r="AD152" s="1" t="s">
        <v>69</v>
      </c>
      <c r="AE152" s="1">
        <v>4</v>
      </c>
      <c r="AF152" s="1" t="s">
        <v>60</v>
      </c>
      <c r="AH152" s="1" t="s">
        <v>61</v>
      </c>
    </row>
    <row r="153" spans="1:34" x14ac:dyDescent="0.2">
      <c r="A153" s="1" t="s">
        <v>113</v>
      </c>
      <c r="B153" s="17"/>
      <c r="C153" s="2">
        <v>43917.650999999998</v>
      </c>
      <c r="D153" s="2"/>
      <c r="E153" s="1">
        <f t="shared" si="18"/>
        <v>-3950.1895011466268</v>
      </c>
      <c r="F153" s="1">
        <f t="shared" si="16"/>
        <v>-3950</v>
      </c>
      <c r="G153" s="2">
        <f t="shared" si="19"/>
        <v>-0.12534000000596279</v>
      </c>
      <c r="J153" s="1">
        <f t="shared" si="17"/>
        <v>-0.12534000000596279</v>
      </c>
      <c r="Q153" s="26">
        <f t="shared" si="20"/>
        <v>28899.150999999998</v>
      </c>
      <c r="AD153" s="1" t="s">
        <v>69</v>
      </c>
      <c r="AE153" s="1">
        <v>7</v>
      </c>
      <c r="AF153" s="1" t="s">
        <v>60</v>
      </c>
      <c r="AH153" s="1" t="s">
        <v>61</v>
      </c>
    </row>
    <row r="154" spans="1:34" x14ac:dyDescent="0.2">
      <c r="A154" s="1" t="s">
        <v>114</v>
      </c>
      <c r="B154" s="17"/>
      <c r="C154" s="2">
        <v>44009.587</v>
      </c>
      <c r="D154" s="2"/>
      <c r="E154" s="1">
        <f t="shared" si="18"/>
        <v>-3811.1917556871531</v>
      </c>
      <c r="F154" s="1">
        <f t="shared" si="16"/>
        <v>-3811</v>
      </c>
      <c r="G154" s="2">
        <f t="shared" si="19"/>
        <v>-0.12683120000292547</v>
      </c>
      <c r="J154" s="1">
        <f t="shared" si="17"/>
        <v>-0.12683120000292547</v>
      </c>
      <c r="Q154" s="26">
        <f t="shared" si="20"/>
        <v>28991.087</v>
      </c>
      <c r="AD154" s="1" t="s">
        <v>69</v>
      </c>
      <c r="AE154" s="1">
        <v>8</v>
      </c>
      <c r="AF154" s="1" t="s">
        <v>72</v>
      </c>
      <c r="AH154" s="1" t="s">
        <v>61</v>
      </c>
    </row>
    <row r="155" spans="1:34" x14ac:dyDescent="0.2">
      <c r="A155" s="1" t="s">
        <v>115</v>
      </c>
      <c r="B155" s="17"/>
      <c r="C155" s="2">
        <v>44072.41</v>
      </c>
      <c r="D155" s="2"/>
      <c r="E155" s="1">
        <f t="shared" si="18"/>
        <v>-3716.2098621633872</v>
      </c>
      <c r="F155" s="1">
        <f t="shared" si="16"/>
        <v>-3716</v>
      </c>
      <c r="G155" s="2">
        <f t="shared" si="19"/>
        <v>-0.13880719999724533</v>
      </c>
      <c r="J155" s="1">
        <f t="shared" si="17"/>
        <v>-0.13880719999724533</v>
      </c>
      <c r="Q155" s="26">
        <f t="shared" si="20"/>
        <v>29053.910000000003</v>
      </c>
      <c r="AD155" s="1" t="s">
        <v>69</v>
      </c>
      <c r="AE155" s="1">
        <v>11</v>
      </c>
      <c r="AF155" s="1" t="s">
        <v>60</v>
      </c>
      <c r="AH155" s="1" t="s">
        <v>61</v>
      </c>
    </row>
    <row r="156" spans="1:34" x14ac:dyDescent="0.2">
      <c r="A156" s="1" t="s">
        <v>115</v>
      </c>
      <c r="B156" s="17"/>
      <c r="C156" s="2">
        <v>44072.425000000003</v>
      </c>
      <c r="D156" s="2"/>
      <c r="E156" s="1">
        <f t="shared" si="18"/>
        <v>-3716.1871837111835</v>
      </c>
      <c r="F156" s="1">
        <f t="shared" si="16"/>
        <v>-3716</v>
      </c>
      <c r="G156" s="2">
        <f t="shared" si="19"/>
        <v>-0.12380719999782741</v>
      </c>
      <c r="J156" s="1">
        <f t="shared" si="17"/>
        <v>-0.12380719999782741</v>
      </c>
      <c r="Q156" s="26">
        <f t="shared" si="20"/>
        <v>29053.925000000003</v>
      </c>
      <c r="AD156" s="1" t="s">
        <v>69</v>
      </c>
      <c r="AE156" s="1">
        <v>11</v>
      </c>
      <c r="AF156" s="1" t="s">
        <v>98</v>
      </c>
      <c r="AH156" s="1" t="s">
        <v>61</v>
      </c>
    </row>
    <row r="157" spans="1:34" x14ac:dyDescent="0.2">
      <c r="A157" s="1" t="s">
        <v>116</v>
      </c>
      <c r="B157" s="17"/>
      <c r="C157" s="2">
        <v>44072.427000000003</v>
      </c>
      <c r="D157" s="2"/>
      <c r="E157" s="1">
        <f t="shared" si="18"/>
        <v>-3716.1841599175555</v>
      </c>
      <c r="F157" s="1">
        <f t="shared" si="16"/>
        <v>-3716</v>
      </c>
      <c r="G157" s="2">
        <f t="shared" si="19"/>
        <v>-0.12180719999741996</v>
      </c>
      <c r="J157" s="1">
        <f t="shared" si="17"/>
        <v>-0.12180719999741996</v>
      </c>
      <c r="Q157" s="26">
        <f t="shared" si="20"/>
        <v>29053.927000000003</v>
      </c>
      <c r="AD157" s="1" t="s">
        <v>69</v>
      </c>
      <c r="AE157" s="1">
        <v>9</v>
      </c>
      <c r="AF157" s="1" t="s">
        <v>99</v>
      </c>
      <c r="AH157" s="1" t="s">
        <v>61</v>
      </c>
    </row>
    <row r="158" spans="1:34" x14ac:dyDescent="0.2">
      <c r="A158" s="1" t="s">
        <v>115</v>
      </c>
      <c r="B158" s="17"/>
      <c r="C158" s="2">
        <v>44072.453999999998</v>
      </c>
      <c r="D158" s="2"/>
      <c r="E158" s="1">
        <f t="shared" si="18"/>
        <v>-3716.1433387035954</v>
      </c>
      <c r="F158" s="1">
        <f t="shared" si="16"/>
        <v>-3716</v>
      </c>
      <c r="G158" s="2">
        <f t="shared" si="19"/>
        <v>-9.480720000283327E-2</v>
      </c>
      <c r="J158" s="1">
        <f t="shared" si="17"/>
        <v>-9.480720000283327E-2</v>
      </c>
      <c r="Q158" s="26">
        <f t="shared" si="20"/>
        <v>29053.953999999998</v>
      </c>
      <c r="AD158" s="1" t="s">
        <v>69</v>
      </c>
      <c r="AE158" s="1">
        <v>9</v>
      </c>
      <c r="AF158" s="1" t="s">
        <v>81</v>
      </c>
      <c r="AH158" s="1" t="s">
        <v>61</v>
      </c>
    </row>
    <row r="159" spans="1:34" x14ac:dyDescent="0.2">
      <c r="A159" s="1" t="s">
        <v>116</v>
      </c>
      <c r="B159" s="17"/>
      <c r="C159" s="2">
        <v>44074.400000000001</v>
      </c>
      <c r="D159" s="2"/>
      <c r="E159" s="1">
        <f t="shared" si="18"/>
        <v>-3713.2011875042322</v>
      </c>
      <c r="F159" s="1">
        <f t="shared" si="16"/>
        <v>-3713</v>
      </c>
      <c r="G159" s="2">
        <f t="shared" si="19"/>
        <v>-0.13306960000045365</v>
      </c>
      <c r="J159" s="1">
        <f t="shared" si="17"/>
        <v>-0.13306960000045365</v>
      </c>
      <c r="Q159" s="26">
        <f t="shared" si="20"/>
        <v>29055.9</v>
      </c>
      <c r="AD159" s="1" t="s">
        <v>69</v>
      </c>
      <c r="AE159" s="1">
        <v>8</v>
      </c>
      <c r="AF159" s="1" t="s">
        <v>99</v>
      </c>
      <c r="AH159" s="1" t="s">
        <v>61</v>
      </c>
    </row>
    <row r="160" spans="1:34" x14ac:dyDescent="0.2">
      <c r="A160" s="1" t="s">
        <v>115</v>
      </c>
      <c r="B160" s="17"/>
      <c r="C160" s="2">
        <v>44074.406999999999</v>
      </c>
      <c r="D160" s="2"/>
      <c r="E160" s="1">
        <f t="shared" si="18"/>
        <v>-3713.19060422654</v>
      </c>
      <c r="F160" s="1">
        <f t="shared" si="16"/>
        <v>-3713</v>
      </c>
      <c r="G160" s="2">
        <f t="shared" si="19"/>
        <v>-0.12606960000266554</v>
      </c>
      <c r="J160" s="1">
        <f t="shared" si="17"/>
        <v>-0.12606960000266554</v>
      </c>
      <c r="Q160" s="26">
        <f t="shared" si="20"/>
        <v>29055.906999999999</v>
      </c>
      <c r="AD160" s="1" t="s">
        <v>69</v>
      </c>
      <c r="AE160" s="1">
        <v>10</v>
      </c>
      <c r="AF160" s="1" t="s">
        <v>117</v>
      </c>
      <c r="AH160" s="1" t="s">
        <v>61</v>
      </c>
    </row>
    <row r="161" spans="1:34" x14ac:dyDescent="0.2">
      <c r="A161" s="1" t="s">
        <v>116</v>
      </c>
      <c r="B161" s="17"/>
      <c r="C161" s="2">
        <v>44076.375999999997</v>
      </c>
      <c r="D161" s="2"/>
      <c r="E161" s="1">
        <f t="shared" si="18"/>
        <v>-3710.2136794004728</v>
      </c>
      <c r="F161" s="1">
        <f t="shared" si="16"/>
        <v>-3710</v>
      </c>
      <c r="G161" s="2">
        <f t="shared" si="19"/>
        <v>-0.14133200000651414</v>
      </c>
      <c r="J161" s="1">
        <f t="shared" si="17"/>
        <v>-0.14133200000651414</v>
      </c>
      <c r="Q161" s="26">
        <f t="shared" si="20"/>
        <v>29057.875999999997</v>
      </c>
      <c r="AD161" s="1" t="s">
        <v>69</v>
      </c>
      <c r="AE161" s="1">
        <v>10</v>
      </c>
      <c r="AF161" s="1" t="s">
        <v>99</v>
      </c>
      <c r="AH161" s="1" t="s">
        <v>61</v>
      </c>
    </row>
    <row r="162" spans="1:34" x14ac:dyDescent="0.2">
      <c r="A162" s="1" t="s">
        <v>115</v>
      </c>
      <c r="B162" s="17"/>
      <c r="C162" s="2">
        <v>44076.387000000002</v>
      </c>
      <c r="D162" s="2"/>
      <c r="E162" s="1">
        <f t="shared" si="18"/>
        <v>-3710.1970485355137</v>
      </c>
      <c r="F162" s="1">
        <f t="shared" si="16"/>
        <v>-3710</v>
      </c>
      <c r="G162" s="2">
        <f t="shared" si="19"/>
        <v>-0.13033200000063516</v>
      </c>
      <c r="J162" s="1">
        <f t="shared" si="17"/>
        <v>-0.13033200000063516</v>
      </c>
      <c r="Q162" s="26">
        <f t="shared" si="20"/>
        <v>29057.887000000002</v>
      </c>
      <c r="AD162" s="1" t="s">
        <v>69</v>
      </c>
      <c r="AE162" s="1">
        <v>7</v>
      </c>
      <c r="AF162" s="1" t="s">
        <v>60</v>
      </c>
      <c r="AH162" s="1" t="s">
        <v>61</v>
      </c>
    </row>
    <row r="163" spans="1:34" x14ac:dyDescent="0.2">
      <c r="A163" s="1" t="s">
        <v>115</v>
      </c>
      <c r="B163" s="17"/>
      <c r="C163" s="2">
        <v>44076.39</v>
      </c>
      <c r="D163" s="2"/>
      <c r="E163" s="1">
        <f t="shared" si="18"/>
        <v>-3710.1925128450775</v>
      </c>
      <c r="F163" s="1">
        <f t="shared" si="16"/>
        <v>-3710</v>
      </c>
      <c r="G163" s="2">
        <f t="shared" si="19"/>
        <v>-0.12733200000366196</v>
      </c>
      <c r="J163" s="1">
        <f t="shared" si="17"/>
        <v>-0.12733200000366196</v>
      </c>
      <c r="Q163" s="26">
        <f t="shared" si="20"/>
        <v>29057.89</v>
      </c>
      <c r="AD163" s="1" t="s">
        <v>69</v>
      </c>
      <c r="AE163" s="1">
        <v>16</v>
      </c>
      <c r="AF163" s="1" t="s">
        <v>117</v>
      </c>
      <c r="AH163" s="1" t="s">
        <v>61</v>
      </c>
    </row>
    <row r="164" spans="1:34" x14ac:dyDescent="0.2">
      <c r="A164" s="1" t="s">
        <v>115</v>
      </c>
      <c r="B164" s="17"/>
      <c r="C164" s="2">
        <v>44078.374000000003</v>
      </c>
      <c r="D164" s="2"/>
      <c r="E164" s="1">
        <f t="shared" si="18"/>
        <v>-3707.1929095667952</v>
      </c>
      <c r="F164" s="1">
        <f t="shared" si="16"/>
        <v>-3707</v>
      </c>
      <c r="G164" s="2">
        <f t="shared" si="19"/>
        <v>-0.12759440000081668</v>
      </c>
      <c r="J164" s="1">
        <f t="shared" si="17"/>
        <v>-0.12759440000081668</v>
      </c>
      <c r="Q164" s="26">
        <f t="shared" si="20"/>
        <v>29059.874000000003</v>
      </c>
      <c r="AD164" s="1" t="s">
        <v>69</v>
      </c>
      <c r="AE164" s="1">
        <v>10</v>
      </c>
      <c r="AF164" s="1" t="s">
        <v>117</v>
      </c>
      <c r="AH164" s="1" t="s">
        <v>61</v>
      </c>
    </row>
    <row r="165" spans="1:34" x14ac:dyDescent="0.2">
      <c r="A165" s="1" t="s">
        <v>115</v>
      </c>
      <c r="B165" s="17"/>
      <c r="C165" s="2">
        <v>44082.347000000002</v>
      </c>
      <c r="D165" s="2"/>
      <c r="E165" s="1">
        <f t="shared" si="18"/>
        <v>-3701.1861435261776</v>
      </c>
      <c r="F165" s="1">
        <f t="shared" si="16"/>
        <v>-3701</v>
      </c>
      <c r="G165" s="2">
        <f t="shared" si="19"/>
        <v>-0.12311919999774545</v>
      </c>
      <c r="J165" s="1">
        <f t="shared" si="17"/>
        <v>-0.12311919999774545</v>
      </c>
      <c r="Q165" s="26">
        <f t="shared" si="20"/>
        <v>29063.847000000002</v>
      </c>
      <c r="AD165" s="1" t="s">
        <v>69</v>
      </c>
      <c r="AE165" s="1">
        <v>15</v>
      </c>
      <c r="AF165" s="1" t="s">
        <v>117</v>
      </c>
      <c r="AH165" s="1" t="s">
        <v>61</v>
      </c>
    </row>
    <row r="166" spans="1:34" x14ac:dyDescent="0.2">
      <c r="A166" s="1" t="s">
        <v>115</v>
      </c>
      <c r="B166" s="17"/>
      <c r="C166" s="2">
        <v>44082.353000000003</v>
      </c>
      <c r="D166" s="2"/>
      <c r="E166" s="1">
        <f t="shared" si="18"/>
        <v>-3701.177072145294</v>
      </c>
      <c r="F166" s="1">
        <f t="shared" si="16"/>
        <v>-3701</v>
      </c>
      <c r="G166" s="2">
        <f t="shared" si="19"/>
        <v>-0.11711919999652309</v>
      </c>
      <c r="J166" s="1">
        <f t="shared" si="17"/>
        <v>-0.11711919999652309</v>
      </c>
      <c r="Q166" s="26">
        <f t="shared" si="20"/>
        <v>29063.853000000003</v>
      </c>
      <c r="AD166" s="1" t="s">
        <v>69</v>
      </c>
      <c r="AE166" s="1">
        <v>7</v>
      </c>
      <c r="AF166" s="1" t="s">
        <v>72</v>
      </c>
      <c r="AH166" s="1" t="s">
        <v>61</v>
      </c>
    </row>
    <row r="167" spans="1:34" x14ac:dyDescent="0.2">
      <c r="A167" s="1" t="s">
        <v>115</v>
      </c>
      <c r="B167" s="17"/>
      <c r="C167" s="2">
        <v>44084.330999999998</v>
      </c>
      <c r="D167" s="2"/>
      <c r="E167" s="1">
        <f t="shared" si="18"/>
        <v>-3698.1865402479066</v>
      </c>
      <c r="F167" s="1">
        <f t="shared" si="16"/>
        <v>-3698</v>
      </c>
      <c r="G167" s="2">
        <f t="shared" si="19"/>
        <v>-0.12338160000217613</v>
      </c>
      <c r="J167" s="1">
        <f t="shared" si="17"/>
        <v>-0.12338160000217613</v>
      </c>
      <c r="Q167" s="26">
        <f t="shared" si="20"/>
        <v>29065.830999999998</v>
      </c>
      <c r="AD167" s="1" t="s">
        <v>69</v>
      </c>
      <c r="AE167" s="1">
        <v>7</v>
      </c>
      <c r="AF167" s="1" t="s">
        <v>117</v>
      </c>
      <c r="AH167" s="1" t="s">
        <v>61</v>
      </c>
    </row>
    <row r="168" spans="1:34" x14ac:dyDescent="0.2">
      <c r="A168" s="1" t="s">
        <v>115</v>
      </c>
      <c r="B168" s="17"/>
      <c r="C168" s="2">
        <v>44086.313999999998</v>
      </c>
      <c r="D168" s="2"/>
      <c r="E168" s="1">
        <f t="shared" si="18"/>
        <v>-3695.1884488664437</v>
      </c>
      <c r="F168" s="1">
        <f t="shared" ref="F168:F199" si="21">ROUND(2*E168,0)/2</f>
        <v>-3695</v>
      </c>
      <c r="G168" s="2">
        <f t="shared" si="19"/>
        <v>-0.12464400000317255</v>
      </c>
      <c r="J168" s="1">
        <f t="shared" si="17"/>
        <v>-0.12464400000317255</v>
      </c>
      <c r="Q168" s="26">
        <f t="shared" si="20"/>
        <v>29067.813999999998</v>
      </c>
      <c r="AD168" s="1" t="s">
        <v>69</v>
      </c>
      <c r="AE168" s="1">
        <v>10</v>
      </c>
      <c r="AF168" s="1" t="s">
        <v>117</v>
      </c>
      <c r="AH168" s="1" t="s">
        <v>61</v>
      </c>
    </row>
    <row r="169" spans="1:34" x14ac:dyDescent="0.2">
      <c r="A169" s="1" t="s">
        <v>116</v>
      </c>
      <c r="B169" s="17"/>
      <c r="C169" s="2">
        <v>44288.695</v>
      </c>
      <c r="D169" s="2"/>
      <c r="E169" s="1">
        <f t="shared" si="18"/>
        <v>-3389.2092598237023</v>
      </c>
      <c r="F169" s="1">
        <f t="shared" si="21"/>
        <v>-3389</v>
      </c>
      <c r="G169" s="2">
        <f t="shared" si="19"/>
        <v>-0.1384087999977055</v>
      </c>
      <c r="J169" s="1">
        <f t="shared" si="17"/>
        <v>-0.1384087999977055</v>
      </c>
      <c r="Q169" s="26">
        <f t="shared" si="20"/>
        <v>29270.195</v>
      </c>
      <c r="AD169" s="1" t="s">
        <v>69</v>
      </c>
      <c r="AE169" s="1">
        <v>9</v>
      </c>
      <c r="AF169" s="1" t="s">
        <v>60</v>
      </c>
      <c r="AH169" s="1" t="s">
        <v>61</v>
      </c>
    </row>
    <row r="170" spans="1:34" x14ac:dyDescent="0.2">
      <c r="A170" s="1" t="s">
        <v>118</v>
      </c>
      <c r="B170" s="17"/>
      <c r="C170" s="2">
        <v>44449.440000000002</v>
      </c>
      <c r="D170" s="2"/>
      <c r="E170" s="1">
        <f t="shared" si="18"/>
        <v>-3146.1794065139748</v>
      </c>
      <c r="F170" s="1">
        <f t="shared" si="21"/>
        <v>-3146</v>
      </c>
      <c r="G170" s="2">
        <f t="shared" si="19"/>
        <v>-0.11866319999535335</v>
      </c>
      <c r="J170" s="1">
        <f t="shared" si="17"/>
        <v>-0.11866319999535335</v>
      </c>
      <c r="Q170" s="26">
        <f t="shared" si="20"/>
        <v>29430.940000000002</v>
      </c>
      <c r="AD170" s="1" t="s">
        <v>69</v>
      </c>
      <c r="AE170" s="1">
        <v>8</v>
      </c>
      <c r="AF170" s="1" t="s">
        <v>60</v>
      </c>
      <c r="AH170" s="1" t="s">
        <v>61</v>
      </c>
    </row>
    <row r="171" spans="1:34" x14ac:dyDescent="0.2">
      <c r="A171" s="1" t="s">
        <v>118</v>
      </c>
      <c r="B171" s="17"/>
      <c r="C171" s="2">
        <v>44453.385000000002</v>
      </c>
      <c r="D171" s="2"/>
      <c r="E171" s="1">
        <f t="shared" si="18"/>
        <v>-3140.2149735841372</v>
      </c>
      <c r="F171" s="1">
        <f t="shared" si="21"/>
        <v>-3140</v>
      </c>
      <c r="G171" s="2">
        <f t="shared" si="19"/>
        <v>-0.14218799999798648</v>
      </c>
      <c r="J171" s="1">
        <f t="shared" si="17"/>
        <v>-0.14218799999798648</v>
      </c>
      <c r="Q171" s="26">
        <f t="shared" si="20"/>
        <v>29434.885000000002</v>
      </c>
      <c r="AD171" s="1" t="s">
        <v>69</v>
      </c>
      <c r="AE171" s="1">
        <v>8</v>
      </c>
      <c r="AF171" s="1" t="s">
        <v>60</v>
      </c>
      <c r="AH171" s="1" t="s">
        <v>61</v>
      </c>
    </row>
    <row r="172" spans="1:34" x14ac:dyDescent="0.2">
      <c r="A172" s="1" t="s">
        <v>118</v>
      </c>
      <c r="B172" s="17"/>
      <c r="C172" s="2">
        <v>44461.324000000001</v>
      </c>
      <c r="D172" s="2"/>
      <c r="E172" s="1">
        <f t="shared" si="18"/>
        <v>-3128.2120247805942</v>
      </c>
      <c r="F172" s="1">
        <f t="shared" si="21"/>
        <v>-3128</v>
      </c>
      <c r="G172" s="2">
        <f t="shared" si="19"/>
        <v>-0.1402375999969081</v>
      </c>
      <c r="J172" s="1">
        <f t="shared" si="17"/>
        <v>-0.1402375999969081</v>
      </c>
      <c r="Q172" s="26">
        <f t="shared" si="20"/>
        <v>29442.824000000001</v>
      </c>
      <c r="AD172" s="1" t="s">
        <v>69</v>
      </c>
      <c r="AE172" s="1">
        <v>10</v>
      </c>
      <c r="AF172" s="1" t="s">
        <v>117</v>
      </c>
      <c r="AH172" s="1" t="s">
        <v>61</v>
      </c>
    </row>
    <row r="173" spans="1:34" x14ac:dyDescent="0.2">
      <c r="A173" s="1" t="s">
        <v>119</v>
      </c>
      <c r="B173" s="17"/>
      <c r="C173" s="2">
        <v>44748.417000000001</v>
      </c>
      <c r="D173" s="2"/>
      <c r="E173" s="1">
        <f t="shared" si="18"/>
        <v>-2694.1570328601692</v>
      </c>
      <c r="F173" s="1">
        <f t="shared" si="21"/>
        <v>-2694</v>
      </c>
      <c r="G173" s="2">
        <f t="shared" si="19"/>
        <v>-0.10386480000306619</v>
      </c>
      <c r="J173" s="1">
        <f t="shared" si="17"/>
        <v>-0.10386480000306619</v>
      </c>
      <c r="Q173" s="26">
        <f t="shared" si="20"/>
        <v>29729.917000000001</v>
      </c>
      <c r="AD173" s="1" t="s">
        <v>69</v>
      </c>
      <c r="AE173" s="1">
        <v>16</v>
      </c>
      <c r="AF173" s="1" t="s">
        <v>120</v>
      </c>
      <c r="AH173" s="1" t="s">
        <v>61</v>
      </c>
    </row>
    <row r="174" spans="1:34" x14ac:dyDescent="0.2">
      <c r="A174" s="1" t="s">
        <v>119</v>
      </c>
      <c r="B174" s="17"/>
      <c r="C174" s="2">
        <v>44750.400000000001</v>
      </c>
      <c r="D174" s="2"/>
      <c r="E174" s="1">
        <f t="shared" si="18"/>
        <v>-2691.1589414787068</v>
      </c>
      <c r="F174" s="1">
        <f t="shared" si="21"/>
        <v>-2691</v>
      </c>
      <c r="G174" s="2">
        <f t="shared" si="19"/>
        <v>-0.10512719999678666</v>
      </c>
      <c r="J174" s="1">
        <f t="shared" si="17"/>
        <v>-0.10512719999678666</v>
      </c>
      <c r="Q174" s="26">
        <f t="shared" si="20"/>
        <v>29731.9</v>
      </c>
      <c r="AD174" s="1" t="s">
        <v>69</v>
      </c>
      <c r="AE174" s="1">
        <v>17</v>
      </c>
      <c r="AF174" s="1" t="s">
        <v>120</v>
      </c>
      <c r="AH174" s="1" t="s">
        <v>61</v>
      </c>
    </row>
    <row r="175" spans="1:34" x14ac:dyDescent="0.2">
      <c r="A175" s="1" t="s">
        <v>119</v>
      </c>
      <c r="B175" s="17"/>
      <c r="C175" s="2">
        <v>44758.338000000003</v>
      </c>
      <c r="D175" s="2"/>
      <c r="E175" s="1">
        <f t="shared" si="18"/>
        <v>-2679.1575045719724</v>
      </c>
      <c r="F175" s="1">
        <f t="shared" si="21"/>
        <v>-2679</v>
      </c>
      <c r="G175" s="2">
        <f t="shared" si="19"/>
        <v>-0.10417679999954998</v>
      </c>
      <c r="J175" s="1">
        <f t="shared" si="17"/>
        <v>-0.10417679999954998</v>
      </c>
      <c r="Q175" s="26">
        <f t="shared" si="20"/>
        <v>29739.838000000003</v>
      </c>
      <c r="AD175" s="1" t="s">
        <v>69</v>
      </c>
      <c r="AE175" s="1">
        <v>12</v>
      </c>
      <c r="AF175" s="1" t="s">
        <v>120</v>
      </c>
      <c r="AH175" s="1" t="s">
        <v>61</v>
      </c>
    </row>
    <row r="176" spans="1:34" x14ac:dyDescent="0.2">
      <c r="A176" s="1" t="s">
        <v>121</v>
      </c>
      <c r="B176" s="17"/>
      <c r="C176" s="2">
        <v>44793.400999999998</v>
      </c>
      <c r="D176" s="2"/>
      <c r="E176" s="1">
        <f t="shared" si="18"/>
        <v>-2626.1458665950677</v>
      </c>
      <c r="F176" s="1">
        <f t="shared" si="21"/>
        <v>-2626</v>
      </c>
      <c r="G176" s="2">
        <f t="shared" si="19"/>
        <v>-9.6479200001340359E-2</v>
      </c>
      <c r="J176" s="1">
        <f t="shared" si="17"/>
        <v>-9.6479200001340359E-2</v>
      </c>
      <c r="Q176" s="26">
        <f t="shared" si="20"/>
        <v>29774.900999999998</v>
      </c>
      <c r="AD176" s="1" t="s">
        <v>69</v>
      </c>
      <c r="AH176" s="1" t="s">
        <v>70</v>
      </c>
    </row>
    <row r="177" spans="1:34" x14ac:dyDescent="0.2">
      <c r="A177" s="1" t="s">
        <v>122</v>
      </c>
      <c r="B177" s="17"/>
      <c r="C177" s="2">
        <v>44793.430999999997</v>
      </c>
      <c r="D177" s="2"/>
      <c r="E177" s="1">
        <f t="shared" si="18"/>
        <v>-2626.1005096906597</v>
      </c>
      <c r="F177" s="1">
        <f t="shared" si="21"/>
        <v>-2626</v>
      </c>
      <c r="G177" s="2">
        <f t="shared" si="19"/>
        <v>-6.6479200002504513E-2</v>
      </c>
      <c r="J177" s="1">
        <f t="shared" si="17"/>
        <v>-6.6479200002504513E-2</v>
      </c>
      <c r="Q177" s="26">
        <f t="shared" si="20"/>
        <v>29774.930999999997</v>
      </c>
      <c r="AE177" s="1">
        <v>7</v>
      </c>
      <c r="AF177" s="1" t="s">
        <v>72</v>
      </c>
      <c r="AH177" s="1" t="s">
        <v>61</v>
      </c>
    </row>
    <row r="178" spans="1:34" x14ac:dyDescent="0.2">
      <c r="A178" s="1" t="s">
        <v>123</v>
      </c>
      <c r="B178" s="17"/>
      <c r="C178" s="2">
        <v>45131.364000000001</v>
      </c>
      <c r="D178" s="2"/>
      <c r="E178" s="1">
        <f t="shared" si="18"/>
        <v>-2115.1806837644044</v>
      </c>
      <c r="F178" s="1">
        <f t="shared" si="21"/>
        <v>-2115</v>
      </c>
      <c r="G178" s="2">
        <f t="shared" si="19"/>
        <v>-0.11950799999613082</v>
      </c>
      <c r="J178" s="1">
        <f t="shared" si="17"/>
        <v>-0.11950799999613082</v>
      </c>
      <c r="Q178" s="26">
        <f t="shared" si="20"/>
        <v>30112.864000000001</v>
      </c>
      <c r="AD178" s="1" t="s">
        <v>69</v>
      </c>
      <c r="AE178" s="1">
        <v>16</v>
      </c>
      <c r="AF178" s="1" t="s">
        <v>120</v>
      </c>
      <c r="AH178" s="1" t="s">
        <v>61</v>
      </c>
    </row>
    <row r="179" spans="1:34" x14ac:dyDescent="0.2">
      <c r="A179" s="1" t="s">
        <v>124</v>
      </c>
      <c r="B179" s="17"/>
      <c r="C179" s="2">
        <v>45133.345000000001</v>
      </c>
      <c r="D179" s="2"/>
      <c r="E179" s="1">
        <f t="shared" si="18"/>
        <v>-2112.18561617657</v>
      </c>
      <c r="F179" s="1">
        <f t="shared" si="21"/>
        <v>-2112</v>
      </c>
      <c r="G179" s="2">
        <f t="shared" si="19"/>
        <v>-0.1227703999975347</v>
      </c>
      <c r="J179" s="1">
        <f t="shared" ref="J179:J188" si="22">+G179</f>
        <v>-0.1227703999975347</v>
      </c>
      <c r="Q179" s="26">
        <f t="shared" si="20"/>
        <v>30114.845000000001</v>
      </c>
      <c r="AD179" s="1" t="s">
        <v>69</v>
      </c>
      <c r="AE179" s="1">
        <v>6</v>
      </c>
      <c r="AF179" s="1" t="s">
        <v>125</v>
      </c>
      <c r="AH179" s="1" t="s">
        <v>61</v>
      </c>
    </row>
    <row r="180" spans="1:34" x14ac:dyDescent="0.2">
      <c r="A180" s="1" t="s">
        <v>126</v>
      </c>
      <c r="B180" s="17"/>
      <c r="C180" s="2">
        <v>45133.351999999999</v>
      </c>
      <c r="D180" s="2"/>
      <c r="E180" s="1">
        <f t="shared" si="18"/>
        <v>-2112.1750328988774</v>
      </c>
      <c r="F180" s="1">
        <f t="shared" si="21"/>
        <v>-2112</v>
      </c>
      <c r="G180" s="2">
        <f t="shared" si="19"/>
        <v>-0.11577039999974659</v>
      </c>
      <c r="J180" s="1">
        <f t="shared" si="22"/>
        <v>-0.11577039999974659</v>
      </c>
      <c r="Q180" s="26">
        <f t="shared" si="20"/>
        <v>30114.851999999999</v>
      </c>
      <c r="AD180" s="1" t="s">
        <v>69</v>
      </c>
      <c r="AE180" s="1">
        <v>8</v>
      </c>
      <c r="AF180" s="1" t="s">
        <v>117</v>
      </c>
      <c r="AH180" s="1" t="s">
        <v>61</v>
      </c>
    </row>
    <row r="181" spans="1:34" x14ac:dyDescent="0.2">
      <c r="A181" s="1" t="s">
        <v>126</v>
      </c>
      <c r="B181" s="17"/>
      <c r="C181" s="2">
        <v>45135.322999999997</v>
      </c>
      <c r="D181" s="2"/>
      <c r="E181" s="1">
        <f t="shared" si="18"/>
        <v>-2109.1950842791821</v>
      </c>
      <c r="F181" s="1">
        <f t="shared" si="21"/>
        <v>-2109</v>
      </c>
      <c r="G181" s="2">
        <f t="shared" ref="G181:G201" si="23">+C181-(C$7+F181*C$8)</f>
        <v>-0.12903280000318773</v>
      </c>
      <c r="J181" s="1">
        <f t="shared" si="22"/>
        <v>-0.12903280000318773</v>
      </c>
      <c r="Q181" s="26">
        <f t="shared" si="20"/>
        <v>30116.822999999997</v>
      </c>
      <c r="AD181" s="1" t="s">
        <v>69</v>
      </c>
      <c r="AE181" s="1">
        <v>8</v>
      </c>
      <c r="AF181" s="1" t="s">
        <v>117</v>
      </c>
      <c r="AH181" s="1" t="s">
        <v>61</v>
      </c>
    </row>
    <row r="182" spans="1:34" x14ac:dyDescent="0.2">
      <c r="A182" s="1" t="s">
        <v>126</v>
      </c>
      <c r="B182" s="17"/>
      <c r="C182" s="2">
        <v>45158.476999999999</v>
      </c>
      <c r="D182" s="2"/>
      <c r="E182" s="1">
        <f t="shared" si="18"/>
        <v>-2074.1886254559909</v>
      </c>
      <c r="F182" s="1">
        <f t="shared" si="21"/>
        <v>-2074</v>
      </c>
      <c r="G182" s="2">
        <f t="shared" si="23"/>
        <v>-0.12476080000487855</v>
      </c>
      <c r="J182" s="1">
        <f t="shared" si="22"/>
        <v>-0.12476080000487855</v>
      </c>
      <c r="Q182" s="26">
        <f t="shared" si="20"/>
        <v>30139.976999999999</v>
      </c>
      <c r="AD182" s="1" t="s">
        <v>69</v>
      </c>
      <c r="AE182" s="1">
        <v>10</v>
      </c>
      <c r="AF182" s="1" t="s">
        <v>60</v>
      </c>
      <c r="AH182" s="1" t="s">
        <v>61</v>
      </c>
    </row>
    <row r="183" spans="1:34" x14ac:dyDescent="0.2">
      <c r="A183" s="1" t="s">
        <v>123</v>
      </c>
      <c r="B183" s="17"/>
      <c r="C183" s="2">
        <v>45172.383999999998</v>
      </c>
      <c r="D183" s="2"/>
      <c r="E183" s="1">
        <f t="shared" si="18"/>
        <v>-2053.1626764686002</v>
      </c>
      <c r="F183" s="1">
        <f t="shared" si="21"/>
        <v>-2053</v>
      </c>
      <c r="G183" s="2">
        <f t="shared" si="23"/>
        <v>-0.10759759999928065</v>
      </c>
      <c r="J183" s="1">
        <f t="shared" si="22"/>
        <v>-0.10759759999928065</v>
      </c>
      <c r="Q183" s="26">
        <f t="shared" si="20"/>
        <v>30153.883999999998</v>
      </c>
      <c r="AD183" s="1" t="s">
        <v>69</v>
      </c>
      <c r="AE183" s="1">
        <v>25</v>
      </c>
      <c r="AF183" s="1" t="s">
        <v>120</v>
      </c>
      <c r="AH183" s="1" t="s">
        <v>61</v>
      </c>
    </row>
    <row r="184" spans="1:34" x14ac:dyDescent="0.2">
      <c r="A184" s="1" t="s">
        <v>123</v>
      </c>
      <c r="B184" s="17"/>
      <c r="C184" s="2">
        <v>45178.341</v>
      </c>
      <c r="D184" s="2"/>
      <c r="E184" s="1">
        <f t="shared" si="18"/>
        <v>-2044.1563071497003</v>
      </c>
      <c r="F184" s="1">
        <f t="shared" si="21"/>
        <v>-2044</v>
      </c>
      <c r="G184" s="2">
        <f t="shared" si="23"/>
        <v>-0.1033848000006401</v>
      </c>
      <c r="J184" s="1">
        <f t="shared" si="22"/>
        <v>-0.1033848000006401</v>
      </c>
      <c r="Q184" s="26">
        <f t="shared" si="20"/>
        <v>30159.841</v>
      </c>
      <c r="AD184" s="1" t="s">
        <v>69</v>
      </c>
      <c r="AE184" s="1">
        <v>14</v>
      </c>
      <c r="AF184" s="1" t="s">
        <v>120</v>
      </c>
      <c r="AH184" s="1" t="s">
        <v>61</v>
      </c>
    </row>
    <row r="185" spans="1:34" x14ac:dyDescent="0.2">
      <c r="A185" s="1" t="s">
        <v>123</v>
      </c>
      <c r="B185" s="17"/>
      <c r="C185" s="2">
        <v>45551.377999999997</v>
      </c>
      <c r="D185" s="2"/>
      <c r="E185" s="1">
        <f t="shared" si="18"/>
        <v>-1480.1628554771848</v>
      </c>
      <c r="F185" s="1">
        <f t="shared" si="21"/>
        <v>-1480</v>
      </c>
      <c r="G185" s="2">
        <f t="shared" si="23"/>
        <v>-0.10771600000589387</v>
      </c>
      <c r="J185" s="1">
        <f t="shared" si="22"/>
        <v>-0.10771600000589387</v>
      </c>
      <c r="Q185" s="26">
        <f t="shared" si="20"/>
        <v>30532.877999999997</v>
      </c>
      <c r="AB185" s="1" t="s">
        <v>78</v>
      </c>
      <c r="AD185" s="1" t="s">
        <v>69</v>
      </c>
      <c r="AE185" s="1">
        <v>20</v>
      </c>
      <c r="AF185" s="1" t="s">
        <v>120</v>
      </c>
      <c r="AH185" s="1" t="s">
        <v>61</v>
      </c>
    </row>
    <row r="186" spans="1:34" x14ac:dyDescent="0.2">
      <c r="A186" s="1" t="s">
        <v>128</v>
      </c>
      <c r="B186" s="17"/>
      <c r="C186" s="2">
        <v>45883.400999999998</v>
      </c>
      <c r="D186" s="2"/>
      <c r="E186" s="1">
        <f t="shared" si="18"/>
        <v>-978.17833971958987</v>
      </c>
      <c r="F186" s="1">
        <f t="shared" si="21"/>
        <v>-978</v>
      </c>
      <c r="G186" s="2">
        <f t="shared" si="23"/>
        <v>-0.11795759999949951</v>
      </c>
      <c r="J186" s="1">
        <f t="shared" si="22"/>
        <v>-0.11795759999949951</v>
      </c>
      <c r="Q186" s="26">
        <f t="shared" si="20"/>
        <v>30864.900999999998</v>
      </c>
      <c r="AD186" s="1" t="s">
        <v>69</v>
      </c>
      <c r="AE186" s="1">
        <v>15</v>
      </c>
      <c r="AF186" s="1" t="s">
        <v>129</v>
      </c>
      <c r="AH186" s="1" t="s">
        <v>61</v>
      </c>
    </row>
    <row r="187" spans="1:34" x14ac:dyDescent="0.2">
      <c r="A187" s="1" t="s">
        <v>128</v>
      </c>
      <c r="B187" s="17"/>
      <c r="C187" s="2">
        <v>45885.383999999998</v>
      </c>
      <c r="D187" s="2"/>
      <c r="E187" s="1">
        <f t="shared" si="18"/>
        <v>-975.18024833812706</v>
      </c>
      <c r="F187" s="1">
        <f t="shared" si="21"/>
        <v>-975</v>
      </c>
      <c r="G187" s="2">
        <f t="shared" si="23"/>
        <v>-0.11922000000049593</v>
      </c>
      <c r="J187" s="1">
        <f t="shared" si="22"/>
        <v>-0.11922000000049593</v>
      </c>
      <c r="Q187" s="26">
        <f t="shared" si="20"/>
        <v>30866.883999999998</v>
      </c>
      <c r="AB187" s="1" t="s">
        <v>78</v>
      </c>
      <c r="AD187" s="1" t="s">
        <v>69</v>
      </c>
      <c r="AE187" s="1">
        <v>16</v>
      </c>
      <c r="AF187" s="1" t="s">
        <v>129</v>
      </c>
      <c r="AH187" s="1" t="s">
        <v>61</v>
      </c>
    </row>
    <row r="188" spans="1:34" x14ac:dyDescent="0.2">
      <c r="A188" s="1" t="s">
        <v>130</v>
      </c>
      <c r="B188" s="17"/>
      <c r="C188" s="2">
        <v>45887.385000000002</v>
      </c>
      <c r="D188" s="2"/>
      <c r="E188" s="1">
        <f t="shared" si="18"/>
        <v>-972.15494281401322</v>
      </c>
      <c r="F188" s="1">
        <f t="shared" si="21"/>
        <v>-972</v>
      </c>
      <c r="G188" s="2">
        <f t="shared" si="23"/>
        <v>-0.10248239999782527</v>
      </c>
      <c r="J188" s="1">
        <f t="shared" si="22"/>
        <v>-0.10248239999782527</v>
      </c>
      <c r="Q188" s="26">
        <f t="shared" si="20"/>
        <v>30868.885000000002</v>
      </c>
      <c r="AD188" s="1" t="s">
        <v>69</v>
      </c>
      <c r="AE188" s="1">
        <v>15</v>
      </c>
      <c r="AF188" s="1" t="s">
        <v>120</v>
      </c>
      <c r="AH188" s="1" t="s">
        <v>61</v>
      </c>
    </row>
    <row r="189" spans="1:34" x14ac:dyDescent="0.2">
      <c r="A189" s="54" t="s">
        <v>131</v>
      </c>
      <c r="B189" s="55" t="s">
        <v>50</v>
      </c>
      <c r="C189" s="54">
        <v>46268.3681</v>
      </c>
      <c r="D189" s="54" t="s">
        <v>27</v>
      </c>
      <c r="E189" s="1">
        <f t="shared" si="18"/>
        <v>-396.14780787057384</v>
      </c>
      <c r="F189" s="1">
        <f t="shared" si="21"/>
        <v>-396</v>
      </c>
      <c r="G189" s="2">
        <f t="shared" si="23"/>
        <v>-9.7763199999462813E-2</v>
      </c>
      <c r="K189" s="1">
        <f t="shared" ref="K189:K199" si="24">+G189</f>
        <v>-9.7763199999462813E-2</v>
      </c>
      <c r="O189" s="1">
        <f t="shared" ref="O189:O199" ca="1" si="25">+C$11+C$12*$F189</f>
        <v>-9.9438664698829213E-2</v>
      </c>
      <c r="Q189" s="26">
        <f t="shared" si="20"/>
        <v>31249.8681</v>
      </c>
    </row>
    <row r="190" spans="1:34" x14ac:dyDescent="0.2">
      <c r="A190" s="54" t="s">
        <v>131</v>
      </c>
      <c r="B190" s="55" t="s">
        <v>49</v>
      </c>
      <c r="C190" s="54">
        <v>46269.359700000001</v>
      </c>
      <c r="D190" s="54" t="s">
        <v>27</v>
      </c>
      <c r="E190" s="1">
        <f t="shared" si="18"/>
        <v>-394.6486109901594</v>
      </c>
      <c r="F190" s="1">
        <f t="shared" si="21"/>
        <v>-394.5</v>
      </c>
      <c r="G190" s="2">
        <f t="shared" si="23"/>
        <v>-9.8294399998849258E-2</v>
      </c>
      <c r="K190" s="1">
        <f t="shared" si="24"/>
        <v>-9.8294399998849258E-2</v>
      </c>
      <c r="O190" s="1">
        <f t="shared" ca="1" si="25"/>
        <v>-9.9446590270039659E-2</v>
      </c>
      <c r="Q190" s="26">
        <f t="shared" si="20"/>
        <v>31250.859700000001</v>
      </c>
    </row>
    <row r="191" spans="1:34" x14ac:dyDescent="0.2">
      <c r="A191" s="54" t="s">
        <v>131</v>
      </c>
      <c r="B191" s="55" t="s">
        <v>49</v>
      </c>
      <c r="C191" s="54">
        <v>46269.359900000003</v>
      </c>
      <c r="D191" s="54" t="s">
        <v>27</v>
      </c>
      <c r="E191" s="1">
        <f t="shared" si="18"/>
        <v>-394.64830861079332</v>
      </c>
      <c r="F191" s="1">
        <f t="shared" si="21"/>
        <v>-394.5</v>
      </c>
      <c r="G191" s="2">
        <f t="shared" si="23"/>
        <v>-9.8094399996625725E-2</v>
      </c>
      <c r="K191" s="1">
        <f t="shared" si="24"/>
        <v>-9.8094399996625725E-2</v>
      </c>
      <c r="O191" s="1">
        <f t="shared" ca="1" si="25"/>
        <v>-9.9446590270039659E-2</v>
      </c>
      <c r="Q191" s="26">
        <f t="shared" si="20"/>
        <v>31250.859900000003</v>
      </c>
    </row>
    <row r="192" spans="1:34" x14ac:dyDescent="0.2">
      <c r="A192" s="54" t="s">
        <v>131</v>
      </c>
      <c r="B192" s="55" t="s">
        <v>50</v>
      </c>
      <c r="C192" s="54">
        <v>46270.352299999999</v>
      </c>
      <c r="D192" s="54" t="s">
        <v>27</v>
      </c>
      <c r="E192" s="1">
        <f t="shared" si="18"/>
        <v>-393.14790221293657</v>
      </c>
      <c r="F192" s="1">
        <f t="shared" si="21"/>
        <v>-393</v>
      </c>
      <c r="G192" s="2">
        <f t="shared" si="23"/>
        <v>-9.7825600001669955E-2</v>
      </c>
      <c r="K192" s="1">
        <f t="shared" si="24"/>
        <v>-9.7825600001669955E-2</v>
      </c>
      <c r="O192" s="1">
        <f t="shared" ca="1" si="25"/>
        <v>-9.9454515841250118E-2</v>
      </c>
      <c r="Q192" s="26">
        <f t="shared" si="20"/>
        <v>31251.852299999999</v>
      </c>
    </row>
    <row r="193" spans="1:34" x14ac:dyDescent="0.2">
      <c r="A193" s="54" t="s">
        <v>131</v>
      </c>
      <c r="B193" s="55" t="s">
        <v>50</v>
      </c>
      <c r="C193" s="54">
        <v>46270.352400000003</v>
      </c>
      <c r="D193" s="54" t="s">
        <v>27</v>
      </c>
      <c r="E193" s="1">
        <f t="shared" si="18"/>
        <v>-393.14775102324802</v>
      </c>
      <c r="F193" s="1">
        <f t="shared" si="21"/>
        <v>-393</v>
      </c>
      <c r="G193" s="2">
        <f t="shared" si="23"/>
        <v>-9.7725599996920209E-2</v>
      </c>
      <c r="K193" s="1">
        <f t="shared" si="24"/>
        <v>-9.7725599996920209E-2</v>
      </c>
      <c r="O193" s="1">
        <f t="shared" ca="1" si="25"/>
        <v>-9.9454515841250118E-2</v>
      </c>
      <c r="Q193" s="26">
        <f t="shared" si="20"/>
        <v>31251.852400000003</v>
      </c>
    </row>
    <row r="194" spans="1:34" x14ac:dyDescent="0.2">
      <c r="A194" s="54" t="s">
        <v>131</v>
      </c>
      <c r="B194" s="55" t="s">
        <v>50</v>
      </c>
      <c r="C194" s="54">
        <v>46272.3361</v>
      </c>
      <c r="D194" s="54" t="s">
        <v>27</v>
      </c>
      <c r="E194" s="1">
        <f t="shared" si="18"/>
        <v>-390.14860131402048</v>
      </c>
      <c r="F194" s="1">
        <f t="shared" si="21"/>
        <v>-390</v>
      </c>
      <c r="G194" s="2">
        <f t="shared" si="23"/>
        <v>-9.8288000001048204E-2</v>
      </c>
      <c r="K194" s="1">
        <f t="shared" si="24"/>
        <v>-9.8288000001048204E-2</v>
      </c>
      <c r="O194" s="1">
        <f t="shared" ca="1" si="25"/>
        <v>-9.9470366983671024E-2</v>
      </c>
      <c r="Q194" s="26">
        <f t="shared" si="20"/>
        <v>31253.8361</v>
      </c>
    </row>
    <row r="195" spans="1:34" x14ac:dyDescent="0.2">
      <c r="A195" s="54" t="s">
        <v>131</v>
      </c>
      <c r="B195" s="55" t="s">
        <v>50</v>
      </c>
      <c r="C195" s="54">
        <v>46272.336199999998</v>
      </c>
      <c r="D195" s="54" t="s">
        <v>27</v>
      </c>
      <c r="E195" s="1">
        <f t="shared" si="18"/>
        <v>-390.14845012434296</v>
      </c>
      <c r="F195" s="1">
        <f t="shared" si="21"/>
        <v>-390</v>
      </c>
      <c r="G195" s="2">
        <f t="shared" si="23"/>
        <v>-9.8188000003574416E-2</v>
      </c>
      <c r="K195" s="1">
        <f t="shared" si="24"/>
        <v>-9.8188000003574416E-2</v>
      </c>
      <c r="O195" s="1">
        <f t="shared" ca="1" si="25"/>
        <v>-9.9470366983671024E-2</v>
      </c>
      <c r="Q195" s="26">
        <f t="shared" si="20"/>
        <v>31253.836199999998</v>
      </c>
    </row>
    <row r="196" spans="1:34" x14ac:dyDescent="0.2">
      <c r="A196" s="54" t="s">
        <v>131</v>
      </c>
      <c r="B196" s="55" t="s">
        <v>49</v>
      </c>
      <c r="C196" s="54">
        <v>46273.328699999998</v>
      </c>
      <c r="D196" s="54" t="s">
        <v>27</v>
      </c>
      <c r="E196" s="1">
        <f t="shared" si="18"/>
        <v>-388.6478925367976</v>
      </c>
      <c r="F196" s="1">
        <f t="shared" si="21"/>
        <v>-388.5</v>
      </c>
      <c r="G196" s="2">
        <f t="shared" si="23"/>
        <v>-9.78192000038689E-2</v>
      </c>
      <c r="K196" s="1">
        <f t="shared" si="24"/>
        <v>-9.78192000038689E-2</v>
      </c>
      <c r="O196" s="1">
        <f t="shared" ca="1" si="25"/>
        <v>-9.9478292554881484E-2</v>
      </c>
      <c r="Q196" s="26">
        <f t="shared" si="20"/>
        <v>31254.828699999998</v>
      </c>
    </row>
    <row r="197" spans="1:34" x14ac:dyDescent="0.2">
      <c r="A197" s="54" t="s">
        <v>131</v>
      </c>
      <c r="B197" s="55" t="s">
        <v>49</v>
      </c>
      <c r="C197" s="54">
        <v>46273.3289</v>
      </c>
      <c r="D197" s="54" t="s">
        <v>27</v>
      </c>
      <c r="E197" s="1">
        <f t="shared" si="18"/>
        <v>-388.64759015743152</v>
      </c>
      <c r="F197" s="1">
        <f t="shared" si="21"/>
        <v>-388.5</v>
      </c>
      <c r="G197" s="2">
        <f t="shared" si="23"/>
        <v>-9.7619200001645368E-2</v>
      </c>
      <c r="K197" s="1">
        <f t="shared" si="24"/>
        <v>-9.7619200001645368E-2</v>
      </c>
      <c r="O197" s="1">
        <f t="shared" ca="1" si="25"/>
        <v>-9.9478292554881484E-2</v>
      </c>
      <c r="Q197" s="26">
        <f t="shared" si="20"/>
        <v>31254.8289</v>
      </c>
    </row>
    <row r="198" spans="1:34" x14ac:dyDescent="0.2">
      <c r="A198" s="54" t="s">
        <v>131</v>
      </c>
      <c r="B198" s="55" t="s">
        <v>50</v>
      </c>
      <c r="C198" s="54">
        <v>46274.319499999998</v>
      </c>
      <c r="D198" s="54" t="s">
        <v>27</v>
      </c>
      <c r="E198" s="1">
        <f t="shared" si="18"/>
        <v>-387.1499051738366</v>
      </c>
      <c r="F198" s="1">
        <f t="shared" si="21"/>
        <v>-387</v>
      </c>
      <c r="G198" s="2">
        <f t="shared" si="23"/>
        <v>-9.9150400004873518E-2</v>
      </c>
      <c r="K198" s="1">
        <f t="shared" si="24"/>
        <v>-9.9150400004873518E-2</v>
      </c>
      <c r="O198" s="1">
        <f t="shared" ca="1" si="25"/>
        <v>-9.948621812609193E-2</v>
      </c>
      <c r="Q198" s="26">
        <f t="shared" si="20"/>
        <v>31255.819499999998</v>
      </c>
    </row>
    <row r="199" spans="1:34" x14ac:dyDescent="0.2">
      <c r="A199" s="54" t="s">
        <v>131</v>
      </c>
      <c r="B199" s="55" t="s">
        <v>50</v>
      </c>
      <c r="C199" s="54">
        <v>46274.320699999997</v>
      </c>
      <c r="D199" s="54" t="s">
        <v>27</v>
      </c>
      <c r="E199" s="1">
        <f t="shared" si="18"/>
        <v>-387.14809089766203</v>
      </c>
      <c r="F199" s="1">
        <f t="shared" si="21"/>
        <v>-387</v>
      </c>
      <c r="G199" s="2">
        <f t="shared" si="23"/>
        <v>-9.7950400006084237E-2</v>
      </c>
      <c r="K199" s="1">
        <f t="shared" si="24"/>
        <v>-9.7950400006084237E-2</v>
      </c>
      <c r="O199" s="1">
        <f t="shared" ca="1" si="25"/>
        <v>-9.948621812609193E-2</v>
      </c>
      <c r="Q199" s="26">
        <f t="shared" si="20"/>
        <v>31255.820699999997</v>
      </c>
    </row>
    <row r="200" spans="1:34" x14ac:dyDescent="0.2">
      <c r="A200" s="1" t="s">
        <v>132</v>
      </c>
      <c r="B200" s="17" t="s">
        <v>49</v>
      </c>
      <c r="C200" s="2">
        <v>46551.762000000002</v>
      </c>
      <c r="D200" s="2"/>
      <c r="E200" s="1">
        <f t="shared" si="18"/>
        <v>32.314526546491301</v>
      </c>
      <c r="F200" s="1">
        <f t="shared" ref="F200:F231" si="26">ROUND(2*E200,0)/2</f>
        <v>32.5</v>
      </c>
      <c r="G200" s="2">
        <f t="shared" si="23"/>
        <v>-0.12267599999904633</v>
      </c>
      <c r="N200" s="1">
        <f>+G200</f>
        <v>-0.12267599999904633</v>
      </c>
      <c r="Q200" s="26">
        <f t="shared" si="20"/>
        <v>31533.262000000002</v>
      </c>
      <c r="AD200" s="1" t="s">
        <v>133</v>
      </c>
      <c r="AH200" s="1" t="s">
        <v>70</v>
      </c>
    </row>
    <row r="201" spans="1:34" x14ac:dyDescent="0.2">
      <c r="A201" s="1" t="s">
        <v>135</v>
      </c>
      <c r="B201" s="17" t="s">
        <v>49</v>
      </c>
      <c r="C201" s="2">
        <v>46551.762699999999</v>
      </c>
      <c r="D201" s="2"/>
      <c r="E201" s="1">
        <f t="shared" si="18"/>
        <v>32.315584874256118</v>
      </c>
      <c r="F201" s="1">
        <f t="shared" si="26"/>
        <v>32.5</v>
      </c>
      <c r="G201" s="2">
        <f t="shared" si="23"/>
        <v>-0.1219760000021779</v>
      </c>
      <c r="N201" s="1">
        <f>+G201</f>
        <v>-0.1219760000021779</v>
      </c>
      <c r="Q201" s="26">
        <f t="shared" si="20"/>
        <v>31533.262699999999</v>
      </c>
      <c r="R201" s="1" t="s">
        <v>136</v>
      </c>
    </row>
    <row r="202" spans="1:34" x14ac:dyDescent="0.2">
      <c r="A202" t="s">
        <v>134</v>
      </c>
      <c r="B202" s="17" t="s">
        <v>49</v>
      </c>
      <c r="C202" s="2">
        <v>46551.762699999999</v>
      </c>
      <c r="D202" s="2"/>
      <c r="E202" s="1">
        <f t="shared" si="18"/>
        <v>32.315584874256118</v>
      </c>
      <c r="F202" s="1">
        <f t="shared" si="26"/>
        <v>32.5</v>
      </c>
      <c r="N202" s="1">
        <f>+C202-(C$7+F202*C$8)</f>
        <v>-0.1219760000021779</v>
      </c>
      <c r="O202" s="1">
        <f ca="1">+C$11+C$12*$F202</f>
        <v>-0.10170273620794898</v>
      </c>
      <c r="Q202" s="26">
        <f t="shared" si="20"/>
        <v>31533.262699999999</v>
      </c>
    </row>
    <row r="203" spans="1:34" x14ac:dyDescent="0.2">
      <c r="A203" s="1" t="s">
        <v>132</v>
      </c>
      <c r="B203" s="17" t="s">
        <v>49</v>
      </c>
      <c r="C203" s="2">
        <v>46624.517999999996</v>
      </c>
      <c r="D203" s="2"/>
      <c r="E203" s="1">
        <f t="shared" si="18"/>
        <v>142.31409112019981</v>
      </c>
      <c r="F203" s="1">
        <f t="shared" si="26"/>
        <v>142.5</v>
      </c>
      <c r="G203" s="2">
        <f>+C203-(C$7+F203*C$8)</f>
        <v>-0.12296400000195717</v>
      </c>
      <c r="N203" s="1">
        <f>+G203</f>
        <v>-0.12296400000195717</v>
      </c>
      <c r="Q203" s="26">
        <f t="shared" si="20"/>
        <v>31606.017999999996</v>
      </c>
      <c r="AD203" s="1" t="s">
        <v>133</v>
      </c>
      <c r="AH203" s="1" t="s">
        <v>70</v>
      </c>
    </row>
    <row r="204" spans="1:34" x14ac:dyDescent="0.2">
      <c r="A204" s="1" t="s">
        <v>135</v>
      </c>
      <c r="B204" s="17" t="s">
        <v>49</v>
      </c>
      <c r="C204" s="2">
        <v>46624.518100000001</v>
      </c>
      <c r="D204" s="2"/>
      <c r="E204" s="1">
        <f t="shared" si="18"/>
        <v>142.31424230988836</v>
      </c>
      <c r="F204" s="1">
        <f t="shared" si="26"/>
        <v>142.5</v>
      </c>
      <c r="G204" s="2">
        <f>+C204-(C$7+F204*C$8)</f>
        <v>-0.12286399999720743</v>
      </c>
      <c r="N204" s="1">
        <f>+G204</f>
        <v>-0.12286399999720743</v>
      </c>
      <c r="Q204" s="26">
        <f t="shared" si="20"/>
        <v>31606.018100000001</v>
      </c>
    </row>
    <row r="205" spans="1:34" x14ac:dyDescent="0.2">
      <c r="A205" t="s">
        <v>134</v>
      </c>
      <c r="B205" s="17" t="s">
        <v>49</v>
      </c>
      <c r="C205" s="2">
        <v>46624.518100000001</v>
      </c>
      <c r="D205" s="2"/>
      <c r="E205" s="1">
        <f t="shared" si="18"/>
        <v>142.31424230988836</v>
      </c>
      <c r="F205" s="1">
        <f t="shared" si="26"/>
        <v>142.5</v>
      </c>
      <c r="N205" s="1">
        <f>+C205-(C$7+F205*C$8)</f>
        <v>-0.12286399999720743</v>
      </c>
      <c r="O205" s="1">
        <f ca="1">+C$11+C$12*$F205</f>
        <v>-0.10228394476338229</v>
      </c>
      <c r="Q205" s="26">
        <f t="shared" si="20"/>
        <v>31606.018100000001</v>
      </c>
    </row>
    <row r="206" spans="1:34" x14ac:dyDescent="0.2">
      <c r="A206" s="1" t="s">
        <v>137</v>
      </c>
      <c r="B206" s="17" t="s">
        <v>49</v>
      </c>
      <c r="C206" s="2">
        <v>46643.737999999998</v>
      </c>
      <c r="D206" s="2"/>
      <c r="E206" s="1">
        <f t="shared" si="18"/>
        <v>171.37274787850129</v>
      </c>
      <c r="F206" s="1">
        <f t="shared" si="26"/>
        <v>171.5</v>
      </c>
      <c r="G206" s="2">
        <f t="shared" ref="G206:G239" si="27">+C206-(C$7+F206*C$8)</f>
        <v>-8.4167200002411846E-2</v>
      </c>
      <c r="N206" s="1">
        <f>+G206</f>
        <v>-8.4167200002411846E-2</v>
      </c>
      <c r="Q206" s="26">
        <f t="shared" si="20"/>
        <v>31625.237999999998</v>
      </c>
      <c r="AD206" s="1" t="s">
        <v>69</v>
      </c>
      <c r="AH206" s="1" t="s">
        <v>70</v>
      </c>
    </row>
    <row r="207" spans="1:34" x14ac:dyDescent="0.2">
      <c r="A207" s="1" t="s">
        <v>137</v>
      </c>
      <c r="B207" s="17"/>
      <c r="C207" s="2">
        <v>46644.05</v>
      </c>
      <c r="D207" s="2"/>
      <c r="E207" s="1">
        <f t="shared" si="18"/>
        <v>171.84445968436731</v>
      </c>
      <c r="F207" s="1">
        <f t="shared" si="26"/>
        <v>172</v>
      </c>
      <c r="G207" s="2">
        <f t="shared" si="27"/>
        <v>-0.1028775999948266</v>
      </c>
      <c r="N207" s="1">
        <f>+G207</f>
        <v>-0.1028775999948266</v>
      </c>
      <c r="Q207" s="26">
        <f t="shared" si="20"/>
        <v>31625.550000000003</v>
      </c>
      <c r="AD207" s="1" t="s">
        <v>69</v>
      </c>
      <c r="AH207" s="1" t="s">
        <v>70</v>
      </c>
    </row>
    <row r="208" spans="1:34" x14ac:dyDescent="0.2">
      <c r="A208" s="1" t="s">
        <v>138</v>
      </c>
      <c r="B208" s="17"/>
      <c r="C208" s="2">
        <v>46924.49</v>
      </c>
      <c r="D208" s="2"/>
      <c r="E208" s="1">
        <f t="shared" si="18"/>
        <v>595.8408021035882</v>
      </c>
      <c r="F208" s="1">
        <f t="shared" si="26"/>
        <v>596</v>
      </c>
      <c r="G208" s="2">
        <f t="shared" si="27"/>
        <v>-0.10529680000036024</v>
      </c>
      <c r="J208" s="1">
        <f>+G208</f>
        <v>-0.10529680000036024</v>
      </c>
      <c r="O208" s="1">
        <f t="shared" ref="O208:O239" ca="1" si="28">+C$11+C$12*$F208</f>
        <v>-0.10468010912600964</v>
      </c>
      <c r="Q208" s="26">
        <f t="shared" si="20"/>
        <v>31905.989999999998</v>
      </c>
      <c r="AD208" s="1" t="s">
        <v>69</v>
      </c>
      <c r="AE208" s="1">
        <v>8</v>
      </c>
      <c r="AF208" s="1" t="s">
        <v>139</v>
      </c>
      <c r="AH208" s="1" t="s">
        <v>61</v>
      </c>
    </row>
    <row r="209" spans="1:34" x14ac:dyDescent="0.2">
      <c r="A209" s="1" t="s">
        <v>140</v>
      </c>
      <c r="B209" s="17"/>
      <c r="C209" s="2">
        <v>47013.13</v>
      </c>
      <c r="D209" s="2"/>
      <c r="E209" s="1">
        <f t="shared" si="18"/>
        <v>729.85533566527761</v>
      </c>
      <c r="F209" s="1">
        <f t="shared" si="26"/>
        <v>730</v>
      </c>
      <c r="G209" s="2">
        <f t="shared" si="27"/>
        <v>-9.5684000007167924E-2</v>
      </c>
      <c r="N209" s="1">
        <f>+G209</f>
        <v>-9.5684000007167924E-2</v>
      </c>
      <c r="O209" s="1">
        <f t="shared" ca="1" si="28"/>
        <v>-0.10538812682081022</v>
      </c>
      <c r="Q209" s="26">
        <f t="shared" si="20"/>
        <v>31994.629999999997</v>
      </c>
      <c r="AB209" s="1" t="s">
        <v>78</v>
      </c>
      <c r="AD209" s="1" t="s">
        <v>69</v>
      </c>
      <c r="AH209" s="1" t="s">
        <v>70</v>
      </c>
    </row>
    <row r="210" spans="1:34" x14ac:dyDescent="0.2">
      <c r="A210" s="1" t="s">
        <v>140</v>
      </c>
      <c r="B210" s="17" t="s">
        <v>49</v>
      </c>
      <c r="C210" s="2">
        <v>47013.451000000001</v>
      </c>
      <c r="D210" s="2"/>
      <c r="E210" s="1">
        <f t="shared" si="18"/>
        <v>730.34065454246365</v>
      </c>
      <c r="F210" s="1">
        <f t="shared" si="26"/>
        <v>730.5</v>
      </c>
      <c r="G210" s="2">
        <f t="shared" si="27"/>
        <v>-0.10539440000138711</v>
      </c>
      <c r="N210" s="1">
        <f>+G210</f>
        <v>-0.10539440000138711</v>
      </c>
      <c r="O210" s="1">
        <f t="shared" ca="1" si="28"/>
        <v>-0.10539076867788037</v>
      </c>
      <c r="Q210" s="26">
        <f t="shared" si="20"/>
        <v>31994.951000000001</v>
      </c>
      <c r="AB210" s="1" t="s">
        <v>78</v>
      </c>
      <c r="AD210" s="1" t="s">
        <v>69</v>
      </c>
      <c r="AH210" s="1" t="s">
        <v>70</v>
      </c>
    </row>
    <row r="211" spans="1:34" x14ac:dyDescent="0.2">
      <c r="A211" s="1" t="s">
        <v>141</v>
      </c>
      <c r="B211" s="17"/>
      <c r="C211" s="2">
        <v>47316.701000000001</v>
      </c>
      <c r="D211" s="2"/>
      <c r="E211" s="1">
        <f t="shared" si="18"/>
        <v>1188.8233632809854</v>
      </c>
      <c r="F211" s="1">
        <f t="shared" si="26"/>
        <v>1189</v>
      </c>
      <c r="G211" s="2">
        <f t="shared" si="27"/>
        <v>-0.1168312000008882</v>
      </c>
      <c r="I211" s="1">
        <f>+G211</f>
        <v>-0.1168312000008882</v>
      </c>
      <c r="O211" s="1">
        <f t="shared" ca="1" si="28"/>
        <v>-0.10781335161120924</v>
      </c>
      <c r="Q211" s="26">
        <f t="shared" si="20"/>
        <v>32298.201000000001</v>
      </c>
      <c r="AE211" s="1">
        <v>10</v>
      </c>
      <c r="AF211" s="1" t="s">
        <v>142</v>
      </c>
      <c r="AH211" s="1" t="s">
        <v>143</v>
      </c>
    </row>
    <row r="212" spans="1:34" x14ac:dyDescent="0.2">
      <c r="A212" s="1" t="s">
        <v>141</v>
      </c>
      <c r="B212" s="17"/>
      <c r="C212" s="2">
        <v>47351.09</v>
      </c>
      <c r="D212" s="2"/>
      <c r="E212" s="1">
        <f t="shared" si="18"/>
        <v>1240.8159828054931</v>
      </c>
      <c r="F212" s="1">
        <f t="shared" si="26"/>
        <v>1241</v>
      </c>
      <c r="G212" s="2">
        <f t="shared" si="27"/>
        <v>-0.12171280000620754</v>
      </c>
      <c r="I212" s="1">
        <f>+G212</f>
        <v>-0.12171280000620754</v>
      </c>
      <c r="O212" s="1">
        <f t="shared" ca="1" si="28"/>
        <v>-0.10808810474650499</v>
      </c>
      <c r="Q212" s="26">
        <f t="shared" si="20"/>
        <v>32332.589999999997</v>
      </c>
      <c r="AB212" s="1" t="s">
        <v>144</v>
      </c>
      <c r="AE212" s="1">
        <v>68</v>
      </c>
      <c r="AF212" s="1" t="s">
        <v>142</v>
      </c>
      <c r="AH212" s="1" t="s">
        <v>143</v>
      </c>
    </row>
    <row r="213" spans="1:34" x14ac:dyDescent="0.2">
      <c r="A213" s="1" t="s">
        <v>141</v>
      </c>
      <c r="B213" s="17" t="s">
        <v>49</v>
      </c>
      <c r="C213" s="2">
        <v>47351.421999999999</v>
      </c>
      <c r="D213" s="2"/>
      <c r="E213" s="1">
        <f t="shared" ref="E213:E239" si="29">+(C213-C$7)/C$8</f>
        <v>1241.3179325476274</v>
      </c>
      <c r="F213" s="1">
        <f t="shared" si="26"/>
        <v>1241.5</v>
      </c>
      <c r="G213" s="2">
        <f t="shared" si="27"/>
        <v>-0.12042320000182372</v>
      </c>
      <c r="I213" s="1">
        <f>+G213</f>
        <v>-0.12042320000182372</v>
      </c>
      <c r="O213" s="1">
        <f t="shared" ca="1" si="28"/>
        <v>-0.10809074660357514</v>
      </c>
      <c r="Q213" s="26">
        <f t="shared" ref="Q213:Q239" si="30">+C213-15018.5</f>
        <v>32332.921999999999</v>
      </c>
      <c r="AB213" s="1" t="s">
        <v>144</v>
      </c>
      <c r="AE213" s="1">
        <v>68</v>
      </c>
      <c r="AF213" s="1" t="s">
        <v>142</v>
      </c>
      <c r="AH213" s="1" t="s">
        <v>143</v>
      </c>
    </row>
    <row r="214" spans="1:34" x14ac:dyDescent="0.2">
      <c r="A214" s="1" t="s">
        <v>145</v>
      </c>
      <c r="B214" s="17"/>
      <c r="C214" s="2">
        <v>47380.232000000004</v>
      </c>
      <c r="D214" s="2"/>
      <c r="E214" s="1">
        <f t="shared" si="29"/>
        <v>1284.8756797488113</v>
      </c>
      <c r="F214" s="1">
        <f t="shared" si="26"/>
        <v>1285</v>
      </c>
      <c r="G214" s="2">
        <f t="shared" si="27"/>
        <v>-8.2227999999304302E-2</v>
      </c>
      <c r="N214" s="1">
        <f>+G214</f>
        <v>-8.2227999999304302E-2</v>
      </c>
      <c r="O214" s="1">
        <f t="shared" ca="1" si="28"/>
        <v>-0.10832058816867832</v>
      </c>
      <c r="Q214" s="26">
        <f t="shared" si="30"/>
        <v>32361.732000000004</v>
      </c>
      <c r="AD214" s="1" t="s">
        <v>69</v>
      </c>
      <c r="AH214" s="1" t="s">
        <v>70</v>
      </c>
    </row>
    <row r="215" spans="1:34" x14ac:dyDescent="0.2">
      <c r="A215" s="1" t="s">
        <v>145</v>
      </c>
      <c r="B215" s="17" t="s">
        <v>49</v>
      </c>
      <c r="C215" s="2">
        <v>47380.589</v>
      </c>
      <c r="D215" s="2"/>
      <c r="E215" s="1">
        <f t="shared" si="29"/>
        <v>1285.415426911278</v>
      </c>
      <c r="F215" s="1">
        <f t="shared" si="26"/>
        <v>1285.5</v>
      </c>
      <c r="G215" s="2">
        <f t="shared" si="27"/>
        <v>-5.593840000074124E-2</v>
      </c>
      <c r="N215" s="1">
        <f>+G215</f>
        <v>-5.593840000074124E-2</v>
      </c>
      <c r="O215" s="1">
        <f t="shared" ca="1" si="28"/>
        <v>-0.10832323002574847</v>
      </c>
      <c r="Q215" s="26">
        <f t="shared" si="30"/>
        <v>32362.089</v>
      </c>
      <c r="AD215" s="1" t="s">
        <v>69</v>
      </c>
      <c r="AH215" s="1" t="s">
        <v>70</v>
      </c>
    </row>
    <row r="216" spans="1:34" x14ac:dyDescent="0.2">
      <c r="A216" s="1" t="s">
        <v>141</v>
      </c>
      <c r="B216" s="17"/>
      <c r="C216" s="2">
        <v>47681.798000000003</v>
      </c>
      <c r="D216" s="2"/>
      <c r="E216" s="1">
        <f t="shared" si="29"/>
        <v>1740.8123542531494</v>
      </c>
      <c r="F216" s="1">
        <f t="shared" si="26"/>
        <v>1741</v>
      </c>
      <c r="G216" s="2">
        <f t="shared" si="27"/>
        <v>-0.12411279999651015</v>
      </c>
      <c r="I216" s="1">
        <f>+G216</f>
        <v>-0.12411279999651015</v>
      </c>
      <c r="O216" s="1">
        <f t="shared" ca="1" si="28"/>
        <v>-0.11072996181665641</v>
      </c>
      <c r="Q216" s="26">
        <f t="shared" si="30"/>
        <v>32663.298000000003</v>
      </c>
      <c r="AE216" s="1">
        <v>13</v>
      </c>
      <c r="AF216" s="1" t="s">
        <v>142</v>
      </c>
      <c r="AH216" s="1" t="s">
        <v>143</v>
      </c>
    </row>
    <row r="217" spans="1:34" x14ac:dyDescent="0.2">
      <c r="A217" s="1" t="s">
        <v>141</v>
      </c>
      <c r="B217" s="17"/>
      <c r="C217" s="2">
        <v>47740.659</v>
      </c>
      <c r="D217" s="2"/>
      <c r="E217" s="1">
        <f t="shared" si="29"/>
        <v>1829.8041126012347</v>
      </c>
      <c r="F217" s="1">
        <f t="shared" si="26"/>
        <v>1830</v>
      </c>
      <c r="G217" s="2">
        <f t="shared" si="27"/>
        <v>-0.12956400000257418</v>
      </c>
      <c r="I217" s="1">
        <f>+G217</f>
        <v>-0.12956400000257418</v>
      </c>
      <c r="O217" s="1">
        <f t="shared" ca="1" si="28"/>
        <v>-0.11120021237514337</v>
      </c>
      <c r="Q217" s="26">
        <f t="shared" si="30"/>
        <v>32722.159</v>
      </c>
      <c r="AE217" s="1">
        <v>12</v>
      </c>
      <c r="AF217" s="1" t="s">
        <v>142</v>
      </c>
      <c r="AH217" s="1" t="s">
        <v>143</v>
      </c>
    </row>
    <row r="218" spans="1:34" x14ac:dyDescent="0.2">
      <c r="A218" s="1" t="s">
        <v>146</v>
      </c>
      <c r="B218" s="17"/>
      <c r="C218" s="2">
        <v>48444.417999999998</v>
      </c>
      <c r="D218" s="2"/>
      <c r="E218" s="1">
        <f t="shared" si="29"/>
        <v>2893.8151022767906</v>
      </c>
      <c r="F218" s="1">
        <f t="shared" si="26"/>
        <v>2894</v>
      </c>
      <c r="G218" s="2">
        <f t="shared" si="27"/>
        <v>-0.12229520000255434</v>
      </c>
      <c r="N218" s="1">
        <f>+G218</f>
        <v>-0.12229520000255434</v>
      </c>
      <c r="O218" s="1">
        <f t="shared" ca="1" si="28"/>
        <v>-0.11682208422042561</v>
      </c>
      <c r="Q218" s="26">
        <f t="shared" si="30"/>
        <v>33425.917999999998</v>
      </c>
      <c r="AD218" s="1" t="s">
        <v>69</v>
      </c>
      <c r="AH218" s="1" t="s">
        <v>70</v>
      </c>
    </row>
    <row r="219" spans="1:34" x14ac:dyDescent="0.2">
      <c r="A219" s="1" t="s">
        <v>141</v>
      </c>
      <c r="B219" s="17"/>
      <c r="C219" s="2">
        <v>48724.855000000003</v>
      </c>
      <c r="D219" s="2"/>
      <c r="E219" s="1">
        <f t="shared" si="29"/>
        <v>3317.8069090055865</v>
      </c>
      <c r="F219" s="1">
        <f t="shared" si="26"/>
        <v>3318</v>
      </c>
      <c r="G219" s="2">
        <f t="shared" si="27"/>
        <v>-0.12771439999778522</v>
      </c>
      <c r="I219" s="1">
        <f t="shared" ref="I219:I230" si="31">+G219</f>
        <v>-0.12771439999778522</v>
      </c>
      <c r="O219" s="1">
        <f t="shared" ca="1" si="28"/>
        <v>-0.11906237901591402</v>
      </c>
      <c r="Q219" s="26">
        <f t="shared" si="30"/>
        <v>33706.355000000003</v>
      </c>
      <c r="AE219" s="1">
        <v>13</v>
      </c>
      <c r="AF219" s="1" t="s">
        <v>142</v>
      </c>
      <c r="AH219" s="1" t="s">
        <v>143</v>
      </c>
    </row>
    <row r="220" spans="1:34" x14ac:dyDescent="0.2">
      <c r="A220" s="1" t="s">
        <v>141</v>
      </c>
      <c r="B220" s="17"/>
      <c r="C220" s="2">
        <v>48773.807999999997</v>
      </c>
      <c r="D220" s="2"/>
      <c r="E220" s="1">
        <f t="shared" si="29"/>
        <v>3391.81879372405</v>
      </c>
      <c r="F220" s="1">
        <f t="shared" si="26"/>
        <v>3392</v>
      </c>
      <c r="G220" s="2">
        <f t="shared" si="27"/>
        <v>-0.11985360000107903</v>
      </c>
      <c r="I220" s="1">
        <f t="shared" si="31"/>
        <v>-0.11985360000107903</v>
      </c>
      <c r="O220" s="1">
        <f t="shared" ca="1" si="28"/>
        <v>-0.11945337386229643</v>
      </c>
      <c r="Q220" s="26">
        <f t="shared" si="30"/>
        <v>33755.307999999997</v>
      </c>
      <c r="AE220" s="1">
        <v>13</v>
      </c>
      <c r="AF220" s="1" t="s">
        <v>142</v>
      </c>
      <c r="AH220" s="1" t="s">
        <v>143</v>
      </c>
    </row>
    <row r="221" spans="1:34" x14ac:dyDescent="0.2">
      <c r="A221" s="1" t="s">
        <v>141</v>
      </c>
      <c r="B221" s="17"/>
      <c r="C221" s="2">
        <v>49127.66</v>
      </c>
      <c r="D221" s="2"/>
      <c r="E221" s="1">
        <f t="shared" si="29"/>
        <v>3926.8065050267583</v>
      </c>
      <c r="F221" s="1">
        <f t="shared" si="26"/>
        <v>3927</v>
      </c>
      <c r="G221" s="2">
        <f t="shared" si="27"/>
        <v>-0.12798159999510972</v>
      </c>
      <c r="I221" s="1">
        <f t="shared" si="31"/>
        <v>-0.12798159999510972</v>
      </c>
      <c r="O221" s="1">
        <f t="shared" ca="1" si="28"/>
        <v>-0.12228016092735847</v>
      </c>
      <c r="Q221" s="26">
        <f t="shared" si="30"/>
        <v>34109.160000000003</v>
      </c>
      <c r="AB221" s="1" t="s">
        <v>144</v>
      </c>
      <c r="AE221" s="1">
        <v>85</v>
      </c>
      <c r="AF221" s="1" t="s">
        <v>147</v>
      </c>
      <c r="AH221" s="1" t="s">
        <v>143</v>
      </c>
    </row>
    <row r="222" spans="1:34" x14ac:dyDescent="0.2">
      <c r="A222" s="1" t="s">
        <v>141</v>
      </c>
      <c r="B222" s="17"/>
      <c r="C222" s="2">
        <v>49164.707999999999</v>
      </c>
      <c r="D222" s="2"/>
      <c r="E222" s="1">
        <f t="shared" si="29"/>
        <v>3982.8192581787534</v>
      </c>
      <c r="F222" s="1">
        <f t="shared" si="26"/>
        <v>3983</v>
      </c>
      <c r="G222" s="2">
        <f t="shared" si="27"/>
        <v>-0.11954640000476502</v>
      </c>
      <c r="I222" s="1">
        <f t="shared" si="31"/>
        <v>-0.11954640000476502</v>
      </c>
      <c r="O222" s="1">
        <f t="shared" ca="1" si="28"/>
        <v>-0.12257604891921542</v>
      </c>
      <c r="Q222" s="26">
        <f t="shared" si="30"/>
        <v>34146.207999999999</v>
      </c>
      <c r="AE222" s="1">
        <v>14</v>
      </c>
      <c r="AF222" s="1" t="s">
        <v>142</v>
      </c>
      <c r="AH222" s="1" t="s">
        <v>143</v>
      </c>
    </row>
    <row r="223" spans="1:34" x14ac:dyDescent="0.2">
      <c r="A223" s="1" t="s">
        <v>141</v>
      </c>
      <c r="B223" s="17"/>
      <c r="C223" s="2">
        <v>49211.661</v>
      </c>
      <c r="D223" s="2"/>
      <c r="E223" s="1">
        <f t="shared" si="29"/>
        <v>4053.8073492699336</v>
      </c>
      <c r="F223" s="1">
        <f t="shared" si="26"/>
        <v>4054</v>
      </c>
      <c r="G223" s="2">
        <f t="shared" si="27"/>
        <v>-0.12742319999961182</v>
      </c>
      <c r="I223" s="1">
        <f t="shared" si="31"/>
        <v>-0.12742319999961182</v>
      </c>
      <c r="O223" s="1">
        <f t="shared" ca="1" si="28"/>
        <v>-0.12295119262317691</v>
      </c>
      <c r="Q223" s="26">
        <f t="shared" si="30"/>
        <v>34193.161</v>
      </c>
      <c r="AB223" s="1" t="s">
        <v>78</v>
      </c>
      <c r="AE223" s="1">
        <v>12</v>
      </c>
      <c r="AF223" s="1" t="s">
        <v>142</v>
      </c>
      <c r="AH223" s="1" t="s">
        <v>143</v>
      </c>
    </row>
    <row r="224" spans="1:34" x14ac:dyDescent="0.2">
      <c r="A224" s="1" t="s">
        <v>141</v>
      </c>
      <c r="B224" s="17"/>
      <c r="C224" s="2">
        <v>49215.629000000001</v>
      </c>
      <c r="D224" s="2"/>
      <c r="E224" s="1">
        <f t="shared" si="29"/>
        <v>4059.8065558264871</v>
      </c>
      <c r="F224" s="1">
        <f t="shared" si="26"/>
        <v>4060</v>
      </c>
      <c r="G224" s="2">
        <f t="shared" si="27"/>
        <v>-0.12794800000119722</v>
      </c>
      <c r="I224" s="1">
        <f t="shared" si="31"/>
        <v>-0.12794800000119722</v>
      </c>
      <c r="O224" s="1">
        <f t="shared" ca="1" si="28"/>
        <v>-0.12298289490801874</v>
      </c>
      <c r="Q224" s="26">
        <f t="shared" si="30"/>
        <v>34197.129000000001</v>
      </c>
      <c r="AE224" s="1">
        <v>13</v>
      </c>
      <c r="AF224" s="1" t="s">
        <v>142</v>
      </c>
      <c r="AH224" s="1" t="s">
        <v>143</v>
      </c>
    </row>
    <row r="225" spans="1:34" x14ac:dyDescent="0.2">
      <c r="A225" s="1" t="s">
        <v>141</v>
      </c>
      <c r="B225" s="17"/>
      <c r="C225" s="2">
        <v>49500.690999999999</v>
      </c>
      <c r="D225" s="2"/>
      <c r="E225" s="1">
        <f t="shared" si="29"/>
        <v>4490.7908853183899</v>
      </c>
      <c r="F225" s="1">
        <f t="shared" si="26"/>
        <v>4491</v>
      </c>
      <c r="G225" s="2">
        <f t="shared" si="27"/>
        <v>-0.13831280000158586</v>
      </c>
      <c r="I225" s="1">
        <f t="shared" si="31"/>
        <v>-0.13831280000158586</v>
      </c>
      <c r="O225" s="1">
        <f t="shared" ca="1" si="28"/>
        <v>-0.12526017570248926</v>
      </c>
      <c r="Q225" s="26">
        <f t="shared" si="30"/>
        <v>34482.190999999999</v>
      </c>
      <c r="AE225" s="1">
        <v>12</v>
      </c>
      <c r="AF225" s="1" t="s">
        <v>142</v>
      </c>
      <c r="AH225" s="1" t="s">
        <v>143</v>
      </c>
    </row>
    <row r="226" spans="1:34" x14ac:dyDescent="0.2">
      <c r="A226" s="1" t="s">
        <v>141</v>
      </c>
      <c r="B226" s="17"/>
      <c r="C226" s="2">
        <v>50240.152000000002</v>
      </c>
      <c r="D226" s="2"/>
      <c r="E226" s="1">
        <f t="shared" si="29"/>
        <v>5608.7796150347867</v>
      </c>
      <c r="F226" s="1">
        <f t="shared" si="26"/>
        <v>5609</v>
      </c>
      <c r="G226" s="2">
        <f t="shared" si="27"/>
        <v>-0.14576719999604393</v>
      </c>
      <c r="I226" s="1">
        <f t="shared" si="31"/>
        <v>-0.14576719999604393</v>
      </c>
      <c r="O226" s="1">
        <f t="shared" ca="1" si="28"/>
        <v>-0.13116736811134785</v>
      </c>
      <c r="Q226" s="26">
        <f t="shared" si="30"/>
        <v>35221.652000000002</v>
      </c>
      <c r="AB226" s="1" t="s">
        <v>144</v>
      </c>
      <c r="AD226" s="1" t="s">
        <v>148</v>
      </c>
      <c r="AE226" s="1">
        <v>22</v>
      </c>
      <c r="AF226" s="1" t="s">
        <v>149</v>
      </c>
      <c r="AH226" s="1" t="s">
        <v>143</v>
      </c>
    </row>
    <row r="227" spans="1:34" x14ac:dyDescent="0.2">
      <c r="A227" s="1" t="s">
        <v>141</v>
      </c>
      <c r="B227" s="17"/>
      <c r="C227" s="2">
        <v>50305.646999999997</v>
      </c>
      <c r="D227" s="2"/>
      <c r="E227" s="1">
        <f t="shared" si="29"/>
        <v>5707.8012968446046</v>
      </c>
      <c r="F227" s="1">
        <f t="shared" si="26"/>
        <v>5708</v>
      </c>
      <c r="G227" s="2">
        <f t="shared" si="27"/>
        <v>-0.13142640000296524</v>
      </c>
      <c r="I227" s="1">
        <f t="shared" si="31"/>
        <v>-0.13142640000296524</v>
      </c>
      <c r="O227" s="1">
        <f t="shared" ca="1" si="28"/>
        <v>-0.13169045581123784</v>
      </c>
      <c r="Q227" s="26">
        <f t="shared" si="30"/>
        <v>35287.146999999997</v>
      </c>
      <c r="AE227" s="1">
        <v>15</v>
      </c>
      <c r="AF227" s="1" t="s">
        <v>150</v>
      </c>
      <c r="AH227" s="1" t="s">
        <v>143</v>
      </c>
    </row>
    <row r="228" spans="1:34" x14ac:dyDescent="0.2">
      <c r="A228" s="1" t="s">
        <v>141</v>
      </c>
      <c r="B228" s="17"/>
      <c r="C228" s="2">
        <v>50578.821000000004</v>
      </c>
      <c r="D228" s="2"/>
      <c r="E228" s="1">
        <f t="shared" si="29"/>
        <v>6120.8121970158818</v>
      </c>
      <c r="F228" s="1">
        <f t="shared" si="26"/>
        <v>6121</v>
      </c>
      <c r="G228" s="2">
        <f t="shared" si="27"/>
        <v>-0.12421679999533808</v>
      </c>
      <c r="I228" s="1">
        <f t="shared" si="31"/>
        <v>-0.12421679999533808</v>
      </c>
      <c r="O228" s="1">
        <f t="shared" ca="1" si="28"/>
        <v>-0.13387262975118291</v>
      </c>
      <c r="Q228" s="26">
        <f t="shared" si="30"/>
        <v>35560.321000000004</v>
      </c>
      <c r="AE228" s="1">
        <v>17</v>
      </c>
      <c r="AF228" s="1" t="s">
        <v>142</v>
      </c>
      <c r="AH228" s="1" t="s">
        <v>143</v>
      </c>
    </row>
    <row r="229" spans="1:34" x14ac:dyDescent="0.2">
      <c r="A229" s="1" t="s">
        <v>141</v>
      </c>
      <c r="B229" s="17"/>
      <c r="C229" s="2">
        <v>50963.762000000002</v>
      </c>
      <c r="D229" s="2"/>
      <c r="E229" s="1">
        <f t="shared" si="29"/>
        <v>6702.8032683580577</v>
      </c>
      <c r="F229" s="1">
        <f t="shared" si="26"/>
        <v>6703</v>
      </c>
      <c r="G229" s="2">
        <f t="shared" si="27"/>
        <v>-0.13012239999807207</v>
      </c>
      <c r="I229" s="1">
        <f t="shared" si="31"/>
        <v>-0.13012239999807207</v>
      </c>
      <c r="O229" s="1">
        <f t="shared" ca="1" si="28"/>
        <v>-0.1369477513808392</v>
      </c>
      <c r="Q229" s="26">
        <f t="shared" si="30"/>
        <v>35945.262000000002</v>
      </c>
      <c r="AE229" s="1">
        <v>18</v>
      </c>
      <c r="AF229" s="1" t="s">
        <v>142</v>
      </c>
      <c r="AH229" s="1" t="s">
        <v>143</v>
      </c>
    </row>
    <row r="230" spans="1:34" x14ac:dyDescent="0.2">
      <c r="A230" s="1" t="s">
        <v>141</v>
      </c>
      <c r="B230" s="17"/>
      <c r="C230" s="2">
        <v>51012.716</v>
      </c>
      <c r="D230" s="2"/>
      <c r="E230" s="1">
        <f t="shared" si="29"/>
        <v>6776.8166649733412</v>
      </c>
      <c r="F230" s="1">
        <f t="shared" si="26"/>
        <v>6777</v>
      </c>
      <c r="G230" s="2">
        <f t="shared" si="27"/>
        <v>-0.12126159999752417</v>
      </c>
      <c r="I230" s="1">
        <f t="shared" si="31"/>
        <v>-0.12126159999752417</v>
      </c>
      <c r="O230" s="1">
        <f t="shared" ca="1" si="28"/>
        <v>-0.13733874622722159</v>
      </c>
      <c r="Q230" s="26">
        <f t="shared" si="30"/>
        <v>35994.216</v>
      </c>
      <c r="AE230" s="1">
        <v>15</v>
      </c>
      <c r="AF230" s="1" t="s">
        <v>142</v>
      </c>
      <c r="AH230" s="1" t="s">
        <v>143</v>
      </c>
    </row>
    <row r="231" spans="1:34" x14ac:dyDescent="0.2">
      <c r="A231" s="56" t="s">
        <v>154</v>
      </c>
      <c r="B231" s="57" t="s">
        <v>50</v>
      </c>
      <c r="C231" s="2">
        <v>52810.42</v>
      </c>
      <c r="D231" s="2">
        <v>1.4999999999999999E-2</v>
      </c>
      <c r="E231" s="1">
        <f t="shared" si="29"/>
        <v>9494.7596144542131</v>
      </c>
      <c r="F231" s="1">
        <f t="shared" si="26"/>
        <v>9495</v>
      </c>
      <c r="G231" s="2">
        <f t="shared" si="27"/>
        <v>-0.15899600000557257</v>
      </c>
      <c r="K231" s="1">
        <f>+G231</f>
        <v>-0.15899600000557257</v>
      </c>
      <c r="O231" s="1">
        <f t="shared" ca="1" si="28"/>
        <v>-0.15169988126056477</v>
      </c>
      <c r="Q231" s="26">
        <f t="shared" si="30"/>
        <v>37791.919999999998</v>
      </c>
    </row>
    <row r="232" spans="1:34" x14ac:dyDescent="0.2">
      <c r="A232" s="30" t="s">
        <v>156</v>
      </c>
      <c r="B232" s="27" t="s">
        <v>50</v>
      </c>
      <c r="C232" s="25">
        <v>53511.8652</v>
      </c>
      <c r="D232" s="25">
        <v>1.5E-3</v>
      </c>
      <c r="E232" s="1">
        <f t="shared" si="29"/>
        <v>10555.272377282357</v>
      </c>
      <c r="F232" s="1">
        <f>ROUND(2*E232,0)/2</f>
        <v>10555.5</v>
      </c>
      <c r="G232" s="2">
        <f t="shared" si="27"/>
        <v>-0.1505544000028749</v>
      </c>
      <c r="K232" s="1">
        <f>+G232</f>
        <v>-0.1505544000028749</v>
      </c>
      <c r="O232" s="1">
        <f t="shared" ca="1" si="28"/>
        <v>-0.15730326010635595</v>
      </c>
      <c r="Q232" s="26">
        <f t="shared" si="30"/>
        <v>38493.3652</v>
      </c>
    </row>
    <row r="233" spans="1:34" x14ac:dyDescent="0.2">
      <c r="A233" s="58" t="s">
        <v>159</v>
      </c>
      <c r="B233" s="35" t="s">
        <v>50</v>
      </c>
      <c r="C233" s="36">
        <v>54610.804700000001</v>
      </c>
      <c r="D233" s="36">
        <v>6.9999999999999999E-4</v>
      </c>
      <c r="E233" s="1">
        <f t="shared" si="29"/>
        <v>12216.755505723435</v>
      </c>
      <c r="F233" s="1">
        <f>ROUND(2*E233,0)/2</f>
        <v>12217</v>
      </c>
      <c r="G233" s="2">
        <f t="shared" si="27"/>
        <v>-0.16171359999862034</v>
      </c>
      <c r="N233" s="1">
        <f>+G233</f>
        <v>-0.16171359999862034</v>
      </c>
      <c r="O233" s="1">
        <f t="shared" ca="1" si="28"/>
        <v>-0.16608215115046915</v>
      </c>
      <c r="Q233" s="26">
        <f t="shared" si="30"/>
        <v>39592.304700000001</v>
      </c>
    </row>
    <row r="234" spans="1:34" x14ac:dyDescent="0.2">
      <c r="A234" s="58" t="s">
        <v>159</v>
      </c>
      <c r="B234" s="35" t="s">
        <v>50</v>
      </c>
      <c r="C234" s="36">
        <v>54614.772199999999</v>
      </c>
      <c r="D234" s="36">
        <v>1.1999999999999999E-3</v>
      </c>
      <c r="E234" s="1">
        <f t="shared" si="29"/>
        <v>12222.753956331579</v>
      </c>
      <c r="F234" s="1">
        <f>ROUND(2*E234,0)/2</f>
        <v>12223</v>
      </c>
      <c r="G234" s="2">
        <f t="shared" si="27"/>
        <v>-0.16273840000212658</v>
      </c>
      <c r="N234" s="1">
        <f>+G234</f>
        <v>-0.16273840000212658</v>
      </c>
      <c r="O234" s="1">
        <f t="shared" ca="1" si="28"/>
        <v>-0.16611385343531096</v>
      </c>
      <c r="Q234" s="26">
        <f t="shared" si="30"/>
        <v>39596.272199999999</v>
      </c>
    </row>
    <row r="235" spans="1:34" x14ac:dyDescent="0.2">
      <c r="A235" s="58" t="s">
        <v>160</v>
      </c>
      <c r="B235" s="35" t="s">
        <v>50</v>
      </c>
      <c r="C235" s="36">
        <v>55005.666899999997</v>
      </c>
      <c r="D235" s="36">
        <v>2.9999999999999997E-4</v>
      </c>
      <c r="E235" s="1">
        <f t="shared" si="29"/>
        <v>12813.746407733164</v>
      </c>
      <c r="F235" s="53">
        <f>ROUND(2*E235,0)/2+0.5</f>
        <v>12814</v>
      </c>
      <c r="G235" s="2">
        <f t="shared" si="27"/>
        <v>-0.16773120000289055</v>
      </c>
      <c r="N235" s="1">
        <f>+G235</f>
        <v>-0.16773120000289055</v>
      </c>
      <c r="O235" s="1">
        <f t="shared" ca="1" si="28"/>
        <v>-0.16923652849222995</v>
      </c>
      <c r="Q235" s="26">
        <f t="shared" si="30"/>
        <v>39987.166899999997</v>
      </c>
    </row>
    <row r="236" spans="1:34" x14ac:dyDescent="0.2">
      <c r="A236" s="58" t="s">
        <v>161</v>
      </c>
      <c r="B236" s="35" t="s">
        <v>50</v>
      </c>
      <c r="C236" s="36">
        <v>55380.683199999999</v>
      </c>
      <c r="D236" s="36">
        <v>5.0000000000000001E-4</v>
      </c>
      <c r="E236" s="1">
        <f t="shared" si="29"/>
        <v>13380.73235676894</v>
      </c>
      <c r="F236" s="53">
        <f>ROUND(2*E236,0)/2+0.5</f>
        <v>13381</v>
      </c>
      <c r="G236" s="2">
        <f t="shared" si="27"/>
        <v>-0.17702480000298237</v>
      </c>
      <c r="N236" s="1">
        <f>+G236</f>
        <v>-0.17702480000298237</v>
      </c>
      <c r="O236" s="1">
        <f t="shared" ca="1" si="28"/>
        <v>-0.17223239440978166</v>
      </c>
      <c r="Q236" s="26">
        <f t="shared" si="30"/>
        <v>40362.183199999999</v>
      </c>
    </row>
    <row r="237" spans="1:34" x14ac:dyDescent="0.2">
      <c r="A237" s="28" t="s">
        <v>162</v>
      </c>
      <c r="B237" s="29" t="s">
        <v>50</v>
      </c>
      <c r="C237" s="28">
        <v>55750.417699999998</v>
      </c>
      <c r="D237" s="28">
        <v>8.0000000000000004E-4</v>
      </c>
      <c r="E237" s="1">
        <f t="shared" si="29"/>
        <v>13939.73276921439</v>
      </c>
      <c r="F237" s="53">
        <f>ROUND(2*E237,0)/2+0.5</f>
        <v>13940</v>
      </c>
      <c r="G237" s="2">
        <f t="shared" si="27"/>
        <v>-0.17675200000667246</v>
      </c>
      <c r="K237" s="1">
        <f>+G237</f>
        <v>-0.17675200000667246</v>
      </c>
      <c r="O237" s="1">
        <f t="shared" ca="1" si="28"/>
        <v>-0.17518599061421097</v>
      </c>
      <c r="Q237" s="26">
        <f t="shared" si="30"/>
        <v>40731.917699999998</v>
      </c>
    </row>
    <row r="238" spans="1:34" x14ac:dyDescent="0.2">
      <c r="A238" s="28" t="s">
        <v>162</v>
      </c>
      <c r="B238" s="29" t="s">
        <v>49</v>
      </c>
      <c r="C238" s="28">
        <v>55757.364399999999</v>
      </c>
      <c r="D238" s="28">
        <v>5.0000000000000001E-4</v>
      </c>
      <c r="E238" s="1">
        <f t="shared" si="29"/>
        <v>13950.235462809753</v>
      </c>
      <c r="F238" s="53">
        <f>ROUND(2*E238,0)/2+0.5</f>
        <v>13950.5</v>
      </c>
      <c r="G238" s="2">
        <f t="shared" si="27"/>
        <v>-0.17497040000307607</v>
      </c>
      <c r="K238" s="1">
        <f>+G238</f>
        <v>-0.17497040000307607</v>
      </c>
      <c r="O238" s="1">
        <f t="shared" ca="1" si="28"/>
        <v>-0.17524146961268416</v>
      </c>
      <c r="Q238" s="26">
        <f t="shared" si="30"/>
        <v>40738.864399999999</v>
      </c>
    </row>
    <row r="239" spans="1:34" x14ac:dyDescent="0.2">
      <c r="A239" s="28" t="s">
        <v>162</v>
      </c>
      <c r="B239" s="29" t="s">
        <v>50</v>
      </c>
      <c r="C239" s="28">
        <v>55758.354700000004</v>
      </c>
      <c r="D239" s="28">
        <v>2.0000000000000001E-4</v>
      </c>
      <c r="E239" s="1">
        <f t="shared" si="29"/>
        <v>13951.732694224316</v>
      </c>
      <c r="F239" s="53">
        <f>ROUND(2*E239,0)/2+0.5</f>
        <v>13952</v>
      </c>
      <c r="G239" s="2">
        <f t="shared" si="27"/>
        <v>-0.17680159999872558</v>
      </c>
      <c r="K239" s="1">
        <f>+G239</f>
        <v>-0.17680159999872558</v>
      </c>
      <c r="O239" s="1">
        <f t="shared" ca="1" si="28"/>
        <v>-0.1752493951838946</v>
      </c>
      <c r="Q239" s="26">
        <f t="shared" si="30"/>
        <v>40739.854700000004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 1</vt:lpstr>
      <vt:lpstr>BAV</vt:lpstr>
      <vt:lpstr>A (2)</vt:lpstr>
      <vt:lpstr>'Active 1'!solver_adj</vt:lpstr>
      <vt:lpstr>'Active 1'!solver_opt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2022-03-30T04:20:29Z</dcterms:created>
  <dcterms:modified xsi:type="dcterms:W3CDTF">2024-02-28T04:09:47Z</dcterms:modified>
</cp:coreProperties>
</file>