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733E95D8-9DA5-46E0-8546-BE7BF29BCBF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1" i="1" l="1"/>
  <c r="C21" i="1"/>
  <c r="A21" i="1"/>
  <c r="G11" i="1"/>
  <c r="C7" i="1"/>
  <c r="C8" i="1"/>
  <c r="E15" i="1"/>
  <c r="C17" i="1"/>
  <c r="Q21" i="1"/>
  <c r="E21" i="1"/>
  <c r="F21" i="1"/>
  <c r="G21" i="1"/>
  <c r="H21" i="1"/>
  <c r="C11" i="1"/>
  <c r="C12" i="1"/>
  <c r="C16" i="1" l="1"/>
  <c r="D18" i="1" s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<sst xmlns="http://schemas.openxmlformats.org/spreadsheetml/2006/main" count="49" uniqueCount="44">
  <si>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</si>
  <si>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</si>
  <si>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</si>
  <si>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</si>
  <si>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</si>
  <si>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</si>
  <si>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</si>
  <si>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</si>
  <si>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</si>
  <si>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</si>
  <si>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</si>
  <si>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</si>
  <si>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</si>
  <si>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</si>
  <si>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</si>
  <si>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</si>
  <si>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</si>
  <si>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</si>
  <si>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</si>
  <si>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</si>
  <si>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</si>
  <si>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</si>
  <si>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</si>
  <si>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</si>
  <si>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</si>
  <si>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</si>
  <si>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</si>
  <si>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</si>
  <si>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</si>
  <si>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</si>
  <si>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</si>
  <si>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</si>
  <si>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</si>
  <si>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</si>
  <si>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</si>
  <si>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</si>
  <si>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</si>
  <si>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V2365 Oph / GSC 0977-0547</t>
  </si>
  <si>
    <t>Oph_V2365.xls</t>
  </si>
  <si>
    <t>EA</t>
  </si>
  <si>
    <t>IBVS 5480 Eph.</t>
  </si>
  <si>
    <t>IBVS 5480</t>
  </si>
  <si>
    <t>Oph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</si>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</sst>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2" applyNumberFormat="0" applyFont="0" applyFill="0" applyAlignment="0" applyProtection="0"/>
  </cellStyleXfs>
  <cellXfs count="3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lef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V2365 Oph - O-C Diagr.</a:t>
            </a:r>
          </a:p>
        </c:rich>
      </c:tx>
      <c:layout>
        <c:manualLayout>
          <c:xMode val="edge"/>
          <c:yMode val="edge"/>
          <c:x val="0.3654135338345864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52B-4B33-A17A-8C7B0AB3002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52B-4B33-A17A-8C7B0AB3002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52B-4B33-A17A-8C7B0AB3002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52B-4B33-A17A-8C7B0AB3002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52B-4B33-A17A-8C7B0AB3002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52B-4B33-A17A-8C7B0AB3002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52B-4B33-A17A-8C7B0AB3002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52B-4B33-A17A-8C7B0AB30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4074768"/>
        <c:axId val="1"/>
      </c:scatterChart>
      <c:valAx>
        <c:axId val="6640747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40747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58772FC-A749-080A-FA3F-07F43D24D0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37</v>
      </c>
      <c r="E1" s="30"/>
      <c r="F1" s="30" t="s">
        <v>38</v>
      </c>
      <c r="G1" s="31" t="s">
        <v>39</v>
      </c>
      <c r="H1" s="30" t="s">
        <v>40</v>
      </c>
      <c r="I1" s="32">
        <v>47909.54</v>
      </c>
      <c r="J1" s="32">
        <v>4.8656199999999998</v>
      </c>
      <c r="K1" s="30" t="s">
        <v>41</v>
      </c>
      <c r="L1" s="30" t="s">
        <v>42</v>
      </c>
    </row>
    <row r="2" spans="1:12" x14ac:dyDescent="0.2">
      <c r="A2" t="s">
        <v>23</v>
      </c>
      <c r="B2" t="s">
        <v>39</v>
      </c>
      <c r="D2" s="9" t="s">
        <v>42</v>
      </c>
      <c r="E2" t="s">
        <v>38</v>
      </c>
    </row>
    <row r="3" spans="1:12" ht="13.5" thickBot="1" x14ac:dyDescent="0.25"/>
    <row r="4" spans="1:12" ht="14.25" thickTop="1" thickBot="1" x14ac:dyDescent="0.25">
      <c r="A4" s="29" t="s">
        <v>40</v>
      </c>
      <c r="C4" s="7">
        <v>47909.54</v>
      </c>
      <c r="D4" s="8">
        <v>4.8656199999999998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47909.54</v>
      </c>
    </row>
    <row r="8" spans="1:12" x14ac:dyDescent="0.2">
      <c r="A8" t="s">
        <v>2</v>
      </c>
      <c r="C8">
        <f>+D4</f>
        <v>4.8656199999999998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4" t="e">
        <f ca="1">INTERCEPT(INDIRECT($G$11):G992,INDIRECT($F$11):F992)</f>
        <v>#DIV/0!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 t="e">
        <f ca="1">SLOPE(INDIRECT($G$11):G992,INDIRECT($F$11):F992)</f>
        <v>#DIV/0!</v>
      </c>
      <c r="D12" s="13"/>
      <c r="E12" s="11"/>
    </row>
    <row r="13" spans="1:12" x14ac:dyDescent="0.2">
      <c r="A13" s="11" t="s">
        <v>18</v>
      </c>
      <c r="B13" s="11"/>
      <c r="C13" s="13" t="s">
        <v>12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 t="s">
        <v>32</v>
      </c>
      <c r="E15" s="17">
        <f ca="1">TODAY()+15018.5-B9/24</f>
        <v>60368.5</v>
      </c>
    </row>
    <row r="16" spans="1:12" x14ac:dyDescent="0.2">
      <c r="A16" s="18" t="s">
        <v>3</v>
      </c>
      <c r="B16" s="11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7" ht="13.5" thickBot="1" x14ac:dyDescent="0.25">
      <c r="A17" s="16" t="s">
        <v>29</v>
      </c>
      <c r="B17" s="11"/>
      <c r="C17" s="11">
        <f>COUNT(C21:C2191)</f>
        <v>1</v>
      </c>
      <c r="D17" s="16" t="s">
        <v>34</v>
      </c>
      <c r="E17" s="20" t="e">
        <f ca="1">+C15+C16*E16-15018.5-C9/24</f>
        <v>#DIV/0!</v>
      </c>
    </row>
    <row r="18" spans="1:17" ht="14.25" thickTop="1" thickBot="1" x14ac:dyDescent="0.25">
      <c r="A18" s="18" t="s">
        <v>4</v>
      </c>
      <c r="B18" s="11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7" ht="13.5" thickTop="1" x14ac:dyDescent="0.2">
      <c r="A19" s="27" t="s">
        <v>36</v>
      </c>
      <c r="E19" s="28">
        <v>21</v>
      </c>
    </row>
    <row r="20" spans="1:17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43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7" x14ac:dyDescent="0.2">
      <c r="A21" t="str">
        <f>$K$1</f>
        <v>IBVS 5480</v>
      </c>
      <c r="C21" s="9">
        <f>+$C$4</f>
        <v>47909.54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32891.040000000001</v>
      </c>
    </row>
    <row r="22" spans="1:17" x14ac:dyDescent="0.2">
      <c r="C22" s="9"/>
      <c r="D22" s="9"/>
      <c r="Q22" s="2"/>
    </row>
    <row r="23" spans="1:17" x14ac:dyDescent="0.2">
      <c r="C23" s="9"/>
      <c r="D23" s="9"/>
      <c r="Q23" s="2"/>
    </row>
    <row r="24" spans="1:17" x14ac:dyDescent="0.2">
      <c r="Q24" s="2"/>
    </row>
    <row r="25" spans="1:17" x14ac:dyDescent="0.2">
      <c r="C25" s="9"/>
      <c r="D25" s="9"/>
      <c r="Q25" s="2"/>
    </row>
    <row r="26" spans="1:17" x14ac:dyDescent="0.2">
      <c r="C26" s="9"/>
      <c r="D26" s="9"/>
      <c r="Q26" s="2"/>
    </row>
    <row r="27" spans="1:17" x14ac:dyDescent="0.2">
      <c r="C27" s="9"/>
      <c r="D27" s="9"/>
      <c r="Q27" s="2"/>
    </row>
    <row r="28" spans="1:17" x14ac:dyDescent="0.2">
      <c r="C28" s="9"/>
      <c r="D28" s="9"/>
      <c r="Q28" s="2"/>
    </row>
    <row r="29" spans="1:17" x14ac:dyDescent="0.2">
      <c r="C29" s="9"/>
      <c r="D29" s="9"/>
      <c r="Q29" s="2"/>
    </row>
    <row r="30" spans="1:17" x14ac:dyDescent="0.2">
      <c r="C30" s="9"/>
      <c r="D30" s="9"/>
      <c r="Q30" s="2"/>
    </row>
    <row r="31" spans="1:17" x14ac:dyDescent="0.2">
      <c r="C31" s="9"/>
      <c r="D31" s="9"/>
      <c r="Q31" s="2"/>
    </row>
    <row r="32" spans="1:17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2024-02-28T04:28:58Z</dcterms:modified>
</cp:coreProperties>
</file>