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DAB45E-F6BB-4722-A436-C4D6807E89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Q22" i="1"/>
  <c r="I23" i="1"/>
  <c r="Q23" i="1"/>
  <c r="Q24" i="1"/>
  <c r="G11" i="1"/>
  <c r="F11" i="1"/>
  <c r="E21" i="1"/>
  <c r="F21" i="1"/>
  <c r="G21" i="1"/>
  <c r="H21" i="1"/>
  <c r="E14" i="1"/>
  <c r="C17" i="1"/>
  <c r="Q21" i="1"/>
  <c r="C12" i="1"/>
  <c r="C11" i="1"/>
  <c r="O24" i="1" l="1"/>
  <c r="O21" i="1"/>
  <c r="O22" i="1"/>
  <c r="O23" i="1"/>
  <c r="C15" i="1"/>
  <c r="E16" i="1" s="1"/>
  <c r="C16" i="1"/>
  <c r="D18" i="1" s="1"/>
  <c r="E15" i="1"/>
  <c r="C18" i="1" l="1"/>
  <c r="E17" i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<sst xmlns="http://schemas.openxmlformats.org/spreadsheetml/2006/main" count="56" uniqueCount="48">
  <si>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</si>
  <si>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</si>
  <si>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</si>
  <si>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</si>
  <si>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</si>
  <si>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</si>
  <si>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</si>
  <si>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</si>
  <si>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</si>
  <si>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</si>
  <si>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</si>
  <si>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</si>
  <si>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</si>
  <si>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</si>
  <si>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</si>
  <si>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</si>
  <si>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</si>
  <si>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</si>
  <si>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</si>
  <si>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</si>
  <si>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</si>
  <si>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</si>
  <si>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</si>
  <si>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</si>
  <si>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</si>
  <si>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</si>
  <si>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</si>
  <si>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</si>
  <si>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</si>
  <si>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</si>
  <si>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</si>
  <si>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</si>
  <si>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</si>
  <si>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</si>
  <si>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</si>
  <si>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</si>
  <si>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</si>
  <si>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</si>
  <si>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</si>
  <si>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</si>
  <si>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</si>
  <si>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</si>
  <si>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</t>
  </si>
  <si>
    <t>V2373 Oph / GSC 0418-1447</t>
  </si>
  <si>
    <t>IBVS 6007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</si>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</sst>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V2373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2E-47FD-B98F-03968EFF63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2.4720000001252629E-2</c:v>
                </c:pt>
                <c:pt idx="2">
                  <c:v>1.0900000001129229E-2</c:v>
                </c:pt>
                <c:pt idx="3">
                  <c:v>2.3390000002109446E-2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2E-47FD-B98F-03968EFF63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2E-47FD-B98F-03968EFF63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2E-47FD-B98F-03968EFF63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2E-47FD-B98F-03968EFF63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2E-47FD-B98F-03968EFF63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2.3400000000000001E-3</c:v>
                  </c:pt>
                  <c:pt idx="2">
                    <c:v>1.3799999999999999E-3</c:v>
                  </c:pt>
                  <c:pt idx="3">
                    <c:v>2.4499999999999999E-3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2E-47FD-B98F-03968EFF63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1.1076766622584305E-4</c:v>
                </c:pt>
                <c:pt idx="1">
                  <c:v>1.9251214455137895E-2</c:v>
                </c:pt>
                <c:pt idx="2">
                  <c:v>1.9747088691105027E-2</c:v>
                </c:pt>
                <c:pt idx="3">
                  <c:v>1.9900929192022541E-2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2E-47FD-B98F-03968EFF63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6407.5</c:v>
                </c:pt>
                <c:pt idx="2">
                  <c:v>6573.5</c:v>
                </c:pt>
                <c:pt idx="3">
                  <c:v>6625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2E-47FD-B98F-03968EFF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75128"/>
        <c:axId val="1"/>
      </c:scatterChart>
      <c:valAx>
        <c:axId val="6640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75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14D398-4DCF-BD27-D3FE-24401F55F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48500.936999999998</v>
      </c>
      <c r="D7" s="30" t="s">
        <v>41</v>
      </c>
    </row>
    <row r="8" spans="1:7" x14ac:dyDescent="0.2">
      <c r="A8" t="s">
        <v>3</v>
      </c>
      <c r="C8" s="33">
        <v>1.0862799999999999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1.1076766622584305E-4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2.9871941925730865E-6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60368.728951273144</v>
      </c>
    </row>
    <row r="15" spans="1:7" x14ac:dyDescent="0.2">
      <c r="A15" s="12" t="s">
        <v>17</v>
      </c>
      <c r="B15" s="10"/>
      <c r="C15" s="13">
        <f ca="1">(C7+C11)+(C8+C12)*INT(MAX(F21:F3533))</f>
        <v>55697.561900929191</v>
      </c>
      <c r="D15" s="14" t="s">
        <v>38</v>
      </c>
      <c r="E15" s="15">
        <f ca="1">ROUND(2*(E14-$C$7)/$C$8,0)/2+E13</f>
        <v>10926</v>
      </c>
    </row>
    <row r="16" spans="1:7" x14ac:dyDescent="0.2">
      <c r="A16" s="16" t="s">
        <v>4</v>
      </c>
      <c r="B16" s="10"/>
      <c r="C16" s="17">
        <f ca="1">+C8+C12</f>
        <v>1.0862829871941926</v>
      </c>
      <c r="D16" s="14" t="s">
        <v>39</v>
      </c>
      <c r="E16" s="24">
        <f ca="1">ROUND(2*(E14-$C$15)/$C$16,0)/2+E13</f>
        <v>4301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45351.56086218475</v>
      </c>
    </row>
    <row r="18" spans="1:18" ht="14.25" thickTop="1" thickBot="1" x14ac:dyDescent="0.25">
      <c r="A18" s="16" t="s">
        <v>5</v>
      </c>
      <c r="B18" s="10"/>
      <c r="C18" s="19">
        <f ca="1">+C15</f>
        <v>55697.561900929191</v>
      </c>
      <c r="D18" s="20">
        <f ca="1">+C16</f>
        <v>1.0862829871941926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v>48500.936999999998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1.1076766622584305E-4</v>
      </c>
      <c r="Q21" s="2">
        <f>+C21-15018.5</f>
        <v>33482.436999999998</v>
      </c>
    </row>
    <row r="22" spans="1:18" x14ac:dyDescent="0.2">
      <c r="A22" s="31" t="s">
        <v>44</v>
      </c>
      <c r="B22" s="32" t="s">
        <v>45</v>
      </c>
      <c r="C22" s="31">
        <v>55461.300819999997</v>
      </c>
      <c r="D22" s="31">
        <v>2.3400000000000001E-3</v>
      </c>
      <c r="E22">
        <f>+(C22-C$7)/C$8</f>
        <v>6407.5227565636842</v>
      </c>
      <c r="F22">
        <f>ROUND(2*E22,0)/2</f>
        <v>6407.5</v>
      </c>
      <c r="G22">
        <f>+C22-(C$7+F22*C$8)</f>
        <v>2.4720000001252629E-2</v>
      </c>
      <c r="I22">
        <f>+G22</f>
        <v>2.4720000001252629E-2</v>
      </c>
      <c r="O22">
        <f ca="1">+C$11+C$12*$F22</f>
        <v>1.9251214455137895E-2</v>
      </c>
      <c r="Q22" s="2">
        <f>+C22-15018.5</f>
        <v>40442.800819999997</v>
      </c>
    </row>
    <row r="23" spans="1:18" x14ac:dyDescent="0.2">
      <c r="A23" s="31" t="s">
        <v>44</v>
      </c>
      <c r="B23" s="32" t="s">
        <v>45</v>
      </c>
      <c r="C23" s="31">
        <v>55641.609479999999</v>
      </c>
      <c r="D23" s="31">
        <v>1.3799999999999999E-3</v>
      </c>
      <c r="E23">
        <f>+(C23-C$7)/C$8</f>
        <v>6573.5100342453161</v>
      </c>
      <c r="F23">
        <f>ROUND(2*E23,0)/2</f>
        <v>6573.5</v>
      </c>
      <c r="G23">
        <f>+C23-(C$7+F23*C$8)</f>
        <v>1.0900000001129229E-2</v>
      </c>
      <c r="I23">
        <f>+G23</f>
        <v>1.0900000001129229E-2</v>
      </c>
      <c r="O23">
        <f ca="1">+C$11+C$12*$F23</f>
        <v>1.9747088691105027E-2</v>
      </c>
      <c r="Q23" s="2">
        <f>+C23-15018.5</f>
        <v>40623.109479999999</v>
      </c>
    </row>
    <row r="24" spans="1:18" x14ac:dyDescent="0.2">
      <c r="A24" s="31" t="s">
        <v>44</v>
      </c>
      <c r="B24" s="32" t="s">
        <v>46</v>
      </c>
      <c r="C24" s="31">
        <v>55697.565390000003</v>
      </c>
      <c r="D24" s="31">
        <v>2.4499999999999999E-3</v>
      </c>
      <c r="E24">
        <f>+(C24-C$7)/C$8</f>
        <v>6625.0215322016475</v>
      </c>
      <c r="F24">
        <f>ROUND(2*E24,0)/2</f>
        <v>6625</v>
      </c>
      <c r="G24">
        <f>+C24-(C$7+F24*C$8)</f>
        <v>2.3390000002109446E-2</v>
      </c>
      <c r="I24">
        <f>+G24</f>
        <v>2.3390000002109446E-2</v>
      </c>
      <c r="O24">
        <f ca="1">+C$11+C$12*$F24</f>
        <v>1.9900929192022541E-2</v>
      </c>
      <c r="Q24" s="2">
        <f>+C24-15018.5</f>
        <v>40679.065390000003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2024-02-28T04:29:41Z</dcterms:modified>
</cp:coreProperties>
</file>