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F33418D-D080-418D-AB30-F70F4DD0B94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H38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G11" i="1"/>
  <c r="F11" i="1"/>
  <c r="E14" i="1"/>
  <c r="E15" i="1" s="1"/>
  <c r="C17" i="1"/>
  <c r="Q38" i="1"/>
  <c r="C11" i="1"/>
  <c r="C12" i="1"/>
  <c r="C16" i="1" l="1"/>
  <c r="D18" i="1" s="1"/>
  <c r="O24" i="1"/>
  <c r="O25" i="1"/>
  <c r="O28" i="1"/>
  <c r="O35" i="1"/>
  <c r="O30" i="1"/>
  <c r="O32" i="1"/>
  <c r="O33" i="1"/>
  <c r="O27" i="1"/>
  <c r="O26" i="1"/>
  <c r="O36" i="1"/>
  <c r="O34" i="1"/>
  <c r="O38" i="1"/>
  <c r="O21" i="1"/>
  <c r="C15" i="1"/>
  <c r="O31" i="1"/>
  <c r="O22" i="1"/>
  <c r="O23" i="1"/>
  <c r="O29" i="1"/>
  <c r="O37" i="1"/>
  <c r="C18" i="1" l="1"/>
  <c r="E16" i="1"/>
  <c r="E17" i="1" s="1"/>
</calcChain>
</file>

<file path=xl/sharedStrings.xml><?xml version="1.0" encoding="utf-8"?>
<sst xmlns="http://schemas.openxmlformats.org/spreadsheetml/2006/main" count="99" uniqueCount="49">
  <si>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</si>
  <si>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</si>
  <si>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</si>
  <si>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</si>
  <si>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</si>
  <si>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</si>
  <si>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</si>
  <si>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</si>
  <si>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</si>
  <si>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</si>
  <si>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</si>
  <si>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</si>
  <si>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</si>
  <si>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</si>
  <si>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</si>
  <si>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</si>
  <si>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</si>
  <si>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</si>
  <si>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</si>
  <si>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</si>
  <si>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</si>
  <si>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</si>
  <si>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</si>
  <si>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</si>
  <si>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</si>
  <si>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</si>
  <si>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</si>
  <si>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</si>
  <si>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</si>
  <si>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</si>
  <si>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</si>
  <si>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</si>
  <si>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</si>
  <si>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</si>
  <si>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</si>
  <si>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</si>
  <si>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</si>
  <si>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</si>
  <si>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</si>
  <si>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</si>
  <si>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</si>
  <si>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V2657 Oph</t>
  </si>
  <si>
    <t>NSV 9905</t>
  </si>
  <si>
    <t>EA</t>
  </si>
  <si>
    <t>V2657 Oph / NSV 9905</t>
  </si>
  <si>
    <t>IBVS 5637</t>
  </si>
  <si>
    <t>I</t>
  </si>
  <si>
    <t>pg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</si>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</sst>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V2657 Oph - O-C Diagr.</a:t>
            </a:r>
          </a:p>
        </c:rich>
      </c:tx>
      <c:layout>
        <c:manualLayout>
          <c:xMode val="edge"/>
          <c:yMode val="edge"/>
          <c:x val="0.36541353383458647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117667333506626"/>
          <c:w val="0.81654135338345868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-13898</c:v>
                </c:pt>
                <c:pt idx="1">
                  <c:v>-13863</c:v>
                </c:pt>
                <c:pt idx="2">
                  <c:v>-13743</c:v>
                </c:pt>
                <c:pt idx="3">
                  <c:v>-13722</c:v>
                </c:pt>
                <c:pt idx="4">
                  <c:v>-13642</c:v>
                </c:pt>
                <c:pt idx="5">
                  <c:v>-13529</c:v>
                </c:pt>
                <c:pt idx="6">
                  <c:v>-11359</c:v>
                </c:pt>
                <c:pt idx="7">
                  <c:v>-11324</c:v>
                </c:pt>
                <c:pt idx="8">
                  <c:v>-8195</c:v>
                </c:pt>
                <c:pt idx="9">
                  <c:v>-7331</c:v>
                </c:pt>
                <c:pt idx="10">
                  <c:v>-5818</c:v>
                </c:pt>
                <c:pt idx="11">
                  <c:v>-2180</c:v>
                </c:pt>
                <c:pt idx="12">
                  <c:v>-1710</c:v>
                </c:pt>
                <c:pt idx="13">
                  <c:v>-1583</c:v>
                </c:pt>
                <c:pt idx="14">
                  <c:v>-860</c:v>
                </c:pt>
                <c:pt idx="15">
                  <c:v>-242</c:v>
                </c:pt>
                <c:pt idx="16">
                  <c:v>0</c:v>
                </c:pt>
                <c:pt idx="17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ED-4EC0-A2C8-41D2F985152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-13898</c:v>
                </c:pt>
                <c:pt idx="1">
                  <c:v>-13863</c:v>
                </c:pt>
                <c:pt idx="2">
                  <c:v>-13743</c:v>
                </c:pt>
                <c:pt idx="3">
                  <c:v>-13722</c:v>
                </c:pt>
                <c:pt idx="4">
                  <c:v>-13642</c:v>
                </c:pt>
                <c:pt idx="5">
                  <c:v>-13529</c:v>
                </c:pt>
                <c:pt idx="6">
                  <c:v>-11359</c:v>
                </c:pt>
                <c:pt idx="7">
                  <c:v>-11324</c:v>
                </c:pt>
                <c:pt idx="8">
                  <c:v>-8195</c:v>
                </c:pt>
                <c:pt idx="9">
                  <c:v>-7331</c:v>
                </c:pt>
                <c:pt idx="10">
                  <c:v>-5818</c:v>
                </c:pt>
                <c:pt idx="11">
                  <c:v>-2180</c:v>
                </c:pt>
                <c:pt idx="12">
                  <c:v>-1710</c:v>
                </c:pt>
                <c:pt idx="13">
                  <c:v>-1583</c:v>
                </c:pt>
                <c:pt idx="14">
                  <c:v>-860</c:v>
                </c:pt>
                <c:pt idx="15">
                  <c:v>-242</c:v>
                </c:pt>
                <c:pt idx="16">
                  <c:v>0</c:v>
                </c:pt>
                <c:pt idx="17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-1.8365999996603932E-2</c:v>
                </c:pt>
                <c:pt idx="1">
                  <c:v>2.5979000005463604E-2</c:v>
                </c:pt>
                <c:pt idx="2">
                  <c:v>-1.4980999996623723E-2</c:v>
                </c:pt>
                <c:pt idx="3">
                  <c:v>2.8826000001572538E-2</c:v>
                </c:pt>
                <c:pt idx="4">
                  <c:v>-2.0813999995880295E-2</c:v>
                </c:pt>
                <c:pt idx="5">
                  <c:v>-2.7042999998229789E-2</c:v>
                </c:pt>
                <c:pt idx="6">
                  <c:v>6.3470000022789463E-3</c:v>
                </c:pt>
                <c:pt idx="7">
                  <c:v>3.1692000004113652E-2</c:v>
                </c:pt>
                <c:pt idx="8">
                  <c:v>-2.7064999994763639E-2</c:v>
                </c:pt>
                <c:pt idx="9">
                  <c:v>4.7423000003618654E-2</c:v>
                </c:pt>
                <c:pt idx="10">
                  <c:v>-1.6005999998014886E-2</c:v>
                </c:pt>
                <c:pt idx="11">
                  <c:v>-1.3059999997494742E-2</c:v>
                </c:pt>
                <c:pt idx="12">
                  <c:v>-5.6999999651452526E-4</c:v>
                </c:pt>
                <c:pt idx="13">
                  <c:v>-2.9260999996040482E-2</c:v>
                </c:pt>
                <c:pt idx="14">
                  <c:v>2.4380000002565794E-2</c:v>
                </c:pt>
                <c:pt idx="15">
                  <c:v>2.8986000004806556E-2</c:v>
                </c:pt>
                <c:pt idx="16">
                  <c:v>-1.9999999996798579E-2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ED-4EC0-A2C8-41D2F985152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-13898</c:v>
                </c:pt>
                <c:pt idx="1">
                  <c:v>-13863</c:v>
                </c:pt>
                <c:pt idx="2">
                  <c:v>-13743</c:v>
                </c:pt>
                <c:pt idx="3">
                  <c:v>-13722</c:v>
                </c:pt>
                <c:pt idx="4">
                  <c:v>-13642</c:v>
                </c:pt>
                <c:pt idx="5">
                  <c:v>-13529</c:v>
                </c:pt>
                <c:pt idx="6">
                  <c:v>-11359</c:v>
                </c:pt>
                <c:pt idx="7">
                  <c:v>-11324</c:v>
                </c:pt>
                <c:pt idx="8">
                  <c:v>-8195</c:v>
                </c:pt>
                <c:pt idx="9">
                  <c:v>-7331</c:v>
                </c:pt>
                <c:pt idx="10">
                  <c:v>-5818</c:v>
                </c:pt>
                <c:pt idx="11">
                  <c:v>-2180</c:v>
                </c:pt>
                <c:pt idx="12">
                  <c:v>-1710</c:v>
                </c:pt>
                <c:pt idx="13">
                  <c:v>-1583</c:v>
                </c:pt>
                <c:pt idx="14">
                  <c:v>-860</c:v>
                </c:pt>
                <c:pt idx="15">
                  <c:v>-242</c:v>
                </c:pt>
                <c:pt idx="16">
                  <c:v>0</c:v>
                </c:pt>
                <c:pt idx="17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ED-4EC0-A2C8-41D2F985152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-13898</c:v>
                </c:pt>
                <c:pt idx="1">
                  <c:v>-13863</c:v>
                </c:pt>
                <c:pt idx="2">
                  <c:v>-13743</c:v>
                </c:pt>
                <c:pt idx="3">
                  <c:v>-13722</c:v>
                </c:pt>
                <c:pt idx="4">
                  <c:v>-13642</c:v>
                </c:pt>
                <c:pt idx="5">
                  <c:v>-13529</c:v>
                </c:pt>
                <c:pt idx="6">
                  <c:v>-11359</c:v>
                </c:pt>
                <c:pt idx="7">
                  <c:v>-11324</c:v>
                </c:pt>
                <c:pt idx="8">
                  <c:v>-8195</c:v>
                </c:pt>
                <c:pt idx="9">
                  <c:v>-7331</c:v>
                </c:pt>
                <c:pt idx="10">
                  <c:v>-5818</c:v>
                </c:pt>
                <c:pt idx="11">
                  <c:v>-2180</c:v>
                </c:pt>
                <c:pt idx="12">
                  <c:v>-1710</c:v>
                </c:pt>
                <c:pt idx="13">
                  <c:v>-1583</c:v>
                </c:pt>
                <c:pt idx="14">
                  <c:v>-860</c:v>
                </c:pt>
                <c:pt idx="15">
                  <c:v>-242</c:v>
                </c:pt>
                <c:pt idx="16">
                  <c:v>0</c:v>
                </c:pt>
                <c:pt idx="17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ED-4EC0-A2C8-41D2F985152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-13898</c:v>
                </c:pt>
                <c:pt idx="1">
                  <c:v>-13863</c:v>
                </c:pt>
                <c:pt idx="2">
                  <c:v>-13743</c:v>
                </c:pt>
                <c:pt idx="3">
                  <c:v>-13722</c:v>
                </c:pt>
                <c:pt idx="4">
                  <c:v>-13642</c:v>
                </c:pt>
                <c:pt idx="5">
                  <c:v>-13529</c:v>
                </c:pt>
                <c:pt idx="6">
                  <c:v>-11359</c:v>
                </c:pt>
                <c:pt idx="7">
                  <c:v>-11324</c:v>
                </c:pt>
                <c:pt idx="8">
                  <c:v>-8195</c:v>
                </c:pt>
                <c:pt idx="9">
                  <c:v>-7331</c:v>
                </c:pt>
                <c:pt idx="10">
                  <c:v>-5818</c:v>
                </c:pt>
                <c:pt idx="11">
                  <c:v>-2180</c:v>
                </c:pt>
                <c:pt idx="12">
                  <c:v>-1710</c:v>
                </c:pt>
                <c:pt idx="13">
                  <c:v>-1583</c:v>
                </c:pt>
                <c:pt idx="14">
                  <c:v>-860</c:v>
                </c:pt>
                <c:pt idx="15">
                  <c:v>-242</c:v>
                </c:pt>
                <c:pt idx="16">
                  <c:v>0</c:v>
                </c:pt>
                <c:pt idx="17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ED-4EC0-A2C8-41D2F985152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-13898</c:v>
                </c:pt>
                <c:pt idx="1">
                  <c:v>-13863</c:v>
                </c:pt>
                <c:pt idx="2">
                  <c:v>-13743</c:v>
                </c:pt>
                <c:pt idx="3">
                  <c:v>-13722</c:v>
                </c:pt>
                <c:pt idx="4">
                  <c:v>-13642</c:v>
                </c:pt>
                <c:pt idx="5">
                  <c:v>-13529</c:v>
                </c:pt>
                <c:pt idx="6">
                  <c:v>-11359</c:v>
                </c:pt>
                <c:pt idx="7">
                  <c:v>-11324</c:v>
                </c:pt>
                <c:pt idx="8">
                  <c:v>-8195</c:v>
                </c:pt>
                <c:pt idx="9">
                  <c:v>-7331</c:v>
                </c:pt>
                <c:pt idx="10">
                  <c:v>-5818</c:v>
                </c:pt>
                <c:pt idx="11">
                  <c:v>-2180</c:v>
                </c:pt>
                <c:pt idx="12">
                  <c:v>-1710</c:v>
                </c:pt>
                <c:pt idx="13">
                  <c:v>-1583</c:v>
                </c:pt>
                <c:pt idx="14">
                  <c:v>-860</c:v>
                </c:pt>
                <c:pt idx="15">
                  <c:v>-242</c:v>
                </c:pt>
                <c:pt idx="16">
                  <c:v>0</c:v>
                </c:pt>
                <c:pt idx="17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ED-4EC0-A2C8-41D2F985152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-13898</c:v>
                </c:pt>
                <c:pt idx="1">
                  <c:v>-13863</c:v>
                </c:pt>
                <c:pt idx="2">
                  <c:v>-13743</c:v>
                </c:pt>
                <c:pt idx="3">
                  <c:v>-13722</c:v>
                </c:pt>
                <c:pt idx="4">
                  <c:v>-13642</c:v>
                </c:pt>
                <c:pt idx="5">
                  <c:v>-13529</c:v>
                </c:pt>
                <c:pt idx="6">
                  <c:v>-11359</c:v>
                </c:pt>
                <c:pt idx="7">
                  <c:v>-11324</c:v>
                </c:pt>
                <c:pt idx="8">
                  <c:v>-8195</c:v>
                </c:pt>
                <c:pt idx="9">
                  <c:v>-7331</c:v>
                </c:pt>
                <c:pt idx="10">
                  <c:v>-5818</c:v>
                </c:pt>
                <c:pt idx="11">
                  <c:v>-2180</c:v>
                </c:pt>
                <c:pt idx="12">
                  <c:v>-1710</c:v>
                </c:pt>
                <c:pt idx="13">
                  <c:v>-1583</c:v>
                </c:pt>
                <c:pt idx="14">
                  <c:v>-860</c:v>
                </c:pt>
                <c:pt idx="15">
                  <c:v>-242</c:v>
                </c:pt>
                <c:pt idx="16">
                  <c:v>0</c:v>
                </c:pt>
                <c:pt idx="17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ED-4EC0-A2C8-41D2F985152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-13898</c:v>
                </c:pt>
                <c:pt idx="1">
                  <c:v>-13863</c:v>
                </c:pt>
                <c:pt idx="2">
                  <c:v>-13743</c:v>
                </c:pt>
                <c:pt idx="3">
                  <c:v>-13722</c:v>
                </c:pt>
                <c:pt idx="4">
                  <c:v>-13642</c:v>
                </c:pt>
                <c:pt idx="5">
                  <c:v>-13529</c:v>
                </c:pt>
                <c:pt idx="6">
                  <c:v>-11359</c:v>
                </c:pt>
                <c:pt idx="7">
                  <c:v>-11324</c:v>
                </c:pt>
                <c:pt idx="8">
                  <c:v>-8195</c:v>
                </c:pt>
                <c:pt idx="9">
                  <c:v>-7331</c:v>
                </c:pt>
                <c:pt idx="10">
                  <c:v>-5818</c:v>
                </c:pt>
                <c:pt idx="11">
                  <c:v>-2180</c:v>
                </c:pt>
                <c:pt idx="12">
                  <c:v>-1710</c:v>
                </c:pt>
                <c:pt idx="13">
                  <c:v>-1583</c:v>
                </c:pt>
                <c:pt idx="14">
                  <c:v>-860</c:v>
                </c:pt>
                <c:pt idx="15">
                  <c:v>-242</c:v>
                </c:pt>
                <c:pt idx="16">
                  <c:v>0</c:v>
                </c:pt>
                <c:pt idx="17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5.0608102879914007E-4</c:v>
                </c:pt>
                <c:pt idx="1">
                  <c:v>5.0529166298057208E-4</c:v>
                </c:pt>
                <c:pt idx="2">
                  <c:v>5.0258526588833864E-4</c:v>
                </c:pt>
                <c:pt idx="3">
                  <c:v>5.0211164639719778E-4</c:v>
                </c:pt>
                <c:pt idx="4">
                  <c:v>5.0030738166904226E-4</c:v>
                </c:pt>
                <c:pt idx="5">
                  <c:v>4.9775885774052243E-4</c:v>
                </c:pt>
                <c:pt idx="6">
                  <c:v>4.4881817698930209E-4</c:v>
                </c:pt>
                <c:pt idx="7">
                  <c:v>4.4802881117073404E-4</c:v>
                </c:pt>
                <c:pt idx="8">
                  <c:v>3.7745950699074856E-4</c:v>
                </c:pt>
                <c:pt idx="9">
                  <c:v>3.5797344792666823E-4</c:v>
                </c:pt>
                <c:pt idx="10">
                  <c:v>3.2385029125542569E-4</c:v>
                </c:pt>
                <c:pt idx="11">
                  <c:v>2.4180135274255027E-4</c:v>
                </c:pt>
                <c:pt idx="12">
                  <c:v>2.312012974646362E-4</c:v>
                </c:pt>
                <c:pt idx="13">
                  <c:v>2.2833702720868919E-4</c:v>
                </c:pt>
                <c:pt idx="14">
                  <c:v>2.1203098472798306E-4</c:v>
                </c:pt>
                <c:pt idx="15">
                  <c:v>1.9809303970298115E-4</c:v>
                </c:pt>
                <c:pt idx="16">
                  <c:v>1.926351389003105E-4</c:v>
                </c:pt>
                <c:pt idx="17">
                  <c:v>1.926351389003105E-4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ED-4EC0-A2C8-41D2F985152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-13898</c:v>
                </c:pt>
                <c:pt idx="1">
                  <c:v>-13863</c:v>
                </c:pt>
                <c:pt idx="2">
                  <c:v>-13743</c:v>
                </c:pt>
                <c:pt idx="3">
                  <c:v>-13722</c:v>
                </c:pt>
                <c:pt idx="4">
                  <c:v>-13642</c:v>
                </c:pt>
                <c:pt idx="5">
                  <c:v>-13529</c:v>
                </c:pt>
                <c:pt idx="6">
                  <c:v>-11359</c:v>
                </c:pt>
                <c:pt idx="7">
                  <c:v>-11324</c:v>
                </c:pt>
                <c:pt idx="8">
                  <c:v>-8195</c:v>
                </c:pt>
                <c:pt idx="9">
                  <c:v>-7331</c:v>
                </c:pt>
                <c:pt idx="10">
                  <c:v>-5818</c:v>
                </c:pt>
                <c:pt idx="11">
                  <c:v>-2180</c:v>
                </c:pt>
                <c:pt idx="12">
                  <c:v>-1710</c:v>
                </c:pt>
                <c:pt idx="13">
                  <c:v>-1583</c:v>
                </c:pt>
                <c:pt idx="14">
                  <c:v>-860</c:v>
                </c:pt>
                <c:pt idx="15">
                  <c:v>-242</c:v>
                </c:pt>
                <c:pt idx="16">
                  <c:v>0</c:v>
                </c:pt>
                <c:pt idx="17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0ED-4EC0-A2C8-41D2F9851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4076928"/>
        <c:axId val="1"/>
      </c:scatterChart>
      <c:valAx>
        <c:axId val="664076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076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097744360902255"/>
          <c:y val="0.92353064690443099"/>
          <c:w val="0.74586466165413534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DAB29B2-AF72-077C-AFB6-B8342941AF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  <c r="E1" s="3" t="s">
        <v>41</v>
      </c>
      <c r="F1" t="s">
        <v>42</v>
      </c>
    </row>
    <row r="2" spans="1:7" s="6" customFormat="1" ht="12.95" customHeight="1" x14ac:dyDescent="0.2">
      <c r="A2" s="6" t="s">
        <v>23</v>
      </c>
      <c r="B2" s="6" t="s">
        <v>43</v>
      </c>
      <c r="C2" s="7"/>
      <c r="D2" s="7"/>
      <c r="E2" s="6">
        <v>0</v>
      </c>
    </row>
    <row r="3" spans="1:7" s="6" customFormat="1" ht="12.95" customHeight="1" thickBot="1" x14ac:dyDescent="0.25"/>
    <row r="4" spans="1:7" s="6" customFormat="1" ht="12.95" customHeight="1" thickBot="1" x14ac:dyDescent="0.25">
      <c r="A4" s="8" t="s">
        <v>0</v>
      </c>
      <c r="C4" s="9">
        <v>49215.432999999997</v>
      </c>
      <c r="D4" s="10">
        <v>1.7105330000000001</v>
      </c>
    </row>
    <row r="5" spans="1:7" s="6" customFormat="1" ht="12.95" customHeight="1" x14ac:dyDescent="0.2"/>
    <row r="6" spans="1:7" s="6" customFormat="1" ht="12.95" customHeight="1" x14ac:dyDescent="0.2">
      <c r="A6" s="8" t="s">
        <v>1</v>
      </c>
    </row>
    <row r="7" spans="1:7" s="6" customFormat="1" ht="12.95" customHeight="1" x14ac:dyDescent="0.2">
      <c r="A7" s="6" t="s">
        <v>2</v>
      </c>
      <c r="C7" s="31">
        <v>49215.432999999997</v>
      </c>
      <c r="D7" s="12" t="e">
        <v>#N/A</v>
      </c>
    </row>
    <row r="8" spans="1:7" s="6" customFormat="1" ht="12.95" customHeight="1" x14ac:dyDescent="0.2">
      <c r="A8" s="6" t="s">
        <v>3</v>
      </c>
      <c r="C8" s="31">
        <v>1.7105330000000001</v>
      </c>
      <c r="D8" s="12" t="e">
        <v>#N/A</v>
      </c>
    </row>
    <row r="9" spans="1:7" s="6" customFormat="1" ht="12.95" customHeight="1" x14ac:dyDescent="0.2">
      <c r="A9" s="13" t="s">
        <v>29</v>
      </c>
      <c r="C9" s="14">
        <v>-9.5</v>
      </c>
      <c r="D9" s="6" t="s">
        <v>30</v>
      </c>
    </row>
    <row r="10" spans="1:7" s="6" customFormat="1" ht="12.95" customHeight="1" thickBot="1" x14ac:dyDescent="0.25">
      <c r="C10" s="15" t="s">
        <v>19</v>
      </c>
      <c r="D10" s="15" t="s">
        <v>20</v>
      </c>
    </row>
    <row r="11" spans="1:7" s="6" customFormat="1" ht="12.95" customHeight="1" x14ac:dyDescent="0.2">
      <c r="A11" s="6" t="s">
        <v>15</v>
      </c>
      <c r="C11" s="16">
        <f ca="1">INTERCEPT(INDIRECT($G$11):G992,INDIRECT($F$11):F992)</f>
        <v>1.926351389003105E-4</v>
      </c>
      <c r="D11" s="7"/>
      <c r="F11" s="17" t="str">
        <f>"F"&amp;E19</f>
        <v>F21</v>
      </c>
      <c r="G11" s="16" t="str">
        <f>"G"&amp;E19</f>
        <v>G21</v>
      </c>
    </row>
    <row r="12" spans="1:7" s="6" customFormat="1" ht="12.95" customHeight="1" x14ac:dyDescent="0.2">
      <c r="A12" s="6" t="s">
        <v>16</v>
      </c>
      <c r="C12" s="16">
        <f ca="1">SLOPE(INDIRECT($G$11):G992,INDIRECT($F$11):F992)</f>
        <v>-2.2553309101944855E-8</v>
      </c>
      <c r="D12" s="7"/>
    </row>
    <row r="13" spans="1:7" s="6" customFormat="1" ht="12.95" customHeight="1" x14ac:dyDescent="0.2">
      <c r="A13" s="6" t="s">
        <v>18</v>
      </c>
      <c r="C13" s="7" t="s">
        <v>13</v>
      </c>
      <c r="D13" s="12" t="s">
        <v>38</v>
      </c>
      <c r="E13" s="14">
        <v>1</v>
      </c>
    </row>
    <row r="14" spans="1:7" s="6" customFormat="1" ht="12.95" customHeight="1" x14ac:dyDescent="0.2">
      <c r="D14" s="12" t="s">
        <v>31</v>
      </c>
      <c r="E14" s="18">
        <f ca="1">NOW()+15018.5+$C$9/24</f>
        <v>60368.747010416664</v>
      </c>
    </row>
    <row r="15" spans="1:7" s="6" customFormat="1" ht="12.95" customHeight="1" x14ac:dyDescent="0.2">
      <c r="A15" s="19" t="s">
        <v>17</v>
      </c>
      <c r="C15" s="20">
        <f ca="1">(C7+C11)+(C8+C12)*INT(MAX(F21:F3533))</f>
        <v>49215.433192635137</v>
      </c>
      <c r="D15" s="12" t="s">
        <v>39</v>
      </c>
      <c r="E15" s="18">
        <f ca="1">ROUND(2*(E14-$C$7)/$C$8,0)/2+E13</f>
        <v>6521.5</v>
      </c>
    </row>
    <row r="16" spans="1:7" s="6" customFormat="1" ht="12.95" customHeight="1" x14ac:dyDescent="0.2">
      <c r="A16" s="8" t="s">
        <v>4</v>
      </c>
      <c r="C16" s="21">
        <f ca="1">+C8+C12</f>
        <v>1.7105329774466911</v>
      </c>
      <c r="D16" s="12" t="s">
        <v>32</v>
      </c>
      <c r="E16" s="16">
        <f ca="1">ROUND(2*(E14-$C$15)/$C$16,0)/2+E13</f>
        <v>6521.5</v>
      </c>
    </row>
    <row r="17" spans="1:18" s="6" customFormat="1" ht="12.95" customHeight="1" thickBot="1" x14ac:dyDescent="0.25">
      <c r="A17" s="12" t="s">
        <v>28</v>
      </c>
      <c r="C17" s="6">
        <f>COUNT(C21:C2191)</f>
        <v>18</v>
      </c>
      <c r="D17" s="12" t="s">
        <v>33</v>
      </c>
      <c r="E17" s="22">
        <f ca="1">+$C$15+$C$16*E16-15018.5-$C$9/24</f>
        <v>45352.569838387069</v>
      </c>
    </row>
    <row r="18" spans="1:18" s="6" customFormat="1" ht="12.95" customHeight="1" thickTop="1" thickBot="1" x14ac:dyDescent="0.25">
      <c r="A18" s="8" t="s">
        <v>5</v>
      </c>
      <c r="C18" s="23">
        <f ca="1">+C15</f>
        <v>49215.433192635137</v>
      </c>
      <c r="D18" s="24">
        <f ca="1">+C16</f>
        <v>1.7105329774466911</v>
      </c>
      <c r="E18" s="25" t="s">
        <v>34</v>
      </c>
    </row>
    <row r="19" spans="1:18" s="6" customFormat="1" ht="12.95" customHeight="1" thickTop="1" x14ac:dyDescent="0.2">
      <c r="A19" s="3" t="s">
        <v>35</v>
      </c>
      <c r="E19" s="26">
        <v>21</v>
      </c>
    </row>
    <row r="20" spans="1:18" s="6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7" t="s">
        <v>36</v>
      </c>
      <c r="I20" s="27" t="s">
        <v>47</v>
      </c>
      <c r="J20" s="27" t="s">
        <v>48</v>
      </c>
      <c r="K20" s="27" t="s">
        <v>24</v>
      </c>
      <c r="L20" s="27" t="s">
        <v>25</v>
      </c>
      <c r="M20" s="27" t="s">
        <v>26</v>
      </c>
      <c r="N20" s="27" t="s">
        <v>27</v>
      </c>
      <c r="O20" s="27" t="s">
        <v>22</v>
      </c>
      <c r="P20" s="28" t="s">
        <v>21</v>
      </c>
      <c r="Q20" s="15" t="s">
        <v>14</v>
      </c>
      <c r="R20" s="29" t="s">
        <v>37</v>
      </c>
    </row>
    <row r="21" spans="1:18" s="6" customFormat="1" ht="12.95" customHeight="1" x14ac:dyDescent="0.2">
      <c r="A21" s="4" t="s">
        <v>45</v>
      </c>
      <c r="B21" s="5" t="s">
        <v>46</v>
      </c>
      <c r="C21" s="4">
        <v>25442.427</v>
      </c>
      <c r="D21" s="4" t="s">
        <v>47</v>
      </c>
      <c r="E21" s="6">
        <f t="shared" ref="E21:E38" si="0">+(C21-C$7)/C$8</f>
        <v>-13898.010737004195</v>
      </c>
      <c r="F21" s="6">
        <f t="shared" ref="F21:F38" si="1">ROUND(2*E21,0)/2</f>
        <v>-13898</v>
      </c>
      <c r="G21" s="6">
        <f t="shared" ref="G21:G38" si="2">+C21-(C$7+F21*C$8)</f>
        <v>-1.8365999996603932E-2</v>
      </c>
      <c r="I21" s="6">
        <f t="shared" ref="I21:I37" si="3">+G21</f>
        <v>-1.8365999996603932E-2</v>
      </c>
      <c r="O21" s="6">
        <f t="shared" ref="O21:O38" ca="1" si="4">+C$11+C$12*$F21</f>
        <v>5.0608102879914007E-4</v>
      </c>
      <c r="Q21" s="30">
        <f t="shared" ref="Q21:Q38" si="5">+C21-15018.5</f>
        <v>10423.927</v>
      </c>
    </row>
    <row r="22" spans="1:18" s="6" customFormat="1" ht="12.95" customHeight="1" x14ac:dyDescent="0.2">
      <c r="A22" s="4" t="s">
        <v>45</v>
      </c>
      <c r="B22" s="5" t="s">
        <v>46</v>
      </c>
      <c r="C22" s="4">
        <v>25502.34</v>
      </c>
      <c r="D22" s="4" t="s">
        <v>47</v>
      </c>
      <c r="E22" s="6">
        <f t="shared" si="0"/>
        <v>-13862.98481233627</v>
      </c>
      <c r="F22" s="6">
        <f t="shared" si="1"/>
        <v>-13863</v>
      </c>
      <c r="G22" s="6">
        <f t="shared" si="2"/>
        <v>2.5979000005463604E-2</v>
      </c>
      <c r="I22" s="6">
        <f t="shared" si="3"/>
        <v>2.5979000005463604E-2</v>
      </c>
      <c r="O22" s="6">
        <f t="shared" ca="1" si="4"/>
        <v>5.0529166298057208E-4</v>
      </c>
      <c r="Q22" s="30">
        <f t="shared" si="5"/>
        <v>10483.84</v>
      </c>
    </row>
    <row r="23" spans="1:18" s="6" customFormat="1" ht="12.95" customHeight="1" x14ac:dyDescent="0.2">
      <c r="A23" s="4" t="s">
        <v>45</v>
      </c>
      <c r="B23" s="5" t="s">
        <v>46</v>
      </c>
      <c r="C23" s="4">
        <v>25707.562999999998</v>
      </c>
      <c r="D23" s="4" t="s">
        <v>47</v>
      </c>
      <c r="E23" s="6">
        <f t="shared" si="0"/>
        <v>-13743.008758088852</v>
      </c>
      <c r="F23" s="6">
        <f t="shared" si="1"/>
        <v>-13743</v>
      </c>
      <c r="G23" s="6">
        <f t="shared" si="2"/>
        <v>-1.4980999996623723E-2</v>
      </c>
      <c r="I23" s="6">
        <f t="shared" si="3"/>
        <v>-1.4980999996623723E-2</v>
      </c>
      <c r="O23" s="6">
        <f t="shared" ca="1" si="4"/>
        <v>5.0258526588833864E-4</v>
      </c>
      <c r="Q23" s="30">
        <f t="shared" si="5"/>
        <v>10689.062999999998</v>
      </c>
    </row>
    <row r="24" spans="1:18" s="6" customFormat="1" ht="12.95" customHeight="1" x14ac:dyDescent="0.2">
      <c r="A24" s="4" t="s">
        <v>45</v>
      </c>
      <c r="B24" s="5" t="s">
        <v>46</v>
      </c>
      <c r="C24" s="4">
        <v>25743.527999999998</v>
      </c>
      <c r="D24" s="4" t="s">
        <v>47</v>
      </c>
      <c r="E24" s="6">
        <f t="shared" si="0"/>
        <v>-13721.983147942774</v>
      </c>
      <c r="F24" s="6">
        <f t="shared" si="1"/>
        <v>-13722</v>
      </c>
      <c r="G24" s="6">
        <f t="shared" si="2"/>
        <v>2.8826000001572538E-2</v>
      </c>
      <c r="I24" s="6">
        <f t="shared" si="3"/>
        <v>2.8826000001572538E-2</v>
      </c>
      <c r="O24" s="6">
        <f t="shared" ca="1" si="4"/>
        <v>5.0211164639719778E-4</v>
      </c>
      <c r="Q24" s="30">
        <f t="shared" si="5"/>
        <v>10725.027999999998</v>
      </c>
    </row>
    <row r="25" spans="1:18" s="6" customFormat="1" ht="12.95" customHeight="1" x14ac:dyDescent="0.2">
      <c r="A25" s="4" t="s">
        <v>45</v>
      </c>
      <c r="B25" s="5" t="s">
        <v>46</v>
      </c>
      <c r="C25" s="4">
        <v>25880.321</v>
      </c>
      <c r="D25" s="4" t="s">
        <v>47</v>
      </c>
      <c r="E25" s="6">
        <f t="shared" si="0"/>
        <v>-13642.012168137064</v>
      </c>
      <c r="F25" s="6">
        <f t="shared" si="1"/>
        <v>-13642</v>
      </c>
      <c r="G25" s="6">
        <f t="shared" si="2"/>
        <v>-2.0813999995880295E-2</v>
      </c>
      <c r="I25" s="6">
        <f t="shared" si="3"/>
        <v>-2.0813999995880295E-2</v>
      </c>
      <c r="O25" s="6">
        <f t="shared" ca="1" si="4"/>
        <v>5.0030738166904226E-4</v>
      </c>
      <c r="Q25" s="30">
        <f t="shared" si="5"/>
        <v>10861.821</v>
      </c>
    </row>
    <row r="26" spans="1:18" s="6" customFormat="1" ht="12.95" customHeight="1" x14ac:dyDescent="0.2">
      <c r="A26" s="4" t="s">
        <v>45</v>
      </c>
      <c r="B26" s="5" t="s">
        <v>46</v>
      </c>
      <c r="C26" s="4">
        <v>26073.605</v>
      </c>
      <c r="D26" s="4" t="s">
        <v>47</v>
      </c>
      <c r="E26" s="6">
        <f t="shared" si="0"/>
        <v>-13529.015809692064</v>
      </c>
      <c r="F26" s="6">
        <f t="shared" si="1"/>
        <v>-13529</v>
      </c>
      <c r="G26" s="6">
        <f t="shared" si="2"/>
        <v>-2.7042999998229789E-2</v>
      </c>
      <c r="I26" s="6">
        <f t="shared" si="3"/>
        <v>-2.7042999998229789E-2</v>
      </c>
      <c r="O26" s="6">
        <f t="shared" ca="1" si="4"/>
        <v>4.9775885774052243E-4</v>
      </c>
      <c r="Q26" s="30">
        <f t="shared" si="5"/>
        <v>11055.105</v>
      </c>
    </row>
    <row r="27" spans="1:18" s="6" customFormat="1" ht="12.95" customHeight="1" x14ac:dyDescent="0.2">
      <c r="A27" s="4" t="s">
        <v>45</v>
      </c>
      <c r="B27" s="5" t="s">
        <v>46</v>
      </c>
      <c r="C27" s="4">
        <v>29785.494999999999</v>
      </c>
      <c r="D27" s="4" t="s">
        <v>47</v>
      </c>
      <c r="E27" s="6">
        <f t="shared" si="0"/>
        <v>-11358.996289460652</v>
      </c>
      <c r="F27" s="6">
        <f t="shared" si="1"/>
        <v>-11359</v>
      </c>
      <c r="G27" s="6">
        <f t="shared" si="2"/>
        <v>6.3470000022789463E-3</v>
      </c>
      <c r="I27" s="6">
        <f t="shared" si="3"/>
        <v>6.3470000022789463E-3</v>
      </c>
      <c r="O27" s="6">
        <f t="shared" ca="1" si="4"/>
        <v>4.4881817698930209E-4</v>
      </c>
      <c r="Q27" s="30">
        <f t="shared" si="5"/>
        <v>14766.994999999999</v>
      </c>
    </row>
    <row r="28" spans="1:18" s="6" customFormat="1" ht="12.95" customHeight="1" x14ac:dyDescent="0.2">
      <c r="A28" s="4" t="s">
        <v>45</v>
      </c>
      <c r="B28" s="5" t="s">
        <v>46</v>
      </c>
      <c r="C28" s="4">
        <v>29845.388999999999</v>
      </c>
      <c r="D28" s="4" t="s">
        <v>47</v>
      </c>
      <c r="E28" s="6">
        <f t="shared" si="0"/>
        <v>-11323.981472441628</v>
      </c>
      <c r="F28" s="6">
        <f t="shared" si="1"/>
        <v>-11324</v>
      </c>
      <c r="G28" s="6">
        <f t="shared" si="2"/>
        <v>3.1692000004113652E-2</v>
      </c>
      <c r="I28" s="6">
        <f t="shared" si="3"/>
        <v>3.1692000004113652E-2</v>
      </c>
      <c r="O28" s="6">
        <f t="shared" ca="1" si="4"/>
        <v>4.4802881117073404E-4</v>
      </c>
      <c r="Q28" s="30">
        <f t="shared" si="5"/>
        <v>14826.888999999999</v>
      </c>
    </row>
    <row r="29" spans="1:18" s="6" customFormat="1" ht="12.95" customHeight="1" x14ac:dyDescent="0.2">
      <c r="A29" s="4" t="s">
        <v>45</v>
      </c>
      <c r="B29" s="5" t="s">
        <v>46</v>
      </c>
      <c r="C29" s="4">
        <v>35197.588000000003</v>
      </c>
      <c r="D29" s="4" t="s">
        <v>47</v>
      </c>
      <c r="E29" s="6">
        <f t="shared" si="0"/>
        <v>-8195.0158225535506</v>
      </c>
      <c r="F29" s="6">
        <f t="shared" si="1"/>
        <v>-8195</v>
      </c>
      <c r="G29" s="6">
        <f t="shared" si="2"/>
        <v>-2.7064999994763639E-2</v>
      </c>
      <c r="I29" s="6">
        <f t="shared" si="3"/>
        <v>-2.7064999994763639E-2</v>
      </c>
      <c r="O29" s="6">
        <f t="shared" ca="1" si="4"/>
        <v>3.7745950699074856E-4</v>
      </c>
      <c r="Q29" s="30">
        <f t="shared" si="5"/>
        <v>20179.088000000003</v>
      </c>
    </row>
    <row r="30" spans="1:18" s="6" customFormat="1" ht="12.95" customHeight="1" x14ac:dyDescent="0.2">
      <c r="A30" s="4" t="s">
        <v>45</v>
      </c>
      <c r="B30" s="5" t="s">
        <v>46</v>
      </c>
      <c r="C30" s="4">
        <v>36675.563000000002</v>
      </c>
      <c r="D30" s="4" t="s">
        <v>47</v>
      </c>
      <c r="E30" s="6">
        <f t="shared" si="0"/>
        <v>-7330.9722758929493</v>
      </c>
      <c r="F30" s="6">
        <f t="shared" si="1"/>
        <v>-7331</v>
      </c>
      <c r="G30" s="6">
        <f t="shared" si="2"/>
        <v>4.7423000003618654E-2</v>
      </c>
      <c r="I30" s="6">
        <f t="shared" si="3"/>
        <v>4.7423000003618654E-2</v>
      </c>
      <c r="O30" s="6">
        <f t="shared" ca="1" si="4"/>
        <v>3.5797344792666823E-4</v>
      </c>
      <c r="Q30" s="30">
        <f t="shared" si="5"/>
        <v>21657.063000000002</v>
      </c>
    </row>
    <row r="31" spans="1:18" s="6" customFormat="1" ht="12.95" customHeight="1" x14ac:dyDescent="0.2">
      <c r="A31" s="4" t="s">
        <v>45</v>
      </c>
      <c r="B31" s="5" t="s">
        <v>46</v>
      </c>
      <c r="C31" s="4">
        <v>39263.536</v>
      </c>
      <c r="D31" s="4" t="s">
        <v>47</v>
      </c>
      <c r="E31" s="6">
        <f t="shared" si="0"/>
        <v>-5818.009357317279</v>
      </c>
      <c r="F31" s="6">
        <f t="shared" si="1"/>
        <v>-5818</v>
      </c>
      <c r="G31" s="6">
        <f t="shared" si="2"/>
        <v>-1.6005999998014886E-2</v>
      </c>
      <c r="I31" s="6">
        <f t="shared" si="3"/>
        <v>-1.6005999998014886E-2</v>
      </c>
      <c r="O31" s="6">
        <f t="shared" ca="1" si="4"/>
        <v>3.2385029125542569E-4</v>
      </c>
      <c r="Q31" s="30">
        <f t="shared" si="5"/>
        <v>24245.036</v>
      </c>
    </row>
    <row r="32" spans="1:18" s="6" customFormat="1" ht="12.95" customHeight="1" x14ac:dyDescent="0.2">
      <c r="A32" s="4" t="s">
        <v>45</v>
      </c>
      <c r="B32" s="5" t="s">
        <v>46</v>
      </c>
      <c r="C32" s="4">
        <v>45486.457999999999</v>
      </c>
      <c r="D32" s="4" t="s">
        <v>47</v>
      </c>
      <c r="E32" s="6">
        <f t="shared" si="0"/>
        <v>-2180.0076350470868</v>
      </c>
      <c r="F32" s="6">
        <f t="shared" si="1"/>
        <v>-2180</v>
      </c>
      <c r="G32" s="6">
        <f t="shared" si="2"/>
        <v>-1.3059999997494742E-2</v>
      </c>
      <c r="I32" s="6">
        <f t="shared" si="3"/>
        <v>-1.3059999997494742E-2</v>
      </c>
      <c r="O32" s="6">
        <f t="shared" ca="1" si="4"/>
        <v>2.4180135274255027E-4</v>
      </c>
      <c r="Q32" s="30">
        <f t="shared" si="5"/>
        <v>30467.957999999999</v>
      </c>
    </row>
    <row r="33" spans="1:17" s="6" customFormat="1" ht="12.95" customHeight="1" x14ac:dyDescent="0.2">
      <c r="A33" s="4" t="s">
        <v>45</v>
      </c>
      <c r="B33" s="5" t="s">
        <v>46</v>
      </c>
      <c r="C33" s="4">
        <v>46290.421000000002</v>
      </c>
      <c r="D33" s="4" t="s">
        <v>47</v>
      </c>
      <c r="E33" s="6">
        <f t="shared" si="0"/>
        <v>-1710.0003332294641</v>
      </c>
      <c r="F33" s="6">
        <f t="shared" si="1"/>
        <v>-1710</v>
      </c>
      <c r="G33" s="6">
        <f t="shared" si="2"/>
        <v>-5.6999999651452526E-4</v>
      </c>
      <c r="I33" s="6">
        <f t="shared" si="3"/>
        <v>-5.6999999651452526E-4</v>
      </c>
      <c r="O33" s="6">
        <f t="shared" ca="1" si="4"/>
        <v>2.312012974646362E-4</v>
      </c>
      <c r="Q33" s="30">
        <f t="shared" si="5"/>
        <v>31271.921000000002</v>
      </c>
    </row>
    <row r="34" spans="1:17" s="6" customFormat="1" ht="12.95" customHeight="1" x14ac:dyDescent="0.2">
      <c r="A34" s="4" t="s">
        <v>45</v>
      </c>
      <c r="B34" s="5" t="s">
        <v>46</v>
      </c>
      <c r="C34" s="4">
        <v>46507.63</v>
      </c>
      <c r="D34" s="4" t="s">
        <v>47</v>
      </c>
      <c r="E34" s="6">
        <f t="shared" si="0"/>
        <v>-1583.0171063639227</v>
      </c>
      <c r="F34" s="6">
        <f t="shared" si="1"/>
        <v>-1583</v>
      </c>
      <c r="G34" s="6">
        <f t="shared" si="2"/>
        <v>-2.9260999996040482E-2</v>
      </c>
      <c r="I34" s="6">
        <f t="shared" si="3"/>
        <v>-2.9260999996040482E-2</v>
      </c>
      <c r="O34" s="6">
        <f t="shared" ca="1" si="4"/>
        <v>2.2833702720868919E-4</v>
      </c>
      <c r="Q34" s="30">
        <f t="shared" si="5"/>
        <v>31489.129999999997</v>
      </c>
    </row>
    <row r="35" spans="1:17" s="6" customFormat="1" ht="12.95" customHeight="1" x14ac:dyDescent="0.2">
      <c r="A35" s="4" t="s">
        <v>45</v>
      </c>
      <c r="B35" s="5" t="s">
        <v>46</v>
      </c>
      <c r="C35" s="4">
        <v>47744.398999999998</v>
      </c>
      <c r="D35" s="4" t="s">
        <v>47</v>
      </c>
      <c r="E35" s="6">
        <f t="shared" si="0"/>
        <v>-859.9857471326186</v>
      </c>
      <c r="F35" s="6">
        <f t="shared" si="1"/>
        <v>-860</v>
      </c>
      <c r="G35" s="6">
        <f t="shared" si="2"/>
        <v>2.4380000002565794E-2</v>
      </c>
      <c r="I35" s="6">
        <f t="shared" si="3"/>
        <v>2.4380000002565794E-2</v>
      </c>
      <c r="O35" s="6">
        <f t="shared" ca="1" si="4"/>
        <v>2.1203098472798306E-4</v>
      </c>
      <c r="Q35" s="30">
        <f t="shared" si="5"/>
        <v>32725.898999999998</v>
      </c>
    </row>
    <row r="36" spans="1:17" s="6" customFormat="1" ht="12.95" customHeight="1" x14ac:dyDescent="0.2">
      <c r="A36" s="4" t="s">
        <v>45</v>
      </c>
      <c r="B36" s="5" t="s">
        <v>46</v>
      </c>
      <c r="C36" s="4">
        <v>48801.512999999999</v>
      </c>
      <c r="D36" s="4" t="s">
        <v>47</v>
      </c>
      <c r="E36" s="6">
        <f t="shared" si="0"/>
        <v>-241.98305440467868</v>
      </c>
      <c r="F36" s="6">
        <f t="shared" si="1"/>
        <v>-242</v>
      </c>
      <c r="G36" s="6">
        <f t="shared" si="2"/>
        <v>2.8986000004806556E-2</v>
      </c>
      <c r="I36" s="6">
        <f t="shared" si="3"/>
        <v>2.8986000004806556E-2</v>
      </c>
      <c r="O36" s="6">
        <f t="shared" ca="1" si="4"/>
        <v>1.9809303970298115E-4</v>
      </c>
      <c r="Q36" s="30">
        <f t="shared" si="5"/>
        <v>33783.012999999999</v>
      </c>
    </row>
    <row r="37" spans="1:17" s="6" customFormat="1" ht="12.95" customHeight="1" x14ac:dyDescent="0.2">
      <c r="A37" s="4" t="s">
        <v>45</v>
      </c>
      <c r="B37" s="5" t="s">
        <v>46</v>
      </c>
      <c r="C37" s="4">
        <v>49215.413</v>
      </c>
      <c r="D37" s="4" t="s">
        <v>47</v>
      </c>
      <c r="E37" s="6">
        <f t="shared" si="0"/>
        <v>-1.1692262000673812E-2</v>
      </c>
      <c r="F37" s="6">
        <f t="shared" si="1"/>
        <v>0</v>
      </c>
      <c r="G37" s="6">
        <f t="shared" si="2"/>
        <v>-1.9999999996798579E-2</v>
      </c>
      <c r="I37" s="6">
        <f t="shared" si="3"/>
        <v>-1.9999999996798579E-2</v>
      </c>
      <c r="O37" s="6">
        <f t="shared" ca="1" si="4"/>
        <v>1.926351389003105E-4</v>
      </c>
      <c r="Q37" s="30">
        <f t="shared" si="5"/>
        <v>34196.913</v>
      </c>
    </row>
    <row r="38" spans="1:17" s="6" customFormat="1" ht="12.95" customHeight="1" x14ac:dyDescent="0.2">
      <c r="A38" s="12" t="s">
        <v>40</v>
      </c>
      <c r="C38" s="11">
        <v>49215.432999999997</v>
      </c>
      <c r="D38" s="11" t="s">
        <v>13</v>
      </c>
      <c r="E38" s="6">
        <f t="shared" si="0"/>
        <v>0</v>
      </c>
      <c r="F38" s="6">
        <f t="shared" si="1"/>
        <v>0</v>
      </c>
      <c r="G38" s="6">
        <f t="shared" si="2"/>
        <v>0</v>
      </c>
      <c r="H38" s="6">
        <f>+G38</f>
        <v>0</v>
      </c>
      <c r="O38" s="6">
        <f t="shared" ca="1" si="4"/>
        <v>1.926351389003105E-4</v>
      </c>
      <c r="Q38" s="30">
        <f t="shared" si="5"/>
        <v>34196.932999999997</v>
      </c>
    </row>
    <row r="39" spans="1:17" s="6" customFormat="1" ht="12.95" customHeight="1" x14ac:dyDescent="0.2">
      <c r="C39" s="11"/>
      <c r="D39" s="11"/>
    </row>
    <row r="40" spans="1:17" s="6" customFormat="1" ht="12.95" customHeight="1" x14ac:dyDescent="0.2">
      <c r="C40" s="11"/>
      <c r="D40" s="11"/>
    </row>
    <row r="41" spans="1:17" x14ac:dyDescent="0.2">
      <c r="C41" s="2"/>
      <c r="D41" s="2"/>
    </row>
    <row r="42" spans="1:17" x14ac:dyDescent="0.2">
      <c r="C42" s="2"/>
      <c r="D42" s="2"/>
    </row>
    <row r="43" spans="1:17" x14ac:dyDescent="0.2">
      <c r="C43" s="2"/>
      <c r="D43" s="2"/>
    </row>
    <row r="44" spans="1:17" x14ac:dyDescent="0.2">
      <c r="C44" s="2"/>
      <c r="D44" s="2"/>
    </row>
    <row r="45" spans="1:17" x14ac:dyDescent="0.2">
      <c r="C45" s="2"/>
      <c r="D45" s="2"/>
    </row>
    <row r="46" spans="1:17" x14ac:dyDescent="0.2">
      <c r="C46" s="2"/>
      <c r="D46" s="2"/>
    </row>
    <row r="47" spans="1:17" x14ac:dyDescent="0.2">
      <c r="C47" s="2"/>
      <c r="D47" s="2"/>
    </row>
    <row r="48" spans="1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2024-02-28T04:55:41Z</dcterms:modified>
</cp:coreProperties>
</file>