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84BD088-A4EC-4D46-BA55-4FC9CB0DEA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<sst xmlns="http://schemas.openxmlformats.org/spreadsheetml/2006/main" count="52" uniqueCount="49">
  <si>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</si>
  <si>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</si>
  <si>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</si>
  <si>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</si>
  <si>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</si>
  <si>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</si>
  <si>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</si>
  <si>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</si>
  <si>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</si>
  <si>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</si>
  <si>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</si>
  <si>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</si>
  <si>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</si>
  <si>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</si>
  <si>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</si>
  <si>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</si>
  <si>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</si>
  <si>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</si>
  <si>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</si>
  <si>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</si>
  <si>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</si>
  <si>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</si>
  <si>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</si>
  <si>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</si>
  <si>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</si>
  <si>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</si>
  <si>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</si>
  <si>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</si>
  <si>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</si>
  <si>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</si>
  <si>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</si>
  <si>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</si>
  <si>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</si>
  <si>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</si>
  <si>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</si>
  <si>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</si>
  <si>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</si>
  <si>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</si>
  <si>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</si>
  <si>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</si>
  <si>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</si>
  <si>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V2758 Oph</t>
  </si>
  <si>
    <t>V2758 Oph / GSC 0425-2297</t>
  </si>
  <si>
    <t>EW</t>
  </si>
  <si>
    <t>VSX</t>
  </si>
  <si>
    <t>IBVS 6010</t>
  </si>
  <si>
    <t>I</t>
  </si>
  <si>
    <t>G0425-2297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</si>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</sst>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V2758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6-4F26-B8DD-0C011F01BE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-4.024809999827994E-2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56-4F26-B8DD-0C011F01BE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56-4F26-B8DD-0C011F01BE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56-4F26-B8DD-0C011F01BE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56-4F26-B8DD-0C011F01BE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56-4F26-B8DD-0C011F01BE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56-4F26-B8DD-0C011F01BE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-4.024809999827994E-2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56-4F26-B8DD-0C011F01BE6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10641.5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56-4F26-B8DD-0C011F01B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451064"/>
        <c:axId val="1"/>
      </c:scatterChart>
      <c:valAx>
        <c:axId val="714451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451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0CC497-E120-37B8-4D44-0B8272B71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  <c r="E2" s="31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52138.625999999997</v>
      </c>
      <c r="D7" s="30" t="s">
        <v>44</v>
      </c>
    </row>
    <row r="8" spans="1:7" x14ac:dyDescent="0.2">
      <c r="A8" t="s">
        <v>3</v>
      </c>
      <c r="C8" s="35">
        <v>0.31130140000000001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-3.7821829627665218E-6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60368.753224074069</v>
      </c>
    </row>
    <row r="15" spans="1:7" x14ac:dyDescent="0.2">
      <c r="A15" s="12" t="s">
        <v>17</v>
      </c>
      <c r="B15" s="10"/>
      <c r="C15" s="13">
        <f ca="1">(C7+C11)+(C8+C12)*INT(MAX(F21:F3533))</f>
        <v>55451.143951191087</v>
      </c>
      <c r="D15" s="14" t="s">
        <v>38</v>
      </c>
      <c r="E15" s="15">
        <f ca="1">ROUND(2*(E14-$C$7)/$C$8,0)/2+E13</f>
        <v>26439</v>
      </c>
    </row>
    <row r="16" spans="1:7" x14ac:dyDescent="0.2">
      <c r="A16" s="16" t="s">
        <v>4</v>
      </c>
      <c r="B16" s="10"/>
      <c r="C16" s="17">
        <f ca="1">+C8+C12</f>
        <v>0.31129761781703724</v>
      </c>
      <c r="D16" s="14" t="s">
        <v>39</v>
      </c>
      <c r="E16" s="24">
        <f ca="1">ROUND(2*(E14-$C$15)/$C$16,0)/2+E13</f>
        <v>15798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45350.919550797975</v>
      </c>
    </row>
    <row r="18" spans="1:18" ht="14.25" thickTop="1" thickBot="1" x14ac:dyDescent="0.25">
      <c r="A18" s="16" t="s">
        <v>5</v>
      </c>
      <c r="B18" s="10"/>
      <c r="C18" s="19">
        <f ca="1">+C15</f>
        <v>55451.143951191087</v>
      </c>
      <c r="D18" s="20">
        <f ca="1">+C16</f>
        <v>0.31129761781703724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VSX</v>
      </c>
      <c r="C21" s="8">
        <f>C$7</f>
        <v>52138.625999999997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37120.125999999997</v>
      </c>
    </row>
    <row r="22" spans="1:18" x14ac:dyDescent="0.2">
      <c r="A22" s="32" t="s">
        <v>45</v>
      </c>
      <c r="B22" s="33" t="s">
        <v>46</v>
      </c>
      <c r="C22" s="32">
        <v>55451.299599999998</v>
      </c>
      <c r="D22" s="34">
        <v>6.9999999999999999E-4</v>
      </c>
      <c r="E22">
        <f>+(C22-C$7)/C$8</f>
        <v>10641.37071018634</v>
      </c>
      <c r="F22">
        <f>ROUND(2*E22,0)/2</f>
        <v>10641.5</v>
      </c>
      <c r="G22">
        <f>+C22-(C$7+F22*C$8)</f>
        <v>-4.024809999827994E-2</v>
      </c>
      <c r="I22">
        <f>+G22</f>
        <v>-4.024809999827994E-2</v>
      </c>
      <c r="O22">
        <f ca="1">+C$11+C$12*$F22</f>
        <v>-4.024809999827994E-2</v>
      </c>
      <c r="Q22" s="2">
        <f>+C22-15018.5</f>
        <v>40432.799599999998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2024-02-28T05:04:38Z</dcterms:modified>
</cp:coreProperties>
</file>