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33143F-4855-415C-9029-22CFBE2654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C15" i="1" l="1"/>
  <c r="O21" i="1"/>
  <c r="S21" i="1" s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<sst xmlns="http://schemas.openxmlformats.org/spreadsheetml/2006/main" count="56" uniqueCount="53">
  <si>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</si>
  <si>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</si>
  <si>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</si>
  <si>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</si>
  <si>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</si>
  <si>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</si>
  <si>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</si>
  <si>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</si>
  <si>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</si>
  <si>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</si>
  <si>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</si>
  <si>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</si>
  <si>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</si>
  <si>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</si>
  <si>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</si>
  <si>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</si>
  <si>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</si>
  <si>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</si>
  <si>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</si>
  <si>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</si>
  <si>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</si>
  <si>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</si>
  <si>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</si>
  <si>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</si>
  <si>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</si>
  <si>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</si>
  <si>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</si>
  <si>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</si>
  <si>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</si>
  <si>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</si>
  <si>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</si>
  <si>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</si>
  <si>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</si>
  <si>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</si>
  <si>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</si>
  <si>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</si>
  <si>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</si>
  <si>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</si>
  <si>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</si>
  <si>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</si>
  <si>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</si>
  <si>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</si>
  <si>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G4772-0934</t>
  </si>
  <si>
    <t>G4772-0934_Ori.xls</t>
  </si>
  <si>
    <t>ESD</t>
  </si>
  <si>
    <t>Ori</t>
  </si>
  <si>
    <t>VSX</t>
  </si>
  <si>
    <t>IBVS 5960</t>
  </si>
  <si>
    <t>II</t>
  </si>
  <si>
    <t>IBVS 6011</t>
  </si>
  <si>
    <t>I</t>
  </si>
  <si>
    <t>V2819 Ori / GSC 4772-0934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</si>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</sst>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V2819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D-41CC-A8C9-87151E6275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1.1191499994311016E-2</c:v>
                </c:pt>
                <c:pt idx="2">
                  <c:v>1.1348999993060715E-2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2D-41CC-A8C9-87151E6275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2D-41CC-A8C9-87151E6275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2D-41CC-A8C9-87151E6275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2D-41CC-A8C9-87151E6275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2D-41CC-A8C9-87151E6275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2D-41CC-A8C9-87151E6275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1.0424070796863366E-2</c:v>
                </c:pt>
                <c:pt idx="1">
                  <c:v>1.1191499994311016E-2</c:v>
                </c:pt>
                <c:pt idx="2">
                  <c:v>1.1348999993060715E-2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2D-41CC-A8C9-87151E6275E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1376.5</c:v>
                </c:pt>
                <c:pt idx="2">
                  <c:v>1659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2D-41CC-A8C9-87151E62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609192"/>
        <c:axId val="1"/>
      </c:scatterChart>
      <c:valAx>
        <c:axId val="83860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609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18BFF3-9F7F-2E6B-CF45-5DC89EC6B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53744.662000000011</v>
      </c>
      <c r="D7" s="13" t="s">
        <v>46</v>
      </c>
    </row>
    <row r="8" spans="1:7" s="6" customFormat="1" ht="12.95" customHeight="1" x14ac:dyDescent="0.2">
      <c r="A8" s="6" t="s">
        <v>3</v>
      </c>
      <c r="C8" s="12">
        <v>1.2954889999999999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1.0424070796863366E-2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5.5752211946796266E-7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60370.769456481481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55893.889600000002</v>
      </c>
      <c r="D15" s="19" t="s">
        <v>38</v>
      </c>
      <c r="E15" s="20">
        <f ca="1">ROUND(2*(E14-$C$7)/$C$8,0)/2+E13</f>
        <v>5116</v>
      </c>
    </row>
    <row r="16" spans="1:7" s="6" customFormat="1" ht="12.95" customHeight="1" x14ac:dyDescent="0.2">
      <c r="A16" s="9" t="s">
        <v>4</v>
      </c>
      <c r="C16" s="23">
        <f ca="1">+C8+C12</f>
        <v>1.2954895575221193</v>
      </c>
      <c r="D16" s="19" t="s">
        <v>39</v>
      </c>
      <c r="E16" s="17">
        <f ca="1">ROUND(2*(E14-$C$15)/$C$16,0)/2+E13</f>
        <v>3456.5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45353.645088908546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55893.889600000002</v>
      </c>
      <c r="D18" s="26">
        <f ca="1">+C16</f>
        <v>1.2954895575221193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7.3709311480307438E-3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53744.662000000011</v>
      </c>
      <c r="D21" s="3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1.0424070796863366E-2</v>
      </c>
      <c r="Q21" s="34">
        <f>+C21-15018.5</f>
        <v>38726.162000000011</v>
      </c>
      <c r="S21" s="6">
        <f ca="1">+(O21-G21)^2</f>
        <v>1.0866125197801965E-4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55527.913800000002</v>
      </c>
      <c r="D22" s="3">
        <v>2.0000000000000001E-4</v>
      </c>
      <c r="E22" s="6">
        <f>+(C22-C$7)/C$8</f>
        <v>1376.5086388228624</v>
      </c>
      <c r="F22" s="6">
        <f>ROUND(2*E22,0)/2</f>
        <v>1376.5</v>
      </c>
      <c r="G22" s="6">
        <f>+C22-(C$7+F22*C$8)</f>
        <v>1.1191499994311016E-2</v>
      </c>
      <c r="I22" s="6">
        <f>+G22</f>
        <v>1.1191499994311016E-2</v>
      </c>
      <c r="O22" s="6">
        <f ca="1">+C$11+C$12*$F22</f>
        <v>1.1191499994311016E-2</v>
      </c>
      <c r="Q22" s="34">
        <f>+C22-15018.5</f>
        <v>40509.413800000002</v>
      </c>
      <c r="S22" s="6">
        <f ca="1">+(O22-G22)^2</f>
        <v>0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55893.889600000002</v>
      </c>
      <c r="D23" s="3">
        <v>2.9999999999999997E-4</v>
      </c>
      <c r="E23" s="6">
        <f>+(C23-C$7)/C$8</f>
        <v>1659.0087603985764</v>
      </c>
      <c r="F23" s="6">
        <f>ROUND(2*E23,0)/2</f>
        <v>1659</v>
      </c>
      <c r="G23" s="6">
        <f>+C23-(C$7+F23*C$8)</f>
        <v>1.1348999993060715E-2</v>
      </c>
      <c r="I23" s="6">
        <f>+G23</f>
        <v>1.1348999993060715E-2</v>
      </c>
      <c r="O23" s="6">
        <f ca="1">+C$11+C$12*$F23</f>
        <v>1.1348999993060715E-2</v>
      </c>
      <c r="Q23" s="34">
        <f>+C23-15018.5</f>
        <v>40875.389600000002</v>
      </c>
      <c r="S23" s="6">
        <f ca="1">+(O23-G23)^2</f>
        <v>0</v>
      </c>
    </row>
    <row r="24" spans="1:19" s="6" customFormat="1" ht="12.95" customHeight="1" x14ac:dyDescent="0.2">
      <c r="C24" s="33"/>
      <c r="D24" s="33"/>
      <c r="Q24" s="34"/>
    </row>
    <row r="25" spans="1:19" s="6" customFormat="1" ht="12.95" customHeight="1" x14ac:dyDescent="0.2">
      <c r="C25" s="33"/>
      <c r="D25" s="33"/>
      <c r="Q25" s="34"/>
    </row>
    <row r="26" spans="1:19" s="6" customFormat="1" ht="12.95" customHeight="1" x14ac:dyDescent="0.2">
      <c r="C26" s="33"/>
      <c r="D26" s="33"/>
      <c r="Q26" s="34"/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2024-03-01T05:28:01Z</dcterms:modified>
</cp:coreProperties>
</file>