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BB989A7-1209-4131-A1D7-1DB550ADE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Active 2" sheetId="2" r:id="rId3"/>
    <sheet name="Graphs 2" sheetId="7" r:id="rId4"/>
    <sheet name="Active 3" sheetId="3" r:id="rId5"/>
    <sheet name="Graphs 3" sheetId="8" r:id="rId6"/>
    <sheet name="BAV" sheetId="4" r:id="rId7"/>
    <sheet name="Sheet1" sheetId="5" r:id="rId8"/>
  </sheets>
  <calcPr calcId="181029"/>
</workbook>
</file>

<file path=xl/calcChain.xml><?xml version="1.0" encoding="utf-8"?>
<calcChain xmlns="http://schemas.openxmlformats.org/spreadsheetml/2006/main">
  <c r="Q308" i="3" l="1"/>
  <c r="E309" i="3"/>
  <c r="F309" i="3" s="1"/>
  <c r="G309" i="3" s="1"/>
  <c r="Q309" i="3"/>
  <c r="R306" i="2"/>
  <c r="E306" i="2"/>
  <c r="F306" i="2" s="1"/>
  <c r="G306" i="2" s="1"/>
  <c r="K306" i="2" s="1"/>
  <c r="Q306" i="2"/>
  <c r="E307" i="2"/>
  <c r="F307" i="2" s="1"/>
  <c r="G307" i="2" s="1"/>
  <c r="Q307" i="2"/>
  <c r="Q308" i="1"/>
  <c r="Q309" i="1"/>
  <c r="Q306" i="3"/>
  <c r="E307" i="3"/>
  <c r="F307" i="3" s="1"/>
  <c r="G307" i="3" s="1"/>
  <c r="Q307" i="3"/>
  <c r="E299" i="2"/>
  <c r="F299" i="2" s="1"/>
  <c r="G299" i="2" s="1"/>
  <c r="Q299" i="2"/>
  <c r="E300" i="2"/>
  <c r="F300" i="2"/>
  <c r="G300" i="2" s="1"/>
  <c r="Q300" i="2"/>
  <c r="E301" i="2"/>
  <c r="F301" i="2" s="1"/>
  <c r="G301" i="2" s="1"/>
  <c r="Q301" i="2"/>
  <c r="E302" i="2"/>
  <c r="F302" i="2"/>
  <c r="G302" i="2" s="1"/>
  <c r="R302" i="2" s="1"/>
  <c r="Q302" i="2"/>
  <c r="E303" i="2"/>
  <c r="F303" i="2" s="1"/>
  <c r="G303" i="2" s="1"/>
  <c r="Q303" i="2"/>
  <c r="E304" i="2"/>
  <c r="F304" i="2" s="1"/>
  <c r="G304" i="2" s="1"/>
  <c r="Q304" i="2"/>
  <c r="E305" i="2"/>
  <c r="F305" i="2"/>
  <c r="G305" i="2" s="1"/>
  <c r="R305" i="2" s="1"/>
  <c r="Q305" i="2"/>
  <c r="E307" i="1"/>
  <c r="F307" i="1" s="1"/>
  <c r="G307" i="1" s="1"/>
  <c r="Q307" i="1"/>
  <c r="C7" i="1"/>
  <c r="E308" i="1" s="1"/>
  <c r="F308" i="1" s="1"/>
  <c r="G308" i="1" s="1"/>
  <c r="C8" i="1"/>
  <c r="F12" i="1"/>
  <c r="F13" i="1" s="1"/>
  <c r="C13" i="1"/>
  <c r="D13" i="1"/>
  <c r="C14" i="1"/>
  <c r="D14" i="1"/>
  <c r="C17" i="1"/>
  <c r="E21" i="1"/>
  <c r="F21" i="1" s="1"/>
  <c r="G21" i="1" s="1"/>
  <c r="R21" i="1" s="1"/>
  <c r="Q21" i="1"/>
  <c r="E22" i="1"/>
  <c r="F22" i="1" s="1"/>
  <c r="G22" i="1" s="1"/>
  <c r="R22" i="1" s="1"/>
  <c r="Q22" i="1"/>
  <c r="E23" i="1"/>
  <c r="F23" i="1" s="1"/>
  <c r="U23" i="1" s="1"/>
  <c r="R23" i="1" s="1"/>
  <c r="Q23" i="1"/>
  <c r="E24" i="1"/>
  <c r="F24" i="1" s="1"/>
  <c r="U24" i="1" s="1"/>
  <c r="Q24" i="1"/>
  <c r="E25" i="1"/>
  <c r="F25" i="1" s="1"/>
  <c r="G25" i="1" s="1"/>
  <c r="Q25" i="1"/>
  <c r="E26" i="1"/>
  <c r="F26" i="1" s="1"/>
  <c r="G26" i="1" s="1"/>
  <c r="Q26" i="1"/>
  <c r="E27" i="1"/>
  <c r="F27" i="1" s="1"/>
  <c r="G27" i="1" s="1"/>
  <c r="Q27" i="1"/>
  <c r="E28" i="1"/>
  <c r="F28" i="1" s="1"/>
  <c r="G28" i="1" s="1"/>
  <c r="Q28" i="1"/>
  <c r="E29" i="1"/>
  <c r="F29" i="1" s="1"/>
  <c r="G29" i="1" s="1"/>
  <c r="H29" i="1" s="1"/>
  <c r="Q29" i="1"/>
  <c r="E30" i="1"/>
  <c r="F30" i="1" s="1"/>
  <c r="G30" i="1" s="1"/>
  <c r="Q30" i="1"/>
  <c r="E31" i="1"/>
  <c r="F31" i="1" s="1"/>
  <c r="G31" i="1" s="1"/>
  <c r="Q31" i="1"/>
  <c r="E32" i="1"/>
  <c r="F32" i="1" s="1"/>
  <c r="G32" i="1" s="1"/>
  <c r="Q32" i="1"/>
  <c r="E33" i="1"/>
  <c r="F33" i="1" s="1"/>
  <c r="G33" i="1" s="1"/>
  <c r="Q33" i="1"/>
  <c r="E34" i="1"/>
  <c r="F34" i="1" s="1"/>
  <c r="G34" i="1" s="1"/>
  <c r="Q34" i="1"/>
  <c r="E35" i="1"/>
  <c r="F35" i="1" s="1"/>
  <c r="G35" i="1" s="1"/>
  <c r="R35" i="1" s="1"/>
  <c r="Q35" i="1"/>
  <c r="E36" i="1"/>
  <c r="F36" i="1" s="1"/>
  <c r="G36" i="1" s="1"/>
  <c r="Q36" i="1"/>
  <c r="E37" i="1"/>
  <c r="F37" i="1" s="1"/>
  <c r="G37" i="1" s="1"/>
  <c r="Q37" i="1"/>
  <c r="E38" i="1"/>
  <c r="F38" i="1" s="1"/>
  <c r="G38" i="1" s="1"/>
  <c r="Q38" i="1"/>
  <c r="E39" i="1"/>
  <c r="F39" i="1" s="1"/>
  <c r="G39" i="1" s="1"/>
  <c r="I39" i="1" s="1"/>
  <c r="Q39" i="1"/>
  <c r="E40" i="1"/>
  <c r="F40" i="1" s="1"/>
  <c r="G40" i="1" s="1"/>
  <c r="Q40" i="1"/>
  <c r="E41" i="1"/>
  <c r="F41" i="1" s="1"/>
  <c r="G41" i="1" s="1"/>
  <c r="R41" i="1" s="1"/>
  <c r="Q41" i="1"/>
  <c r="E42" i="1"/>
  <c r="F42" i="1" s="1"/>
  <c r="G42" i="1" s="1"/>
  <c r="Q42" i="1"/>
  <c r="E43" i="1"/>
  <c r="F43" i="1" s="1"/>
  <c r="G43" i="1" s="1"/>
  <c r="R43" i="1" s="1"/>
  <c r="Q43" i="1"/>
  <c r="E44" i="1"/>
  <c r="F44" i="1" s="1"/>
  <c r="G44" i="1" s="1"/>
  <c r="Q44" i="1"/>
  <c r="E45" i="1"/>
  <c r="F45" i="1" s="1"/>
  <c r="G45" i="1" s="1"/>
  <c r="Q45" i="1"/>
  <c r="E46" i="1"/>
  <c r="F46" i="1" s="1"/>
  <c r="G46" i="1" s="1"/>
  <c r="Q46" i="1"/>
  <c r="E47" i="1"/>
  <c r="F47" i="1" s="1"/>
  <c r="G47" i="1" s="1"/>
  <c r="R47" i="1" s="1"/>
  <c r="Q47" i="1"/>
  <c r="E48" i="1"/>
  <c r="F48" i="1" s="1"/>
  <c r="G48" i="1" s="1"/>
  <c r="Q48" i="1"/>
  <c r="E49" i="1"/>
  <c r="F49" i="1" s="1"/>
  <c r="G49" i="1" s="1"/>
  <c r="Q49" i="1"/>
  <c r="E50" i="1"/>
  <c r="F50" i="1" s="1"/>
  <c r="G50" i="1" s="1"/>
  <c r="Q50" i="1"/>
  <c r="E51" i="1"/>
  <c r="F51" i="1" s="1"/>
  <c r="G51" i="1" s="1"/>
  <c r="Q51" i="1"/>
  <c r="E52" i="1"/>
  <c r="F52" i="1" s="1"/>
  <c r="G52" i="1" s="1"/>
  <c r="Q52" i="1"/>
  <c r="E53" i="1"/>
  <c r="F53" i="1" s="1"/>
  <c r="G53" i="1" s="1"/>
  <c r="Q53" i="1"/>
  <c r="E54" i="1"/>
  <c r="F54" i="1" s="1"/>
  <c r="G54" i="1" s="1"/>
  <c r="Q54" i="1"/>
  <c r="E55" i="1"/>
  <c r="F55" i="1" s="1"/>
  <c r="G55" i="1" s="1"/>
  <c r="Q55" i="1"/>
  <c r="E56" i="1"/>
  <c r="F56" i="1" s="1"/>
  <c r="G56" i="1" s="1"/>
  <c r="Q56" i="1"/>
  <c r="E57" i="1"/>
  <c r="F57" i="1" s="1"/>
  <c r="G57" i="1" s="1"/>
  <c r="Q57" i="1"/>
  <c r="E58" i="1"/>
  <c r="F58" i="1" s="1"/>
  <c r="G58" i="1" s="1"/>
  <c r="Q58" i="1"/>
  <c r="E59" i="1"/>
  <c r="F59" i="1" s="1"/>
  <c r="G59" i="1" s="1"/>
  <c r="Q59" i="1"/>
  <c r="E60" i="1"/>
  <c r="F60" i="1" s="1"/>
  <c r="G60" i="1" s="1"/>
  <c r="Q60" i="1"/>
  <c r="E61" i="1"/>
  <c r="F61" i="1" s="1"/>
  <c r="G61" i="1" s="1"/>
  <c r="I61" i="1" s="1"/>
  <c r="Q61" i="1"/>
  <c r="E62" i="1"/>
  <c r="F62" i="1" s="1"/>
  <c r="G62" i="1" s="1"/>
  <c r="Q62" i="1"/>
  <c r="E63" i="1"/>
  <c r="F63" i="1" s="1"/>
  <c r="G63" i="1" s="1"/>
  <c r="Q63" i="1"/>
  <c r="E64" i="1"/>
  <c r="F64" i="1" s="1"/>
  <c r="G64" i="1" s="1"/>
  <c r="Q64" i="1"/>
  <c r="E65" i="1"/>
  <c r="F65" i="1" s="1"/>
  <c r="G65" i="1" s="1"/>
  <c r="Q65" i="1"/>
  <c r="E66" i="1"/>
  <c r="F66" i="1" s="1"/>
  <c r="G66" i="1" s="1"/>
  <c r="I66" i="1" s="1"/>
  <c r="Q66" i="1"/>
  <c r="E67" i="1"/>
  <c r="F67" i="1" s="1"/>
  <c r="G67" i="1" s="1"/>
  <c r="Q67" i="1"/>
  <c r="E68" i="1"/>
  <c r="F68" i="1"/>
  <c r="G68" i="1" s="1"/>
  <c r="I68" i="1" s="1"/>
  <c r="Q68" i="1"/>
  <c r="E69" i="1"/>
  <c r="F69" i="1" s="1"/>
  <c r="G69" i="1" s="1"/>
  <c r="Q69" i="1"/>
  <c r="E70" i="1"/>
  <c r="F70" i="1" s="1"/>
  <c r="G70" i="1" s="1"/>
  <c r="Q70" i="1"/>
  <c r="E71" i="1"/>
  <c r="F71" i="1" s="1"/>
  <c r="G71" i="1" s="1"/>
  <c r="Q71" i="1"/>
  <c r="E72" i="1"/>
  <c r="F72" i="1" s="1"/>
  <c r="G72" i="1" s="1"/>
  <c r="Q72" i="1"/>
  <c r="E73" i="1"/>
  <c r="F73" i="1" s="1"/>
  <c r="G73" i="1" s="1"/>
  <c r="Q73" i="1"/>
  <c r="E74" i="1"/>
  <c r="F74" i="1" s="1"/>
  <c r="G74" i="1" s="1"/>
  <c r="Q74" i="1"/>
  <c r="E75" i="1"/>
  <c r="F75" i="1" s="1"/>
  <c r="G75" i="1" s="1"/>
  <c r="I75" i="1" s="1"/>
  <c r="Q75" i="1"/>
  <c r="E76" i="1"/>
  <c r="F76" i="1" s="1"/>
  <c r="G76" i="1" s="1"/>
  <c r="Q76" i="1"/>
  <c r="E77" i="1"/>
  <c r="F77" i="1" s="1"/>
  <c r="G77" i="1" s="1"/>
  <c r="Q77" i="1"/>
  <c r="E78" i="1"/>
  <c r="F78" i="1"/>
  <c r="G78" i="1" s="1"/>
  <c r="I78" i="1" s="1"/>
  <c r="R78" i="1"/>
  <c r="Q78" i="1"/>
  <c r="E79" i="1"/>
  <c r="Q79" i="1"/>
  <c r="E80" i="1"/>
  <c r="F80" i="1" s="1"/>
  <c r="G80" i="1" s="1"/>
  <c r="Q80" i="1"/>
  <c r="E81" i="1"/>
  <c r="F81" i="1" s="1"/>
  <c r="G81" i="1" s="1"/>
  <c r="Q81" i="1"/>
  <c r="E82" i="1"/>
  <c r="F82" i="1" s="1"/>
  <c r="G82" i="1" s="1"/>
  <c r="Q82" i="1"/>
  <c r="E83" i="1"/>
  <c r="F83" i="1" s="1"/>
  <c r="G83" i="1" s="1"/>
  <c r="Q83" i="1"/>
  <c r="E84" i="1"/>
  <c r="F84" i="1" s="1"/>
  <c r="G84" i="1" s="1"/>
  <c r="Q84" i="1"/>
  <c r="E85" i="1"/>
  <c r="F85" i="1" s="1"/>
  <c r="G85" i="1"/>
  <c r="Q85" i="1"/>
  <c r="E86" i="1"/>
  <c r="F86" i="1"/>
  <c r="G86" i="1" s="1"/>
  <c r="Q86" i="1"/>
  <c r="E87" i="1"/>
  <c r="F87" i="1" s="1"/>
  <c r="G87" i="1" s="1"/>
  <c r="I87" i="1" s="1"/>
  <c r="Q87" i="1"/>
  <c r="E88" i="1"/>
  <c r="F88" i="1" s="1"/>
  <c r="G88" i="1"/>
  <c r="Q88" i="1"/>
  <c r="E89" i="1"/>
  <c r="F89" i="1"/>
  <c r="G89" i="1" s="1"/>
  <c r="Q89" i="1"/>
  <c r="E90" i="1"/>
  <c r="F90" i="1"/>
  <c r="G90" i="1" s="1"/>
  <c r="Q90" i="1"/>
  <c r="E91" i="1"/>
  <c r="F91" i="1" s="1"/>
  <c r="G91" i="1" s="1"/>
  <c r="Q91" i="1"/>
  <c r="E92" i="1"/>
  <c r="F92" i="1"/>
  <c r="G92" i="1"/>
  <c r="R92" i="1" s="1"/>
  <c r="Q92" i="1"/>
  <c r="E93" i="1"/>
  <c r="Q93" i="1"/>
  <c r="E94" i="1"/>
  <c r="F94" i="1" s="1"/>
  <c r="G94" i="1" s="1"/>
  <c r="Q94" i="1"/>
  <c r="E95" i="1"/>
  <c r="F95" i="1" s="1"/>
  <c r="G95" i="1" s="1"/>
  <c r="I95" i="1" s="1"/>
  <c r="Q95" i="1"/>
  <c r="E96" i="1"/>
  <c r="Q96" i="1"/>
  <c r="E97" i="1"/>
  <c r="F97" i="1" s="1"/>
  <c r="G97" i="1" s="1"/>
  <c r="R97" i="1" s="1"/>
  <c r="Q97" i="1"/>
  <c r="E98" i="1"/>
  <c r="F98" i="1" s="1"/>
  <c r="G98" i="1" s="1"/>
  <c r="Q98" i="1"/>
  <c r="E99" i="1"/>
  <c r="F99" i="1" s="1"/>
  <c r="G99" i="1" s="1"/>
  <c r="Q99" i="1"/>
  <c r="E100" i="1"/>
  <c r="F100" i="1" s="1"/>
  <c r="G100" i="1" s="1"/>
  <c r="Q100" i="1"/>
  <c r="E101" i="1"/>
  <c r="F101" i="1" s="1"/>
  <c r="G101" i="1" s="1"/>
  <c r="Q101" i="1"/>
  <c r="E102" i="1"/>
  <c r="F102" i="1" s="1"/>
  <c r="G102" i="1" s="1"/>
  <c r="Q102" i="1"/>
  <c r="E103" i="1"/>
  <c r="F103" i="1" s="1"/>
  <c r="G103" i="1" s="1"/>
  <c r="I103" i="1" s="1"/>
  <c r="Q103" i="1"/>
  <c r="E104" i="1"/>
  <c r="F104" i="1" s="1"/>
  <c r="G104" i="1" s="1"/>
  <c r="Q104" i="1"/>
  <c r="E105" i="1"/>
  <c r="F105" i="1" s="1"/>
  <c r="G105" i="1" s="1"/>
  <c r="Q105" i="1"/>
  <c r="E106" i="1"/>
  <c r="Q106" i="1"/>
  <c r="E107" i="1"/>
  <c r="F107" i="1" s="1"/>
  <c r="G107" i="1" s="1"/>
  <c r="Q107" i="1"/>
  <c r="E108" i="1"/>
  <c r="F108" i="1"/>
  <c r="G108" i="1" s="1"/>
  <c r="Q108" i="1"/>
  <c r="E109" i="1"/>
  <c r="Q109" i="1"/>
  <c r="E110" i="1"/>
  <c r="F110" i="1"/>
  <c r="G110" i="1" s="1"/>
  <c r="Q110" i="1"/>
  <c r="E111" i="1"/>
  <c r="F111" i="1" s="1"/>
  <c r="G111" i="1" s="1"/>
  <c r="Q111" i="1"/>
  <c r="E112" i="1"/>
  <c r="F112" i="1"/>
  <c r="G112" i="1" s="1"/>
  <c r="Q112" i="1"/>
  <c r="E113" i="1"/>
  <c r="F113" i="1" s="1"/>
  <c r="G113" i="1" s="1"/>
  <c r="Q113" i="1"/>
  <c r="E114" i="1"/>
  <c r="F114" i="1"/>
  <c r="G114" i="1" s="1"/>
  <c r="Q114" i="1"/>
  <c r="E115" i="1"/>
  <c r="F115" i="1" s="1"/>
  <c r="G115" i="1" s="1"/>
  <c r="Q115" i="1"/>
  <c r="E116" i="1"/>
  <c r="F116" i="1" s="1"/>
  <c r="G116" i="1" s="1"/>
  <c r="Q116" i="1"/>
  <c r="E117" i="1"/>
  <c r="F117" i="1" s="1"/>
  <c r="G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Q120" i="1"/>
  <c r="E121" i="1"/>
  <c r="F121" i="1" s="1"/>
  <c r="G121" i="1" s="1"/>
  <c r="Q121" i="1"/>
  <c r="E122" i="1"/>
  <c r="Q122" i="1"/>
  <c r="E123" i="1"/>
  <c r="F123" i="1" s="1"/>
  <c r="G123" i="1" s="1"/>
  <c r="Q123" i="1"/>
  <c r="E124" i="1"/>
  <c r="F124" i="1"/>
  <c r="G124" i="1" s="1"/>
  <c r="Q124" i="1"/>
  <c r="E125" i="1"/>
  <c r="Q125" i="1"/>
  <c r="E126" i="1"/>
  <c r="F126" i="1"/>
  <c r="G126" i="1" s="1"/>
  <c r="Q126" i="1"/>
  <c r="E127" i="1"/>
  <c r="F127" i="1" s="1"/>
  <c r="I127" i="1"/>
  <c r="Q127" i="1"/>
  <c r="R127" i="1"/>
  <c r="E128" i="1"/>
  <c r="F128" i="1" s="1"/>
  <c r="G128" i="1" s="1"/>
  <c r="R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R131" i="1" s="1"/>
  <c r="Q131" i="1"/>
  <c r="E132" i="1"/>
  <c r="F132" i="1" s="1"/>
  <c r="G132" i="1" s="1"/>
  <c r="Q132" i="1"/>
  <c r="E133" i="1"/>
  <c r="E118" i="4" s="1"/>
  <c r="Q133" i="1"/>
  <c r="E134" i="1"/>
  <c r="F134" i="1" s="1"/>
  <c r="G134" i="1" s="1"/>
  <c r="Q134" i="1"/>
  <c r="E135" i="1"/>
  <c r="F135" i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Q137" i="1"/>
  <c r="E138" i="1"/>
  <c r="F138" i="1"/>
  <c r="G138" i="1"/>
  <c r="I138" i="1" s="1"/>
  <c r="Q138" i="1"/>
  <c r="E139" i="1"/>
  <c r="F139" i="1" s="1"/>
  <c r="G139" i="1" s="1"/>
  <c r="R139" i="1" s="1"/>
  <c r="Q139" i="1"/>
  <c r="E140" i="1"/>
  <c r="F140" i="1" s="1"/>
  <c r="G140" i="1" s="1"/>
  <c r="Q140" i="1"/>
  <c r="E141" i="1"/>
  <c r="F141" i="1" s="1"/>
  <c r="G141" i="1" s="1"/>
  <c r="Q141" i="1"/>
  <c r="E142" i="1"/>
  <c r="F142" i="1" s="1"/>
  <c r="G142" i="1" s="1"/>
  <c r="Q142" i="1"/>
  <c r="E143" i="1"/>
  <c r="Q143" i="1"/>
  <c r="E144" i="1"/>
  <c r="F144" i="1" s="1"/>
  <c r="G144" i="1" s="1"/>
  <c r="R144" i="1" s="1"/>
  <c r="Q144" i="1"/>
  <c r="E145" i="1"/>
  <c r="F145" i="1" s="1"/>
  <c r="G145" i="1" s="1"/>
  <c r="Q145" i="1"/>
  <c r="E146" i="1"/>
  <c r="F146" i="1" s="1"/>
  <c r="G146" i="1"/>
  <c r="R146" i="1" s="1"/>
  <c r="Q146" i="1"/>
  <c r="E147" i="1"/>
  <c r="F147" i="1" s="1"/>
  <c r="G147" i="1" s="1"/>
  <c r="Q147" i="1"/>
  <c r="E148" i="1"/>
  <c r="F148" i="1"/>
  <c r="G148" i="1" s="1"/>
  <c r="I148" i="1" s="1"/>
  <c r="Q148" i="1"/>
  <c r="E149" i="1"/>
  <c r="F149" i="1" s="1"/>
  <c r="G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Q152" i="1"/>
  <c r="E153" i="1"/>
  <c r="F153" i="1" s="1"/>
  <c r="G153" i="1" s="1"/>
  <c r="Q153" i="1"/>
  <c r="E154" i="1"/>
  <c r="F154" i="1" s="1"/>
  <c r="G154" i="1" s="1"/>
  <c r="I154" i="1" s="1"/>
  <c r="Q154" i="1"/>
  <c r="E155" i="1"/>
  <c r="F155" i="1" s="1"/>
  <c r="G155" i="1" s="1"/>
  <c r="Q155" i="1"/>
  <c r="E156" i="1"/>
  <c r="F156" i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/>
  <c r="Q158" i="1"/>
  <c r="E159" i="1"/>
  <c r="F159" i="1"/>
  <c r="G159" i="1" s="1"/>
  <c r="Q159" i="1"/>
  <c r="E160" i="1"/>
  <c r="F160" i="1" s="1"/>
  <c r="G160" i="1" s="1"/>
  <c r="I160" i="1" s="1"/>
  <c r="Q160" i="1"/>
  <c r="E161" i="1"/>
  <c r="F161" i="1"/>
  <c r="G161" i="1" s="1"/>
  <c r="R161" i="1" s="1"/>
  <c r="Q161" i="1"/>
  <c r="E162" i="1"/>
  <c r="F162" i="1" s="1"/>
  <c r="G162" i="1" s="1"/>
  <c r="Q162" i="1"/>
  <c r="E163" i="1"/>
  <c r="F163" i="1" s="1"/>
  <c r="G163" i="1" s="1"/>
  <c r="R163" i="1" s="1"/>
  <c r="Q163" i="1"/>
  <c r="E164" i="1"/>
  <c r="F164" i="1" s="1"/>
  <c r="G164" i="1" s="1"/>
  <c r="Q164" i="1"/>
  <c r="E165" i="1"/>
  <c r="F165" i="1"/>
  <c r="G165" i="1" s="1"/>
  <c r="Q165" i="1"/>
  <c r="E166" i="1"/>
  <c r="F166" i="1" s="1"/>
  <c r="G166" i="1" s="1"/>
  <c r="Q166" i="1"/>
  <c r="E167" i="1"/>
  <c r="F167" i="1"/>
  <c r="G167" i="1" s="1"/>
  <c r="Q167" i="1"/>
  <c r="E168" i="1"/>
  <c r="F168" i="1" s="1"/>
  <c r="G168" i="1" s="1"/>
  <c r="Q168" i="1"/>
  <c r="E169" i="1"/>
  <c r="F169" i="1" s="1"/>
  <c r="G169" i="1"/>
  <c r="Q169" i="1"/>
  <c r="E170" i="1"/>
  <c r="F170" i="1"/>
  <c r="G170" i="1" s="1"/>
  <c r="I170" i="1" s="1"/>
  <c r="Q170" i="1"/>
  <c r="E171" i="1"/>
  <c r="F171" i="1" s="1"/>
  <c r="G171" i="1" s="1"/>
  <c r="R171" i="1" s="1"/>
  <c r="Q171" i="1"/>
  <c r="E172" i="1"/>
  <c r="F172" i="1" s="1"/>
  <c r="G172" i="1" s="1"/>
  <c r="I172" i="1" s="1"/>
  <c r="Q172" i="1"/>
  <c r="E173" i="1"/>
  <c r="F173" i="1" s="1"/>
  <c r="G173" i="1" s="1"/>
  <c r="Q173" i="1"/>
  <c r="E174" i="1"/>
  <c r="F174" i="1"/>
  <c r="G174" i="1" s="1"/>
  <c r="Q174" i="1"/>
  <c r="E175" i="1"/>
  <c r="F175" i="1" s="1"/>
  <c r="G175" i="1" s="1"/>
  <c r="Q175" i="1"/>
  <c r="E176" i="1"/>
  <c r="F176" i="1"/>
  <c r="G176" i="1" s="1"/>
  <c r="Q176" i="1"/>
  <c r="E177" i="1"/>
  <c r="F177" i="1" s="1"/>
  <c r="G177" i="1" s="1"/>
  <c r="R177" i="1"/>
  <c r="Q177" i="1"/>
  <c r="E178" i="1"/>
  <c r="F178" i="1" s="1"/>
  <c r="G178" i="1" s="1"/>
  <c r="R178" i="1" s="1"/>
  <c r="I178" i="1"/>
  <c r="Q178" i="1"/>
  <c r="E179" i="1"/>
  <c r="F179" i="1" s="1"/>
  <c r="U179" i="1" s="1"/>
  <c r="Q179" i="1"/>
  <c r="R179" i="1"/>
  <c r="E180" i="1"/>
  <c r="F180" i="1" s="1"/>
  <c r="G180" i="1" s="1"/>
  <c r="Q180" i="1"/>
  <c r="E181" i="1"/>
  <c r="F181" i="1"/>
  <c r="G181" i="1" s="1"/>
  <c r="Q181" i="1"/>
  <c r="E182" i="1"/>
  <c r="F182" i="1" s="1"/>
  <c r="G182" i="1" s="1"/>
  <c r="Q182" i="1"/>
  <c r="E183" i="1"/>
  <c r="F183" i="1"/>
  <c r="G183" i="1" s="1"/>
  <c r="Q183" i="1"/>
  <c r="E184" i="1"/>
  <c r="Q184" i="1"/>
  <c r="E185" i="1"/>
  <c r="F185" i="1"/>
  <c r="G185" i="1" s="1"/>
  <c r="Q185" i="1"/>
  <c r="E186" i="1"/>
  <c r="F186" i="1" s="1"/>
  <c r="G186" i="1" s="1"/>
  <c r="Q186" i="1"/>
  <c r="E187" i="1"/>
  <c r="F187" i="1" s="1"/>
  <c r="G187" i="1" s="1"/>
  <c r="Q187" i="1"/>
  <c r="E188" i="1"/>
  <c r="F188" i="1" s="1"/>
  <c r="G188" i="1" s="1"/>
  <c r="Q188" i="1"/>
  <c r="E189" i="1"/>
  <c r="F189" i="1" s="1"/>
  <c r="G189" i="1" s="1"/>
  <c r="Q189" i="1"/>
  <c r="E190" i="1"/>
  <c r="F190" i="1" s="1"/>
  <c r="G190" i="1" s="1"/>
  <c r="R190" i="1" s="1"/>
  <c r="Q190" i="1"/>
  <c r="E191" i="1"/>
  <c r="F191" i="1" s="1"/>
  <c r="G191" i="1" s="1"/>
  <c r="Q191" i="1"/>
  <c r="E192" i="1"/>
  <c r="F192" i="1" s="1"/>
  <c r="G192" i="1" s="1"/>
  <c r="Q192" i="1"/>
  <c r="E193" i="1"/>
  <c r="Q193" i="1"/>
  <c r="E194" i="1"/>
  <c r="F194" i="1" s="1"/>
  <c r="G194" i="1" s="1"/>
  <c r="Q194" i="1"/>
  <c r="E195" i="1"/>
  <c r="F195" i="1"/>
  <c r="G195" i="1" s="1"/>
  <c r="Q195" i="1"/>
  <c r="E196" i="1"/>
  <c r="F196" i="1" s="1"/>
  <c r="G196" i="1" s="1"/>
  <c r="Q196" i="1"/>
  <c r="E197" i="1"/>
  <c r="Q197" i="1"/>
  <c r="E198" i="1"/>
  <c r="F198" i="1" s="1"/>
  <c r="G198" i="1" s="1"/>
  <c r="Q198" i="1"/>
  <c r="E199" i="1"/>
  <c r="F199" i="1"/>
  <c r="G199" i="1" s="1"/>
  <c r="Q199" i="1"/>
  <c r="E200" i="1"/>
  <c r="Q200" i="1"/>
  <c r="E201" i="1"/>
  <c r="F201" i="1" s="1"/>
  <c r="G201" i="1" s="1"/>
  <c r="Q201" i="1"/>
  <c r="E202" i="1"/>
  <c r="F202" i="1" s="1"/>
  <c r="G202" i="1" s="1"/>
  <c r="Q202" i="1"/>
  <c r="E203" i="1"/>
  <c r="F203" i="1" s="1"/>
  <c r="G203" i="1" s="1"/>
  <c r="I203" i="1" s="1"/>
  <c r="Q203" i="1"/>
  <c r="E204" i="1"/>
  <c r="F204" i="1" s="1"/>
  <c r="G204" i="1" s="1"/>
  <c r="R204" i="1" s="1"/>
  <c r="Q204" i="1"/>
  <c r="E205" i="1"/>
  <c r="F205" i="1" s="1"/>
  <c r="G205" i="1" s="1"/>
  <c r="Q205" i="1"/>
  <c r="E206" i="1"/>
  <c r="F206" i="1" s="1"/>
  <c r="G206" i="1"/>
  <c r="I206" i="1" s="1"/>
  <c r="Q206" i="1"/>
  <c r="E207" i="1"/>
  <c r="Q207" i="1"/>
  <c r="E208" i="1"/>
  <c r="F208" i="1" s="1"/>
  <c r="G208" i="1"/>
  <c r="Q208" i="1"/>
  <c r="E209" i="1"/>
  <c r="Q209" i="1"/>
  <c r="E210" i="1"/>
  <c r="F210" i="1" s="1"/>
  <c r="G210" i="1"/>
  <c r="R210" i="1" s="1"/>
  <c r="Q210" i="1"/>
  <c r="E211" i="1"/>
  <c r="F211" i="1" s="1"/>
  <c r="G211" i="1" s="1"/>
  <c r="I211" i="1" s="1"/>
  <c r="Q211" i="1"/>
  <c r="E212" i="1"/>
  <c r="F212" i="1" s="1"/>
  <c r="G212" i="1"/>
  <c r="Q212" i="1"/>
  <c r="E213" i="1"/>
  <c r="F213" i="1" s="1"/>
  <c r="G213" i="1" s="1"/>
  <c r="Q213" i="1"/>
  <c r="E214" i="1"/>
  <c r="F214" i="1" s="1"/>
  <c r="G214" i="1" s="1"/>
  <c r="I214" i="1" s="1"/>
  <c r="Q214" i="1"/>
  <c r="E215" i="1"/>
  <c r="F215" i="1" s="1"/>
  <c r="G215" i="1" s="1"/>
  <c r="Q215" i="1"/>
  <c r="E216" i="1"/>
  <c r="F216" i="1" s="1"/>
  <c r="G216" i="1" s="1"/>
  <c r="Q216" i="1"/>
  <c r="E217" i="1"/>
  <c r="F217" i="1" s="1"/>
  <c r="G217" i="1" s="1"/>
  <c r="Q217" i="1"/>
  <c r="E218" i="1"/>
  <c r="F218" i="1" s="1"/>
  <c r="G218" i="1" s="1"/>
  <c r="Q218" i="1"/>
  <c r="E219" i="1"/>
  <c r="F219" i="1" s="1"/>
  <c r="G219" i="1" s="1"/>
  <c r="I219" i="1" s="1"/>
  <c r="Q219" i="1"/>
  <c r="E220" i="1"/>
  <c r="Q220" i="1"/>
  <c r="E221" i="1"/>
  <c r="F221" i="1" s="1"/>
  <c r="G221" i="1" s="1"/>
  <c r="Q221" i="1"/>
  <c r="E222" i="1"/>
  <c r="F222" i="1" s="1"/>
  <c r="G222" i="1" s="1"/>
  <c r="I222" i="1" s="1"/>
  <c r="Q222" i="1"/>
  <c r="E223" i="1"/>
  <c r="F223" i="1" s="1"/>
  <c r="G223" i="1" s="1"/>
  <c r="Q223" i="1"/>
  <c r="E224" i="1"/>
  <c r="F224" i="1" s="1"/>
  <c r="G224" i="1"/>
  <c r="I224" i="1" s="1"/>
  <c r="Q224" i="1"/>
  <c r="E225" i="1"/>
  <c r="Q225" i="1"/>
  <c r="E226" i="1"/>
  <c r="F226" i="1" s="1"/>
  <c r="G226" i="1" s="1"/>
  <c r="Q226" i="1"/>
  <c r="E227" i="1"/>
  <c r="F227" i="1" s="1"/>
  <c r="G227" i="1"/>
  <c r="R227" i="1" s="1"/>
  <c r="Q227" i="1"/>
  <c r="E228" i="1"/>
  <c r="Q228" i="1"/>
  <c r="E229" i="1"/>
  <c r="Q229" i="1"/>
  <c r="E230" i="1"/>
  <c r="F230" i="1" s="1"/>
  <c r="G230" i="1" s="1"/>
  <c r="Q230" i="1"/>
  <c r="E231" i="1"/>
  <c r="F231" i="1" s="1"/>
  <c r="G231" i="1" s="1"/>
  <c r="Q231" i="1"/>
  <c r="E232" i="1"/>
  <c r="Q232" i="1"/>
  <c r="E233" i="1"/>
  <c r="F233" i="1" s="1"/>
  <c r="G233" i="1" s="1"/>
  <c r="Q233" i="1"/>
  <c r="E234" i="1"/>
  <c r="F234" i="1" s="1"/>
  <c r="G234" i="1" s="1"/>
  <c r="R234" i="1" s="1"/>
  <c r="Q234" i="1"/>
  <c r="E235" i="1"/>
  <c r="F235" i="1" s="1"/>
  <c r="G235" i="1"/>
  <c r="Q235" i="1"/>
  <c r="E236" i="1"/>
  <c r="F236" i="1" s="1"/>
  <c r="G236" i="1" s="1"/>
  <c r="I236" i="1" s="1"/>
  <c r="Q236" i="1"/>
  <c r="E237" i="1"/>
  <c r="F237" i="1"/>
  <c r="G237" i="1" s="1"/>
  <c r="Q237" i="1"/>
  <c r="E238" i="1"/>
  <c r="F238" i="1"/>
  <c r="G238" i="1" s="1"/>
  <c r="Q238" i="1"/>
  <c r="E239" i="1"/>
  <c r="F239" i="1"/>
  <c r="G239" i="1" s="1"/>
  <c r="Q239" i="1"/>
  <c r="E240" i="1"/>
  <c r="F240" i="1"/>
  <c r="G240" i="1" s="1"/>
  <c r="I240" i="1" s="1"/>
  <c r="Q240" i="1"/>
  <c r="E241" i="1"/>
  <c r="Q241" i="1"/>
  <c r="E242" i="1"/>
  <c r="F242" i="1" s="1"/>
  <c r="G242" i="1" s="1"/>
  <c r="Q242" i="1"/>
  <c r="E243" i="1"/>
  <c r="F243" i="1" s="1"/>
  <c r="G243" i="1" s="1"/>
  <c r="Q243" i="1"/>
  <c r="E244" i="1"/>
  <c r="Q244" i="1"/>
  <c r="E245" i="1"/>
  <c r="F245" i="1" s="1"/>
  <c r="G245" i="1" s="1"/>
  <c r="Q245" i="1"/>
  <c r="E246" i="1"/>
  <c r="F246" i="1"/>
  <c r="G246" i="1" s="1"/>
  <c r="Q246" i="1"/>
  <c r="E247" i="1"/>
  <c r="F247" i="1"/>
  <c r="G247" i="1" s="1"/>
  <c r="Q247" i="1"/>
  <c r="E248" i="1"/>
  <c r="F248" i="1"/>
  <c r="G248" i="1" s="1"/>
  <c r="Q248" i="1"/>
  <c r="E249" i="1"/>
  <c r="F249" i="1"/>
  <c r="G249" i="1" s="1"/>
  <c r="Q249" i="1"/>
  <c r="E250" i="1"/>
  <c r="Q250" i="1"/>
  <c r="E251" i="1"/>
  <c r="F251" i="1" s="1"/>
  <c r="G251" i="1" s="1"/>
  <c r="R251" i="1" s="1"/>
  <c r="Q251" i="1"/>
  <c r="E252" i="1"/>
  <c r="Q252" i="1"/>
  <c r="E253" i="1"/>
  <c r="F253" i="1" s="1"/>
  <c r="G253" i="1"/>
  <c r="Q253" i="1"/>
  <c r="E254" i="1"/>
  <c r="F254" i="1" s="1"/>
  <c r="G254" i="1" s="1"/>
  <c r="Q254" i="1"/>
  <c r="E255" i="1"/>
  <c r="Q255" i="1"/>
  <c r="E256" i="1"/>
  <c r="F256" i="1" s="1"/>
  <c r="G256" i="1" s="1"/>
  <c r="R256" i="1" s="1"/>
  <c r="Q256" i="1"/>
  <c r="E257" i="1"/>
  <c r="Q257" i="1"/>
  <c r="E258" i="1"/>
  <c r="F258" i="1" s="1"/>
  <c r="G258" i="1" s="1"/>
  <c r="Q258" i="1"/>
  <c r="E259" i="1"/>
  <c r="F259" i="1" s="1"/>
  <c r="G259" i="1" s="1"/>
  <c r="Q259" i="1"/>
  <c r="E260" i="1"/>
  <c r="F260" i="1" s="1"/>
  <c r="G260" i="1" s="1"/>
  <c r="Q260" i="1"/>
  <c r="E261" i="1"/>
  <c r="F261" i="1"/>
  <c r="G261" i="1" s="1"/>
  <c r="I261" i="1" s="1"/>
  <c r="Q261" i="1"/>
  <c r="E262" i="1"/>
  <c r="F262" i="1" s="1"/>
  <c r="G262" i="1" s="1"/>
  <c r="Q262" i="1"/>
  <c r="E263" i="1"/>
  <c r="F263" i="1" s="1"/>
  <c r="G263" i="1" s="1"/>
  <c r="Q263" i="1"/>
  <c r="E264" i="1"/>
  <c r="F264" i="1" s="1"/>
  <c r="G264" i="1" s="1"/>
  <c r="Q264" i="1"/>
  <c r="E265" i="1"/>
  <c r="F265" i="1" s="1"/>
  <c r="G265" i="1" s="1"/>
  <c r="Q265" i="1"/>
  <c r="E266" i="1"/>
  <c r="F266" i="1" s="1"/>
  <c r="G266" i="1"/>
  <c r="R266" i="1" s="1"/>
  <c r="Q266" i="1"/>
  <c r="E267" i="1"/>
  <c r="F267" i="1"/>
  <c r="G267" i="1" s="1"/>
  <c r="Q267" i="1"/>
  <c r="E268" i="1"/>
  <c r="F268" i="1"/>
  <c r="G268" i="1" s="1"/>
  <c r="Q268" i="1"/>
  <c r="E269" i="1"/>
  <c r="F269" i="1"/>
  <c r="G269" i="1" s="1"/>
  <c r="I269" i="1" s="1"/>
  <c r="Q269" i="1"/>
  <c r="E270" i="1"/>
  <c r="F270" i="1" s="1"/>
  <c r="G270" i="1" s="1"/>
  <c r="Q270" i="1"/>
  <c r="E271" i="1"/>
  <c r="F271" i="1" s="1"/>
  <c r="G271" i="1" s="1"/>
  <c r="Q271" i="1"/>
  <c r="E272" i="1"/>
  <c r="Q272" i="1"/>
  <c r="E273" i="1"/>
  <c r="F273" i="1"/>
  <c r="G273" i="1" s="1"/>
  <c r="Q273" i="1"/>
  <c r="E274" i="1"/>
  <c r="F274" i="1"/>
  <c r="G274" i="1" s="1"/>
  <c r="Q274" i="1"/>
  <c r="E275" i="1"/>
  <c r="F275" i="1"/>
  <c r="G275" i="1" s="1"/>
  <c r="Q275" i="1"/>
  <c r="E276" i="1"/>
  <c r="F276" i="1"/>
  <c r="G276" i="1" s="1"/>
  <c r="Q276" i="1"/>
  <c r="E277" i="1"/>
  <c r="F277" i="1"/>
  <c r="G277" i="1" s="1"/>
  <c r="Q277" i="1"/>
  <c r="E278" i="1"/>
  <c r="F278" i="1" s="1"/>
  <c r="G278" i="1" s="1"/>
  <c r="Q278" i="1"/>
  <c r="E279" i="1"/>
  <c r="F279" i="1" s="1"/>
  <c r="G279" i="1" s="1"/>
  <c r="Q279" i="1"/>
  <c r="E280" i="1"/>
  <c r="Q280" i="1"/>
  <c r="E281" i="1"/>
  <c r="F281" i="1" s="1"/>
  <c r="G281" i="1" s="1"/>
  <c r="Q281" i="1"/>
  <c r="E282" i="1"/>
  <c r="F282" i="1"/>
  <c r="G282" i="1" s="1"/>
  <c r="Q282" i="1"/>
  <c r="E283" i="1"/>
  <c r="F283" i="1"/>
  <c r="G283" i="1" s="1"/>
  <c r="Q283" i="1"/>
  <c r="E284" i="1"/>
  <c r="F284" i="1" s="1"/>
  <c r="G284" i="1"/>
  <c r="R284" i="1" s="1"/>
  <c r="Q284" i="1"/>
  <c r="E285" i="1"/>
  <c r="Q285" i="1"/>
  <c r="E286" i="1"/>
  <c r="Q286" i="1"/>
  <c r="E287" i="1"/>
  <c r="F287" i="1"/>
  <c r="G287" i="1" s="1"/>
  <c r="K287" i="1" s="1"/>
  <c r="U287" i="1"/>
  <c r="Q287" i="1"/>
  <c r="E288" i="1"/>
  <c r="E258" i="4" s="1"/>
  <c r="Q288" i="1"/>
  <c r="E289" i="1"/>
  <c r="F289" i="1" s="1"/>
  <c r="G289" i="1" s="1"/>
  <c r="Q289" i="1"/>
  <c r="E290" i="1"/>
  <c r="F290" i="1" s="1"/>
  <c r="G290" i="1"/>
  <c r="Q290" i="1"/>
  <c r="E291" i="1"/>
  <c r="Q291" i="1"/>
  <c r="E292" i="1"/>
  <c r="F292" i="1"/>
  <c r="G292" i="1" s="1"/>
  <c r="Q292" i="1"/>
  <c r="E293" i="1"/>
  <c r="F293" i="1"/>
  <c r="G293" i="1" s="1"/>
  <c r="J293" i="1" s="1"/>
  <c r="Q293" i="1"/>
  <c r="E294" i="1"/>
  <c r="F294" i="1" s="1"/>
  <c r="G294" i="1" s="1"/>
  <c r="Q294" i="1"/>
  <c r="E295" i="1"/>
  <c r="Q295" i="1"/>
  <c r="E296" i="1"/>
  <c r="F296" i="1" s="1"/>
  <c r="G296" i="1" s="1"/>
  <c r="Q296" i="1"/>
  <c r="E297" i="1"/>
  <c r="F297" i="1"/>
  <c r="G297" i="1" s="1"/>
  <c r="Q297" i="1"/>
  <c r="E298" i="1"/>
  <c r="F298" i="1"/>
  <c r="G298" i="1" s="1"/>
  <c r="Q298" i="1"/>
  <c r="E299" i="1"/>
  <c r="F299" i="1"/>
  <c r="G299" i="1" s="1"/>
  <c r="R299" i="1" s="1"/>
  <c r="Q299" i="1"/>
  <c r="E300" i="1"/>
  <c r="F300" i="1" s="1"/>
  <c r="G300" i="1" s="1"/>
  <c r="Q300" i="1"/>
  <c r="E301" i="1"/>
  <c r="F301" i="1" s="1"/>
  <c r="G301" i="1" s="1"/>
  <c r="Q301" i="1"/>
  <c r="E302" i="1"/>
  <c r="F302" i="1" s="1"/>
  <c r="G302" i="1" s="1"/>
  <c r="Q302" i="1"/>
  <c r="E303" i="1"/>
  <c r="F303" i="1" s="1"/>
  <c r="G303" i="1" s="1"/>
  <c r="Q303" i="1"/>
  <c r="E304" i="1"/>
  <c r="F304" i="1" s="1"/>
  <c r="G304" i="1" s="1"/>
  <c r="Q304" i="1"/>
  <c r="E305" i="1"/>
  <c r="F305" i="1" s="1"/>
  <c r="G305" i="1" s="1"/>
  <c r="Q305" i="1"/>
  <c r="E306" i="1"/>
  <c r="F306" i="1"/>
  <c r="G306" i="1" s="1"/>
  <c r="Q306" i="1"/>
  <c r="F12" i="2"/>
  <c r="F13" i="2" s="1"/>
  <c r="C13" i="2"/>
  <c r="D13" i="2"/>
  <c r="C14" i="2"/>
  <c r="D14" i="2"/>
  <c r="C17" i="2"/>
  <c r="S19" i="2"/>
  <c r="E19" i="2" s="1"/>
  <c r="E21" i="2"/>
  <c r="F21" i="2" s="1"/>
  <c r="G21" i="2" s="1"/>
  <c r="Q21" i="2"/>
  <c r="E22" i="2"/>
  <c r="F22" i="2" s="1"/>
  <c r="G22" i="2" s="1"/>
  <c r="Q22" i="2"/>
  <c r="E23" i="2"/>
  <c r="F23" i="2" s="1"/>
  <c r="U23" i="2" s="1"/>
  <c r="R23" i="2" s="1"/>
  <c r="Q23" i="2"/>
  <c r="E24" i="2"/>
  <c r="F24" i="2"/>
  <c r="U24" i="2" s="1"/>
  <c r="Q24" i="2"/>
  <c r="E25" i="2"/>
  <c r="F25" i="2" s="1"/>
  <c r="G25" i="2" s="1"/>
  <c r="Q25" i="2"/>
  <c r="E26" i="2"/>
  <c r="F26" i="2" s="1"/>
  <c r="G26" i="2" s="1"/>
  <c r="Q26" i="2"/>
  <c r="E27" i="2"/>
  <c r="F27" i="2" s="1"/>
  <c r="G27" i="2" s="1"/>
  <c r="Q27" i="2"/>
  <c r="E28" i="2"/>
  <c r="F28" i="2" s="1"/>
  <c r="G28" i="2" s="1"/>
  <c r="Q28" i="2"/>
  <c r="E29" i="2"/>
  <c r="F29" i="2" s="1"/>
  <c r="G29" i="2" s="1"/>
  <c r="H29" i="2" s="1"/>
  <c r="Q29" i="2"/>
  <c r="E30" i="2"/>
  <c r="F30" i="2" s="1"/>
  <c r="G30" i="2" s="1"/>
  <c r="H30" i="2" s="1"/>
  <c r="Q30" i="2"/>
  <c r="E31" i="2"/>
  <c r="F31" i="2" s="1"/>
  <c r="G31" i="2" s="1"/>
  <c r="R31" i="2" s="1"/>
  <c r="Q31" i="2"/>
  <c r="E32" i="2"/>
  <c r="F32" i="2" s="1"/>
  <c r="G32" i="2" s="1"/>
  <c r="H32" i="2" s="1"/>
  <c r="Q32" i="2"/>
  <c r="E33" i="2"/>
  <c r="F33" i="2"/>
  <c r="G33" i="2" s="1"/>
  <c r="R33" i="2" s="1"/>
  <c r="Q33" i="2"/>
  <c r="E34" i="2"/>
  <c r="F34" i="2" s="1"/>
  <c r="G34" i="2" s="1"/>
  <c r="Q34" i="2"/>
  <c r="E35" i="2"/>
  <c r="F35" i="2"/>
  <c r="G35" i="2" s="1"/>
  <c r="H35" i="2" s="1"/>
  <c r="Q35" i="2"/>
  <c r="E36" i="2"/>
  <c r="F36" i="2" s="1"/>
  <c r="G36" i="2" s="1"/>
  <c r="Q36" i="2"/>
  <c r="E37" i="2"/>
  <c r="F37" i="2" s="1"/>
  <c r="G37" i="2" s="1"/>
  <c r="Q37" i="2"/>
  <c r="E38" i="2"/>
  <c r="F38" i="2" s="1"/>
  <c r="G38" i="2" s="1"/>
  <c r="Q38" i="2"/>
  <c r="E39" i="2"/>
  <c r="F39" i="2" s="1"/>
  <c r="G39" i="2" s="1"/>
  <c r="Q39" i="2"/>
  <c r="E40" i="2"/>
  <c r="F40" i="2" s="1"/>
  <c r="G40" i="2" s="1"/>
  <c r="Q40" i="2"/>
  <c r="E41" i="2"/>
  <c r="F41" i="2" s="1"/>
  <c r="G41" i="2" s="1"/>
  <c r="R41" i="2" s="1"/>
  <c r="Q41" i="2"/>
  <c r="E42" i="2"/>
  <c r="F42" i="2" s="1"/>
  <c r="G42" i="2" s="1"/>
  <c r="Q42" i="2"/>
  <c r="E43" i="2"/>
  <c r="F43" i="2" s="1"/>
  <c r="G43" i="2"/>
  <c r="R43" i="2" s="1"/>
  <c r="Q43" i="2"/>
  <c r="E44" i="2"/>
  <c r="F44" i="2" s="1"/>
  <c r="G44" i="2" s="1"/>
  <c r="Q44" i="2"/>
  <c r="E45" i="2"/>
  <c r="F45" i="2" s="1"/>
  <c r="G45" i="2" s="1"/>
  <c r="Q45" i="2"/>
  <c r="E46" i="2"/>
  <c r="F46" i="2" s="1"/>
  <c r="G46" i="2" s="1"/>
  <c r="Q46" i="2"/>
  <c r="E47" i="2"/>
  <c r="F47" i="2" s="1"/>
  <c r="G47" i="2" s="1"/>
  <c r="Q47" i="2"/>
  <c r="E48" i="2"/>
  <c r="F48" i="2"/>
  <c r="G48" i="2" s="1"/>
  <c r="Q48" i="2"/>
  <c r="E49" i="2"/>
  <c r="F49" i="2" s="1"/>
  <c r="G49" i="2" s="1"/>
  <c r="Q49" i="2"/>
  <c r="E50" i="2"/>
  <c r="F50" i="2" s="1"/>
  <c r="G50" i="2" s="1"/>
  <c r="Q50" i="2"/>
  <c r="E51" i="2"/>
  <c r="F51" i="2" s="1"/>
  <c r="G51" i="2" s="1"/>
  <c r="Q51" i="2"/>
  <c r="E52" i="2"/>
  <c r="F52" i="2"/>
  <c r="G52" i="2" s="1"/>
  <c r="Q52" i="2"/>
  <c r="E53" i="2"/>
  <c r="F53" i="2"/>
  <c r="G53" i="2" s="1"/>
  <c r="R53" i="2" s="1"/>
  <c r="Q53" i="2"/>
  <c r="E54" i="2"/>
  <c r="F54" i="2" s="1"/>
  <c r="G54" i="2" s="1"/>
  <c r="Q54" i="2"/>
  <c r="E55" i="2"/>
  <c r="F55" i="2" s="1"/>
  <c r="G55" i="2" s="1"/>
  <c r="Q55" i="2"/>
  <c r="E56" i="2"/>
  <c r="F56" i="2" s="1"/>
  <c r="G56" i="2" s="1"/>
  <c r="Q56" i="2"/>
  <c r="E57" i="2"/>
  <c r="F57" i="2" s="1"/>
  <c r="G57" i="2" s="1"/>
  <c r="R57" i="2" s="1"/>
  <c r="Q57" i="2"/>
  <c r="E58" i="2"/>
  <c r="F58" i="2"/>
  <c r="G58" i="2" s="1"/>
  <c r="Q58" i="2"/>
  <c r="E59" i="2"/>
  <c r="F59" i="2"/>
  <c r="G59" i="2" s="1"/>
  <c r="I59" i="2" s="1"/>
  <c r="Q59" i="2"/>
  <c r="E60" i="2"/>
  <c r="F60" i="2"/>
  <c r="G60" i="2"/>
  <c r="R60" i="2" s="1"/>
  <c r="Q60" i="2"/>
  <c r="E61" i="2"/>
  <c r="F61" i="2" s="1"/>
  <c r="G61" i="2" s="1"/>
  <c r="I61" i="2" s="1"/>
  <c r="Q61" i="2"/>
  <c r="R61" i="2"/>
  <c r="E62" i="2"/>
  <c r="F62" i="2" s="1"/>
  <c r="G62" i="2" s="1"/>
  <c r="Q62" i="2"/>
  <c r="E63" i="2"/>
  <c r="F63" i="2" s="1"/>
  <c r="G63" i="2" s="1"/>
  <c r="I63" i="2" s="1"/>
  <c r="Q63" i="2"/>
  <c r="E64" i="2"/>
  <c r="F64" i="2" s="1"/>
  <c r="G64" i="2" s="1"/>
  <c r="Q64" i="2"/>
  <c r="E65" i="2"/>
  <c r="F65" i="2" s="1"/>
  <c r="G65" i="2" s="1"/>
  <c r="Q65" i="2"/>
  <c r="E66" i="2"/>
  <c r="F66" i="2" s="1"/>
  <c r="G66" i="2" s="1"/>
  <c r="Q66" i="2"/>
  <c r="E67" i="2"/>
  <c r="F67" i="2" s="1"/>
  <c r="G67" i="2" s="1"/>
  <c r="I67" i="2" s="1"/>
  <c r="Q67" i="2"/>
  <c r="E68" i="2"/>
  <c r="F68" i="2" s="1"/>
  <c r="G68" i="2" s="1"/>
  <c r="Q68" i="2"/>
  <c r="E69" i="2"/>
  <c r="F69" i="2" s="1"/>
  <c r="G69" i="2" s="1"/>
  <c r="Q69" i="2"/>
  <c r="E70" i="2"/>
  <c r="F70" i="2" s="1"/>
  <c r="G70" i="2" s="1"/>
  <c r="Q70" i="2"/>
  <c r="E71" i="2"/>
  <c r="F71" i="2" s="1"/>
  <c r="G71" i="2"/>
  <c r="Q71" i="2"/>
  <c r="E72" i="2"/>
  <c r="F72" i="2"/>
  <c r="G72" i="2"/>
  <c r="Q72" i="2"/>
  <c r="E73" i="2"/>
  <c r="F73" i="2"/>
  <c r="G73" i="2" s="1"/>
  <c r="Q73" i="2"/>
  <c r="E74" i="2"/>
  <c r="F74" i="2" s="1"/>
  <c r="G74" i="2" s="1"/>
  <c r="Q74" i="2"/>
  <c r="E75" i="2"/>
  <c r="F75" i="2"/>
  <c r="G75" i="2" s="1"/>
  <c r="I75" i="2" s="1"/>
  <c r="Q75" i="2"/>
  <c r="E76" i="2"/>
  <c r="F76" i="2" s="1"/>
  <c r="G76" i="2" s="1"/>
  <c r="Q76" i="2"/>
  <c r="E77" i="2"/>
  <c r="F77" i="2" s="1"/>
  <c r="G77" i="2" s="1"/>
  <c r="Q77" i="2"/>
  <c r="E78" i="2"/>
  <c r="F78" i="2" s="1"/>
  <c r="G78" i="2" s="1"/>
  <c r="Q78" i="2"/>
  <c r="E79" i="2"/>
  <c r="F79" i="2" s="1"/>
  <c r="G79" i="2" s="1"/>
  <c r="Q79" i="2"/>
  <c r="E80" i="2"/>
  <c r="F80" i="2" s="1"/>
  <c r="G80" i="2" s="1"/>
  <c r="Q80" i="2"/>
  <c r="E81" i="2"/>
  <c r="F81" i="2" s="1"/>
  <c r="G81" i="2" s="1"/>
  <c r="Q81" i="2"/>
  <c r="E82" i="2"/>
  <c r="F82" i="2"/>
  <c r="G82" i="2" s="1"/>
  <c r="I82" i="2" s="1"/>
  <c r="Q82" i="2"/>
  <c r="E83" i="2"/>
  <c r="F83" i="2" s="1"/>
  <c r="G83" i="2"/>
  <c r="Q83" i="2"/>
  <c r="E84" i="2"/>
  <c r="F84" i="2" s="1"/>
  <c r="G84" i="2" s="1"/>
  <c r="Q84" i="2"/>
  <c r="E85" i="2"/>
  <c r="F85" i="2" s="1"/>
  <c r="G85" i="2" s="1"/>
  <c r="Q85" i="2"/>
  <c r="E86" i="2"/>
  <c r="F86" i="2" s="1"/>
  <c r="G86" i="2" s="1"/>
  <c r="Q86" i="2"/>
  <c r="E87" i="2"/>
  <c r="F87" i="2"/>
  <c r="G87" i="2" s="1"/>
  <c r="Q87" i="2"/>
  <c r="E88" i="2"/>
  <c r="F88" i="2" s="1"/>
  <c r="G88" i="2" s="1"/>
  <c r="Q88" i="2"/>
  <c r="E89" i="2"/>
  <c r="F89" i="2" s="1"/>
  <c r="G89" i="2" s="1"/>
  <c r="Q89" i="2"/>
  <c r="E90" i="2"/>
  <c r="F90" i="2" s="1"/>
  <c r="G90" i="2" s="1"/>
  <c r="Q90" i="2"/>
  <c r="E91" i="2"/>
  <c r="F91" i="2"/>
  <c r="G91" i="2" s="1"/>
  <c r="Q91" i="2"/>
  <c r="E92" i="2"/>
  <c r="F92" i="2" s="1"/>
  <c r="G92" i="2"/>
  <c r="Q92" i="2"/>
  <c r="E93" i="2"/>
  <c r="F93" i="2" s="1"/>
  <c r="G93" i="2" s="1"/>
  <c r="Q93" i="2"/>
  <c r="E94" i="2"/>
  <c r="F94" i="2" s="1"/>
  <c r="G94" i="2" s="1"/>
  <c r="R94" i="2" s="1"/>
  <c r="Q94" i="2"/>
  <c r="E95" i="2"/>
  <c r="F95" i="2" s="1"/>
  <c r="G95" i="2" s="1"/>
  <c r="I95" i="2" s="1"/>
  <c r="Q95" i="2"/>
  <c r="E96" i="2"/>
  <c r="F96" i="2"/>
  <c r="G96" i="2" s="1"/>
  <c r="I96" i="2" s="1"/>
  <c r="Q96" i="2"/>
  <c r="E97" i="2"/>
  <c r="F97" i="2"/>
  <c r="G97" i="2" s="1"/>
  <c r="Q97" i="2"/>
  <c r="E98" i="2"/>
  <c r="F98" i="2"/>
  <c r="G98" i="2" s="1"/>
  <c r="Q98" i="2"/>
  <c r="E99" i="2"/>
  <c r="F99" i="2"/>
  <c r="G99" i="2"/>
  <c r="I99" i="2" s="1"/>
  <c r="Q99" i="2"/>
  <c r="E100" i="2"/>
  <c r="F100" i="2"/>
  <c r="G100" i="2" s="1"/>
  <c r="R100" i="2"/>
  <c r="Q100" i="2"/>
  <c r="E101" i="2"/>
  <c r="F101" i="2"/>
  <c r="G101" i="2" s="1"/>
  <c r="I101" i="2" s="1"/>
  <c r="R101" i="2"/>
  <c r="Q101" i="2"/>
  <c r="E102" i="2"/>
  <c r="F102" i="2" s="1"/>
  <c r="G102" i="2" s="1"/>
  <c r="R102" i="2"/>
  <c r="Q102" i="2"/>
  <c r="E103" i="2"/>
  <c r="F103" i="2" s="1"/>
  <c r="G103" i="2" s="1"/>
  <c r="Q103" i="2"/>
  <c r="E104" i="2"/>
  <c r="F104" i="2"/>
  <c r="G104" i="2" s="1"/>
  <c r="R104" i="2" s="1"/>
  <c r="Q104" i="2"/>
  <c r="E105" i="2"/>
  <c r="F105" i="2"/>
  <c r="G105" i="2" s="1"/>
  <c r="R105" i="2" s="1"/>
  <c r="Q105" i="2"/>
  <c r="E106" i="2"/>
  <c r="F106" i="2"/>
  <c r="G106" i="2" s="1"/>
  <c r="I106" i="2" s="1"/>
  <c r="Q106" i="2"/>
  <c r="E107" i="2"/>
  <c r="F107" i="2" s="1"/>
  <c r="G107" i="2" s="1"/>
  <c r="Q107" i="2"/>
  <c r="E108" i="2"/>
  <c r="F108" i="2" s="1"/>
  <c r="G108" i="2" s="1"/>
  <c r="R108" i="2" s="1"/>
  <c r="Q108" i="2"/>
  <c r="E109" i="2"/>
  <c r="F109" i="2"/>
  <c r="G109" i="2" s="1"/>
  <c r="Q109" i="2"/>
  <c r="E110" i="2"/>
  <c r="F110" i="2" s="1"/>
  <c r="G110" i="2"/>
  <c r="I110" i="2" s="1"/>
  <c r="R110" i="2"/>
  <c r="Q110" i="2"/>
  <c r="E111" i="2"/>
  <c r="F111" i="2"/>
  <c r="G111" i="2"/>
  <c r="R111" i="2" s="1"/>
  <c r="Q111" i="2"/>
  <c r="E112" i="2"/>
  <c r="F112" i="2" s="1"/>
  <c r="G112" i="2"/>
  <c r="Q112" i="2"/>
  <c r="E113" i="2"/>
  <c r="F113" i="2" s="1"/>
  <c r="G113" i="2" s="1"/>
  <c r="R113" i="2" s="1"/>
  <c r="Q113" i="2"/>
  <c r="E114" i="2"/>
  <c r="F114" i="2" s="1"/>
  <c r="G114" i="2" s="1"/>
  <c r="Q114" i="2"/>
  <c r="E115" i="2"/>
  <c r="F115" i="2"/>
  <c r="G115" i="2" s="1"/>
  <c r="Q115" i="2"/>
  <c r="E116" i="2"/>
  <c r="F116" i="2"/>
  <c r="G116" i="2"/>
  <c r="R116" i="2" s="1"/>
  <c r="Q116" i="2"/>
  <c r="E117" i="2"/>
  <c r="F117" i="2"/>
  <c r="G117" i="2" s="1"/>
  <c r="Q117" i="2"/>
  <c r="E118" i="2"/>
  <c r="F118" i="2" s="1"/>
  <c r="G118" i="2" s="1"/>
  <c r="Q118" i="2"/>
  <c r="E119" i="2"/>
  <c r="F119" i="2"/>
  <c r="G119" i="2" s="1"/>
  <c r="R119" i="2" s="1"/>
  <c r="Q119" i="2"/>
  <c r="E120" i="2"/>
  <c r="F120" i="2" s="1"/>
  <c r="G120" i="2" s="1"/>
  <c r="Q120" i="2"/>
  <c r="E121" i="2"/>
  <c r="F121" i="2" s="1"/>
  <c r="G121" i="2" s="1"/>
  <c r="R121" i="2" s="1"/>
  <c r="Q121" i="2"/>
  <c r="E122" i="2"/>
  <c r="F122" i="2"/>
  <c r="G122" i="2"/>
  <c r="R122" i="2" s="1"/>
  <c r="Q122" i="2"/>
  <c r="E123" i="2"/>
  <c r="F123" i="2"/>
  <c r="G123" i="2" s="1"/>
  <c r="R123" i="2" s="1"/>
  <c r="Q123" i="2"/>
  <c r="E124" i="2"/>
  <c r="F124" i="2"/>
  <c r="G124" i="2" s="1"/>
  <c r="I124" i="2" s="1"/>
  <c r="Q124" i="2"/>
  <c r="E125" i="2"/>
  <c r="F125" i="2" s="1"/>
  <c r="G125" i="2" s="1"/>
  <c r="Q125" i="2"/>
  <c r="E126" i="2"/>
  <c r="F126" i="2" s="1"/>
  <c r="G126" i="2" s="1"/>
  <c r="Q126" i="2"/>
  <c r="E127" i="2"/>
  <c r="F127" i="2" s="1"/>
  <c r="I127" i="2"/>
  <c r="Q127" i="2"/>
  <c r="R127" i="2"/>
  <c r="E128" i="2"/>
  <c r="F128" i="2" s="1"/>
  <c r="G128" i="2" s="1"/>
  <c r="R128" i="2" s="1"/>
  <c r="Q128" i="2"/>
  <c r="E129" i="2"/>
  <c r="F129" i="2"/>
  <c r="G129" i="2"/>
  <c r="Q129" i="2"/>
  <c r="E130" i="2"/>
  <c r="F130" i="2" s="1"/>
  <c r="G130" i="2" s="1"/>
  <c r="R130" i="2" s="1"/>
  <c r="Q130" i="2"/>
  <c r="E131" i="2"/>
  <c r="F131" i="2" s="1"/>
  <c r="G131" i="2" s="1"/>
  <c r="Q131" i="2"/>
  <c r="E132" i="2"/>
  <c r="F132" i="2" s="1"/>
  <c r="G132" i="2" s="1"/>
  <c r="Q132" i="2"/>
  <c r="E133" i="2"/>
  <c r="F133" i="2" s="1"/>
  <c r="G133" i="2"/>
  <c r="R133" i="2" s="1"/>
  <c r="Q133" i="2"/>
  <c r="E134" i="2"/>
  <c r="F134" i="2"/>
  <c r="G134" i="2" s="1"/>
  <c r="I134" i="2" s="1"/>
  <c r="R134" i="2"/>
  <c r="Q134" i="2"/>
  <c r="E135" i="2"/>
  <c r="F135" i="2" s="1"/>
  <c r="G135" i="2" s="1"/>
  <c r="Q135" i="2"/>
  <c r="E136" i="2"/>
  <c r="F136" i="2" s="1"/>
  <c r="G136" i="2" s="1"/>
  <c r="R136" i="2" s="1"/>
  <c r="Q136" i="2"/>
  <c r="E137" i="2"/>
  <c r="F137" i="2" s="1"/>
  <c r="G137" i="2" s="1"/>
  <c r="Q137" i="2"/>
  <c r="E138" i="2"/>
  <c r="F138" i="2"/>
  <c r="G138" i="2" s="1"/>
  <c r="Q138" i="2"/>
  <c r="E139" i="2"/>
  <c r="F139" i="2"/>
  <c r="G139" i="2" s="1"/>
  <c r="Q139" i="2"/>
  <c r="E140" i="2"/>
  <c r="F140" i="2" s="1"/>
  <c r="G140" i="2"/>
  <c r="R140" i="2" s="1"/>
  <c r="Q140" i="2"/>
  <c r="E141" i="2"/>
  <c r="F141" i="2"/>
  <c r="G141" i="2" s="1"/>
  <c r="R141" i="2" s="1"/>
  <c r="Q141" i="2"/>
  <c r="E142" i="2"/>
  <c r="F142" i="2" s="1"/>
  <c r="G142" i="2" s="1"/>
  <c r="Q142" i="2"/>
  <c r="E143" i="2"/>
  <c r="F143" i="2" s="1"/>
  <c r="G143" i="2" s="1"/>
  <c r="Q143" i="2"/>
  <c r="E144" i="2"/>
  <c r="F144" i="2" s="1"/>
  <c r="G144" i="2" s="1"/>
  <c r="Q144" i="2"/>
  <c r="E145" i="2"/>
  <c r="F145" i="2" s="1"/>
  <c r="G145" i="2" s="1"/>
  <c r="Q145" i="2"/>
  <c r="E146" i="2"/>
  <c r="F146" i="2" s="1"/>
  <c r="G146" i="2" s="1"/>
  <c r="R146" i="2" s="1"/>
  <c r="Q146" i="2"/>
  <c r="E147" i="2"/>
  <c r="F147" i="2" s="1"/>
  <c r="G147" i="2" s="1"/>
  <c r="R147" i="2" s="1"/>
  <c r="Q147" i="2"/>
  <c r="E148" i="2"/>
  <c r="F148" i="2" s="1"/>
  <c r="G148" i="2" s="1"/>
  <c r="Q148" i="2"/>
  <c r="E149" i="2"/>
  <c r="F149" i="2" s="1"/>
  <c r="G149" i="2" s="1"/>
  <c r="Q149" i="2"/>
  <c r="E150" i="2"/>
  <c r="F150" i="2"/>
  <c r="G150" i="2" s="1"/>
  <c r="Q150" i="2"/>
  <c r="E151" i="2"/>
  <c r="F151" i="2" s="1"/>
  <c r="G151" i="2" s="1"/>
  <c r="Q151" i="2"/>
  <c r="E152" i="2"/>
  <c r="F152" i="2" s="1"/>
  <c r="G152" i="2" s="1"/>
  <c r="Q152" i="2"/>
  <c r="E153" i="2"/>
  <c r="F153" i="2" s="1"/>
  <c r="G153" i="2" s="1"/>
  <c r="I153" i="2" s="1"/>
  <c r="Q153" i="2"/>
  <c r="E154" i="2"/>
  <c r="F154" i="2" s="1"/>
  <c r="G154" i="2" s="1"/>
  <c r="Q154" i="2"/>
  <c r="E155" i="2"/>
  <c r="F155" i="2" s="1"/>
  <c r="G155" i="2" s="1"/>
  <c r="Q155" i="2"/>
  <c r="E156" i="2"/>
  <c r="F156" i="2" s="1"/>
  <c r="G156" i="2" s="1"/>
  <c r="Q156" i="2"/>
  <c r="E157" i="2"/>
  <c r="F157" i="2"/>
  <c r="G157" i="2" s="1"/>
  <c r="Q157" i="2"/>
  <c r="E158" i="2"/>
  <c r="F158" i="2"/>
  <c r="G158" i="2" s="1"/>
  <c r="R158" i="2" s="1"/>
  <c r="I158" i="2"/>
  <c r="Q158" i="2"/>
  <c r="E159" i="2"/>
  <c r="F159" i="2" s="1"/>
  <c r="G159" i="2" s="1"/>
  <c r="I159" i="2" s="1"/>
  <c r="Q159" i="2"/>
  <c r="E160" i="2"/>
  <c r="F160" i="2" s="1"/>
  <c r="G160" i="2" s="1"/>
  <c r="Q160" i="2"/>
  <c r="E161" i="2"/>
  <c r="F161" i="2" s="1"/>
  <c r="G161" i="2" s="1"/>
  <c r="Q161" i="2"/>
  <c r="E162" i="2"/>
  <c r="F162" i="2" s="1"/>
  <c r="G162" i="2" s="1"/>
  <c r="Q162" i="2"/>
  <c r="E163" i="2"/>
  <c r="F163" i="2" s="1"/>
  <c r="G163" i="2" s="1"/>
  <c r="I163" i="2" s="1"/>
  <c r="Q163" i="2"/>
  <c r="E164" i="2"/>
  <c r="F164" i="2" s="1"/>
  <c r="G164" i="2" s="1"/>
  <c r="Q164" i="2"/>
  <c r="E165" i="2"/>
  <c r="F165" i="2"/>
  <c r="G165" i="2" s="1"/>
  <c r="Q165" i="2"/>
  <c r="E166" i="2"/>
  <c r="F166" i="2" s="1"/>
  <c r="G166" i="2" s="1"/>
  <c r="I166" i="2"/>
  <c r="Q166" i="2"/>
  <c r="E167" i="2"/>
  <c r="F167" i="2"/>
  <c r="G167" i="2" s="1"/>
  <c r="Q167" i="2"/>
  <c r="E168" i="2"/>
  <c r="F168" i="2" s="1"/>
  <c r="G168" i="2" s="1"/>
  <c r="Q168" i="2"/>
  <c r="E169" i="2"/>
  <c r="F169" i="2" s="1"/>
  <c r="G169" i="2" s="1"/>
  <c r="Q169" i="2"/>
  <c r="E170" i="2"/>
  <c r="F170" i="2"/>
  <c r="G170" i="2" s="1"/>
  <c r="Q170" i="2"/>
  <c r="E171" i="2"/>
  <c r="F171" i="2"/>
  <c r="G171" i="2" s="1"/>
  <c r="Q171" i="2"/>
  <c r="E172" i="2"/>
  <c r="F172" i="2"/>
  <c r="G172" i="2"/>
  <c r="Q172" i="2"/>
  <c r="E173" i="2"/>
  <c r="F173" i="2"/>
  <c r="G173" i="2" s="1"/>
  <c r="I173" i="2" s="1"/>
  <c r="Q173" i="2"/>
  <c r="E174" i="2"/>
  <c r="F174" i="2" s="1"/>
  <c r="G174" i="2" s="1"/>
  <c r="Q174" i="2"/>
  <c r="E175" i="2"/>
  <c r="F175" i="2" s="1"/>
  <c r="G175" i="2" s="1"/>
  <c r="Q175" i="2"/>
  <c r="E176" i="2"/>
  <c r="F176" i="2"/>
  <c r="G176" i="2" s="1"/>
  <c r="Q176" i="2"/>
  <c r="E177" i="2"/>
  <c r="F177" i="2"/>
  <c r="G177" i="2" s="1"/>
  <c r="Q177" i="2"/>
  <c r="E178" i="2"/>
  <c r="F178" i="2"/>
  <c r="G178" i="2"/>
  <c r="I178" i="2" s="1"/>
  <c r="Q178" i="2"/>
  <c r="E179" i="2"/>
  <c r="F179" i="2"/>
  <c r="U179" i="2" s="1"/>
  <c r="Q179" i="2"/>
  <c r="R179" i="2"/>
  <c r="E180" i="2"/>
  <c r="F180" i="2"/>
  <c r="G180" i="2" s="1"/>
  <c r="Q180" i="2"/>
  <c r="E181" i="2"/>
  <c r="F181" i="2" s="1"/>
  <c r="G181" i="2" s="1"/>
  <c r="Q181" i="2"/>
  <c r="E182" i="2"/>
  <c r="F182" i="2" s="1"/>
  <c r="G182" i="2" s="1"/>
  <c r="Q182" i="2"/>
  <c r="E183" i="2"/>
  <c r="F183" i="2" s="1"/>
  <c r="G183" i="2" s="1"/>
  <c r="I183" i="2" s="1"/>
  <c r="Q183" i="2"/>
  <c r="E184" i="2"/>
  <c r="F184" i="2"/>
  <c r="G184" i="2"/>
  <c r="R184" i="2" s="1"/>
  <c r="Q184" i="2"/>
  <c r="E185" i="2"/>
  <c r="F185" i="2" s="1"/>
  <c r="G185" i="2"/>
  <c r="Q185" i="2"/>
  <c r="E186" i="2"/>
  <c r="F186" i="2" s="1"/>
  <c r="G186" i="2" s="1"/>
  <c r="Q186" i="2"/>
  <c r="E187" i="2"/>
  <c r="F187" i="2" s="1"/>
  <c r="G187" i="2" s="1"/>
  <c r="R187" i="2" s="1"/>
  <c r="Q187" i="2"/>
  <c r="E188" i="2"/>
  <c r="F188" i="2"/>
  <c r="G188" i="2"/>
  <c r="R188" i="2" s="1"/>
  <c r="Q188" i="2"/>
  <c r="E189" i="2"/>
  <c r="F189" i="2" s="1"/>
  <c r="G189" i="2"/>
  <c r="Q189" i="2"/>
  <c r="E190" i="2"/>
  <c r="F190" i="2" s="1"/>
  <c r="G190" i="2" s="1"/>
  <c r="Q190" i="2"/>
  <c r="E191" i="2"/>
  <c r="F191" i="2" s="1"/>
  <c r="G191" i="2" s="1"/>
  <c r="Q191" i="2"/>
  <c r="E192" i="2"/>
  <c r="F192" i="2" s="1"/>
  <c r="G192" i="2" s="1"/>
  <c r="Q192" i="2"/>
  <c r="E193" i="2"/>
  <c r="F193" i="2" s="1"/>
  <c r="G193" i="2" s="1"/>
  <c r="Q193" i="2"/>
  <c r="E194" i="2"/>
  <c r="F194" i="2" s="1"/>
  <c r="G194" i="2" s="1"/>
  <c r="Q194" i="2"/>
  <c r="E195" i="2"/>
  <c r="F195" i="2" s="1"/>
  <c r="G195" i="2" s="1"/>
  <c r="Q195" i="2"/>
  <c r="E196" i="2"/>
  <c r="F196" i="2" s="1"/>
  <c r="G196" i="2" s="1"/>
  <c r="Q196" i="2"/>
  <c r="E197" i="2"/>
  <c r="F197" i="2" s="1"/>
  <c r="G197" i="2"/>
  <c r="Q197" i="2"/>
  <c r="E198" i="2"/>
  <c r="F198" i="2"/>
  <c r="G198" i="2"/>
  <c r="Q198" i="2"/>
  <c r="E199" i="2"/>
  <c r="F199" i="2" s="1"/>
  <c r="G199" i="2" s="1"/>
  <c r="Q199" i="2"/>
  <c r="E200" i="2"/>
  <c r="F200" i="2" s="1"/>
  <c r="G200" i="2" s="1"/>
  <c r="I200" i="2" s="1"/>
  <c r="Q200" i="2"/>
  <c r="E201" i="2"/>
  <c r="F201" i="2" s="1"/>
  <c r="G201" i="2" s="1"/>
  <c r="Q201" i="2"/>
  <c r="E202" i="2"/>
  <c r="F202" i="2"/>
  <c r="G202" i="2" s="1"/>
  <c r="R202" i="2" s="1"/>
  <c r="Q202" i="2"/>
  <c r="E203" i="2"/>
  <c r="F203" i="2" s="1"/>
  <c r="G203" i="2" s="1"/>
  <c r="Q203" i="2"/>
  <c r="E204" i="2"/>
  <c r="F204" i="2" s="1"/>
  <c r="G204" i="2" s="1"/>
  <c r="Q204" i="2"/>
  <c r="E205" i="2"/>
  <c r="F205" i="2" s="1"/>
  <c r="G205" i="2" s="1"/>
  <c r="Q205" i="2"/>
  <c r="E206" i="2"/>
  <c r="F206" i="2"/>
  <c r="G206" i="2" s="1"/>
  <c r="Q206" i="2"/>
  <c r="E207" i="2"/>
  <c r="F207" i="2" s="1"/>
  <c r="G207" i="2"/>
  <c r="I207" i="2" s="1"/>
  <c r="Q207" i="2"/>
  <c r="E208" i="2"/>
  <c r="F208" i="2"/>
  <c r="G208" i="2" s="1"/>
  <c r="Q208" i="2"/>
  <c r="E209" i="2"/>
  <c r="F209" i="2" s="1"/>
  <c r="G209" i="2" s="1"/>
  <c r="Q209" i="2"/>
  <c r="E210" i="2"/>
  <c r="F210" i="2"/>
  <c r="G210" i="2" s="1"/>
  <c r="Q210" i="2"/>
  <c r="E211" i="2"/>
  <c r="F211" i="2" s="1"/>
  <c r="G211" i="2"/>
  <c r="I211" i="2" s="1"/>
  <c r="Q211" i="2"/>
  <c r="E212" i="2"/>
  <c r="F212" i="2"/>
  <c r="G212" i="2" s="1"/>
  <c r="I212" i="2" s="1"/>
  <c r="Q212" i="2"/>
  <c r="E213" i="2"/>
  <c r="F213" i="2" s="1"/>
  <c r="G213" i="2" s="1"/>
  <c r="Q213" i="2"/>
  <c r="E214" i="2"/>
  <c r="F214" i="2" s="1"/>
  <c r="G214" i="2" s="1"/>
  <c r="I214" i="2" s="1"/>
  <c r="Q214" i="2"/>
  <c r="E215" i="2"/>
  <c r="F215" i="2" s="1"/>
  <c r="G215" i="2" s="1"/>
  <c r="Q215" i="2"/>
  <c r="E216" i="2"/>
  <c r="F216" i="2"/>
  <c r="G216" i="2"/>
  <c r="Q216" i="2"/>
  <c r="E217" i="2"/>
  <c r="F217" i="2" s="1"/>
  <c r="G217" i="2" s="1"/>
  <c r="I217" i="2" s="1"/>
  <c r="Q217" i="2"/>
  <c r="E218" i="2"/>
  <c r="F218" i="2" s="1"/>
  <c r="G218" i="2" s="1"/>
  <c r="Q218" i="2"/>
  <c r="E219" i="2"/>
  <c r="F219" i="2" s="1"/>
  <c r="G219" i="2" s="1"/>
  <c r="Q219" i="2"/>
  <c r="E220" i="2"/>
  <c r="F220" i="2"/>
  <c r="G220" i="2"/>
  <c r="Q220" i="2"/>
  <c r="E221" i="2"/>
  <c r="F221" i="2" s="1"/>
  <c r="G221" i="2" s="1"/>
  <c r="Q221" i="2"/>
  <c r="E222" i="2"/>
  <c r="F222" i="2" s="1"/>
  <c r="G222" i="2" s="1"/>
  <c r="Q222" i="2"/>
  <c r="E223" i="2"/>
  <c r="F223" i="2" s="1"/>
  <c r="G223" i="2" s="1"/>
  <c r="Q223" i="2"/>
  <c r="E224" i="2"/>
  <c r="F224" i="2"/>
  <c r="G224" i="2"/>
  <c r="R224" i="2" s="1"/>
  <c r="Q224" i="2"/>
  <c r="E225" i="2"/>
  <c r="F225" i="2" s="1"/>
  <c r="G225" i="2" s="1"/>
  <c r="Q225" i="2"/>
  <c r="E226" i="2"/>
  <c r="F226" i="2" s="1"/>
  <c r="G226" i="2" s="1"/>
  <c r="Q226" i="2"/>
  <c r="E227" i="2"/>
  <c r="F227" i="2" s="1"/>
  <c r="G227" i="2" s="1"/>
  <c r="Q227" i="2"/>
  <c r="E228" i="2"/>
  <c r="F228" i="2"/>
  <c r="G228" i="2"/>
  <c r="Q228" i="2"/>
  <c r="E229" i="2"/>
  <c r="F229" i="2" s="1"/>
  <c r="G229" i="2" s="1"/>
  <c r="Q229" i="2"/>
  <c r="E230" i="2"/>
  <c r="F230" i="2" s="1"/>
  <c r="G230" i="2" s="1"/>
  <c r="Q230" i="2"/>
  <c r="E231" i="2"/>
  <c r="F231" i="2" s="1"/>
  <c r="G231" i="2" s="1"/>
  <c r="Q231" i="2"/>
  <c r="E232" i="2"/>
  <c r="F232" i="2"/>
  <c r="G232" i="2"/>
  <c r="Q232" i="2"/>
  <c r="E233" i="2"/>
  <c r="F233" i="2" s="1"/>
  <c r="G233" i="2" s="1"/>
  <c r="R233" i="2" s="1"/>
  <c r="Q233" i="2"/>
  <c r="E234" i="2"/>
  <c r="F234" i="2" s="1"/>
  <c r="G234" i="2" s="1"/>
  <c r="Q234" i="2"/>
  <c r="E235" i="2"/>
  <c r="F235" i="2" s="1"/>
  <c r="G235" i="2" s="1"/>
  <c r="Q235" i="2"/>
  <c r="E236" i="2"/>
  <c r="F236" i="2"/>
  <c r="G236" i="2"/>
  <c r="Q236" i="2"/>
  <c r="E237" i="2"/>
  <c r="F237" i="2" s="1"/>
  <c r="G237" i="2" s="1"/>
  <c r="Q237" i="2"/>
  <c r="E238" i="2"/>
  <c r="F238" i="2" s="1"/>
  <c r="G238" i="2" s="1"/>
  <c r="Q238" i="2"/>
  <c r="E239" i="2"/>
  <c r="F239" i="2" s="1"/>
  <c r="G239" i="2" s="1"/>
  <c r="Q239" i="2"/>
  <c r="E240" i="2"/>
  <c r="F240" i="2"/>
  <c r="G240" i="2"/>
  <c r="I240" i="2" s="1"/>
  <c r="Q240" i="2"/>
  <c r="E241" i="2"/>
  <c r="F241" i="2" s="1"/>
  <c r="G241" i="2" s="1"/>
  <c r="Q241" i="2"/>
  <c r="E242" i="2"/>
  <c r="F242" i="2" s="1"/>
  <c r="G242" i="2" s="1"/>
  <c r="Q242" i="2"/>
  <c r="E243" i="2"/>
  <c r="F243" i="2" s="1"/>
  <c r="G243" i="2" s="1"/>
  <c r="Q243" i="2"/>
  <c r="E244" i="2"/>
  <c r="F244" i="2" s="1"/>
  <c r="G244" i="2" s="1"/>
  <c r="J244" i="2" s="1"/>
  <c r="Q244" i="2"/>
  <c r="E245" i="2"/>
  <c r="F245" i="2" s="1"/>
  <c r="G245" i="2" s="1"/>
  <c r="Q245" i="2"/>
  <c r="E246" i="2"/>
  <c r="F246" i="2"/>
  <c r="G246" i="2"/>
  <c r="Q246" i="2"/>
  <c r="E247" i="2"/>
  <c r="F247" i="2" s="1"/>
  <c r="G247" i="2" s="1"/>
  <c r="I247" i="2" s="1"/>
  <c r="Q247" i="2"/>
  <c r="E248" i="2"/>
  <c r="F248" i="2"/>
  <c r="G248" i="2" s="1"/>
  <c r="Q248" i="2"/>
  <c r="E249" i="2"/>
  <c r="F249" i="2" s="1"/>
  <c r="G249" i="2" s="1"/>
  <c r="I249" i="2" s="1"/>
  <c r="Q249" i="2"/>
  <c r="R249" i="2"/>
  <c r="E250" i="2"/>
  <c r="F250" i="2"/>
  <c r="G250" i="2" s="1"/>
  <c r="Q250" i="2"/>
  <c r="E251" i="2"/>
  <c r="F251" i="2" s="1"/>
  <c r="G251" i="2" s="1"/>
  <c r="J251" i="2" s="1"/>
  <c r="Q251" i="2"/>
  <c r="E252" i="2"/>
  <c r="F252" i="2" s="1"/>
  <c r="G252" i="2" s="1"/>
  <c r="Q252" i="2"/>
  <c r="E253" i="2"/>
  <c r="F253" i="2"/>
  <c r="G253" i="2" s="1"/>
  <c r="Q253" i="2"/>
  <c r="E254" i="2"/>
  <c r="F254" i="2" s="1"/>
  <c r="G254" i="2" s="1"/>
  <c r="Q254" i="2"/>
  <c r="E255" i="2"/>
  <c r="F255" i="2" s="1"/>
  <c r="G255" i="2" s="1"/>
  <c r="I255" i="2" s="1"/>
  <c r="Q255" i="2"/>
  <c r="E256" i="2"/>
  <c r="F256" i="2" s="1"/>
  <c r="G256" i="2" s="1"/>
  <c r="Q256" i="2"/>
  <c r="E257" i="2"/>
  <c r="F257" i="2"/>
  <c r="G257" i="2" s="1"/>
  <c r="J257" i="2" s="1"/>
  <c r="Q257" i="2"/>
  <c r="E258" i="2"/>
  <c r="F258" i="2" s="1"/>
  <c r="G258" i="2" s="1"/>
  <c r="Q258" i="2"/>
  <c r="E259" i="2"/>
  <c r="F259" i="2" s="1"/>
  <c r="G259" i="2" s="1"/>
  <c r="Q259" i="2"/>
  <c r="E260" i="2"/>
  <c r="F260" i="2" s="1"/>
  <c r="G260" i="2" s="1"/>
  <c r="Q260" i="2"/>
  <c r="E261" i="2"/>
  <c r="F261" i="2" s="1"/>
  <c r="G261" i="2" s="1"/>
  <c r="Q261" i="2"/>
  <c r="E262" i="2"/>
  <c r="F262" i="2" s="1"/>
  <c r="G262" i="2" s="1"/>
  <c r="K262" i="2" s="1"/>
  <c r="Q262" i="2"/>
  <c r="E263" i="2"/>
  <c r="F263" i="2"/>
  <c r="G263" i="2" s="1"/>
  <c r="Q263" i="2"/>
  <c r="E264" i="2"/>
  <c r="F264" i="2" s="1"/>
  <c r="G264" i="2" s="1"/>
  <c r="Q264" i="2"/>
  <c r="E265" i="2"/>
  <c r="F265" i="2" s="1"/>
  <c r="G265" i="2" s="1"/>
  <c r="Q265" i="2"/>
  <c r="E266" i="2"/>
  <c r="F266" i="2"/>
  <c r="G266" i="2" s="1"/>
  <c r="Q266" i="2"/>
  <c r="E267" i="2"/>
  <c r="F267" i="2" s="1"/>
  <c r="G267" i="2" s="1"/>
  <c r="Q267" i="2"/>
  <c r="E268" i="2"/>
  <c r="F268" i="2"/>
  <c r="G268" i="2"/>
  <c r="Q268" i="2"/>
  <c r="E269" i="2"/>
  <c r="F269" i="2" s="1"/>
  <c r="G269" i="2" s="1"/>
  <c r="Q269" i="2"/>
  <c r="E270" i="2"/>
  <c r="F270" i="2" s="1"/>
  <c r="G270" i="2" s="1"/>
  <c r="K270" i="2" s="1"/>
  <c r="Q270" i="2"/>
  <c r="E271" i="2"/>
  <c r="F271" i="2"/>
  <c r="G271" i="2" s="1"/>
  <c r="Q271" i="2"/>
  <c r="E272" i="2"/>
  <c r="F272" i="2" s="1"/>
  <c r="G272" i="2" s="1"/>
  <c r="Q272" i="2"/>
  <c r="E273" i="2"/>
  <c r="F273" i="2" s="1"/>
  <c r="G273" i="2" s="1"/>
  <c r="K273" i="2" s="1"/>
  <c r="Q273" i="2"/>
  <c r="E274" i="2"/>
  <c r="F274" i="2"/>
  <c r="G274" i="2" s="1"/>
  <c r="R274" i="2" s="1"/>
  <c r="Q274" i="2"/>
  <c r="E275" i="2"/>
  <c r="F275" i="2"/>
  <c r="G275" i="2"/>
  <c r="Q275" i="2"/>
  <c r="E276" i="2"/>
  <c r="F276" i="2"/>
  <c r="G276" i="2" s="1"/>
  <c r="Q276" i="2"/>
  <c r="E277" i="2"/>
  <c r="F277" i="2" s="1"/>
  <c r="G277" i="2" s="1"/>
  <c r="Q277" i="2"/>
  <c r="E278" i="2"/>
  <c r="F278" i="2" s="1"/>
  <c r="G278" i="2" s="1"/>
  <c r="Q278" i="2"/>
  <c r="E279" i="2"/>
  <c r="F279" i="2"/>
  <c r="G279" i="2" s="1"/>
  <c r="Q279" i="2"/>
  <c r="E280" i="2"/>
  <c r="F280" i="2"/>
  <c r="G280" i="2" s="1"/>
  <c r="R280" i="2" s="1"/>
  <c r="Q280" i="2"/>
  <c r="E281" i="2"/>
  <c r="F281" i="2" s="1"/>
  <c r="G281" i="2" s="1"/>
  <c r="Q281" i="2"/>
  <c r="E282" i="2"/>
  <c r="F282" i="2" s="1"/>
  <c r="G282" i="2" s="1"/>
  <c r="K282" i="2"/>
  <c r="Q282" i="2"/>
  <c r="E283" i="2"/>
  <c r="F283" i="2" s="1"/>
  <c r="G283" i="2" s="1"/>
  <c r="Q283" i="2"/>
  <c r="E284" i="2"/>
  <c r="F284" i="2"/>
  <c r="G284" i="2"/>
  <c r="Q284" i="2"/>
  <c r="E285" i="2"/>
  <c r="F285" i="2"/>
  <c r="G285" i="2" s="1"/>
  <c r="K285" i="2" s="1"/>
  <c r="Q285" i="2"/>
  <c r="E286" i="2"/>
  <c r="F286" i="2" s="1"/>
  <c r="G286" i="2" s="1"/>
  <c r="R286" i="2" s="1"/>
  <c r="Q286" i="2"/>
  <c r="E287" i="2"/>
  <c r="F287" i="2" s="1"/>
  <c r="G287" i="2" s="1"/>
  <c r="Q287" i="2"/>
  <c r="E288" i="2"/>
  <c r="F288" i="2"/>
  <c r="G288" i="2" s="1"/>
  <c r="S288" i="2" s="1"/>
  <c r="Q288" i="2"/>
  <c r="E289" i="2"/>
  <c r="F289" i="2"/>
  <c r="G289" i="2" s="1"/>
  <c r="Q289" i="2"/>
  <c r="E290" i="2"/>
  <c r="F290" i="2" s="1"/>
  <c r="G290" i="2" s="1"/>
  <c r="Q290" i="2"/>
  <c r="E291" i="2"/>
  <c r="F291" i="2" s="1"/>
  <c r="G291" i="2" s="1"/>
  <c r="Q291" i="2"/>
  <c r="E292" i="2"/>
  <c r="F292" i="2" s="1"/>
  <c r="G292" i="2" s="1"/>
  <c r="Q292" i="2"/>
  <c r="E293" i="2"/>
  <c r="F293" i="2" s="1"/>
  <c r="G293" i="2" s="1"/>
  <c r="J293" i="2" s="1"/>
  <c r="Q293" i="2"/>
  <c r="E294" i="2"/>
  <c r="F294" i="2"/>
  <c r="G294" i="2" s="1"/>
  <c r="Q294" i="2"/>
  <c r="E295" i="2"/>
  <c r="F295" i="2" s="1"/>
  <c r="G295" i="2" s="1"/>
  <c r="Q295" i="2"/>
  <c r="E296" i="2"/>
  <c r="F296" i="2" s="1"/>
  <c r="G296" i="2" s="1"/>
  <c r="Q296" i="2"/>
  <c r="E297" i="2"/>
  <c r="F297" i="2" s="1"/>
  <c r="G297" i="2" s="1"/>
  <c r="Q297" i="2"/>
  <c r="E298" i="2"/>
  <c r="F298" i="2" s="1"/>
  <c r="G298" i="2" s="1"/>
  <c r="Q298" i="2"/>
  <c r="C7" i="3"/>
  <c r="E308" i="3" s="1"/>
  <c r="F308" i="3" s="1"/>
  <c r="G308" i="3" s="1"/>
  <c r="C8" i="3"/>
  <c r="E28" i="3"/>
  <c r="F28" i="3" s="1"/>
  <c r="F12" i="3"/>
  <c r="F13" i="3" s="1"/>
  <c r="C13" i="3"/>
  <c r="D13" i="3"/>
  <c r="C14" i="3"/>
  <c r="D14" i="3"/>
  <c r="C17" i="3"/>
  <c r="Q21" i="3"/>
  <c r="Q22" i="3"/>
  <c r="Q23" i="3"/>
  <c r="Q24" i="3"/>
  <c r="E25" i="3"/>
  <c r="F25" i="3" s="1"/>
  <c r="G25" i="3" s="1"/>
  <c r="Q25" i="3"/>
  <c r="Q26" i="3"/>
  <c r="E27" i="3"/>
  <c r="F27" i="3" s="1"/>
  <c r="Q27" i="3"/>
  <c r="Q28" i="3"/>
  <c r="E29" i="3"/>
  <c r="F29" i="3" s="1"/>
  <c r="Q29" i="3"/>
  <c r="E30" i="3"/>
  <c r="F30" i="3" s="1"/>
  <c r="G30" i="3" s="1"/>
  <c r="R30" i="3" s="1"/>
  <c r="Q30" i="3"/>
  <c r="E31" i="3"/>
  <c r="F31" i="3"/>
  <c r="Q31" i="3"/>
  <c r="E32" i="3"/>
  <c r="F32" i="3" s="1"/>
  <c r="Q32" i="3"/>
  <c r="E33" i="3"/>
  <c r="F33" i="3" s="1"/>
  <c r="Q33" i="3"/>
  <c r="Q34" i="3"/>
  <c r="E35" i="3"/>
  <c r="F35" i="3" s="1"/>
  <c r="Q35" i="3"/>
  <c r="Q36" i="3"/>
  <c r="E37" i="3"/>
  <c r="F37" i="3" s="1"/>
  <c r="Q37" i="3"/>
  <c r="E38" i="3"/>
  <c r="F38" i="3" s="1"/>
  <c r="Q38" i="3"/>
  <c r="E39" i="3"/>
  <c r="F39" i="3" s="1"/>
  <c r="G39" i="3" s="1"/>
  <c r="Q39" i="3"/>
  <c r="E40" i="3"/>
  <c r="F40" i="3"/>
  <c r="Q40" i="3"/>
  <c r="E41" i="3"/>
  <c r="F41" i="3" s="1"/>
  <c r="Q41" i="3"/>
  <c r="Q42" i="3"/>
  <c r="E43" i="3"/>
  <c r="F43" i="3" s="1"/>
  <c r="Q43" i="3"/>
  <c r="Q44" i="3"/>
  <c r="E45" i="3"/>
  <c r="F45" i="3" s="1"/>
  <c r="Q45" i="3"/>
  <c r="E46" i="3"/>
  <c r="F46" i="3" s="1"/>
  <c r="Q46" i="3"/>
  <c r="E47" i="3"/>
  <c r="F47" i="3" s="1"/>
  <c r="G47" i="3" s="1"/>
  <c r="Q47" i="3"/>
  <c r="E48" i="3"/>
  <c r="F48" i="3" s="1"/>
  <c r="Q48" i="3"/>
  <c r="E49" i="3"/>
  <c r="F49" i="3" s="1"/>
  <c r="Q49" i="3"/>
  <c r="Q50" i="3"/>
  <c r="E51" i="3"/>
  <c r="F51" i="3" s="1"/>
  <c r="Q51" i="3"/>
  <c r="Q52" i="3"/>
  <c r="E53" i="3"/>
  <c r="F53" i="3" s="1"/>
  <c r="Q53" i="3"/>
  <c r="E54" i="3"/>
  <c r="F54" i="3" s="1"/>
  <c r="Q54" i="3"/>
  <c r="E55" i="3"/>
  <c r="F55" i="3" s="1"/>
  <c r="G55" i="3" s="1"/>
  <c r="Q55" i="3"/>
  <c r="E56" i="3"/>
  <c r="F56" i="3" s="1"/>
  <c r="G56" i="3" s="1"/>
  <c r="Q56" i="3"/>
  <c r="E57" i="3"/>
  <c r="F57" i="3" s="1"/>
  <c r="Q57" i="3"/>
  <c r="Q58" i="3"/>
  <c r="E59" i="3"/>
  <c r="F59" i="3" s="1"/>
  <c r="Q59" i="3"/>
  <c r="E60" i="3"/>
  <c r="F60" i="3" s="1"/>
  <c r="Q60" i="3"/>
  <c r="E61" i="3"/>
  <c r="F61" i="3" s="1"/>
  <c r="G61" i="3" s="1"/>
  <c r="Q61" i="3"/>
  <c r="E62" i="3"/>
  <c r="F62" i="3" s="1"/>
  <c r="G62" i="3" s="1"/>
  <c r="Q62" i="3"/>
  <c r="E63" i="3"/>
  <c r="F63" i="3" s="1"/>
  <c r="Q63" i="3"/>
  <c r="E64" i="3"/>
  <c r="F64" i="3" s="1"/>
  <c r="Q64" i="3"/>
  <c r="E65" i="3"/>
  <c r="F65" i="3"/>
  <c r="G65" i="3" s="1"/>
  <c r="R65" i="3" s="1"/>
  <c r="Q65" i="3"/>
  <c r="E66" i="3"/>
  <c r="F66" i="3"/>
  <c r="Q66" i="3"/>
  <c r="E67" i="3"/>
  <c r="F67" i="3" s="1"/>
  <c r="Q67" i="3"/>
  <c r="E68" i="3"/>
  <c r="F68" i="3" s="1"/>
  <c r="Q68" i="3"/>
  <c r="E69" i="3"/>
  <c r="F69" i="3" s="1"/>
  <c r="G69" i="3" s="1"/>
  <c r="Q69" i="3"/>
  <c r="E70" i="3"/>
  <c r="F70" i="3"/>
  <c r="Q70" i="3"/>
  <c r="E71" i="3"/>
  <c r="F71" i="3" s="1"/>
  <c r="Q71" i="3"/>
  <c r="E72" i="3"/>
  <c r="F72" i="3" s="1"/>
  <c r="Q72" i="3"/>
  <c r="E73" i="3"/>
  <c r="F73" i="3" s="1"/>
  <c r="G73" i="3" s="1"/>
  <c r="Q73" i="3"/>
  <c r="E74" i="3"/>
  <c r="F74" i="3" s="1"/>
  <c r="G74" i="3" s="1"/>
  <c r="Q74" i="3"/>
  <c r="E75" i="3"/>
  <c r="F75" i="3" s="1"/>
  <c r="G75" i="3" s="1"/>
  <c r="Q75" i="3"/>
  <c r="E76" i="3"/>
  <c r="F76" i="3" s="1"/>
  <c r="Q76" i="3"/>
  <c r="E77" i="3"/>
  <c r="F77" i="3"/>
  <c r="Q77" i="3"/>
  <c r="E78" i="3"/>
  <c r="F78" i="3"/>
  <c r="G78" i="3" s="1"/>
  <c r="Q78" i="3"/>
  <c r="E79" i="3"/>
  <c r="F79" i="3" s="1"/>
  <c r="Q79" i="3"/>
  <c r="E80" i="3"/>
  <c r="F80" i="3" s="1"/>
  <c r="Q80" i="3"/>
  <c r="E81" i="3"/>
  <c r="F81" i="3" s="1"/>
  <c r="G81" i="3" s="1"/>
  <c r="Q81" i="3"/>
  <c r="E82" i="3"/>
  <c r="F82" i="3" s="1"/>
  <c r="G82" i="3" s="1"/>
  <c r="Q82" i="3"/>
  <c r="E83" i="3"/>
  <c r="F83" i="3" s="1"/>
  <c r="Q83" i="3"/>
  <c r="E84" i="3"/>
  <c r="F84" i="3" s="1"/>
  <c r="Q84" i="3"/>
  <c r="E85" i="3"/>
  <c r="F85" i="3" s="1"/>
  <c r="G85" i="3" s="1"/>
  <c r="Q85" i="3"/>
  <c r="E86" i="3"/>
  <c r="F86" i="3" s="1"/>
  <c r="G86" i="3" s="1"/>
  <c r="Q86" i="3"/>
  <c r="E87" i="3"/>
  <c r="F87" i="3" s="1"/>
  <c r="Q87" i="3"/>
  <c r="E88" i="3"/>
  <c r="F88" i="3" s="1"/>
  <c r="G88" i="3" s="1"/>
  <c r="Q88" i="3"/>
  <c r="E89" i="3"/>
  <c r="F89" i="3" s="1"/>
  <c r="G89" i="3" s="1"/>
  <c r="R89" i="3" s="1"/>
  <c r="Q89" i="3"/>
  <c r="E90" i="3"/>
  <c r="F90" i="3"/>
  <c r="Q90" i="3"/>
  <c r="E91" i="3"/>
  <c r="F91" i="3" s="1"/>
  <c r="Q91" i="3"/>
  <c r="E92" i="3"/>
  <c r="F92" i="3" s="1"/>
  <c r="Q92" i="3"/>
  <c r="E93" i="3"/>
  <c r="F93" i="3" s="1"/>
  <c r="G93" i="3" s="1"/>
  <c r="Q93" i="3"/>
  <c r="E94" i="3"/>
  <c r="F94" i="3" s="1"/>
  <c r="G94" i="3" s="1"/>
  <c r="Q94" i="3"/>
  <c r="E95" i="3"/>
  <c r="F95" i="3"/>
  <c r="G95" i="3" s="1"/>
  <c r="Q95" i="3"/>
  <c r="E96" i="3"/>
  <c r="F96" i="3" s="1"/>
  <c r="G96" i="3" s="1"/>
  <c r="Q96" i="3"/>
  <c r="E97" i="3"/>
  <c r="F97" i="3" s="1"/>
  <c r="G97" i="3" s="1"/>
  <c r="Q97" i="3"/>
  <c r="E98" i="3"/>
  <c r="F98" i="3" s="1"/>
  <c r="G98" i="3" s="1"/>
  <c r="Q98" i="3"/>
  <c r="E99" i="3"/>
  <c r="F99" i="3" s="1"/>
  <c r="G99" i="3" s="1"/>
  <c r="I99" i="3" s="1"/>
  <c r="Q99" i="3"/>
  <c r="E100" i="3"/>
  <c r="F100" i="3" s="1"/>
  <c r="G100" i="3" s="1"/>
  <c r="R100" i="3" s="1"/>
  <c r="Q100" i="3"/>
  <c r="E101" i="3"/>
  <c r="F101" i="3" s="1"/>
  <c r="G101" i="3" s="1"/>
  <c r="R101" i="3"/>
  <c r="Q101" i="3"/>
  <c r="E102" i="3"/>
  <c r="F102" i="3" s="1"/>
  <c r="G102" i="3" s="1"/>
  <c r="Q102" i="3"/>
  <c r="E103" i="3"/>
  <c r="F103" i="3" s="1"/>
  <c r="G103" i="3"/>
  <c r="I103" i="3" s="1"/>
  <c r="Q103" i="3"/>
  <c r="E104" i="3"/>
  <c r="F104" i="3" s="1"/>
  <c r="G104" i="3" s="1"/>
  <c r="R104" i="3" s="1"/>
  <c r="Q104" i="3"/>
  <c r="E105" i="3"/>
  <c r="F105" i="3" s="1"/>
  <c r="G105" i="3" s="1"/>
  <c r="Q105" i="3"/>
  <c r="E106" i="3"/>
  <c r="F106" i="3" s="1"/>
  <c r="G106" i="3" s="1"/>
  <c r="Q106" i="3"/>
  <c r="E107" i="3"/>
  <c r="F107" i="3" s="1"/>
  <c r="G107" i="3" s="1"/>
  <c r="Q107" i="3"/>
  <c r="E108" i="3"/>
  <c r="F108" i="3" s="1"/>
  <c r="G108" i="3" s="1"/>
  <c r="I108" i="3" s="1"/>
  <c r="Q108" i="3"/>
  <c r="E109" i="3"/>
  <c r="F109" i="3" s="1"/>
  <c r="G109" i="3" s="1"/>
  <c r="Q109" i="3"/>
  <c r="E110" i="3"/>
  <c r="F110" i="3" s="1"/>
  <c r="G110" i="3" s="1"/>
  <c r="Q110" i="3"/>
  <c r="E111" i="3"/>
  <c r="F111" i="3"/>
  <c r="G111" i="3" s="1"/>
  <c r="Q111" i="3"/>
  <c r="E112" i="3"/>
  <c r="F112" i="3" s="1"/>
  <c r="G112" i="3" s="1"/>
  <c r="Q112" i="3"/>
  <c r="E113" i="3"/>
  <c r="F113" i="3" s="1"/>
  <c r="G113" i="3" s="1"/>
  <c r="Q113" i="3"/>
  <c r="E114" i="3"/>
  <c r="F114" i="3" s="1"/>
  <c r="G114" i="3" s="1"/>
  <c r="Q114" i="3"/>
  <c r="E115" i="3"/>
  <c r="F115" i="3" s="1"/>
  <c r="G115" i="3" s="1"/>
  <c r="Q115" i="3"/>
  <c r="E116" i="3"/>
  <c r="F116" i="3" s="1"/>
  <c r="G116" i="3" s="1"/>
  <c r="Q116" i="3"/>
  <c r="E117" i="3"/>
  <c r="F117" i="3" s="1"/>
  <c r="G117" i="3" s="1"/>
  <c r="Q117" i="3"/>
  <c r="E118" i="3"/>
  <c r="F118" i="3" s="1"/>
  <c r="G118" i="3" s="1"/>
  <c r="Q118" i="3"/>
  <c r="E119" i="3"/>
  <c r="F119" i="3"/>
  <c r="G119" i="3" s="1"/>
  <c r="Q119" i="3"/>
  <c r="E120" i="3"/>
  <c r="F120" i="3" s="1"/>
  <c r="G120" i="3" s="1"/>
  <c r="R120" i="3" s="1"/>
  <c r="Q120" i="3"/>
  <c r="E121" i="3"/>
  <c r="F121" i="3" s="1"/>
  <c r="G121" i="3" s="1"/>
  <c r="Q121" i="3"/>
  <c r="E122" i="3"/>
  <c r="F122" i="3" s="1"/>
  <c r="G122" i="3" s="1"/>
  <c r="Q122" i="3"/>
  <c r="E123" i="3"/>
  <c r="F123" i="3" s="1"/>
  <c r="G123" i="3" s="1"/>
  <c r="Q123" i="3"/>
  <c r="E124" i="3"/>
  <c r="F124" i="3" s="1"/>
  <c r="G124" i="3" s="1"/>
  <c r="Q124" i="3"/>
  <c r="E125" i="3"/>
  <c r="F125" i="3"/>
  <c r="G125" i="3" s="1"/>
  <c r="Q125" i="3"/>
  <c r="E126" i="3"/>
  <c r="F126" i="3" s="1"/>
  <c r="G126" i="3" s="1"/>
  <c r="Q126" i="3"/>
  <c r="E127" i="3"/>
  <c r="F127" i="3"/>
  <c r="I127" i="3"/>
  <c r="Q127" i="3"/>
  <c r="R127" i="3"/>
  <c r="E128" i="3"/>
  <c r="F128" i="3" s="1"/>
  <c r="G128" i="3" s="1"/>
  <c r="Q128" i="3"/>
  <c r="E129" i="3"/>
  <c r="F129" i="3" s="1"/>
  <c r="G129" i="3" s="1"/>
  <c r="Q129" i="3"/>
  <c r="E130" i="3"/>
  <c r="F130" i="3" s="1"/>
  <c r="G130" i="3" s="1"/>
  <c r="I130" i="3" s="1"/>
  <c r="Q130" i="3"/>
  <c r="E131" i="3"/>
  <c r="F131" i="3" s="1"/>
  <c r="G131" i="3" s="1"/>
  <c r="Q131" i="3"/>
  <c r="E132" i="3"/>
  <c r="F132" i="3"/>
  <c r="G132" i="3" s="1"/>
  <c r="Q132" i="3"/>
  <c r="E133" i="3"/>
  <c r="F133" i="3"/>
  <c r="G133" i="3" s="1"/>
  <c r="I133" i="3" s="1"/>
  <c r="Q133" i="3"/>
  <c r="E134" i="3"/>
  <c r="F134" i="3"/>
  <c r="G134" i="3" s="1"/>
  <c r="Q134" i="3"/>
  <c r="E135" i="3"/>
  <c r="F135" i="3" s="1"/>
  <c r="G135" i="3" s="1"/>
  <c r="Q135" i="3"/>
  <c r="E136" i="3"/>
  <c r="F136" i="3" s="1"/>
  <c r="G136" i="3" s="1"/>
  <c r="R136" i="3" s="1"/>
  <c r="Q136" i="3"/>
  <c r="E137" i="3"/>
  <c r="F137" i="3"/>
  <c r="G137" i="3" s="1"/>
  <c r="Q137" i="3"/>
  <c r="E138" i="3"/>
  <c r="F138" i="3" s="1"/>
  <c r="G138" i="3" s="1"/>
  <c r="Q138" i="3"/>
  <c r="E139" i="3"/>
  <c r="F139" i="3"/>
  <c r="G139" i="3" s="1"/>
  <c r="R139" i="3" s="1"/>
  <c r="Q139" i="3"/>
  <c r="E140" i="3"/>
  <c r="F140" i="3"/>
  <c r="G140" i="3" s="1"/>
  <c r="Q140" i="3"/>
  <c r="E141" i="3"/>
  <c r="F141" i="3" s="1"/>
  <c r="G141" i="3" s="1"/>
  <c r="Q141" i="3"/>
  <c r="E142" i="3"/>
  <c r="F142" i="3" s="1"/>
  <c r="G142" i="3" s="1"/>
  <c r="Q142" i="3"/>
  <c r="E143" i="3"/>
  <c r="F143" i="3" s="1"/>
  <c r="G143" i="3" s="1"/>
  <c r="Q143" i="3"/>
  <c r="E144" i="3"/>
  <c r="F144" i="3" s="1"/>
  <c r="G144" i="3" s="1"/>
  <c r="Q144" i="3"/>
  <c r="E145" i="3"/>
  <c r="F145" i="3" s="1"/>
  <c r="G145" i="3" s="1"/>
  <c r="Q145" i="3"/>
  <c r="E146" i="3"/>
  <c r="F146" i="3" s="1"/>
  <c r="G146" i="3" s="1"/>
  <c r="Q146" i="3"/>
  <c r="E147" i="3"/>
  <c r="F147" i="3" s="1"/>
  <c r="G147" i="3" s="1"/>
  <c r="Q147" i="3"/>
  <c r="E148" i="3"/>
  <c r="F148" i="3" s="1"/>
  <c r="G148" i="3" s="1"/>
  <c r="Q148" i="3"/>
  <c r="E149" i="3"/>
  <c r="F149" i="3" s="1"/>
  <c r="G149" i="3" s="1"/>
  <c r="Q149" i="3"/>
  <c r="E150" i="3"/>
  <c r="F150" i="3" s="1"/>
  <c r="G150" i="3" s="1"/>
  <c r="Q150" i="3"/>
  <c r="E151" i="3"/>
  <c r="F151" i="3" s="1"/>
  <c r="G151" i="3" s="1"/>
  <c r="Q151" i="3"/>
  <c r="E152" i="3"/>
  <c r="F152" i="3" s="1"/>
  <c r="G152" i="3" s="1"/>
  <c r="Q152" i="3"/>
  <c r="E153" i="3"/>
  <c r="F153" i="3" s="1"/>
  <c r="G153" i="3" s="1"/>
  <c r="Q153" i="3"/>
  <c r="E154" i="3"/>
  <c r="F154" i="3" s="1"/>
  <c r="G154" i="3" s="1"/>
  <c r="R154" i="3" s="1"/>
  <c r="Q154" i="3"/>
  <c r="E155" i="3"/>
  <c r="F155" i="3" s="1"/>
  <c r="G155" i="3" s="1"/>
  <c r="Q155" i="3"/>
  <c r="E156" i="3"/>
  <c r="F156" i="3" s="1"/>
  <c r="G156" i="3" s="1"/>
  <c r="Q156" i="3"/>
  <c r="E157" i="3"/>
  <c r="F157" i="3" s="1"/>
  <c r="G157" i="3" s="1"/>
  <c r="I157" i="3" s="1"/>
  <c r="Q157" i="3"/>
  <c r="E158" i="3"/>
  <c r="F158" i="3" s="1"/>
  <c r="G158" i="3" s="1"/>
  <c r="Q158" i="3"/>
  <c r="E159" i="3"/>
  <c r="F159" i="3" s="1"/>
  <c r="G159" i="3" s="1"/>
  <c r="Q159" i="3"/>
  <c r="E160" i="3"/>
  <c r="F160" i="3" s="1"/>
  <c r="G160" i="3" s="1"/>
  <c r="R160" i="3" s="1"/>
  <c r="Q160" i="3"/>
  <c r="E161" i="3"/>
  <c r="F161" i="3" s="1"/>
  <c r="G161" i="3" s="1"/>
  <c r="Q161" i="3"/>
  <c r="E162" i="3"/>
  <c r="F162" i="3" s="1"/>
  <c r="G162" i="3" s="1"/>
  <c r="R162" i="3" s="1"/>
  <c r="Q162" i="3"/>
  <c r="E163" i="3"/>
  <c r="F163" i="3" s="1"/>
  <c r="G163" i="3" s="1"/>
  <c r="Q163" i="3"/>
  <c r="E164" i="3"/>
  <c r="F164" i="3" s="1"/>
  <c r="G164" i="3" s="1"/>
  <c r="Q164" i="3"/>
  <c r="E165" i="3"/>
  <c r="F165" i="3" s="1"/>
  <c r="G165" i="3" s="1"/>
  <c r="Q165" i="3"/>
  <c r="E166" i="3"/>
  <c r="F166" i="3" s="1"/>
  <c r="G166" i="3" s="1"/>
  <c r="Q166" i="3"/>
  <c r="E167" i="3"/>
  <c r="F167" i="3" s="1"/>
  <c r="G167" i="3" s="1"/>
  <c r="Q167" i="3"/>
  <c r="E168" i="3"/>
  <c r="F168" i="3" s="1"/>
  <c r="G168" i="3" s="1"/>
  <c r="R168" i="3" s="1"/>
  <c r="Q168" i="3"/>
  <c r="E169" i="3"/>
  <c r="F169" i="3" s="1"/>
  <c r="G169" i="3" s="1"/>
  <c r="Q169" i="3"/>
  <c r="E170" i="3"/>
  <c r="F170" i="3" s="1"/>
  <c r="G170" i="3" s="1"/>
  <c r="Q170" i="3"/>
  <c r="E171" i="3"/>
  <c r="F171" i="3" s="1"/>
  <c r="G171" i="3" s="1"/>
  <c r="Q171" i="3"/>
  <c r="E172" i="3"/>
  <c r="F172" i="3" s="1"/>
  <c r="G172" i="3" s="1"/>
  <c r="Q172" i="3"/>
  <c r="E173" i="3"/>
  <c r="F173" i="3" s="1"/>
  <c r="G173" i="3" s="1"/>
  <c r="Q173" i="3"/>
  <c r="E174" i="3"/>
  <c r="F174" i="3" s="1"/>
  <c r="G174" i="3" s="1"/>
  <c r="R174" i="3" s="1"/>
  <c r="Q174" i="3"/>
  <c r="E175" i="3"/>
  <c r="F175" i="3" s="1"/>
  <c r="G175" i="3" s="1"/>
  <c r="Q175" i="3"/>
  <c r="E176" i="3"/>
  <c r="F176" i="3" s="1"/>
  <c r="G176" i="3" s="1"/>
  <c r="Q176" i="3"/>
  <c r="E177" i="3"/>
  <c r="F177" i="3" s="1"/>
  <c r="G177" i="3" s="1"/>
  <c r="Q177" i="3"/>
  <c r="E178" i="3"/>
  <c r="F178" i="3" s="1"/>
  <c r="G178" i="3" s="1"/>
  <c r="Q178" i="3"/>
  <c r="E179" i="3"/>
  <c r="F179" i="3"/>
  <c r="U179" i="3" s="1"/>
  <c r="Q179" i="3"/>
  <c r="R179" i="3"/>
  <c r="E180" i="3"/>
  <c r="F180" i="3" s="1"/>
  <c r="G180" i="3" s="1"/>
  <c r="Q180" i="3"/>
  <c r="E181" i="3"/>
  <c r="F181" i="3" s="1"/>
  <c r="G181" i="3" s="1"/>
  <c r="Q181" i="3"/>
  <c r="E182" i="3"/>
  <c r="F182" i="3" s="1"/>
  <c r="G182" i="3" s="1"/>
  <c r="R182" i="3" s="1"/>
  <c r="Q182" i="3"/>
  <c r="E183" i="3"/>
  <c r="F183" i="3" s="1"/>
  <c r="G183" i="3" s="1"/>
  <c r="Q183" i="3"/>
  <c r="E184" i="3"/>
  <c r="F184" i="3" s="1"/>
  <c r="G184" i="3" s="1"/>
  <c r="Q184" i="3"/>
  <c r="E185" i="3"/>
  <c r="F185" i="3"/>
  <c r="G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/>
  <c r="G188" i="3" s="1"/>
  <c r="Q188" i="3"/>
  <c r="E189" i="3"/>
  <c r="F189" i="3" s="1"/>
  <c r="G189" i="3" s="1"/>
  <c r="I189" i="3" s="1"/>
  <c r="Q189" i="3"/>
  <c r="E190" i="3"/>
  <c r="F190" i="3" s="1"/>
  <c r="G190" i="3" s="1"/>
  <c r="I190" i="3" s="1"/>
  <c r="Q190" i="3"/>
  <c r="E191" i="3"/>
  <c r="F191" i="3" s="1"/>
  <c r="G191" i="3" s="1"/>
  <c r="Q191" i="3"/>
  <c r="E192" i="3"/>
  <c r="F192" i="3" s="1"/>
  <c r="G192" i="3" s="1"/>
  <c r="R192" i="3" s="1"/>
  <c r="Q192" i="3"/>
  <c r="E193" i="3"/>
  <c r="F193" i="3" s="1"/>
  <c r="G193" i="3" s="1"/>
  <c r="Q193" i="3"/>
  <c r="E194" i="3"/>
  <c r="F194" i="3" s="1"/>
  <c r="G194" i="3" s="1"/>
  <c r="Q194" i="3"/>
  <c r="E195" i="3"/>
  <c r="F195" i="3"/>
  <c r="G195" i="3" s="1"/>
  <c r="Q195" i="3"/>
  <c r="E196" i="3"/>
  <c r="F196" i="3" s="1"/>
  <c r="G196" i="3" s="1"/>
  <c r="Q196" i="3"/>
  <c r="E197" i="3"/>
  <c r="F197" i="3" s="1"/>
  <c r="G197" i="3" s="1"/>
  <c r="I197" i="3" s="1"/>
  <c r="Q197" i="3"/>
  <c r="E198" i="3"/>
  <c r="F198" i="3" s="1"/>
  <c r="G198" i="3" s="1"/>
  <c r="Q198" i="3"/>
  <c r="E199" i="3"/>
  <c r="F199" i="3" s="1"/>
  <c r="G199" i="3" s="1"/>
  <c r="I199" i="3" s="1"/>
  <c r="Q199" i="3"/>
  <c r="E200" i="3"/>
  <c r="F200" i="3" s="1"/>
  <c r="G200" i="3" s="1"/>
  <c r="Q200" i="3"/>
  <c r="E201" i="3"/>
  <c r="F201" i="3"/>
  <c r="G201" i="3" s="1"/>
  <c r="Q201" i="3"/>
  <c r="E202" i="3"/>
  <c r="F202" i="3" s="1"/>
  <c r="G202" i="3" s="1"/>
  <c r="R202" i="3" s="1"/>
  <c r="Q202" i="3"/>
  <c r="E203" i="3"/>
  <c r="F203" i="3"/>
  <c r="G203" i="3" s="1"/>
  <c r="Q203" i="3"/>
  <c r="E204" i="3"/>
  <c r="F204" i="3" s="1"/>
  <c r="G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Q207" i="3"/>
  <c r="E208" i="3"/>
  <c r="F208" i="3" s="1"/>
  <c r="G208" i="3" s="1"/>
  <c r="Q208" i="3"/>
  <c r="E209" i="3"/>
  <c r="F209" i="3" s="1"/>
  <c r="G209" i="3" s="1"/>
  <c r="Q209" i="3"/>
  <c r="E210" i="3"/>
  <c r="F210" i="3" s="1"/>
  <c r="G210" i="3" s="1"/>
  <c r="Q210" i="3"/>
  <c r="E211" i="3"/>
  <c r="F211" i="3" s="1"/>
  <c r="G211" i="3" s="1"/>
  <c r="Q211" i="3"/>
  <c r="E212" i="3"/>
  <c r="F212" i="3" s="1"/>
  <c r="G212" i="3" s="1"/>
  <c r="I212" i="3" s="1"/>
  <c r="Q212" i="3"/>
  <c r="E213" i="3"/>
  <c r="F213" i="3" s="1"/>
  <c r="G213" i="3" s="1"/>
  <c r="Q213" i="3"/>
  <c r="E214" i="3"/>
  <c r="F214" i="3" s="1"/>
  <c r="G214" i="3" s="1"/>
  <c r="I214" i="3" s="1"/>
  <c r="Q214" i="3"/>
  <c r="E215" i="3"/>
  <c r="F215" i="3" s="1"/>
  <c r="G215" i="3" s="1"/>
  <c r="R215" i="3" s="1"/>
  <c r="Q215" i="3"/>
  <c r="E216" i="3"/>
  <c r="F216" i="3" s="1"/>
  <c r="G216" i="3" s="1"/>
  <c r="Q216" i="3"/>
  <c r="E217" i="3"/>
  <c r="F217" i="3" s="1"/>
  <c r="G217" i="3" s="1"/>
  <c r="Q217" i="3"/>
  <c r="E218" i="3"/>
  <c r="F218" i="3" s="1"/>
  <c r="G218" i="3" s="1"/>
  <c r="I218" i="3" s="1"/>
  <c r="Q218" i="3"/>
  <c r="E219" i="3"/>
  <c r="F219" i="3" s="1"/>
  <c r="G219" i="3" s="1"/>
  <c r="Q219" i="3"/>
  <c r="E220" i="3"/>
  <c r="F220" i="3" s="1"/>
  <c r="G220" i="3" s="1"/>
  <c r="I220" i="3" s="1"/>
  <c r="Q220" i="3"/>
  <c r="E221" i="3"/>
  <c r="F221" i="3" s="1"/>
  <c r="G221" i="3" s="1"/>
  <c r="Q221" i="3"/>
  <c r="E222" i="3"/>
  <c r="F222" i="3" s="1"/>
  <c r="G222" i="3" s="1"/>
  <c r="I222" i="3" s="1"/>
  <c r="R222" i="3"/>
  <c r="Q222" i="3"/>
  <c r="E223" i="3"/>
  <c r="F223" i="3"/>
  <c r="G223" i="3" s="1"/>
  <c r="I223" i="3" s="1"/>
  <c r="Q223" i="3"/>
  <c r="E224" i="3"/>
  <c r="F224" i="3" s="1"/>
  <c r="G224" i="3" s="1"/>
  <c r="Q224" i="3"/>
  <c r="E225" i="3"/>
  <c r="F225" i="3" s="1"/>
  <c r="G225" i="3" s="1"/>
  <c r="R225" i="3" s="1"/>
  <c r="Q225" i="3"/>
  <c r="E226" i="3"/>
  <c r="F226" i="3"/>
  <c r="G226" i="3" s="1"/>
  <c r="Q226" i="3"/>
  <c r="E227" i="3"/>
  <c r="F227" i="3"/>
  <c r="G227" i="3" s="1"/>
  <c r="R227" i="3" s="1"/>
  <c r="Q227" i="3"/>
  <c r="E228" i="3"/>
  <c r="F228" i="3" s="1"/>
  <c r="G228" i="3" s="1"/>
  <c r="I228" i="3" s="1"/>
  <c r="Q228" i="3"/>
  <c r="E229" i="3"/>
  <c r="F229" i="3"/>
  <c r="G229" i="3" s="1"/>
  <c r="Q229" i="3"/>
  <c r="E230" i="3"/>
  <c r="F230" i="3" s="1"/>
  <c r="G230" i="3" s="1"/>
  <c r="I230" i="3" s="1"/>
  <c r="Q230" i="3"/>
  <c r="E231" i="3"/>
  <c r="F231" i="3" s="1"/>
  <c r="G231" i="3" s="1"/>
  <c r="Q231" i="3"/>
  <c r="E232" i="3"/>
  <c r="F232" i="3"/>
  <c r="G232" i="3" s="1"/>
  <c r="I232" i="3" s="1"/>
  <c r="Q232" i="3"/>
  <c r="E233" i="3"/>
  <c r="F233" i="3" s="1"/>
  <c r="G233" i="3" s="1"/>
  <c r="R233" i="3" s="1"/>
  <c r="Q233" i="3"/>
  <c r="E234" i="3"/>
  <c r="F234" i="3"/>
  <c r="G234" i="3" s="1"/>
  <c r="I234" i="3" s="1"/>
  <c r="Q234" i="3"/>
  <c r="E235" i="3"/>
  <c r="F235" i="3" s="1"/>
  <c r="G235" i="3" s="1"/>
  <c r="Q235" i="3"/>
  <c r="E236" i="3"/>
  <c r="F236" i="3" s="1"/>
  <c r="G236" i="3" s="1"/>
  <c r="I236" i="3" s="1"/>
  <c r="Q236" i="3"/>
  <c r="E237" i="3"/>
  <c r="F237" i="3"/>
  <c r="G237" i="3" s="1"/>
  <c r="Q237" i="3"/>
  <c r="E238" i="3"/>
  <c r="F238" i="3" s="1"/>
  <c r="G238" i="3" s="1"/>
  <c r="Q238" i="3"/>
  <c r="E239" i="3"/>
  <c r="F239" i="3" s="1"/>
  <c r="G239" i="3" s="1"/>
  <c r="Q239" i="3"/>
  <c r="E240" i="3"/>
  <c r="F240" i="3" s="1"/>
  <c r="G240" i="3" s="1"/>
  <c r="I240" i="3" s="1"/>
  <c r="Q240" i="3"/>
  <c r="E241" i="3"/>
  <c r="F241" i="3" s="1"/>
  <c r="G241" i="3" s="1"/>
  <c r="I241" i="3" s="1"/>
  <c r="Q241" i="3"/>
  <c r="E242" i="3"/>
  <c r="F242" i="3" s="1"/>
  <c r="G242" i="3" s="1"/>
  <c r="Q242" i="3"/>
  <c r="E243" i="3"/>
  <c r="F243" i="3" s="1"/>
  <c r="G243" i="3" s="1"/>
  <c r="Q243" i="3"/>
  <c r="E244" i="3"/>
  <c r="F244" i="3" s="1"/>
  <c r="G244" i="3" s="1"/>
  <c r="R244" i="3" s="1"/>
  <c r="Q244" i="3"/>
  <c r="E245" i="3"/>
  <c r="F245" i="3" s="1"/>
  <c r="G245" i="3" s="1"/>
  <c r="Q245" i="3"/>
  <c r="E246" i="3"/>
  <c r="F246" i="3" s="1"/>
  <c r="G246" i="3" s="1"/>
  <c r="Q246" i="3"/>
  <c r="E247" i="3"/>
  <c r="F247" i="3" s="1"/>
  <c r="G247" i="3" s="1"/>
  <c r="Q247" i="3"/>
  <c r="E248" i="3"/>
  <c r="F248" i="3"/>
  <c r="G248" i="3" s="1"/>
  <c r="Q248" i="3"/>
  <c r="E249" i="3"/>
  <c r="F249" i="3" s="1"/>
  <c r="G249" i="3"/>
  <c r="I249" i="3" s="1"/>
  <c r="Q249" i="3"/>
  <c r="E250" i="3"/>
  <c r="F250" i="3" s="1"/>
  <c r="G250" i="3" s="1"/>
  <c r="Q250" i="3"/>
  <c r="E251" i="3"/>
  <c r="F251" i="3" s="1"/>
  <c r="G251" i="3" s="1"/>
  <c r="Q251" i="3"/>
  <c r="E252" i="3"/>
  <c r="F252" i="3" s="1"/>
  <c r="G252" i="3" s="1"/>
  <c r="J252" i="3" s="1"/>
  <c r="Q252" i="3"/>
  <c r="E253" i="3"/>
  <c r="F253" i="3" s="1"/>
  <c r="G253" i="3" s="1"/>
  <c r="R253" i="3" s="1"/>
  <c r="Q253" i="3"/>
  <c r="E254" i="3"/>
  <c r="F254" i="3" s="1"/>
  <c r="G254" i="3" s="1"/>
  <c r="R254" i="3" s="1"/>
  <c r="Q254" i="3"/>
  <c r="E255" i="3"/>
  <c r="F255" i="3" s="1"/>
  <c r="G255" i="3" s="1"/>
  <c r="Q255" i="3"/>
  <c r="E256" i="3"/>
  <c r="F256" i="3" s="1"/>
  <c r="G256" i="3" s="1"/>
  <c r="I256" i="3" s="1"/>
  <c r="Q256" i="3"/>
  <c r="E257" i="3"/>
  <c r="F257" i="3" s="1"/>
  <c r="G257" i="3" s="1"/>
  <c r="Q257" i="3"/>
  <c r="E258" i="3"/>
  <c r="F258" i="3" s="1"/>
  <c r="G258" i="3" s="1"/>
  <c r="Q258" i="3"/>
  <c r="E259" i="3"/>
  <c r="F259" i="3"/>
  <c r="G259" i="3" s="1"/>
  <c r="Q259" i="3"/>
  <c r="E260" i="3"/>
  <c r="F260" i="3"/>
  <c r="G260" i="3" s="1"/>
  <c r="I260" i="3" s="1"/>
  <c r="Q260" i="3"/>
  <c r="E261" i="3"/>
  <c r="F261" i="3" s="1"/>
  <c r="G261" i="3" s="1"/>
  <c r="Q261" i="3"/>
  <c r="E262" i="3"/>
  <c r="F262" i="3" s="1"/>
  <c r="G262" i="3" s="1"/>
  <c r="R262" i="3" s="1"/>
  <c r="Q262" i="3"/>
  <c r="E263" i="3"/>
  <c r="F263" i="3" s="1"/>
  <c r="G263" i="3" s="1"/>
  <c r="R263" i="3" s="1"/>
  <c r="Q263" i="3"/>
  <c r="E264" i="3"/>
  <c r="F264" i="3" s="1"/>
  <c r="G264" i="3" s="1"/>
  <c r="Q264" i="3"/>
  <c r="E265" i="3"/>
  <c r="F265" i="3" s="1"/>
  <c r="G265" i="3" s="1"/>
  <c r="Q265" i="3"/>
  <c r="E266" i="3"/>
  <c r="F266" i="3" s="1"/>
  <c r="G266" i="3" s="1"/>
  <c r="Q266" i="3"/>
  <c r="E267" i="3"/>
  <c r="F267" i="3"/>
  <c r="G267" i="3" s="1"/>
  <c r="R267" i="3" s="1"/>
  <c r="Q267" i="3"/>
  <c r="E268" i="3"/>
  <c r="F268" i="3" s="1"/>
  <c r="G268" i="3" s="1"/>
  <c r="Q268" i="3"/>
  <c r="E269" i="3"/>
  <c r="F269" i="3" s="1"/>
  <c r="G269" i="3" s="1"/>
  <c r="Q269" i="3"/>
  <c r="E270" i="3"/>
  <c r="F270" i="3" s="1"/>
  <c r="G270" i="3" s="1"/>
  <c r="Q270" i="3"/>
  <c r="E271" i="3"/>
  <c r="F271" i="3" s="1"/>
  <c r="G271" i="3" s="1"/>
  <c r="Q271" i="3"/>
  <c r="E272" i="3"/>
  <c r="F272" i="3" s="1"/>
  <c r="G272" i="3" s="1"/>
  <c r="Q272" i="3"/>
  <c r="E273" i="3"/>
  <c r="F273" i="3" s="1"/>
  <c r="G273" i="3" s="1"/>
  <c r="Q273" i="3"/>
  <c r="E274" i="3"/>
  <c r="F274" i="3" s="1"/>
  <c r="G274" i="3" s="1"/>
  <c r="Q274" i="3"/>
  <c r="E275" i="3"/>
  <c r="F275" i="3" s="1"/>
  <c r="G275" i="3" s="1"/>
  <c r="Q275" i="3"/>
  <c r="E276" i="3"/>
  <c r="F276" i="3" s="1"/>
  <c r="G276" i="3" s="1"/>
  <c r="R276" i="3" s="1"/>
  <c r="Q276" i="3"/>
  <c r="E277" i="3"/>
  <c r="F277" i="3" s="1"/>
  <c r="G277" i="3" s="1"/>
  <c r="Q277" i="3"/>
  <c r="E278" i="3"/>
  <c r="F278" i="3" s="1"/>
  <c r="G278" i="3" s="1"/>
  <c r="R278" i="3" s="1"/>
  <c r="Q278" i="3"/>
  <c r="E279" i="3"/>
  <c r="F279" i="3"/>
  <c r="G279" i="3" s="1"/>
  <c r="R279" i="3" s="1"/>
  <c r="Q279" i="3"/>
  <c r="E280" i="3"/>
  <c r="F280" i="3" s="1"/>
  <c r="G280" i="3" s="1"/>
  <c r="R280" i="3" s="1"/>
  <c r="Q280" i="3"/>
  <c r="E281" i="3"/>
  <c r="F281" i="3"/>
  <c r="G281" i="3" s="1"/>
  <c r="Q281" i="3"/>
  <c r="E282" i="3"/>
  <c r="F282" i="3" s="1"/>
  <c r="G282" i="3" s="1"/>
  <c r="Q282" i="3"/>
  <c r="E283" i="3"/>
  <c r="F283" i="3"/>
  <c r="G283" i="3" s="1"/>
  <c r="Q283" i="3"/>
  <c r="E284" i="3"/>
  <c r="F284" i="3" s="1"/>
  <c r="G284" i="3" s="1"/>
  <c r="Q284" i="3"/>
  <c r="E285" i="3"/>
  <c r="F285" i="3" s="1"/>
  <c r="G285" i="3" s="1"/>
  <c r="Q285" i="3"/>
  <c r="E286" i="3"/>
  <c r="F286" i="3" s="1"/>
  <c r="G286" i="3" s="1"/>
  <c r="Q286" i="3"/>
  <c r="E287" i="3"/>
  <c r="F287" i="3" s="1"/>
  <c r="G287" i="3" s="1"/>
  <c r="Q287" i="3"/>
  <c r="E288" i="3"/>
  <c r="F288" i="3" s="1"/>
  <c r="G288" i="3" s="1"/>
  <c r="Q288" i="3"/>
  <c r="E289" i="3"/>
  <c r="F289" i="3" s="1"/>
  <c r="G289" i="3" s="1"/>
  <c r="Q289" i="3"/>
  <c r="E290" i="3"/>
  <c r="F290" i="3" s="1"/>
  <c r="G290" i="3" s="1"/>
  <c r="Q290" i="3"/>
  <c r="E291" i="3"/>
  <c r="F291" i="3" s="1"/>
  <c r="G291" i="3" s="1"/>
  <c r="S291" i="3" s="1"/>
  <c r="Q291" i="3"/>
  <c r="E292" i="3"/>
  <c r="F292" i="3" s="1"/>
  <c r="G292" i="3" s="1"/>
  <c r="R292" i="3" s="1"/>
  <c r="Q292" i="3"/>
  <c r="E293" i="3"/>
  <c r="F293" i="3" s="1"/>
  <c r="G293" i="3" s="1"/>
  <c r="Q293" i="3"/>
  <c r="E294" i="3"/>
  <c r="F294" i="3" s="1"/>
  <c r="G294" i="3" s="1"/>
  <c r="S294" i="3" s="1"/>
  <c r="Q294" i="3"/>
  <c r="E295" i="3"/>
  <c r="F295" i="3"/>
  <c r="G295" i="3" s="1"/>
  <c r="Q295" i="3"/>
  <c r="E296" i="3"/>
  <c r="F296" i="3" s="1"/>
  <c r="G296" i="3" s="1"/>
  <c r="S296" i="3" s="1"/>
  <c r="Q296" i="3"/>
  <c r="E297" i="3"/>
  <c r="F297" i="3"/>
  <c r="G297" i="3" s="1"/>
  <c r="Q297" i="3"/>
  <c r="E298" i="3"/>
  <c r="F298" i="3" s="1"/>
  <c r="G298" i="3" s="1"/>
  <c r="Q298" i="3"/>
  <c r="E299" i="3"/>
  <c r="F299" i="3"/>
  <c r="G299" i="3" s="1"/>
  <c r="K299" i="3" s="1"/>
  <c r="Q299" i="3"/>
  <c r="E300" i="3"/>
  <c r="F300" i="3" s="1"/>
  <c r="G300" i="3" s="1"/>
  <c r="Q300" i="3"/>
  <c r="E301" i="3"/>
  <c r="F301" i="3" s="1"/>
  <c r="G301" i="3" s="1"/>
  <c r="Q301" i="3"/>
  <c r="E302" i="3"/>
  <c r="F302" i="3" s="1"/>
  <c r="G302" i="3" s="1"/>
  <c r="Q302" i="3"/>
  <c r="E303" i="3"/>
  <c r="F303" i="3" s="1"/>
  <c r="G303" i="3" s="1"/>
  <c r="R303" i="3" s="1"/>
  <c r="Q303" i="3"/>
  <c r="E304" i="3"/>
  <c r="F304" i="3" s="1"/>
  <c r="G304" i="3" s="1"/>
  <c r="Q304" i="3"/>
  <c r="E305" i="3"/>
  <c r="F305" i="3" s="1"/>
  <c r="G305" i="3" s="1"/>
  <c r="Q305" i="3"/>
  <c r="A11" i="4"/>
  <c r="C11" i="4"/>
  <c r="D11" i="4"/>
  <c r="E11" i="4"/>
  <c r="G11" i="4"/>
  <c r="H11" i="4"/>
  <c r="B11" i="4"/>
  <c r="A12" i="4"/>
  <c r="B12" i="4"/>
  <c r="D12" i="4"/>
  <c r="G12" i="4"/>
  <c r="C12" i="4"/>
  <c r="E12" i="4"/>
  <c r="H12" i="4"/>
  <c r="A13" i="4"/>
  <c r="B13" i="4"/>
  <c r="C13" i="4"/>
  <c r="E13" i="4"/>
  <c r="D13" i="4"/>
  <c r="G13" i="4"/>
  <c r="H13" i="4"/>
  <c r="A14" i="4"/>
  <c r="C14" i="4"/>
  <c r="E14" i="4"/>
  <c r="D14" i="4"/>
  <c r="G14" i="4"/>
  <c r="H14" i="4"/>
  <c r="B14" i="4"/>
  <c r="A15" i="4"/>
  <c r="D15" i="4"/>
  <c r="E15" i="4"/>
  <c r="G15" i="4"/>
  <c r="C15" i="4"/>
  <c r="H15" i="4"/>
  <c r="B15" i="4"/>
  <c r="A16" i="4"/>
  <c r="B16" i="4"/>
  <c r="D16" i="4"/>
  <c r="G16" i="4"/>
  <c r="C16" i="4"/>
  <c r="E16" i="4"/>
  <c r="H16" i="4"/>
  <c r="A17" i="4"/>
  <c r="D17" i="4"/>
  <c r="G17" i="4"/>
  <c r="C17" i="4"/>
  <c r="H17" i="4"/>
  <c r="B17" i="4"/>
  <c r="A18" i="4"/>
  <c r="D18" i="4"/>
  <c r="G18" i="4"/>
  <c r="C18" i="4"/>
  <c r="E18" i="4"/>
  <c r="H18" i="4"/>
  <c r="B18" i="4"/>
  <c r="A19" i="4"/>
  <c r="C19" i="4"/>
  <c r="D19" i="4"/>
  <c r="E19" i="4"/>
  <c r="G19" i="4"/>
  <c r="H19" i="4"/>
  <c r="B19" i="4"/>
  <c r="A20" i="4"/>
  <c r="B20" i="4"/>
  <c r="D20" i="4"/>
  <c r="G20" i="4"/>
  <c r="C20" i="4"/>
  <c r="E20" i="4"/>
  <c r="H20" i="4"/>
  <c r="A21" i="4"/>
  <c r="B21" i="4"/>
  <c r="C21" i="4"/>
  <c r="E21" i="4"/>
  <c r="D21" i="4"/>
  <c r="G21" i="4"/>
  <c r="H21" i="4"/>
  <c r="A22" i="4"/>
  <c r="B22" i="4"/>
  <c r="C22" i="4"/>
  <c r="E22" i="4"/>
  <c r="D22" i="4"/>
  <c r="G22" i="4"/>
  <c r="H22" i="4"/>
  <c r="A23" i="4"/>
  <c r="C23" i="4"/>
  <c r="D23" i="4"/>
  <c r="E23" i="4"/>
  <c r="G23" i="4"/>
  <c r="H23" i="4"/>
  <c r="B23" i="4"/>
  <c r="A24" i="4"/>
  <c r="B24" i="4"/>
  <c r="D24" i="4"/>
  <c r="G24" i="4"/>
  <c r="C24" i="4"/>
  <c r="E24" i="4"/>
  <c r="H24" i="4"/>
  <c r="A25" i="4"/>
  <c r="D25" i="4"/>
  <c r="G25" i="4"/>
  <c r="C25" i="4"/>
  <c r="H25" i="4"/>
  <c r="B25" i="4"/>
  <c r="A26" i="4"/>
  <c r="D26" i="4"/>
  <c r="G26" i="4"/>
  <c r="C26" i="4"/>
  <c r="E26" i="4"/>
  <c r="H26" i="4"/>
  <c r="B26" i="4"/>
  <c r="A27" i="4"/>
  <c r="C27" i="4"/>
  <c r="D27" i="4"/>
  <c r="E27" i="4"/>
  <c r="G27" i="4"/>
  <c r="H27" i="4"/>
  <c r="B27" i="4"/>
  <c r="A28" i="4"/>
  <c r="B28" i="4"/>
  <c r="D28" i="4"/>
  <c r="G28" i="4"/>
  <c r="C28" i="4"/>
  <c r="E28" i="4"/>
  <c r="H28" i="4"/>
  <c r="A29" i="4"/>
  <c r="B29" i="4"/>
  <c r="C29" i="4"/>
  <c r="E29" i="4"/>
  <c r="D29" i="4"/>
  <c r="G29" i="4"/>
  <c r="H29" i="4"/>
  <c r="A30" i="4"/>
  <c r="B30" i="4"/>
  <c r="C30" i="4"/>
  <c r="E30" i="4"/>
  <c r="D30" i="4"/>
  <c r="G30" i="4"/>
  <c r="H30" i="4"/>
  <c r="A31" i="4"/>
  <c r="C31" i="4"/>
  <c r="D31" i="4"/>
  <c r="E31" i="4"/>
  <c r="G31" i="4"/>
  <c r="H31" i="4"/>
  <c r="B31" i="4"/>
  <c r="A32" i="4"/>
  <c r="B32" i="4"/>
  <c r="D32" i="4"/>
  <c r="G32" i="4"/>
  <c r="C32" i="4"/>
  <c r="E32" i="4"/>
  <c r="H32" i="4"/>
  <c r="A33" i="4"/>
  <c r="D33" i="4"/>
  <c r="G33" i="4"/>
  <c r="C33" i="4"/>
  <c r="H33" i="4"/>
  <c r="B33" i="4"/>
  <c r="A34" i="4"/>
  <c r="D34" i="4"/>
  <c r="G34" i="4"/>
  <c r="C34" i="4"/>
  <c r="E34" i="4"/>
  <c r="H34" i="4"/>
  <c r="B34" i="4"/>
  <c r="A35" i="4"/>
  <c r="C35" i="4"/>
  <c r="D35" i="4"/>
  <c r="E35" i="4"/>
  <c r="G35" i="4"/>
  <c r="H35" i="4"/>
  <c r="B35" i="4"/>
  <c r="A36" i="4"/>
  <c r="B36" i="4"/>
  <c r="D36" i="4"/>
  <c r="G36" i="4"/>
  <c r="C36" i="4"/>
  <c r="E36" i="4"/>
  <c r="H36" i="4"/>
  <c r="A37" i="4"/>
  <c r="B37" i="4"/>
  <c r="C37" i="4"/>
  <c r="E37" i="4"/>
  <c r="D37" i="4"/>
  <c r="G37" i="4"/>
  <c r="H37" i="4"/>
  <c r="A38" i="4"/>
  <c r="B38" i="4"/>
  <c r="C38" i="4"/>
  <c r="E38" i="4"/>
  <c r="D38" i="4"/>
  <c r="G38" i="4"/>
  <c r="H38" i="4"/>
  <c r="A39" i="4"/>
  <c r="C39" i="4"/>
  <c r="D39" i="4"/>
  <c r="E39" i="4"/>
  <c r="G39" i="4"/>
  <c r="H39" i="4"/>
  <c r="B39" i="4"/>
  <c r="A40" i="4"/>
  <c r="B40" i="4"/>
  <c r="D40" i="4"/>
  <c r="G40" i="4"/>
  <c r="C40" i="4"/>
  <c r="E40" i="4"/>
  <c r="H40" i="4"/>
  <c r="A41" i="4"/>
  <c r="D41" i="4"/>
  <c r="G41" i="4"/>
  <c r="C41" i="4"/>
  <c r="H41" i="4"/>
  <c r="B41" i="4"/>
  <c r="A42" i="4"/>
  <c r="D42" i="4"/>
  <c r="G42" i="4"/>
  <c r="C42" i="4"/>
  <c r="E42" i="4"/>
  <c r="H42" i="4"/>
  <c r="B42" i="4"/>
  <c r="A43" i="4"/>
  <c r="C43" i="4"/>
  <c r="D43" i="4"/>
  <c r="E43" i="4"/>
  <c r="G43" i="4"/>
  <c r="H43" i="4"/>
  <c r="B43" i="4"/>
  <c r="A44" i="4"/>
  <c r="B44" i="4"/>
  <c r="D44" i="4"/>
  <c r="G44" i="4"/>
  <c r="C44" i="4"/>
  <c r="E44" i="4"/>
  <c r="H44" i="4"/>
  <c r="A45" i="4"/>
  <c r="B45" i="4"/>
  <c r="C45" i="4"/>
  <c r="E45" i="4"/>
  <c r="D45" i="4"/>
  <c r="G45" i="4"/>
  <c r="H45" i="4"/>
  <c r="A46" i="4"/>
  <c r="B46" i="4"/>
  <c r="C46" i="4"/>
  <c r="E46" i="4"/>
  <c r="D46" i="4"/>
  <c r="G46" i="4"/>
  <c r="H46" i="4"/>
  <c r="A47" i="4"/>
  <c r="C47" i="4"/>
  <c r="D47" i="4"/>
  <c r="E47" i="4"/>
  <c r="G47" i="4"/>
  <c r="H47" i="4"/>
  <c r="B47" i="4"/>
  <c r="A48" i="4"/>
  <c r="B48" i="4"/>
  <c r="D48" i="4"/>
  <c r="G48" i="4"/>
  <c r="C48" i="4"/>
  <c r="E48" i="4"/>
  <c r="H48" i="4"/>
  <c r="A49" i="4"/>
  <c r="D49" i="4"/>
  <c r="G49" i="4"/>
  <c r="C49" i="4"/>
  <c r="H49" i="4"/>
  <c r="B49" i="4"/>
  <c r="A50" i="4"/>
  <c r="D50" i="4"/>
  <c r="G50" i="4"/>
  <c r="C50" i="4"/>
  <c r="E50" i="4"/>
  <c r="H50" i="4"/>
  <c r="B50" i="4"/>
  <c r="A51" i="4"/>
  <c r="C51" i="4"/>
  <c r="D51" i="4"/>
  <c r="E51" i="4"/>
  <c r="G51" i="4"/>
  <c r="H51" i="4"/>
  <c r="B51" i="4"/>
  <c r="A52" i="4"/>
  <c r="B52" i="4"/>
  <c r="D52" i="4"/>
  <c r="G52" i="4"/>
  <c r="C52" i="4"/>
  <c r="E52" i="4"/>
  <c r="H52" i="4"/>
  <c r="A53" i="4"/>
  <c r="B53" i="4"/>
  <c r="C53" i="4"/>
  <c r="E53" i="4"/>
  <c r="D53" i="4"/>
  <c r="G53" i="4"/>
  <c r="H53" i="4"/>
  <c r="A54" i="4"/>
  <c r="B54" i="4"/>
  <c r="C54" i="4"/>
  <c r="E54" i="4"/>
  <c r="D54" i="4"/>
  <c r="G54" i="4"/>
  <c r="H54" i="4"/>
  <c r="A55" i="4"/>
  <c r="C55" i="4"/>
  <c r="D55" i="4"/>
  <c r="E55" i="4"/>
  <c r="G55" i="4"/>
  <c r="H55" i="4"/>
  <c r="B55" i="4"/>
  <c r="A56" i="4"/>
  <c r="B56" i="4"/>
  <c r="D56" i="4"/>
  <c r="G56" i="4"/>
  <c r="C56" i="4"/>
  <c r="E56" i="4"/>
  <c r="H56" i="4"/>
  <c r="A57" i="4"/>
  <c r="D57" i="4"/>
  <c r="G57" i="4"/>
  <c r="C57" i="4"/>
  <c r="H57" i="4"/>
  <c r="B57" i="4"/>
  <c r="A58" i="4"/>
  <c r="D58" i="4"/>
  <c r="G58" i="4"/>
  <c r="C58" i="4"/>
  <c r="E58" i="4"/>
  <c r="H58" i="4"/>
  <c r="B58" i="4"/>
  <c r="A59" i="4"/>
  <c r="C59" i="4"/>
  <c r="D59" i="4"/>
  <c r="G59" i="4"/>
  <c r="H59" i="4"/>
  <c r="B59" i="4"/>
  <c r="A60" i="4"/>
  <c r="B60" i="4"/>
  <c r="D60" i="4"/>
  <c r="G60" i="4"/>
  <c r="C60" i="4"/>
  <c r="E60" i="4"/>
  <c r="H60" i="4"/>
  <c r="A61" i="4"/>
  <c r="B61" i="4"/>
  <c r="C61" i="4"/>
  <c r="E61" i="4"/>
  <c r="D61" i="4"/>
  <c r="G61" i="4"/>
  <c r="H61" i="4"/>
  <c r="A62" i="4"/>
  <c r="B62" i="4"/>
  <c r="C62" i="4"/>
  <c r="D62" i="4"/>
  <c r="G62" i="4"/>
  <c r="H62" i="4"/>
  <c r="A63" i="4"/>
  <c r="C63" i="4"/>
  <c r="D63" i="4"/>
  <c r="E63" i="4"/>
  <c r="G63" i="4"/>
  <c r="H63" i="4"/>
  <c r="B63" i="4"/>
  <c r="A64" i="4"/>
  <c r="B64" i="4"/>
  <c r="D64" i="4"/>
  <c r="E64" i="4"/>
  <c r="G64" i="4"/>
  <c r="C64" i="4"/>
  <c r="H64" i="4"/>
  <c r="A65" i="4"/>
  <c r="D65" i="4"/>
  <c r="G65" i="4"/>
  <c r="C65" i="4"/>
  <c r="E65" i="4"/>
  <c r="H65" i="4"/>
  <c r="B65" i="4"/>
  <c r="A66" i="4"/>
  <c r="D66" i="4"/>
  <c r="G66" i="4"/>
  <c r="C66" i="4"/>
  <c r="H66" i="4"/>
  <c r="B66" i="4"/>
  <c r="A67" i="4"/>
  <c r="C67" i="4"/>
  <c r="D67" i="4"/>
  <c r="E67" i="4"/>
  <c r="G67" i="4"/>
  <c r="H67" i="4"/>
  <c r="B67" i="4"/>
  <c r="A68" i="4"/>
  <c r="B68" i="4"/>
  <c r="D68" i="4"/>
  <c r="G68" i="4"/>
  <c r="C68" i="4"/>
  <c r="H68" i="4"/>
  <c r="A69" i="4"/>
  <c r="B69" i="4"/>
  <c r="C69" i="4"/>
  <c r="E69" i="4"/>
  <c r="D69" i="4"/>
  <c r="G69" i="4"/>
  <c r="H69" i="4"/>
  <c r="A70" i="4"/>
  <c r="B70" i="4"/>
  <c r="C70" i="4"/>
  <c r="D70" i="4"/>
  <c r="G70" i="4"/>
  <c r="H70" i="4"/>
  <c r="A71" i="4"/>
  <c r="C71" i="4"/>
  <c r="D71" i="4"/>
  <c r="E71" i="4"/>
  <c r="G71" i="4"/>
  <c r="H71" i="4"/>
  <c r="B71" i="4"/>
  <c r="A72" i="4"/>
  <c r="B72" i="4"/>
  <c r="D72" i="4"/>
  <c r="E72" i="4"/>
  <c r="G72" i="4"/>
  <c r="C72" i="4"/>
  <c r="H72" i="4"/>
  <c r="A73" i="4"/>
  <c r="D73" i="4"/>
  <c r="G73" i="4"/>
  <c r="C73" i="4"/>
  <c r="E73" i="4"/>
  <c r="H73" i="4"/>
  <c r="B73" i="4"/>
  <c r="A74" i="4"/>
  <c r="D74" i="4"/>
  <c r="G74" i="4"/>
  <c r="C74" i="4"/>
  <c r="E74" i="4"/>
  <c r="H74" i="4"/>
  <c r="B74" i="4"/>
  <c r="A75" i="4"/>
  <c r="C75" i="4"/>
  <c r="D75" i="4"/>
  <c r="E75" i="4"/>
  <c r="G75" i="4"/>
  <c r="H75" i="4"/>
  <c r="B75" i="4"/>
  <c r="A76" i="4"/>
  <c r="B76" i="4"/>
  <c r="D76" i="4"/>
  <c r="G76" i="4"/>
  <c r="C76" i="4"/>
  <c r="E76" i="4"/>
  <c r="H76" i="4"/>
  <c r="A77" i="4"/>
  <c r="B77" i="4"/>
  <c r="D77" i="4"/>
  <c r="F77" i="4"/>
  <c r="G77" i="4"/>
  <c r="C77" i="4"/>
  <c r="E77" i="4"/>
  <c r="H77" i="4"/>
  <c r="A78" i="4"/>
  <c r="B78" i="4"/>
  <c r="C78" i="4"/>
  <c r="E78" i="4"/>
  <c r="D78" i="4"/>
  <c r="F78" i="4"/>
  <c r="G78" i="4"/>
  <c r="H78" i="4"/>
  <c r="A79" i="4"/>
  <c r="B79" i="4"/>
  <c r="D79" i="4"/>
  <c r="F79" i="4"/>
  <c r="G79" i="4"/>
  <c r="C79" i="4"/>
  <c r="H79" i="4"/>
  <c r="A80" i="4"/>
  <c r="B80" i="4"/>
  <c r="D80" i="4"/>
  <c r="F80" i="4"/>
  <c r="G80" i="4"/>
  <c r="C80" i="4"/>
  <c r="E80" i="4"/>
  <c r="H80" i="4"/>
  <c r="A81" i="4"/>
  <c r="B81" i="4"/>
  <c r="C81" i="4"/>
  <c r="E81" i="4"/>
  <c r="D81" i="4"/>
  <c r="F81" i="4"/>
  <c r="G81" i="4"/>
  <c r="H81" i="4"/>
  <c r="A82" i="4"/>
  <c r="C82" i="4"/>
  <c r="D82" i="4"/>
  <c r="G82" i="4"/>
  <c r="H82" i="4"/>
  <c r="B82" i="4"/>
  <c r="A83" i="4"/>
  <c r="B83" i="4"/>
  <c r="C83" i="4"/>
  <c r="E83" i="4"/>
  <c r="D83" i="4"/>
  <c r="G83" i="4"/>
  <c r="H83" i="4"/>
  <c r="A84" i="4"/>
  <c r="C84" i="4"/>
  <c r="D84" i="4"/>
  <c r="E84" i="4"/>
  <c r="G84" i="4"/>
  <c r="H84" i="4"/>
  <c r="B84" i="4"/>
  <c r="A85" i="4"/>
  <c r="B85" i="4"/>
  <c r="D85" i="4"/>
  <c r="G85" i="4"/>
  <c r="C85" i="4"/>
  <c r="E85" i="4"/>
  <c r="H85" i="4"/>
  <c r="A86" i="4"/>
  <c r="D86" i="4"/>
  <c r="G86" i="4"/>
  <c r="C86" i="4"/>
  <c r="H86" i="4"/>
  <c r="B86" i="4"/>
  <c r="A87" i="4"/>
  <c r="D87" i="4"/>
  <c r="G87" i="4"/>
  <c r="C87" i="4"/>
  <c r="E87" i="4"/>
  <c r="H87" i="4"/>
  <c r="B87" i="4"/>
  <c r="A88" i="4"/>
  <c r="C88" i="4"/>
  <c r="D88" i="4"/>
  <c r="E88" i="4"/>
  <c r="G88" i="4"/>
  <c r="H88" i="4"/>
  <c r="B88" i="4"/>
  <c r="A89" i="4"/>
  <c r="B89" i="4"/>
  <c r="D89" i="4"/>
  <c r="G89" i="4"/>
  <c r="C89" i="4"/>
  <c r="H89" i="4"/>
  <c r="A90" i="4"/>
  <c r="B90" i="4"/>
  <c r="C90" i="4"/>
  <c r="E90" i="4"/>
  <c r="D90" i="4"/>
  <c r="G90" i="4"/>
  <c r="H90" i="4"/>
  <c r="A91" i="4"/>
  <c r="B91" i="4"/>
  <c r="C91" i="4"/>
  <c r="E91" i="4"/>
  <c r="D91" i="4"/>
  <c r="G91" i="4"/>
  <c r="H91" i="4"/>
  <c r="A92" i="4"/>
  <c r="C92" i="4"/>
  <c r="D92" i="4"/>
  <c r="G92" i="4"/>
  <c r="H92" i="4"/>
  <c r="B92" i="4"/>
  <c r="A93" i="4"/>
  <c r="B93" i="4"/>
  <c r="D93" i="4"/>
  <c r="G93" i="4"/>
  <c r="C93" i="4"/>
  <c r="E93" i="4"/>
  <c r="H93" i="4"/>
  <c r="A94" i="4"/>
  <c r="D94" i="4"/>
  <c r="G94" i="4"/>
  <c r="C94" i="4"/>
  <c r="E94" i="4"/>
  <c r="H94" i="4"/>
  <c r="B94" i="4"/>
  <c r="A95" i="4"/>
  <c r="D95" i="4"/>
  <c r="G95" i="4"/>
  <c r="C95" i="4"/>
  <c r="H95" i="4"/>
  <c r="B95" i="4"/>
  <c r="A96" i="4"/>
  <c r="C96" i="4"/>
  <c r="D96" i="4"/>
  <c r="E96" i="4"/>
  <c r="G96" i="4"/>
  <c r="H96" i="4"/>
  <c r="B96" i="4"/>
  <c r="A97" i="4"/>
  <c r="B97" i="4"/>
  <c r="D97" i="4"/>
  <c r="G97" i="4"/>
  <c r="C97" i="4"/>
  <c r="E97" i="4"/>
  <c r="H97" i="4"/>
  <c r="A98" i="4"/>
  <c r="B98" i="4"/>
  <c r="C98" i="4"/>
  <c r="E98" i="4"/>
  <c r="D98" i="4"/>
  <c r="G98" i="4"/>
  <c r="H98" i="4"/>
  <c r="A99" i="4"/>
  <c r="B99" i="4"/>
  <c r="C99" i="4"/>
  <c r="D99" i="4"/>
  <c r="E99" i="4"/>
  <c r="G99" i="4"/>
  <c r="H99" i="4"/>
  <c r="A100" i="4"/>
  <c r="D100" i="4"/>
  <c r="G100" i="4"/>
  <c r="C100" i="4"/>
  <c r="E100" i="4"/>
  <c r="H100" i="4"/>
  <c r="B100" i="4"/>
  <c r="A101" i="4"/>
  <c r="B101" i="4"/>
  <c r="D101" i="4"/>
  <c r="E101" i="4"/>
  <c r="G101" i="4"/>
  <c r="C101" i="4"/>
  <c r="H101" i="4"/>
  <c r="A102" i="4"/>
  <c r="C102" i="4"/>
  <c r="D102" i="4"/>
  <c r="G102" i="4"/>
  <c r="H102" i="4"/>
  <c r="B102" i="4"/>
  <c r="A103" i="4"/>
  <c r="D103" i="4"/>
  <c r="G103" i="4"/>
  <c r="C103" i="4"/>
  <c r="E103" i="4"/>
  <c r="H103" i="4"/>
  <c r="B103" i="4"/>
  <c r="A104" i="4"/>
  <c r="C104" i="4"/>
  <c r="E104" i="4"/>
  <c r="D104" i="4"/>
  <c r="G104" i="4"/>
  <c r="H104" i="4"/>
  <c r="B104" i="4"/>
  <c r="A105" i="4"/>
  <c r="B105" i="4"/>
  <c r="C105" i="4"/>
  <c r="E105" i="4"/>
  <c r="D105" i="4"/>
  <c r="G105" i="4"/>
  <c r="H105" i="4"/>
  <c r="A106" i="4"/>
  <c r="B106" i="4"/>
  <c r="C106" i="4"/>
  <c r="D106" i="4"/>
  <c r="E106" i="4"/>
  <c r="G106" i="4"/>
  <c r="H106" i="4"/>
  <c r="A107" i="4"/>
  <c r="B107" i="4"/>
  <c r="C107" i="4"/>
  <c r="E107" i="4"/>
  <c r="D107" i="4"/>
  <c r="G107" i="4"/>
  <c r="H107" i="4"/>
  <c r="A108" i="4"/>
  <c r="D108" i="4"/>
  <c r="G108" i="4"/>
  <c r="C108" i="4"/>
  <c r="H108" i="4"/>
  <c r="B108" i="4"/>
  <c r="A109" i="4"/>
  <c r="D109" i="4"/>
  <c r="G109" i="4"/>
  <c r="C109" i="4"/>
  <c r="E109" i="4"/>
  <c r="H109" i="4"/>
  <c r="B109" i="4"/>
  <c r="A110" i="4"/>
  <c r="C110" i="4"/>
  <c r="E110" i="4"/>
  <c r="D110" i="4"/>
  <c r="G110" i="4"/>
  <c r="H110" i="4"/>
  <c r="B110" i="4"/>
  <c r="A111" i="4"/>
  <c r="B111" i="4"/>
  <c r="D111" i="4"/>
  <c r="G111" i="4"/>
  <c r="C111" i="4"/>
  <c r="H111" i="4"/>
  <c r="A112" i="4"/>
  <c r="B112" i="4"/>
  <c r="C112" i="4"/>
  <c r="E112" i="4"/>
  <c r="D112" i="4"/>
  <c r="G112" i="4"/>
  <c r="H112" i="4"/>
  <c r="A113" i="4"/>
  <c r="B113" i="4"/>
  <c r="C113" i="4"/>
  <c r="E113" i="4"/>
  <c r="D113" i="4"/>
  <c r="G113" i="4"/>
  <c r="H113" i="4"/>
  <c r="A114" i="4"/>
  <c r="B114" i="4"/>
  <c r="D114" i="4"/>
  <c r="G114" i="4"/>
  <c r="C114" i="4"/>
  <c r="E114" i="4"/>
  <c r="H114" i="4"/>
  <c r="A115" i="4"/>
  <c r="B115" i="4"/>
  <c r="D115" i="4"/>
  <c r="G115" i="4"/>
  <c r="C115" i="4"/>
  <c r="E115" i="4"/>
  <c r="H115" i="4"/>
  <c r="A116" i="4"/>
  <c r="C116" i="4"/>
  <c r="D116" i="4"/>
  <c r="G116" i="4"/>
  <c r="H116" i="4"/>
  <c r="B116" i="4"/>
  <c r="A117" i="4"/>
  <c r="B117" i="4"/>
  <c r="D117" i="4"/>
  <c r="G117" i="4"/>
  <c r="C117" i="4"/>
  <c r="E117" i="4"/>
  <c r="H117" i="4"/>
  <c r="A118" i="4"/>
  <c r="B118" i="4"/>
  <c r="C118" i="4"/>
  <c r="D118" i="4"/>
  <c r="G118" i="4"/>
  <c r="H118" i="4"/>
  <c r="A119" i="4"/>
  <c r="C119" i="4"/>
  <c r="D119" i="4"/>
  <c r="G119" i="4"/>
  <c r="H119" i="4"/>
  <c r="B119" i="4"/>
  <c r="A120" i="4"/>
  <c r="B120" i="4"/>
  <c r="C120" i="4"/>
  <c r="D120" i="4"/>
  <c r="E120" i="4"/>
  <c r="G120" i="4"/>
  <c r="H120" i="4"/>
  <c r="A121" i="4"/>
  <c r="B121" i="4"/>
  <c r="D121" i="4"/>
  <c r="G121" i="4"/>
  <c r="C121" i="4"/>
  <c r="E121" i="4"/>
  <c r="H121" i="4"/>
  <c r="A122" i="4"/>
  <c r="C122" i="4"/>
  <c r="D122" i="4"/>
  <c r="G122" i="4"/>
  <c r="H122" i="4"/>
  <c r="B122" i="4"/>
  <c r="A123" i="4"/>
  <c r="B123" i="4"/>
  <c r="D123" i="4"/>
  <c r="G123" i="4"/>
  <c r="C123" i="4"/>
  <c r="E123" i="4"/>
  <c r="H123" i="4"/>
  <c r="A124" i="4"/>
  <c r="B124" i="4"/>
  <c r="D124" i="4"/>
  <c r="G124" i="4"/>
  <c r="C124" i="4"/>
  <c r="E124" i="4"/>
  <c r="H124" i="4"/>
  <c r="A125" i="4"/>
  <c r="B125" i="4"/>
  <c r="C125" i="4"/>
  <c r="E125" i="4"/>
  <c r="D125" i="4"/>
  <c r="G125" i="4"/>
  <c r="H125" i="4"/>
  <c r="A126" i="4"/>
  <c r="C126" i="4"/>
  <c r="E126" i="4"/>
  <c r="D126" i="4"/>
  <c r="G126" i="4"/>
  <c r="H126" i="4"/>
  <c r="B126" i="4"/>
  <c r="A127" i="4"/>
  <c r="B127" i="4"/>
  <c r="D127" i="4"/>
  <c r="G127" i="4"/>
  <c r="C127" i="4"/>
  <c r="E127" i="4"/>
  <c r="H127" i="4"/>
  <c r="A128" i="4"/>
  <c r="B128" i="4"/>
  <c r="D128" i="4"/>
  <c r="G128" i="4"/>
  <c r="C128" i="4"/>
  <c r="H128" i="4"/>
  <c r="A129" i="4"/>
  <c r="D129" i="4"/>
  <c r="G129" i="4"/>
  <c r="C129" i="4"/>
  <c r="E129" i="4"/>
  <c r="H129" i="4"/>
  <c r="B129" i="4"/>
  <c r="A130" i="4"/>
  <c r="C130" i="4"/>
  <c r="E130" i="4"/>
  <c r="D130" i="4"/>
  <c r="G130" i="4"/>
  <c r="H130" i="4"/>
  <c r="B130" i="4"/>
  <c r="A131" i="4"/>
  <c r="B131" i="4"/>
  <c r="D131" i="4"/>
  <c r="G131" i="4"/>
  <c r="C131" i="4"/>
  <c r="E131" i="4"/>
  <c r="H131" i="4"/>
  <c r="A132" i="4"/>
  <c r="B132" i="4"/>
  <c r="D132" i="4"/>
  <c r="G132" i="4"/>
  <c r="C132" i="4"/>
  <c r="E132" i="4"/>
  <c r="H132" i="4"/>
  <c r="A133" i="4"/>
  <c r="B133" i="4"/>
  <c r="C133" i="4"/>
  <c r="E133" i="4"/>
  <c r="D133" i="4"/>
  <c r="G133" i="4"/>
  <c r="H133" i="4"/>
  <c r="A134" i="4"/>
  <c r="C134" i="4"/>
  <c r="E134" i="4"/>
  <c r="D134" i="4"/>
  <c r="G134" i="4"/>
  <c r="H134" i="4"/>
  <c r="B134" i="4"/>
  <c r="A135" i="4"/>
  <c r="B135" i="4"/>
  <c r="D135" i="4"/>
  <c r="G135" i="4"/>
  <c r="C135" i="4"/>
  <c r="E135" i="4"/>
  <c r="H135" i="4"/>
  <c r="A136" i="4"/>
  <c r="B136" i="4"/>
  <c r="D136" i="4"/>
  <c r="G136" i="4"/>
  <c r="C136" i="4"/>
  <c r="E136" i="4"/>
  <c r="H136" i="4"/>
  <c r="A137" i="4"/>
  <c r="D137" i="4"/>
  <c r="G137" i="4"/>
  <c r="C137" i="4"/>
  <c r="H137" i="4"/>
  <c r="B137" i="4"/>
  <c r="A138" i="4"/>
  <c r="C138" i="4"/>
  <c r="E138" i="4"/>
  <c r="D138" i="4"/>
  <c r="G138" i="4"/>
  <c r="H138" i="4"/>
  <c r="B138" i="4"/>
  <c r="A139" i="4"/>
  <c r="B139" i="4"/>
  <c r="D139" i="4"/>
  <c r="G139" i="4"/>
  <c r="C139" i="4"/>
  <c r="E139" i="4"/>
  <c r="H139" i="4"/>
  <c r="A140" i="4"/>
  <c r="B140" i="4"/>
  <c r="D140" i="4"/>
  <c r="G140" i="4"/>
  <c r="C140" i="4"/>
  <c r="E140" i="4"/>
  <c r="H140" i="4"/>
  <c r="A141" i="4"/>
  <c r="B141" i="4"/>
  <c r="C141" i="4"/>
  <c r="E141" i="4"/>
  <c r="D141" i="4"/>
  <c r="G141" i="4"/>
  <c r="H141" i="4"/>
  <c r="A142" i="4"/>
  <c r="C142" i="4"/>
  <c r="E142" i="4"/>
  <c r="D142" i="4"/>
  <c r="G142" i="4"/>
  <c r="H142" i="4"/>
  <c r="B142" i="4"/>
  <c r="A143" i="4"/>
  <c r="B143" i="4"/>
  <c r="D143" i="4"/>
  <c r="G143" i="4"/>
  <c r="C143" i="4"/>
  <c r="E143" i="4"/>
  <c r="H143" i="4"/>
  <c r="A144" i="4"/>
  <c r="B144" i="4"/>
  <c r="D144" i="4"/>
  <c r="G144" i="4"/>
  <c r="C144" i="4"/>
  <c r="E144" i="4"/>
  <c r="H144" i="4"/>
  <c r="A145" i="4"/>
  <c r="D145" i="4"/>
  <c r="G145" i="4"/>
  <c r="C145" i="4"/>
  <c r="E145" i="4"/>
  <c r="H145" i="4"/>
  <c r="B145" i="4"/>
  <c r="A146" i="4"/>
  <c r="C146" i="4"/>
  <c r="E146" i="4"/>
  <c r="D146" i="4"/>
  <c r="G146" i="4"/>
  <c r="H146" i="4"/>
  <c r="B146" i="4"/>
  <c r="A147" i="4"/>
  <c r="B147" i="4"/>
  <c r="D147" i="4"/>
  <c r="G147" i="4"/>
  <c r="C147" i="4"/>
  <c r="E147" i="4"/>
  <c r="H147" i="4"/>
  <c r="A148" i="4"/>
  <c r="B148" i="4"/>
  <c r="D148" i="4"/>
  <c r="G148" i="4"/>
  <c r="C148" i="4"/>
  <c r="E148" i="4"/>
  <c r="H148" i="4"/>
  <c r="A149" i="4"/>
  <c r="B149" i="4"/>
  <c r="C149" i="4"/>
  <c r="E149" i="4"/>
  <c r="D149" i="4"/>
  <c r="G149" i="4"/>
  <c r="H149" i="4"/>
  <c r="A150" i="4"/>
  <c r="C150" i="4"/>
  <c r="E150" i="4"/>
  <c r="D150" i="4"/>
  <c r="G150" i="4"/>
  <c r="H150" i="4"/>
  <c r="B150" i="4"/>
  <c r="A151" i="4"/>
  <c r="B151" i="4"/>
  <c r="D151" i="4"/>
  <c r="G151" i="4"/>
  <c r="C151" i="4"/>
  <c r="E151" i="4"/>
  <c r="H151" i="4"/>
  <c r="A152" i="4"/>
  <c r="B152" i="4"/>
  <c r="D152" i="4"/>
  <c r="G152" i="4"/>
  <c r="C152" i="4"/>
  <c r="E152" i="4"/>
  <c r="H152" i="4"/>
  <c r="A153" i="4"/>
  <c r="D153" i="4"/>
  <c r="G153" i="4"/>
  <c r="C153" i="4"/>
  <c r="E153" i="4"/>
  <c r="H153" i="4"/>
  <c r="B153" i="4"/>
  <c r="A154" i="4"/>
  <c r="C154" i="4"/>
  <c r="E154" i="4"/>
  <c r="D154" i="4"/>
  <c r="G154" i="4"/>
  <c r="H154" i="4"/>
  <c r="B154" i="4"/>
  <c r="A155" i="4"/>
  <c r="B155" i="4"/>
  <c r="D155" i="4"/>
  <c r="G155" i="4"/>
  <c r="C155" i="4"/>
  <c r="E155" i="4"/>
  <c r="H155" i="4"/>
  <c r="A156" i="4"/>
  <c r="B156" i="4"/>
  <c r="D156" i="4"/>
  <c r="G156" i="4"/>
  <c r="C156" i="4"/>
  <c r="E156" i="4"/>
  <c r="H156" i="4"/>
  <c r="A157" i="4"/>
  <c r="B157" i="4"/>
  <c r="C157" i="4"/>
  <c r="D157" i="4"/>
  <c r="G157" i="4"/>
  <c r="H157" i="4"/>
  <c r="A158" i="4"/>
  <c r="C158" i="4"/>
  <c r="E158" i="4"/>
  <c r="D158" i="4"/>
  <c r="G158" i="4"/>
  <c r="H158" i="4"/>
  <c r="B158" i="4"/>
  <c r="A159" i="4"/>
  <c r="B159" i="4"/>
  <c r="D159" i="4"/>
  <c r="G159" i="4"/>
  <c r="C159" i="4"/>
  <c r="E159" i="4"/>
  <c r="H159" i="4"/>
  <c r="A160" i="4"/>
  <c r="B160" i="4"/>
  <c r="D160" i="4"/>
  <c r="G160" i="4"/>
  <c r="C160" i="4"/>
  <c r="E160" i="4"/>
  <c r="H160" i="4"/>
  <c r="A161" i="4"/>
  <c r="D161" i="4"/>
  <c r="G161" i="4"/>
  <c r="C161" i="4"/>
  <c r="E161" i="4"/>
  <c r="H161" i="4"/>
  <c r="B161" i="4"/>
  <c r="A162" i="4"/>
  <c r="C162" i="4"/>
  <c r="E162" i="4"/>
  <c r="D162" i="4"/>
  <c r="G162" i="4"/>
  <c r="H162" i="4"/>
  <c r="B162" i="4"/>
  <c r="A163" i="4"/>
  <c r="B163" i="4"/>
  <c r="D163" i="4"/>
  <c r="G163" i="4"/>
  <c r="C163" i="4"/>
  <c r="E163" i="4"/>
  <c r="H163" i="4"/>
  <c r="A164" i="4"/>
  <c r="B164" i="4"/>
  <c r="D164" i="4"/>
  <c r="G164" i="4"/>
  <c r="C164" i="4"/>
  <c r="E164" i="4"/>
  <c r="H164" i="4"/>
  <c r="A165" i="4"/>
  <c r="B165" i="4"/>
  <c r="C165" i="4"/>
  <c r="D165" i="4"/>
  <c r="G165" i="4"/>
  <c r="H165" i="4"/>
  <c r="A166" i="4"/>
  <c r="C166" i="4"/>
  <c r="E166" i="4"/>
  <c r="D166" i="4"/>
  <c r="G166" i="4"/>
  <c r="H166" i="4"/>
  <c r="B166" i="4"/>
  <c r="A167" i="4"/>
  <c r="B167" i="4"/>
  <c r="D167" i="4"/>
  <c r="G167" i="4"/>
  <c r="C167" i="4"/>
  <c r="E167" i="4"/>
  <c r="H167" i="4"/>
  <c r="A168" i="4"/>
  <c r="B168" i="4"/>
  <c r="D168" i="4"/>
  <c r="G168" i="4"/>
  <c r="C168" i="4"/>
  <c r="H168" i="4"/>
  <c r="A169" i="4"/>
  <c r="D169" i="4"/>
  <c r="G169" i="4"/>
  <c r="C169" i="4"/>
  <c r="E169" i="4"/>
  <c r="H169" i="4"/>
  <c r="B169" i="4"/>
  <c r="A170" i="4"/>
  <c r="C170" i="4"/>
  <c r="E170" i="4"/>
  <c r="D170" i="4"/>
  <c r="G170" i="4"/>
  <c r="H170" i="4"/>
  <c r="B170" i="4"/>
  <c r="A171" i="4"/>
  <c r="B171" i="4"/>
  <c r="D171" i="4"/>
  <c r="G171" i="4"/>
  <c r="C171" i="4"/>
  <c r="E171" i="4"/>
  <c r="H171" i="4"/>
  <c r="A172" i="4"/>
  <c r="B172" i="4"/>
  <c r="D172" i="4"/>
  <c r="G172" i="4"/>
  <c r="C172" i="4"/>
  <c r="E172" i="4"/>
  <c r="H172" i="4"/>
  <c r="A173" i="4"/>
  <c r="B173" i="4"/>
  <c r="C173" i="4"/>
  <c r="E173" i="4"/>
  <c r="D173" i="4"/>
  <c r="G173" i="4"/>
  <c r="H173" i="4"/>
  <c r="A174" i="4"/>
  <c r="C174" i="4"/>
  <c r="D174" i="4"/>
  <c r="G174" i="4"/>
  <c r="H174" i="4"/>
  <c r="B174" i="4"/>
  <c r="A175" i="4"/>
  <c r="B175" i="4"/>
  <c r="D175" i="4"/>
  <c r="G175" i="4"/>
  <c r="C175" i="4"/>
  <c r="E175" i="4"/>
  <c r="H175" i="4"/>
  <c r="A176" i="4"/>
  <c r="B176" i="4"/>
  <c r="D176" i="4"/>
  <c r="G176" i="4"/>
  <c r="C176" i="4"/>
  <c r="E176" i="4"/>
  <c r="H176" i="4"/>
  <c r="A177" i="4"/>
  <c r="D177" i="4"/>
  <c r="G177" i="4"/>
  <c r="C177" i="4"/>
  <c r="E177" i="4"/>
  <c r="H177" i="4"/>
  <c r="B177" i="4"/>
  <c r="A178" i="4"/>
  <c r="C178" i="4"/>
  <c r="D178" i="4"/>
  <c r="G178" i="4"/>
  <c r="H178" i="4"/>
  <c r="B178" i="4"/>
  <c r="A179" i="4"/>
  <c r="B179" i="4"/>
  <c r="D179" i="4"/>
  <c r="G179" i="4"/>
  <c r="C179" i="4"/>
  <c r="E179" i="4"/>
  <c r="H179" i="4"/>
  <c r="A180" i="4"/>
  <c r="B180" i="4"/>
  <c r="D180" i="4"/>
  <c r="G180" i="4"/>
  <c r="C180" i="4"/>
  <c r="E180" i="4"/>
  <c r="H180" i="4"/>
  <c r="A181" i="4"/>
  <c r="B181" i="4"/>
  <c r="C181" i="4"/>
  <c r="D181" i="4"/>
  <c r="G181" i="4"/>
  <c r="H181" i="4"/>
  <c r="A182" i="4"/>
  <c r="C182" i="4"/>
  <c r="E182" i="4"/>
  <c r="D182" i="4"/>
  <c r="G182" i="4"/>
  <c r="H182" i="4"/>
  <c r="B182" i="4"/>
  <c r="A183" i="4"/>
  <c r="B183" i="4"/>
  <c r="D183" i="4"/>
  <c r="G183" i="4"/>
  <c r="C183" i="4"/>
  <c r="E183" i="4"/>
  <c r="H183" i="4"/>
  <c r="A184" i="4"/>
  <c r="B184" i="4"/>
  <c r="D184" i="4"/>
  <c r="G184" i="4"/>
  <c r="C184" i="4"/>
  <c r="E184" i="4"/>
  <c r="H184" i="4"/>
  <c r="A185" i="4"/>
  <c r="D185" i="4"/>
  <c r="G185" i="4"/>
  <c r="C185" i="4"/>
  <c r="H185" i="4"/>
  <c r="B185" i="4"/>
  <c r="A186" i="4"/>
  <c r="C186" i="4"/>
  <c r="E186" i="4"/>
  <c r="D186" i="4"/>
  <c r="G186" i="4"/>
  <c r="H186" i="4"/>
  <c r="B186" i="4"/>
  <c r="A187" i="4"/>
  <c r="B187" i="4"/>
  <c r="D187" i="4"/>
  <c r="G187" i="4"/>
  <c r="C187" i="4"/>
  <c r="E187" i="4"/>
  <c r="H187" i="4"/>
  <c r="A188" i="4"/>
  <c r="B188" i="4"/>
  <c r="D188" i="4"/>
  <c r="G188" i="4"/>
  <c r="C188" i="4"/>
  <c r="H188" i="4"/>
  <c r="A189" i="4"/>
  <c r="B189" i="4"/>
  <c r="C189" i="4"/>
  <c r="E189" i="4"/>
  <c r="D189" i="4"/>
  <c r="G189" i="4"/>
  <c r="H189" i="4"/>
  <c r="A190" i="4"/>
  <c r="C190" i="4"/>
  <c r="D190" i="4"/>
  <c r="G190" i="4"/>
  <c r="H190" i="4"/>
  <c r="B190" i="4"/>
  <c r="A191" i="4"/>
  <c r="B191" i="4"/>
  <c r="D191" i="4"/>
  <c r="G191" i="4"/>
  <c r="C191" i="4"/>
  <c r="E191" i="4"/>
  <c r="H191" i="4"/>
  <c r="A192" i="4"/>
  <c r="B192" i="4"/>
  <c r="D192" i="4"/>
  <c r="G192" i="4"/>
  <c r="C192" i="4"/>
  <c r="E192" i="4"/>
  <c r="H192" i="4"/>
  <c r="A193" i="4"/>
  <c r="D193" i="4"/>
  <c r="G193" i="4"/>
  <c r="C193" i="4"/>
  <c r="E193" i="4"/>
  <c r="H193" i="4"/>
  <c r="B193" i="4"/>
  <c r="A194" i="4"/>
  <c r="C194" i="4"/>
  <c r="E194" i="4"/>
  <c r="D194" i="4"/>
  <c r="G194" i="4"/>
  <c r="H194" i="4"/>
  <c r="B194" i="4"/>
  <c r="A195" i="4"/>
  <c r="B195" i="4"/>
  <c r="D195" i="4"/>
  <c r="G195" i="4"/>
  <c r="C195" i="4"/>
  <c r="H195" i="4"/>
  <c r="A196" i="4"/>
  <c r="B196" i="4"/>
  <c r="D196" i="4"/>
  <c r="G196" i="4"/>
  <c r="C196" i="4"/>
  <c r="E196" i="4"/>
  <c r="H196" i="4"/>
  <c r="A197" i="4"/>
  <c r="B197" i="4"/>
  <c r="C197" i="4"/>
  <c r="E197" i="4"/>
  <c r="D197" i="4"/>
  <c r="G197" i="4"/>
  <c r="H197" i="4"/>
  <c r="A198" i="4"/>
  <c r="C198" i="4"/>
  <c r="E198" i="4"/>
  <c r="D198" i="4"/>
  <c r="G198" i="4"/>
  <c r="H198" i="4"/>
  <c r="B198" i="4"/>
  <c r="A199" i="4"/>
  <c r="B199" i="4"/>
  <c r="D199" i="4"/>
  <c r="G199" i="4"/>
  <c r="C199" i="4"/>
  <c r="E199" i="4"/>
  <c r="H199" i="4"/>
  <c r="A200" i="4"/>
  <c r="B200" i="4"/>
  <c r="D200" i="4"/>
  <c r="G200" i="4"/>
  <c r="C200" i="4"/>
  <c r="E200" i="4"/>
  <c r="H200" i="4"/>
  <c r="A201" i="4"/>
  <c r="D201" i="4"/>
  <c r="G201" i="4"/>
  <c r="C201" i="4"/>
  <c r="H201" i="4"/>
  <c r="B201" i="4"/>
  <c r="A202" i="4"/>
  <c r="C202" i="4"/>
  <c r="E202" i="4"/>
  <c r="D202" i="4"/>
  <c r="G202" i="4"/>
  <c r="H202" i="4"/>
  <c r="B202" i="4"/>
  <c r="A203" i="4"/>
  <c r="B203" i="4"/>
  <c r="D203" i="4"/>
  <c r="G203" i="4"/>
  <c r="C203" i="4"/>
  <c r="H203" i="4"/>
  <c r="A204" i="4"/>
  <c r="B204" i="4"/>
  <c r="D204" i="4"/>
  <c r="G204" i="4"/>
  <c r="C204" i="4"/>
  <c r="H204" i="4"/>
  <c r="A205" i="4"/>
  <c r="B205" i="4"/>
  <c r="C205" i="4"/>
  <c r="E205" i="4"/>
  <c r="D205" i="4"/>
  <c r="G205" i="4"/>
  <c r="H205" i="4"/>
  <c r="A206" i="4"/>
  <c r="C206" i="4"/>
  <c r="D206" i="4"/>
  <c r="G206" i="4"/>
  <c r="H206" i="4"/>
  <c r="B206" i="4"/>
  <c r="A207" i="4"/>
  <c r="B207" i="4"/>
  <c r="D207" i="4"/>
  <c r="G207" i="4"/>
  <c r="C207" i="4"/>
  <c r="E207" i="4"/>
  <c r="H207" i="4"/>
  <c r="A208" i="4"/>
  <c r="B208" i="4"/>
  <c r="D208" i="4"/>
  <c r="G208" i="4"/>
  <c r="C208" i="4"/>
  <c r="E208" i="4"/>
  <c r="H208" i="4"/>
  <c r="A209" i="4"/>
  <c r="D209" i="4"/>
  <c r="G209" i="4"/>
  <c r="C209" i="4"/>
  <c r="H209" i="4"/>
  <c r="B209" i="4"/>
  <c r="A210" i="4"/>
  <c r="C210" i="4"/>
  <c r="D210" i="4"/>
  <c r="G210" i="4"/>
  <c r="H210" i="4"/>
  <c r="B210" i="4"/>
  <c r="A211" i="4"/>
  <c r="B211" i="4"/>
  <c r="D211" i="4"/>
  <c r="G211" i="4"/>
  <c r="C211" i="4"/>
  <c r="E211" i="4"/>
  <c r="H211" i="4"/>
  <c r="A212" i="4"/>
  <c r="B212" i="4"/>
  <c r="D212" i="4"/>
  <c r="G212" i="4"/>
  <c r="C212" i="4"/>
  <c r="E212" i="4"/>
  <c r="H212" i="4"/>
  <c r="A213" i="4"/>
  <c r="B213" i="4"/>
  <c r="C213" i="4"/>
  <c r="D213" i="4"/>
  <c r="G213" i="4"/>
  <c r="H213" i="4"/>
  <c r="A214" i="4"/>
  <c r="C214" i="4"/>
  <c r="E214" i="4"/>
  <c r="D214" i="4"/>
  <c r="G214" i="4"/>
  <c r="H214" i="4"/>
  <c r="B214" i="4"/>
  <c r="A215" i="4"/>
  <c r="B215" i="4"/>
  <c r="D215" i="4"/>
  <c r="G215" i="4"/>
  <c r="C215" i="4"/>
  <c r="E215" i="4"/>
  <c r="H215" i="4"/>
  <c r="A216" i="4"/>
  <c r="B216" i="4"/>
  <c r="D216" i="4"/>
  <c r="G216" i="4"/>
  <c r="C216" i="4"/>
  <c r="E216" i="4"/>
  <c r="H216" i="4"/>
  <c r="A217" i="4"/>
  <c r="D217" i="4"/>
  <c r="G217" i="4"/>
  <c r="C217" i="4"/>
  <c r="E217" i="4"/>
  <c r="H217" i="4"/>
  <c r="B217" i="4"/>
  <c r="A218" i="4"/>
  <c r="C218" i="4"/>
  <c r="E218" i="4"/>
  <c r="D218" i="4"/>
  <c r="G218" i="4"/>
  <c r="H218" i="4"/>
  <c r="B218" i="4"/>
  <c r="A219" i="4"/>
  <c r="B219" i="4"/>
  <c r="D219" i="4"/>
  <c r="G219" i="4"/>
  <c r="C219" i="4"/>
  <c r="E219" i="4"/>
  <c r="H219" i="4"/>
  <c r="A220" i="4"/>
  <c r="B220" i="4"/>
  <c r="D220" i="4"/>
  <c r="G220" i="4"/>
  <c r="C220" i="4"/>
  <c r="E220" i="4"/>
  <c r="H220" i="4"/>
  <c r="A221" i="4"/>
  <c r="B221" i="4"/>
  <c r="C221" i="4"/>
  <c r="E221" i="4"/>
  <c r="D221" i="4"/>
  <c r="G221" i="4"/>
  <c r="H221" i="4"/>
  <c r="A222" i="4"/>
  <c r="C222" i="4"/>
  <c r="D222" i="4"/>
  <c r="G222" i="4"/>
  <c r="H222" i="4"/>
  <c r="B222" i="4"/>
  <c r="A223" i="4"/>
  <c r="B223" i="4"/>
  <c r="D223" i="4"/>
  <c r="G223" i="4"/>
  <c r="C223" i="4"/>
  <c r="E223" i="4"/>
  <c r="H223" i="4"/>
  <c r="A224" i="4"/>
  <c r="B224" i="4"/>
  <c r="D224" i="4"/>
  <c r="G224" i="4"/>
  <c r="C224" i="4"/>
  <c r="E224" i="4"/>
  <c r="H224" i="4"/>
  <c r="A225" i="4"/>
  <c r="D225" i="4"/>
  <c r="G225" i="4"/>
  <c r="C225" i="4"/>
  <c r="H225" i="4"/>
  <c r="B225" i="4"/>
  <c r="A226" i="4"/>
  <c r="C226" i="4"/>
  <c r="E226" i="4"/>
  <c r="D226" i="4"/>
  <c r="G226" i="4"/>
  <c r="H226" i="4"/>
  <c r="B226" i="4"/>
  <c r="A227" i="4"/>
  <c r="B227" i="4"/>
  <c r="D227" i="4"/>
  <c r="G227" i="4"/>
  <c r="C227" i="4"/>
  <c r="E227" i="4"/>
  <c r="H227" i="4"/>
  <c r="A228" i="4"/>
  <c r="B228" i="4"/>
  <c r="D228" i="4"/>
  <c r="G228" i="4"/>
  <c r="C228" i="4"/>
  <c r="E228" i="4"/>
  <c r="H228" i="4"/>
  <c r="A229" i="4"/>
  <c r="B229" i="4"/>
  <c r="C229" i="4"/>
  <c r="E229" i="4"/>
  <c r="D229" i="4"/>
  <c r="G229" i="4"/>
  <c r="H229" i="4"/>
  <c r="A230" i="4"/>
  <c r="C230" i="4"/>
  <c r="E230" i="4"/>
  <c r="D230" i="4"/>
  <c r="G230" i="4"/>
  <c r="H230" i="4"/>
  <c r="B230" i="4"/>
  <c r="A231" i="4"/>
  <c r="B231" i="4"/>
  <c r="D231" i="4"/>
  <c r="G231" i="4"/>
  <c r="C231" i="4"/>
  <c r="H231" i="4"/>
  <c r="A232" i="4"/>
  <c r="B232" i="4"/>
  <c r="D232" i="4"/>
  <c r="G232" i="4"/>
  <c r="C232" i="4"/>
  <c r="E232" i="4"/>
  <c r="H232" i="4"/>
  <c r="A233" i="4"/>
  <c r="D233" i="4"/>
  <c r="G233" i="4"/>
  <c r="C233" i="4"/>
  <c r="H233" i="4"/>
  <c r="B233" i="4"/>
  <c r="A234" i="4"/>
  <c r="C234" i="4"/>
  <c r="E234" i="4"/>
  <c r="D234" i="4"/>
  <c r="G234" i="4"/>
  <c r="H234" i="4"/>
  <c r="B234" i="4"/>
  <c r="A235" i="4"/>
  <c r="B235" i="4"/>
  <c r="D235" i="4"/>
  <c r="G235" i="4"/>
  <c r="C235" i="4"/>
  <c r="E235" i="4"/>
  <c r="H235" i="4"/>
  <c r="A236" i="4"/>
  <c r="B236" i="4"/>
  <c r="D236" i="4"/>
  <c r="G236" i="4"/>
  <c r="C236" i="4"/>
  <c r="H236" i="4"/>
  <c r="A237" i="4"/>
  <c r="B237" i="4"/>
  <c r="C237" i="4"/>
  <c r="E237" i="4"/>
  <c r="D237" i="4"/>
  <c r="G237" i="4"/>
  <c r="H237" i="4"/>
  <c r="A238" i="4"/>
  <c r="C238" i="4"/>
  <c r="D238" i="4"/>
  <c r="G238" i="4"/>
  <c r="H238" i="4"/>
  <c r="B238" i="4"/>
  <c r="A239" i="4"/>
  <c r="B239" i="4"/>
  <c r="D239" i="4"/>
  <c r="G239" i="4"/>
  <c r="C239" i="4"/>
  <c r="E239" i="4"/>
  <c r="H239" i="4"/>
  <c r="A240" i="4"/>
  <c r="B240" i="4"/>
  <c r="D240" i="4"/>
  <c r="G240" i="4"/>
  <c r="C240" i="4"/>
  <c r="E240" i="4"/>
  <c r="H240" i="4"/>
  <c r="A241" i="4"/>
  <c r="D241" i="4"/>
  <c r="G241" i="4"/>
  <c r="C241" i="4"/>
  <c r="E241" i="4"/>
  <c r="H241" i="4"/>
  <c r="B241" i="4"/>
  <c r="A242" i="4"/>
  <c r="C242" i="4"/>
  <c r="E242" i="4"/>
  <c r="D242" i="4"/>
  <c r="G242" i="4"/>
  <c r="H242" i="4"/>
  <c r="B242" i="4"/>
  <c r="A243" i="4"/>
  <c r="B243" i="4"/>
  <c r="D243" i="4"/>
  <c r="G243" i="4"/>
  <c r="C243" i="4"/>
  <c r="E243" i="4"/>
  <c r="H243" i="4"/>
  <c r="A244" i="4"/>
  <c r="B244" i="4"/>
  <c r="D244" i="4"/>
  <c r="G244" i="4"/>
  <c r="C244" i="4"/>
  <c r="E244" i="4"/>
  <c r="H244" i="4"/>
  <c r="A245" i="4"/>
  <c r="B245" i="4"/>
  <c r="C245" i="4"/>
  <c r="E245" i="4"/>
  <c r="D245" i="4"/>
  <c r="G245" i="4"/>
  <c r="H245" i="4"/>
  <c r="A246" i="4"/>
  <c r="C246" i="4"/>
  <c r="D246" i="4"/>
  <c r="G246" i="4"/>
  <c r="H246" i="4"/>
  <c r="B246" i="4"/>
  <c r="A247" i="4"/>
  <c r="B247" i="4"/>
  <c r="D247" i="4"/>
  <c r="G247" i="4"/>
  <c r="C247" i="4"/>
  <c r="E247" i="4"/>
  <c r="H247" i="4"/>
  <c r="A248" i="4"/>
  <c r="B248" i="4"/>
  <c r="D248" i="4"/>
  <c r="G248" i="4"/>
  <c r="C248" i="4"/>
  <c r="E248" i="4"/>
  <c r="H248" i="4"/>
  <c r="A249" i="4"/>
  <c r="D249" i="4"/>
  <c r="G249" i="4"/>
  <c r="C249" i="4"/>
  <c r="E249" i="4"/>
  <c r="H249" i="4"/>
  <c r="B249" i="4"/>
  <c r="A250" i="4"/>
  <c r="C250" i="4"/>
  <c r="D250" i="4"/>
  <c r="G250" i="4"/>
  <c r="H250" i="4"/>
  <c r="B250" i="4"/>
  <c r="A251" i="4"/>
  <c r="B251" i="4"/>
  <c r="D251" i="4"/>
  <c r="G251" i="4"/>
  <c r="C251" i="4"/>
  <c r="E251" i="4"/>
  <c r="H251" i="4"/>
  <c r="A252" i="4"/>
  <c r="B252" i="4"/>
  <c r="D252" i="4"/>
  <c r="G252" i="4"/>
  <c r="C252" i="4"/>
  <c r="E252" i="4"/>
  <c r="H252" i="4"/>
  <c r="A253" i="4"/>
  <c r="B253" i="4"/>
  <c r="C253" i="4"/>
  <c r="E253" i="4"/>
  <c r="D253" i="4"/>
  <c r="G253" i="4"/>
  <c r="H253" i="4"/>
  <c r="A254" i="4"/>
  <c r="C254" i="4"/>
  <c r="E254" i="4"/>
  <c r="D254" i="4"/>
  <c r="G254" i="4"/>
  <c r="H254" i="4"/>
  <c r="B254" i="4"/>
  <c r="A255" i="4"/>
  <c r="B255" i="4"/>
  <c r="D255" i="4"/>
  <c r="G255" i="4"/>
  <c r="C255" i="4"/>
  <c r="H255" i="4"/>
  <c r="A256" i="4"/>
  <c r="B256" i="4"/>
  <c r="D256" i="4"/>
  <c r="G256" i="4"/>
  <c r="C256" i="4"/>
  <c r="H256" i="4"/>
  <c r="A257" i="4"/>
  <c r="D257" i="4"/>
  <c r="G257" i="4"/>
  <c r="C257" i="4"/>
  <c r="E257" i="4"/>
  <c r="H257" i="4"/>
  <c r="B257" i="4"/>
  <c r="A258" i="4"/>
  <c r="C258" i="4"/>
  <c r="D258" i="4"/>
  <c r="G258" i="4"/>
  <c r="H258" i="4"/>
  <c r="B258" i="4"/>
  <c r="A259" i="4"/>
  <c r="B259" i="4"/>
  <c r="D259" i="4"/>
  <c r="G259" i="4"/>
  <c r="C259" i="4"/>
  <c r="E259" i="4"/>
  <c r="H259" i="4"/>
  <c r="A260" i="4"/>
  <c r="B260" i="4"/>
  <c r="D260" i="4"/>
  <c r="G260" i="4"/>
  <c r="C260" i="4"/>
  <c r="E260" i="4"/>
  <c r="H260" i="4"/>
  <c r="A261" i="4"/>
  <c r="B261" i="4"/>
  <c r="C261" i="4"/>
  <c r="D261" i="4"/>
  <c r="G261" i="4"/>
  <c r="H261" i="4"/>
  <c r="A262" i="4"/>
  <c r="C262" i="4"/>
  <c r="E262" i="4"/>
  <c r="D262" i="4"/>
  <c r="G262" i="4"/>
  <c r="H262" i="4"/>
  <c r="B262" i="4"/>
  <c r="A263" i="4"/>
  <c r="B263" i="4"/>
  <c r="D263" i="4"/>
  <c r="G263" i="4"/>
  <c r="C263" i="4"/>
  <c r="E263" i="4"/>
  <c r="H263" i="4"/>
  <c r="A264" i="4"/>
  <c r="B264" i="4"/>
  <c r="D264" i="4"/>
  <c r="G264" i="4"/>
  <c r="C264" i="4"/>
  <c r="H264" i="4"/>
  <c r="A265" i="4"/>
  <c r="D265" i="4"/>
  <c r="G265" i="4"/>
  <c r="C265" i="4"/>
  <c r="H265" i="4"/>
  <c r="B265" i="4"/>
  <c r="A266" i="4"/>
  <c r="C266" i="4"/>
  <c r="E266" i="4"/>
  <c r="D266" i="4"/>
  <c r="G266" i="4"/>
  <c r="H266" i="4"/>
  <c r="B266" i="4"/>
  <c r="A267" i="4"/>
  <c r="B267" i="4"/>
  <c r="D267" i="4"/>
  <c r="G267" i="4"/>
  <c r="C267" i="4"/>
  <c r="E267" i="4"/>
  <c r="H267" i="4"/>
  <c r="A268" i="4"/>
  <c r="B268" i="4"/>
  <c r="D268" i="4"/>
  <c r="G268" i="4"/>
  <c r="C268" i="4"/>
  <c r="E268" i="4"/>
  <c r="H268" i="4"/>
  <c r="A269" i="4"/>
  <c r="B269" i="4"/>
  <c r="C269" i="4"/>
  <c r="E269" i="4"/>
  <c r="D269" i="4"/>
  <c r="G269" i="4"/>
  <c r="H269" i="4"/>
  <c r="A270" i="4"/>
  <c r="C270" i="4"/>
  <c r="E270" i="4"/>
  <c r="D270" i="4"/>
  <c r="G270" i="4"/>
  <c r="H270" i="4"/>
  <c r="B270" i="4"/>
  <c r="A271" i="4"/>
  <c r="B271" i="4"/>
  <c r="D271" i="4"/>
  <c r="G271" i="4"/>
  <c r="C271" i="4"/>
  <c r="E271" i="4"/>
  <c r="H271" i="4"/>
  <c r="A272" i="4"/>
  <c r="B272" i="4"/>
  <c r="D272" i="4"/>
  <c r="G272" i="4"/>
  <c r="C272" i="4"/>
  <c r="E272" i="4"/>
  <c r="H272" i="4"/>
  <c r="A273" i="4"/>
  <c r="D273" i="4"/>
  <c r="G273" i="4"/>
  <c r="C273" i="4"/>
  <c r="E273" i="4"/>
  <c r="H273" i="4"/>
  <c r="B273" i="4"/>
  <c r="A274" i="4"/>
  <c r="C274" i="4"/>
  <c r="E274" i="4"/>
  <c r="D274" i="4"/>
  <c r="G274" i="4"/>
  <c r="H274" i="4"/>
  <c r="B274" i="4"/>
  <c r="A275" i="4"/>
  <c r="B275" i="4"/>
  <c r="D275" i="4"/>
  <c r="G275" i="4"/>
  <c r="C275" i="4"/>
  <c r="E275" i="4"/>
  <c r="H275" i="4"/>
  <c r="A276" i="4"/>
  <c r="B276" i="4"/>
  <c r="D276" i="4"/>
  <c r="G276" i="4"/>
  <c r="C276" i="4"/>
  <c r="E276" i="4"/>
  <c r="H276" i="4"/>
  <c r="A277" i="4"/>
  <c r="B277" i="4"/>
  <c r="C277" i="4"/>
  <c r="E277" i="4"/>
  <c r="D277" i="4"/>
  <c r="G277" i="4"/>
  <c r="H277" i="4"/>
  <c r="A278" i="4"/>
  <c r="C278" i="4"/>
  <c r="E278" i="4"/>
  <c r="D278" i="4"/>
  <c r="G278" i="4"/>
  <c r="H278" i="4"/>
  <c r="B278" i="4"/>
  <c r="A279" i="4"/>
  <c r="B279" i="4"/>
  <c r="D279" i="4"/>
  <c r="G279" i="4"/>
  <c r="C279" i="4"/>
  <c r="E279" i="4"/>
  <c r="H279" i="4"/>
  <c r="I209" i="3"/>
  <c r="R209" i="3"/>
  <c r="I100" i="3"/>
  <c r="I56" i="1"/>
  <c r="R56" i="1"/>
  <c r="I263" i="3"/>
  <c r="R107" i="3"/>
  <c r="I107" i="3"/>
  <c r="I53" i="1"/>
  <c r="R53" i="1"/>
  <c r="I267" i="3"/>
  <c r="L294" i="3"/>
  <c r="R223" i="3"/>
  <c r="I83" i="1"/>
  <c r="R83" i="1"/>
  <c r="I254" i="3"/>
  <c r="I233" i="3"/>
  <c r="I37" i="1"/>
  <c r="R37" i="1"/>
  <c r="R256" i="3"/>
  <c r="I215" i="3"/>
  <c r="I217" i="3"/>
  <c r="R217" i="3"/>
  <c r="H40" i="1"/>
  <c r="R40" i="1"/>
  <c r="K279" i="3"/>
  <c r="K292" i="3"/>
  <c r="I276" i="3"/>
  <c r="R252" i="3"/>
  <c r="I168" i="3"/>
  <c r="I160" i="3"/>
  <c r="I136" i="3"/>
  <c r="R109" i="3"/>
  <c r="I109" i="3"/>
  <c r="R102" i="3"/>
  <c r="I102" i="3"/>
  <c r="K284" i="2"/>
  <c r="R284" i="2"/>
  <c r="I99" i="1"/>
  <c r="R99" i="1"/>
  <c r="I74" i="1"/>
  <c r="R74" i="1"/>
  <c r="I62" i="1"/>
  <c r="R62" i="1"/>
  <c r="I59" i="1"/>
  <c r="R59" i="1"/>
  <c r="I46" i="1"/>
  <c r="R46" i="1"/>
  <c r="I43" i="1"/>
  <c r="H30" i="1"/>
  <c r="R30" i="1"/>
  <c r="H27" i="1"/>
  <c r="R27" i="1"/>
  <c r="R111" i="3"/>
  <c r="I111" i="3"/>
  <c r="R97" i="3"/>
  <c r="I97" i="3"/>
  <c r="R255" i="2"/>
  <c r="R205" i="3"/>
  <c r="R197" i="3"/>
  <c r="R189" i="3"/>
  <c r="I162" i="3"/>
  <c r="I154" i="3"/>
  <c r="I101" i="3"/>
  <c r="R99" i="3"/>
  <c r="R130" i="3"/>
  <c r="I117" i="3"/>
  <c r="R117" i="3"/>
  <c r="K291" i="2"/>
  <c r="S291" i="2"/>
  <c r="I275" i="2"/>
  <c r="R275" i="2"/>
  <c r="I197" i="2"/>
  <c r="R197" i="2"/>
  <c r="R187" i="3"/>
  <c r="R140" i="3"/>
  <c r="I140" i="3"/>
  <c r="R132" i="3"/>
  <c r="I132" i="3"/>
  <c r="R108" i="3"/>
  <c r="R137" i="2"/>
  <c r="I137" i="2"/>
  <c r="R190" i="3"/>
  <c r="R137" i="3"/>
  <c r="I137" i="3"/>
  <c r="R98" i="3"/>
  <c r="I98" i="3"/>
  <c r="R285" i="2"/>
  <c r="I174" i="3"/>
  <c r="R134" i="3"/>
  <c r="I134" i="3"/>
  <c r="R105" i="3"/>
  <c r="I105" i="3"/>
  <c r="I245" i="2"/>
  <c r="R245" i="2"/>
  <c r="R293" i="2"/>
  <c r="R178" i="2"/>
  <c r="I172" i="2"/>
  <c r="R172" i="2"/>
  <c r="E58" i="3"/>
  <c r="F58" i="3" s="1"/>
  <c r="G58" i="3" s="1"/>
  <c r="I58" i="3" s="1"/>
  <c r="E50" i="3"/>
  <c r="F50" i="3" s="1"/>
  <c r="G50" i="3" s="1"/>
  <c r="R50" i="3" s="1"/>
  <c r="E42" i="3"/>
  <c r="F42" i="3" s="1"/>
  <c r="G42" i="3" s="1"/>
  <c r="E34" i="3"/>
  <c r="F34" i="3"/>
  <c r="G34" i="3" s="1"/>
  <c r="H34" i="3" s="1"/>
  <c r="E26" i="3"/>
  <c r="F26" i="3" s="1"/>
  <c r="G26" i="3" s="1"/>
  <c r="E24" i="3"/>
  <c r="F24" i="3" s="1"/>
  <c r="U24" i="3" s="1"/>
  <c r="G27" i="3"/>
  <c r="G28" i="3"/>
  <c r="H28" i="3" s="1"/>
  <c r="G29" i="3"/>
  <c r="H29" i="3" s="1"/>
  <c r="G31" i="3"/>
  <c r="H31" i="3" s="1"/>
  <c r="G32" i="3"/>
  <c r="R32" i="3" s="1"/>
  <c r="G33" i="3"/>
  <c r="H33" i="3" s="1"/>
  <c r="G35" i="3"/>
  <c r="G37" i="3"/>
  <c r="G38" i="3"/>
  <c r="R38" i="3" s="1"/>
  <c r="G40" i="3"/>
  <c r="G41" i="3"/>
  <c r="G43" i="3"/>
  <c r="R43" i="3" s="1"/>
  <c r="G45" i="3"/>
  <c r="G46" i="3"/>
  <c r="R46" i="3" s="1"/>
  <c r="G48" i="3"/>
  <c r="I48" i="3" s="1"/>
  <c r="G49" i="3"/>
  <c r="G51" i="3"/>
  <c r="R51" i="3" s="1"/>
  <c r="G53" i="3"/>
  <c r="R53" i="3" s="1"/>
  <c r="G54" i="3"/>
  <c r="G57" i="3"/>
  <c r="G59" i="3"/>
  <c r="I59" i="3" s="1"/>
  <c r="G60" i="3"/>
  <c r="R60" i="3" s="1"/>
  <c r="G63" i="3"/>
  <c r="G64" i="3"/>
  <c r="R64" i="3" s="1"/>
  <c r="G66" i="3"/>
  <c r="G67" i="3"/>
  <c r="G68" i="3"/>
  <c r="R68" i="3" s="1"/>
  <c r="G70" i="3"/>
  <c r="I70" i="3" s="1"/>
  <c r="G71" i="3"/>
  <c r="I71" i="3" s="1"/>
  <c r="G72" i="3"/>
  <c r="I72" i="3" s="1"/>
  <c r="G76" i="3"/>
  <c r="R76" i="3" s="1"/>
  <c r="G77" i="3"/>
  <c r="I77" i="3" s="1"/>
  <c r="G79" i="3"/>
  <c r="G80" i="3"/>
  <c r="R80" i="3" s="1"/>
  <c r="G83" i="3"/>
  <c r="I83" i="3" s="1"/>
  <c r="G84" i="3"/>
  <c r="G87" i="3"/>
  <c r="R87" i="3" s="1"/>
  <c r="G90" i="3"/>
  <c r="I90" i="3" s="1"/>
  <c r="G91" i="3"/>
  <c r="R91" i="3" s="1"/>
  <c r="G92" i="3"/>
  <c r="R92" i="3" s="1"/>
  <c r="E21" i="3"/>
  <c r="F21" i="3" s="1"/>
  <c r="G21" i="3" s="1"/>
  <c r="E22" i="3"/>
  <c r="F22" i="3" s="1"/>
  <c r="G22" i="3" s="1"/>
  <c r="E23" i="3"/>
  <c r="F23" i="3" s="1"/>
  <c r="U23" i="3" s="1"/>
  <c r="R23" i="3" s="1"/>
  <c r="I264" i="2"/>
  <c r="R264" i="2"/>
  <c r="I102" i="2"/>
  <c r="R275" i="1"/>
  <c r="I275" i="1"/>
  <c r="I271" i="2"/>
  <c r="R271" i="2"/>
  <c r="R244" i="2"/>
  <c r="R129" i="2"/>
  <c r="I129" i="2"/>
  <c r="E52" i="3"/>
  <c r="F52" i="3" s="1"/>
  <c r="G52" i="3" s="1"/>
  <c r="E44" i="3"/>
  <c r="F44" i="3" s="1"/>
  <c r="G44" i="3" s="1"/>
  <c r="I44" i="3" s="1"/>
  <c r="E36" i="3"/>
  <c r="F36" i="3" s="1"/>
  <c r="G36" i="3"/>
  <c r="H36" i="3" s="1"/>
  <c r="R282" i="2"/>
  <c r="I246" i="2"/>
  <c r="R246" i="2"/>
  <c r="I177" i="2"/>
  <c r="R177" i="2"/>
  <c r="K297" i="2"/>
  <c r="S297" i="2"/>
  <c r="K280" i="2"/>
  <c r="K268" i="2"/>
  <c r="R268" i="2"/>
  <c r="I243" i="2"/>
  <c r="R243" i="2"/>
  <c r="I202" i="2"/>
  <c r="I42" i="2"/>
  <c r="R42" i="2"/>
  <c r="I185" i="2"/>
  <c r="R185" i="2"/>
  <c r="R67" i="2"/>
  <c r="I187" i="2"/>
  <c r="I167" i="2"/>
  <c r="R167" i="2"/>
  <c r="R153" i="2"/>
  <c r="R124" i="2"/>
  <c r="R112" i="2"/>
  <c r="I112" i="2"/>
  <c r="R98" i="2"/>
  <c r="I98" i="2"/>
  <c r="I91" i="2"/>
  <c r="R91" i="2"/>
  <c r="I83" i="2"/>
  <c r="R83" i="2"/>
  <c r="K284" i="1"/>
  <c r="R188" i="1"/>
  <c r="I188" i="1"/>
  <c r="R166" i="2"/>
  <c r="I146" i="2"/>
  <c r="I130" i="2"/>
  <c r="I128" i="2"/>
  <c r="R212" i="2"/>
  <c r="I188" i="2"/>
  <c r="I161" i="2"/>
  <c r="R161" i="2"/>
  <c r="I43" i="2"/>
  <c r="R54" i="2"/>
  <c r="I54" i="2"/>
  <c r="R117" i="2"/>
  <c r="I117" i="2"/>
  <c r="I74" i="2"/>
  <c r="R74" i="2"/>
  <c r="I119" i="2"/>
  <c r="I60" i="2"/>
  <c r="R292" i="1"/>
  <c r="K292" i="1"/>
  <c r="R155" i="1"/>
  <c r="I155" i="1"/>
  <c r="H33" i="2"/>
  <c r="H27" i="2"/>
  <c r="R27" i="2"/>
  <c r="I242" i="1"/>
  <c r="R242" i="1"/>
  <c r="I137" i="1"/>
  <c r="R137" i="1"/>
  <c r="I108" i="2"/>
  <c r="I100" i="2"/>
  <c r="R63" i="2"/>
  <c r="R32" i="2"/>
  <c r="I49" i="2"/>
  <c r="R49" i="2"/>
  <c r="R30" i="2"/>
  <c r="R267" i="1"/>
  <c r="I267" i="1"/>
  <c r="I256" i="1"/>
  <c r="I57" i="2"/>
  <c r="I51" i="2"/>
  <c r="R51" i="2"/>
  <c r="J251" i="1"/>
  <c r="R185" i="1"/>
  <c r="I185" i="1"/>
  <c r="R271" i="1"/>
  <c r="I271" i="1"/>
  <c r="I231" i="1"/>
  <c r="R231" i="1"/>
  <c r="I176" i="1"/>
  <c r="R176" i="1"/>
  <c r="I141" i="1"/>
  <c r="R141" i="1"/>
  <c r="I128" i="1"/>
  <c r="K262" i="1"/>
  <c r="R262" i="1"/>
  <c r="I246" i="1"/>
  <c r="R246" i="1"/>
  <c r="R180" i="1"/>
  <c r="I180" i="1"/>
  <c r="R157" i="1"/>
  <c r="K299" i="1"/>
  <c r="R261" i="1"/>
  <c r="I239" i="1"/>
  <c r="R239" i="1"/>
  <c r="R160" i="1"/>
  <c r="I149" i="1"/>
  <c r="R149" i="1"/>
  <c r="R276" i="1"/>
  <c r="I276" i="1"/>
  <c r="R268" i="1"/>
  <c r="K268" i="1"/>
  <c r="R259" i="1"/>
  <c r="I259" i="1"/>
  <c r="I234" i="1"/>
  <c r="I152" i="1"/>
  <c r="R152" i="1"/>
  <c r="I243" i="1"/>
  <c r="R243" i="1"/>
  <c r="I227" i="1"/>
  <c r="I254" i="1"/>
  <c r="R254" i="1"/>
  <c r="I238" i="1"/>
  <c r="R238" i="1"/>
  <c r="R196" i="1"/>
  <c r="I196" i="1"/>
  <c r="I163" i="1"/>
  <c r="R151" i="1"/>
  <c r="I266" i="1"/>
  <c r="R198" i="1"/>
  <c r="I198" i="1"/>
  <c r="R182" i="1"/>
  <c r="I182" i="1"/>
  <c r="R224" i="1"/>
  <c r="R218" i="1"/>
  <c r="I218" i="1"/>
  <c r="R216" i="1"/>
  <c r="I216" i="1"/>
  <c r="R212" i="1"/>
  <c r="I212" i="1"/>
  <c r="R208" i="1"/>
  <c r="I208" i="1"/>
  <c r="R206" i="1"/>
  <c r="I204" i="1"/>
  <c r="R202" i="1"/>
  <c r="I202" i="1"/>
  <c r="R195" i="1"/>
  <c r="I195" i="1"/>
  <c r="R156" i="1"/>
  <c r="R150" i="1"/>
  <c r="R192" i="1"/>
  <c r="I192" i="1"/>
  <c r="I177" i="1"/>
  <c r="R148" i="1"/>
  <c r="I144" i="1"/>
  <c r="I140" i="1"/>
  <c r="R140" i="1"/>
  <c r="I131" i="1"/>
  <c r="R181" i="1"/>
  <c r="I181" i="1"/>
  <c r="I175" i="1"/>
  <c r="R175" i="1"/>
  <c r="R194" i="1"/>
  <c r="I194" i="1"/>
  <c r="R186" i="1"/>
  <c r="I186" i="1"/>
  <c r="I158" i="1"/>
  <c r="R158" i="1"/>
  <c r="R240" i="1"/>
  <c r="R236" i="1"/>
  <c r="R219" i="1"/>
  <c r="R217" i="1"/>
  <c r="I217" i="1"/>
  <c r="R215" i="1"/>
  <c r="I215" i="1"/>
  <c r="R213" i="1"/>
  <c r="I213" i="1"/>
  <c r="R211" i="1"/>
  <c r="R205" i="1"/>
  <c r="I205" i="1"/>
  <c r="R203" i="1"/>
  <c r="R201" i="1"/>
  <c r="I201" i="1"/>
  <c r="R199" i="1"/>
  <c r="I199" i="1"/>
  <c r="R183" i="1"/>
  <c r="I183" i="1"/>
  <c r="I166" i="1"/>
  <c r="R166" i="1"/>
  <c r="I147" i="1"/>
  <c r="R147" i="1"/>
  <c r="I139" i="1"/>
  <c r="I89" i="1"/>
  <c r="R89" i="1"/>
  <c r="R126" i="1"/>
  <c r="I126" i="1"/>
  <c r="R124" i="1"/>
  <c r="I124" i="1"/>
  <c r="R120" i="1"/>
  <c r="I120" i="1"/>
  <c r="R118" i="1"/>
  <c r="R114" i="1"/>
  <c r="I114" i="1"/>
  <c r="R112" i="1"/>
  <c r="I112" i="1"/>
  <c r="R110" i="1"/>
  <c r="I110" i="1"/>
  <c r="R108" i="1"/>
  <c r="I108" i="1"/>
  <c r="R104" i="1"/>
  <c r="I104" i="1"/>
  <c r="R102" i="1"/>
  <c r="I102" i="1"/>
  <c r="I92" i="1"/>
  <c r="I52" i="1"/>
  <c r="R52" i="1"/>
  <c r="I49" i="1"/>
  <c r="R49" i="1"/>
  <c r="H36" i="1"/>
  <c r="R36" i="1"/>
  <c r="H33" i="1"/>
  <c r="R33" i="1"/>
  <c r="I98" i="1"/>
  <c r="R98" i="1"/>
  <c r="R75" i="1"/>
  <c r="R73" i="1"/>
  <c r="I73" i="1"/>
  <c r="R65" i="1"/>
  <c r="I65" i="1"/>
  <c r="I58" i="1"/>
  <c r="R58" i="1"/>
  <c r="I55" i="1"/>
  <c r="R55" i="1"/>
  <c r="I42" i="1"/>
  <c r="R42" i="1"/>
  <c r="R39" i="1"/>
  <c r="H26" i="1"/>
  <c r="R26" i="1"/>
  <c r="R136" i="1"/>
  <c r="R130" i="1"/>
  <c r="R95" i="1"/>
  <c r="R87" i="1"/>
  <c r="R61" i="1"/>
  <c r="I48" i="1"/>
  <c r="R48" i="1"/>
  <c r="I45" i="1"/>
  <c r="R45" i="1"/>
  <c r="H32" i="1"/>
  <c r="R32" i="1"/>
  <c r="R29" i="1"/>
  <c r="I80" i="1"/>
  <c r="R80" i="1"/>
  <c r="I72" i="1"/>
  <c r="R72" i="1"/>
  <c r="I64" i="1"/>
  <c r="R64" i="1"/>
  <c r="I54" i="1"/>
  <c r="R54" i="1"/>
  <c r="I51" i="1"/>
  <c r="R51" i="1"/>
  <c r="I38" i="1"/>
  <c r="R38" i="1"/>
  <c r="H35" i="1"/>
  <c r="R123" i="1"/>
  <c r="I123" i="1"/>
  <c r="R121" i="1"/>
  <c r="I121" i="1"/>
  <c r="R119" i="1"/>
  <c r="R117" i="1"/>
  <c r="I117" i="1"/>
  <c r="R115" i="1"/>
  <c r="I115" i="1"/>
  <c r="R113" i="1"/>
  <c r="I113" i="1"/>
  <c r="R111" i="1"/>
  <c r="I111" i="1"/>
  <c r="R107" i="1"/>
  <c r="I107" i="1"/>
  <c r="R105" i="1"/>
  <c r="I105" i="1"/>
  <c r="R103" i="1"/>
  <c r="I97" i="1"/>
  <c r="I60" i="1"/>
  <c r="R60" i="1"/>
  <c r="I57" i="1"/>
  <c r="R57" i="1"/>
  <c r="I44" i="1"/>
  <c r="R44" i="1"/>
  <c r="I41" i="1"/>
  <c r="H28" i="1"/>
  <c r="R28" i="1"/>
  <c r="H25" i="1"/>
  <c r="R25" i="1"/>
  <c r="I82" i="1"/>
  <c r="R82" i="1"/>
  <c r="I71" i="1"/>
  <c r="R71" i="1"/>
  <c r="I63" i="1"/>
  <c r="R63" i="1"/>
  <c r="I50" i="1"/>
  <c r="R50" i="1"/>
  <c r="I47" i="1"/>
  <c r="H34" i="1"/>
  <c r="R34" i="1"/>
  <c r="H31" i="1"/>
  <c r="R31" i="1"/>
  <c r="R66" i="1"/>
  <c r="H21" i="1"/>
  <c r="H22" i="1"/>
  <c r="R58" i="3"/>
  <c r="I89" i="3"/>
  <c r="I57" i="3"/>
  <c r="R57" i="3"/>
  <c r="I41" i="3"/>
  <c r="R41" i="3"/>
  <c r="R72" i="3"/>
  <c r="I64" i="3"/>
  <c r="R48" i="3"/>
  <c r="H32" i="3"/>
  <c r="R90" i="3"/>
  <c r="I87" i="3"/>
  <c r="R79" i="3"/>
  <c r="I79" i="3"/>
  <c r="R71" i="3"/>
  <c r="R63" i="3"/>
  <c r="I63" i="3"/>
  <c r="R31" i="3"/>
  <c r="R66" i="3"/>
  <c r="I66" i="3"/>
  <c r="R70" i="3"/>
  <c r="I54" i="3"/>
  <c r="R54" i="3"/>
  <c r="I46" i="3"/>
  <c r="I38" i="3"/>
  <c r="H30" i="3"/>
  <c r="I45" i="3"/>
  <c r="R45" i="3"/>
  <c r="I37" i="3"/>
  <c r="R37" i="3"/>
  <c r="R84" i="3"/>
  <c r="I84" i="3"/>
  <c r="I76" i="3"/>
  <c r="I60" i="3"/>
  <c r="R28" i="3"/>
  <c r="R83" i="3"/>
  <c r="R67" i="3"/>
  <c r="I67" i="3"/>
  <c r="I51" i="3"/>
  <c r="I43" i="3"/>
  <c r="H35" i="3"/>
  <c r="R35" i="3"/>
  <c r="H27" i="3"/>
  <c r="R27" i="3"/>
  <c r="J293" i="3" l="1"/>
  <c r="R293" i="3"/>
  <c r="I237" i="3"/>
  <c r="R237" i="3"/>
  <c r="I213" i="3"/>
  <c r="R213" i="3"/>
  <c r="I85" i="3"/>
  <c r="R85" i="3"/>
  <c r="K270" i="3"/>
  <c r="R270" i="3"/>
  <c r="I125" i="3"/>
  <c r="R125" i="3"/>
  <c r="I114" i="3"/>
  <c r="R114" i="3"/>
  <c r="I183" i="3"/>
  <c r="R183" i="3"/>
  <c r="R172" i="3"/>
  <c r="I172" i="3"/>
  <c r="I164" i="3"/>
  <c r="R164" i="3"/>
  <c r="R156" i="3"/>
  <c r="I156" i="3"/>
  <c r="R148" i="3"/>
  <c r="I148" i="3"/>
  <c r="I131" i="3"/>
  <c r="R131" i="3"/>
  <c r="R95" i="3"/>
  <c r="I95" i="3"/>
  <c r="R88" i="3"/>
  <c r="I88" i="3"/>
  <c r="I277" i="3"/>
  <c r="R277" i="3"/>
  <c r="K273" i="3"/>
  <c r="R273" i="3"/>
  <c r="I229" i="3"/>
  <c r="R229" i="3"/>
  <c r="I226" i="3"/>
  <c r="R226" i="3"/>
  <c r="I193" i="3"/>
  <c r="R193" i="3"/>
  <c r="R113" i="3"/>
  <c r="I113" i="3"/>
  <c r="R69" i="3"/>
  <c r="I69" i="3"/>
  <c r="R62" i="3"/>
  <c r="I62" i="3"/>
  <c r="K308" i="3"/>
  <c r="R308" i="3"/>
  <c r="I261" i="3"/>
  <c r="R261" i="3"/>
  <c r="I239" i="3"/>
  <c r="R239" i="3"/>
  <c r="R219" i="3"/>
  <c r="I219" i="3"/>
  <c r="I211" i="3"/>
  <c r="R211" i="3"/>
  <c r="R207" i="3"/>
  <c r="I207" i="3"/>
  <c r="R203" i="3"/>
  <c r="I203" i="3"/>
  <c r="I196" i="3"/>
  <c r="R196" i="3"/>
  <c r="I175" i="3"/>
  <c r="R175" i="3"/>
  <c r="R171" i="3"/>
  <c r="I171" i="3"/>
  <c r="I167" i="3"/>
  <c r="R167" i="3"/>
  <c r="R163" i="3"/>
  <c r="I163" i="3"/>
  <c r="R159" i="3"/>
  <c r="I159" i="3"/>
  <c r="R155" i="3"/>
  <c r="I155" i="3"/>
  <c r="R151" i="3"/>
  <c r="I151" i="3"/>
  <c r="I143" i="3"/>
  <c r="R143" i="3"/>
  <c r="I258" i="3"/>
  <c r="R258" i="3"/>
  <c r="R147" i="3"/>
  <c r="I147" i="3"/>
  <c r="R305" i="3"/>
  <c r="K305" i="3"/>
  <c r="I235" i="3"/>
  <c r="R235" i="3"/>
  <c r="I112" i="3"/>
  <c r="R112" i="3"/>
  <c r="R94" i="3"/>
  <c r="I94" i="3"/>
  <c r="R61" i="3"/>
  <c r="I61" i="3"/>
  <c r="R39" i="3"/>
  <c r="I39" i="3"/>
  <c r="I216" i="3"/>
  <c r="R216" i="3"/>
  <c r="R264" i="3"/>
  <c r="I264" i="3"/>
  <c r="R238" i="3"/>
  <c r="I238" i="3"/>
  <c r="I210" i="3"/>
  <c r="R210" i="3"/>
  <c r="I195" i="3"/>
  <c r="R195" i="3"/>
  <c r="I150" i="3"/>
  <c r="R150" i="3"/>
  <c r="R142" i="3"/>
  <c r="I142" i="3"/>
  <c r="I123" i="3"/>
  <c r="R123" i="3"/>
  <c r="R119" i="3"/>
  <c r="I119" i="3"/>
  <c r="R86" i="3"/>
  <c r="I86" i="3"/>
  <c r="R82" i="3"/>
  <c r="I82" i="3"/>
  <c r="I78" i="3"/>
  <c r="R78" i="3"/>
  <c r="I75" i="3"/>
  <c r="R75" i="3"/>
  <c r="I56" i="3"/>
  <c r="R56" i="3"/>
  <c r="R47" i="3"/>
  <c r="I47" i="3"/>
  <c r="H25" i="3"/>
  <c r="R25" i="3"/>
  <c r="I135" i="3"/>
  <c r="R135" i="3"/>
  <c r="R126" i="3"/>
  <c r="I126" i="3"/>
  <c r="I115" i="3"/>
  <c r="R115" i="3"/>
  <c r="R93" i="3"/>
  <c r="I93" i="3"/>
  <c r="K289" i="3"/>
  <c r="R289" i="3"/>
  <c r="I221" i="3"/>
  <c r="R221" i="3"/>
  <c r="I198" i="3"/>
  <c r="R198" i="3"/>
  <c r="I177" i="3"/>
  <c r="R177" i="3"/>
  <c r="I169" i="3"/>
  <c r="R169" i="3"/>
  <c r="I165" i="3"/>
  <c r="R165" i="3"/>
  <c r="R161" i="3"/>
  <c r="I161" i="3"/>
  <c r="R153" i="3"/>
  <c r="I153" i="3"/>
  <c r="I145" i="3"/>
  <c r="R145" i="3"/>
  <c r="R128" i="3"/>
  <c r="I128" i="3"/>
  <c r="R122" i="3"/>
  <c r="I122" i="3"/>
  <c r="R74" i="3"/>
  <c r="I74" i="3"/>
  <c r="R55" i="3"/>
  <c r="I55" i="3"/>
  <c r="I65" i="3"/>
  <c r="I278" i="3"/>
  <c r="R103" i="3"/>
  <c r="I92" i="3"/>
  <c r="I53" i="3"/>
  <c r="R133" i="3"/>
  <c r="R232" i="3"/>
  <c r="R34" i="3"/>
  <c r="R44" i="3"/>
  <c r="K280" i="3"/>
  <c r="R299" i="3"/>
  <c r="R206" i="3"/>
  <c r="E306" i="3"/>
  <c r="F306" i="3" s="1"/>
  <c r="G306" i="3" s="1"/>
  <c r="R306" i="3" s="1"/>
  <c r="I139" i="3"/>
  <c r="I68" i="3"/>
  <c r="R29" i="3"/>
  <c r="R77" i="3"/>
  <c r="L296" i="3"/>
  <c r="I227" i="3"/>
  <c r="R59" i="3"/>
  <c r="I50" i="3"/>
  <c r="I80" i="3"/>
  <c r="I225" i="3"/>
  <c r="J244" i="3"/>
  <c r="R212" i="3"/>
  <c r="I52" i="3"/>
  <c r="R52" i="3"/>
  <c r="L298" i="3"/>
  <c r="S298" i="3"/>
  <c r="I266" i="3"/>
  <c r="R266" i="3"/>
  <c r="I247" i="3"/>
  <c r="R247" i="3"/>
  <c r="H253" i="3"/>
  <c r="K303" i="3"/>
  <c r="L291" i="3"/>
  <c r="J295" i="3"/>
  <c r="R295" i="3"/>
  <c r="R228" i="3"/>
  <c r="I208" i="3"/>
  <c r="R208" i="3"/>
  <c r="R173" i="3"/>
  <c r="I173" i="3"/>
  <c r="R158" i="3"/>
  <c r="I158" i="3"/>
  <c r="R152" i="3"/>
  <c r="I152" i="3"/>
  <c r="R149" i="3"/>
  <c r="I149" i="3"/>
  <c r="I42" i="3"/>
  <c r="R42" i="3"/>
  <c r="L288" i="3"/>
  <c r="S288" i="3"/>
  <c r="I275" i="3"/>
  <c r="R275" i="3"/>
  <c r="K272" i="3"/>
  <c r="R272" i="3"/>
  <c r="I269" i="3"/>
  <c r="R269" i="3"/>
  <c r="R257" i="3"/>
  <c r="J257" i="3"/>
  <c r="L297" i="3"/>
  <c r="S297" i="3"/>
  <c r="K281" i="3"/>
  <c r="R281" i="3"/>
  <c r="I265" i="3"/>
  <c r="R265" i="3"/>
  <c r="R259" i="3"/>
  <c r="I259" i="3"/>
  <c r="I246" i="3"/>
  <c r="R246" i="3"/>
  <c r="R204" i="3"/>
  <c r="I204" i="3"/>
  <c r="R181" i="3"/>
  <c r="I181" i="3"/>
  <c r="R166" i="3"/>
  <c r="I166" i="3"/>
  <c r="I116" i="3"/>
  <c r="R116" i="3"/>
  <c r="R307" i="3"/>
  <c r="K307" i="3"/>
  <c r="K300" i="3"/>
  <c r="R300" i="3"/>
  <c r="I271" i="3"/>
  <c r="R271" i="3"/>
  <c r="K268" i="3"/>
  <c r="R268" i="3"/>
  <c r="R243" i="3"/>
  <c r="I243" i="3"/>
  <c r="R201" i="3"/>
  <c r="I201" i="3"/>
  <c r="R178" i="3"/>
  <c r="I178" i="3"/>
  <c r="I110" i="3"/>
  <c r="R110" i="3"/>
  <c r="R106" i="3"/>
  <c r="I106" i="3"/>
  <c r="K282" i="3"/>
  <c r="R282" i="3"/>
  <c r="R231" i="3"/>
  <c r="I231" i="3"/>
  <c r="R170" i="3"/>
  <c r="I170" i="3"/>
  <c r="R73" i="3"/>
  <c r="I73" i="3"/>
  <c r="K304" i="3"/>
  <c r="R304" i="3"/>
  <c r="I49" i="3"/>
  <c r="R49" i="3"/>
  <c r="K284" i="3"/>
  <c r="R284" i="3"/>
  <c r="R36" i="3"/>
  <c r="R22" i="3"/>
  <c r="H22" i="3"/>
  <c r="R240" i="3"/>
  <c r="K290" i="3"/>
  <c r="R290" i="3"/>
  <c r="K274" i="3"/>
  <c r="R274" i="3"/>
  <c r="R191" i="3"/>
  <c r="I191" i="3"/>
  <c r="R81" i="3"/>
  <c r="I81" i="3"/>
  <c r="K301" i="3"/>
  <c r="S301" i="3"/>
  <c r="K285" i="3"/>
  <c r="R285" i="3"/>
  <c r="R250" i="3"/>
  <c r="I250" i="3"/>
  <c r="R176" i="3"/>
  <c r="I176" i="3"/>
  <c r="R146" i="3"/>
  <c r="I146" i="3"/>
  <c r="R33" i="3"/>
  <c r="K287" i="3"/>
  <c r="U287" i="3"/>
  <c r="I91" i="3"/>
  <c r="R21" i="3"/>
  <c r="H21" i="3"/>
  <c r="J283" i="3"/>
  <c r="R283" i="3"/>
  <c r="I255" i="3"/>
  <c r="R255" i="3"/>
  <c r="I248" i="3"/>
  <c r="R248" i="3"/>
  <c r="R242" i="3"/>
  <c r="I242" i="3"/>
  <c r="I224" i="3"/>
  <c r="R224" i="3"/>
  <c r="R144" i="3"/>
  <c r="I144" i="3"/>
  <c r="R141" i="3"/>
  <c r="I141" i="3"/>
  <c r="H26" i="3"/>
  <c r="R26" i="3"/>
  <c r="H40" i="3"/>
  <c r="R40" i="3"/>
  <c r="R157" i="3"/>
  <c r="K262" i="3"/>
  <c r="K302" i="3"/>
  <c r="R302" i="3"/>
  <c r="K286" i="3"/>
  <c r="R286" i="3"/>
  <c r="R251" i="3"/>
  <c r="J251" i="3"/>
  <c r="I245" i="3"/>
  <c r="R245" i="3"/>
  <c r="I185" i="3"/>
  <c r="R185" i="3"/>
  <c r="R138" i="3"/>
  <c r="I138" i="3"/>
  <c r="K309" i="3"/>
  <c r="R309" i="3"/>
  <c r="I124" i="3"/>
  <c r="R124" i="3"/>
  <c r="R260" i="3"/>
  <c r="I192" i="3"/>
  <c r="I104" i="3"/>
  <c r="R241" i="3"/>
  <c r="R230" i="3"/>
  <c r="R214" i="3"/>
  <c r="I194" i="3"/>
  <c r="R194" i="3"/>
  <c r="I121" i="3"/>
  <c r="R121" i="3"/>
  <c r="I200" i="3"/>
  <c r="R200" i="3"/>
  <c r="I180" i="3"/>
  <c r="R180" i="3"/>
  <c r="K306" i="3"/>
  <c r="R236" i="3"/>
  <c r="R234" i="3"/>
  <c r="R220" i="3"/>
  <c r="R218" i="3"/>
  <c r="I202" i="3"/>
  <c r="R199" i="3"/>
  <c r="R186" i="3"/>
  <c r="I182" i="3"/>
  <c r="R129" i="3"/>
  <c r="I129" i="3"/>
  <c r="R118" i="3"/>
  <c r="I118" i="3"/>
  <c r="R249" i="3"/>
  <c r="I184" i="3"/>
  <c r="R184" i="3"/>
  <c r="R188" i="3"/>
  <c r="I188" i="3"/>
  <c r="I96" i="3"/>
  <c r="R96" i="3"/>
  <c r="I120" i="3"/>
  <c r="R194" i="2"/>
  <c r="I194" i="2"/>
  <c r="R266" i="2"/>
  <c r="I266" i="2"/>
  <c r="I259" i="2"/>
  <c r="R259" i="2"/>
  <c r="I201" i="2"/>
  <c r="R201" i="2"/>
  <c r="R143" i="2"/>
  <c r="I143" i="2"/>
  <c r="R84" i="2"/>
  <c r="I84" i="2"/>
  <c r="R81" i="2"/>
  <c r="I81" i="2"/>
  <c r="R77" i="2"/>
  <c r="I77" i="2"/>
  <c r="R36" i="2"/>
  <c r="H36" i="2"/>
  <c r="R226" i="2"/>
  <c r="I226" i="2"/>
  <c r="I213" i="2"/>
  <c r="R213" i="2"/>
  <c r="I181" i="2"/>
  <c r="R181" i="2"/>
  <c r="I97" i="2"/>
  <c r="R97" i="2"/>
  <c r="I170" i="2"/>
  <c r="R170" i="2"/>
  <c r="R142" i="2"/>
  <c r="I142" i="2"/>
  <c r="R139" i="2"/>
  <c r="I139" i="2"/>
  <c r="R118" i="2"/>
  <c r="I118" i="2"/>
  <c r="I80" i="2"/>
  <c r="R80" i="2"/>
  <c r="I50" i="2"/>
  <c r="R50" i="2"/>
  <c r="I190" i="2"/>
  <c r="R190" i="2"/>
  <c r="I277" i="2"/>
  <c r="R277" i="2"/>
  <c r="I90" i="2"/>
  <c r="R90" i="2"/>
  <c r="R70" i="2"/>
  <c r="I70" i="2"/>
  <c r="I66" i="2"/>
  <c r="R66" i="2"/>
  <c r="R46" i="2"/>
  <c r="I46" i="2"/>
  <c r="K300" i="2"/>
  <c r="S300" i="2"/>
  <c r="I210" i="2"/>
  <c r="R210" i="2"/>
  <c r="R154" i="2"/>
  <c r="I154" i="2"/>
  <c r="I206" i="2"/>
  <c r="R206" i="2"/>
  <c r="I149" i="2"/>
  <c r="R149" i="2"/>
  <c r="R145" i="2"/>
  <c r="I145" i="2"/>
  <c r="R135" i="2"/>
  <c r="I135" i="2"/>
  <c r="R86" i="2"/>
  <c r="I86" i="2"/>
  <c r="I79" i="2"/>
  <c r="R79" i="2"/>
  <c r="R56" i="2"/>
  <c r="I56" i="2"/>
  <c r="K292" i="2"/>
  <c r="R292" i="2"/>
  <c r="R253" i="2"/>
  <c r="H253" i="2"/>
  <c r="I152" i="2"/>
  <c r="R152" i="2"/>
  <c r="R138" i="2"/>
  <c r="I138" i="2"/>
  <c r="R132" i="2"/>
  <c r="I132" i="2"/>
  <c r="R126" i="2"/>
  <c r="I126" i="2"/>
  <c r="I89" i="2"/>
  <c r="R89" i="2"/>
  <c r="I65" i="2"/>
  <c r="R65" i="2"/>
  <c r="H34" i="2"/>
  <c r="R34" i="2"/>
  <c r="K281" i="2"/>
  <c r="R281" i="2"/>
  <c r="I204" i="2"/>
  <c r="R204" i="2"/>
  <c r="I176" i="2"/>
  <c r="R176" i="2"/>
  <c r="K279" i="2"/>
  <c r="R279" i="2"/>
  <c r="I174" i="2"/>
  <c r="R174" i="2"/>
  <c r="R78" i="2"/>
  <c r="I78" i="2"/>
  <c r="I55" i="2"/>
  <c r="R55" i="2"/>
  <c r="I48" i="2"/>
  <c r="R48" i="2"/>
  <c r="H26" i="2"/>
  <c r="R26" i="2"/>
  <c r="K287" i="2"/>
  <c r="U287" i="2"/>
  <c r="I256" i="2"/>
  <c r="R256" i="2"/>
  <c r="I195" i="2"/>
  <c r="R195" i="2"/>
  <c r="I191" i="2"/>
  <c r="R191" i="2"/>
  <c r="R168" i="2"/>
  <c r="I168" i="2"/>
  <c r="I165" i="2"/>
  <c r="R165" i="2"/>
  <c r="I151" i="2"/>
  <c r="R151" i="2"/>
  <c r="R131" i="2"/>
  <c r="I131" i="2"/>
  <c r="R125" i="2"/>
  <c r="I125" i="2"/>
  <c r="R68" i="2"/>
  <c r="I68" i="2"/>
  <c r="I58" i="2"/>
  <c r="R58" i="2"/>
  <c r="R99" i="2"/>
  <c r="R163" i="2"/>
  <c r="I224" i="2"/>
  <c r="R240" i="2"/>
  <c r="R59" i="2"/>
  <c r="I122" i="2"/>
  <c r="I105" i="2"/>
  <c r="I53" i="2"/>
  <c r="I116" i="2"/>
  <c r="I133" i="2"/>
  <c r="I111" i="2"/>
  <c r="I121" i="2"/>
  <c r="R183" i="2"/>
  <c r="R75" i="2"/>
  <c r="R211" i="2"/>
  <c r="R29" i="2"/>
  <c r="I140" i="2"/>
  <c r="R257" i="2"/>
  <c r="I104" i="2"/>
  <c r="I123" i="2"/>
  <c r="K272" i="2"/>
  <c r="R272" i="2"/>
  <c r="R269" i="2"/>
  <c r="I269" i="2"/>
  <c r="I260" i="2"/>
  <c r="R260" i="2"/>
  <c r="J252" i="2"/>
  <c r="R252" i="2"/>
  <c r="I209" i="2"/>
  <c r="R209" i="2"/>
  <c r="I196" i="2"/>
  <c r="R196" i="2"/>
  <c r="R169" i="2"/>
  <c r="I169" i="2"/>
  <c r="R164" i="2"/>
  <c r="I164" i="2"/>
  <c r="I87" i="2"/>
  <c r="R87" i="2"/>
  <c r="R52" i="2"/>
  <c r="I52" i="2"/>
  <c r="I47" i="2"/>
  <c r="R47" i="2"/>
  <c r="R301" i="2"/>
  <c r="K301" i="2"/>
  <c r="S294" i="2"/>
  <c r="J294" i="2"/>
  <c r="I267" i="2"/>
  <c r="R267" i="2"/>
  <c r="R189" i="2"/>
  <c r="I189" i="2"/>
  <c r="I73" i="2"/>
  <c r="R73" i="2"/>
  <c r="I258" i="2"/>
  <c r="R258" i="2"/>
  <c r="R250" i="2"/>
  <c r="I250" i="2"/>
  <c r="I230" i="2"/>
  <c r="R230" i="2"/>
  <c r="I199" i="2"/>
  <c r="R199" i="2"/>
  <c r="I162" i="2"/>
  <c r="R162" i="2"/>
  <c r="R76" i="2"/>
  <c r="I76" i="2"/>
  <c r="R62" i="2"/>
  <c r="I62" i="2"/>
  <c r="R270" i="2"/>
  <c r="R290" i="2"/>
  <c r="K290" i="2"/>
  <c r="I263" i="2"/>
  <c r="R263" i="2"/>
  <c r="R254" i="2"/>
  <c r="I254" i="2"/>
  <c r="R235" i="2"/>
  <c r="I235" i="2"/>
  <c r="I232" i="2"/>
  <c r="R232" i="2"/>
  <c r="I227" i="2"/>
  <c r="R227" i="2"/>
  <c r="I219" i="2"/>
  <c r="R219" i="2"/>
  <c r="I216" i="2"/>
  <c r="R216" i="2"/>
  <c r="I198" i="2"/>
  <c r="R198" i="2"/>
  <c r="I171" i="2"/>
  <c r="R171" i="2"/>
  <c r="I109" i="2"/>
  <c r="R109" i="2"/>
  <c r="K296" i="2"/>
  <c r="S296" i="2"/>
  <c r="J283" i="2"/>
  <c r="R283" i="2"/>
  <c r="I208" i="2"/>
  <c r="R208" i="2"/>
  <c r="I193" i="2"/>
  <c r="R193" i="2"/>
  <c r="I180" i="2"/>
  <c r="R180" i="2"/>
  <c r="I148" i="2"/>
  <c r="R148" i="2"/>
  <c r="R92" i="2"/>
  <c r="I92" i="2"/>
  <c r="R64" i="2"/>
  <c r="I64" i="2"/>
  <c r="H28" i="2"/>
  <c r="R28" i="2"/>
  <c r="H25" i="2"/>
  <c r="R25" i="2"/>
  <c r="I241" i="2"/>
  <c r="R241" i="2"/>
  <c r="K299" i="2"/>
  <c r="R299" i="2"/>
  <c r="R217" i="2"/>
  <c r="I276" i="2"/>
  <c r="R276" i="2"/>
  <c r="R237" i="2"/>
  <c r="I237" i="2"/>
  <c r="R234" i="2"/>
  <c r="I234" i="2"/>
  <c r="I229" i="2"/>
  <c r="R229" i="2"/>
  <c r="I221" i="2"/>
  <c r="R221" i="2"/>
  <c r="I218" i="2"/>
  <c r="R218" i="2"/>
  <c r="I203" i="2"/>
  <c r="R203" i="2"/>
  <c r="I182" i="2"/>
  <c r="R182" i="2"/>
  <c r="R155" i="2"/>
  <c r="I155" i="2"/>
  <c r="R120" i="2"/>
  <c r="I120" i="2"/>
  <c r="J295" i="2"/>
  <c r="R295" i="2"/>
  <c r="I278" i="2"/>
  <c r="R278" i="2"/>
  <c r="I265" i="2"/>
  <c r="R265" i="2"/>
  <c r="I242" i="2"/>
  <c r="R242" i="2"/>
  <c r="I205" i="2"/>
  <c r="R205" i="2"/>
  <c r="I192" i="2"/>
  <c r="R192" i="2"/>
  <c r="I175" i="2"/>
  <c r="R175" i="2"/>
  <c r="I160" i="2"/>
  <c r="R160" i="2"/>
  <c r="R103" i="2"/>
  <c r="I103" i="2"/>
  <c r="K298" i="2"/>
  <c r="S298" i="2"/>
  <c r="I261" i="2"/>
  <c r="R261" i="2"/>
  <c r="R144" i="2"/>
  <c r="I144" i="2"/>
  <c r="R88" i="2"/>
  <c r="I88" i="2"/>
  <c r="R238" i="2"/>
  <c r="I238" i="2"/>
  <c r="R225" i="2"/>
  <c r="I225" i="2"/>
  <c r="I222" i="2"/>
  <c r="R222" i="2"/>
  <c r="R186" i="2"/>
  <c r="I186" i="2"/>
  <c r="R107" i="2"/>
  <c r="I107" i="2"/>
  <c r="R44" i="2"/>
  <c r="I44" i="2"/>
  <c r="R214" i="2"/>
  <c r="I41" i="2"/>
  <c r="I233" i="2"/>
  <c r="R273" i="2"/>
  <c r="K289" i="2"/>
  <c r="R289" i="2"/>
  <c r="I248" i="2"/>
  <c r="R248" i="2"/>
  <c r="R239" i="2"/>
  <c r="I239" i="2"/>
  <c r="R236" i="2"/>
  <c r="I236" i="2"/>
  <c r="I231" i="2"/>
  <c r="R231" i="2"/>
  <c r="I228" i="2"/>
  <c r="R228" i="2"/>
  <c r="R223" i="2"/>
  <c r="I223" i="2"/>
  <c r="I220" i="2"/>
  <c r="R220" i="2"/>
  <c r="R215" i="2"/>
  <c r="I215" i="2"/>
  <c r="I157" i="2"/>
  <c r="R157" i="2"/>
  <c r="R115" i="2"/>
  <c r="I115" i="2"/>
  <c r="I71" i="2"/>
  <c r="R71" i="2"/>
  <c r="I45" i="2"/>
  <c r="R45" i="2"/>
  <c r="R38" i="2"/>
  <c r="I38" i="2"/>
  <c r="R21" i="2"/>
  <c r="H21" i="2"/>
  <c r="I184" i="2"/>
  <c r="K288" i="2"/>
  <c r="K286" i="2"/>
  <c r="I85" i="2"/>
  <c r="R85" i="2"/>
  <c r="I150" i="2"/>
  <c r="R150" i="2"/>
  <c r="R82" i="2"/>
  <c r="R251" i="2"/>
  <c r="R173" i="2"/>
  <c r="R262" i="2"/>
  <c r="K274" i="2"/>
  <c r="R106" i="2"/>
  <c r="H40" i="2"/>
  <c r="R40" i="2"/>
  <c r="I37" i="2"/>
  <c r="R37" i="2"/>
  <c r="R303" i="2"/>
  <c r="K303" i="2"/>
  <c r="R156" i="2"/>
  <c r="I156" i="2"/>
  <c r="I72" i="2"/>
  <c r="R72" i="2"/>
  <c r="I94" i="2"/>
  <c r="I113" i="2"/>
  <c r="R207" i="2"/>
  <c r="I136" i="2"/>
  <c r="R247" i="2"/>
  <c r="R95" i="2"/>
  <c r="I93" i="2"/>
  <c r="R93" i="2"/>
  <c r="K302" i="2"/>
  <c r="R22" i="2"/>
  <c r="H22" i="2"/>
  <c r="R96" i="2"/>
  <c r="R159" i="2"/>
  <c r="R35" i="2"/>
  <c r="R200" i="2"/>
  <c r="I141" i="2"/>
  <c r="I147" i="2"/>
  <c r="I39" i="2"/>
  <c r="R39" i="2"/>
  <c r="H31" i="2"/>
  <c r="R114" i="2"/>
  <c r="I114" i="2"/>
  <c r="I69" i="2"/>
  <c r="R69" i="2"/>
  <c r="K304" i="2"/>
  <c r="R304" i="2"/>
  <c r="K307" i="2"/>
  <c r="R307" i="2"/>
  <c r="K305" i="2"/>
  <c r="S294" i="1"/>
  <c r="L294" i="1"/>
  <c r="I145" i="1"/>
  <c r="R145" i="1"/>
  <c r="R300" i="1"/>
  <c r="K300" i="1"/>
  <c r="F291" i="1"/>
  <c r="G291" i="1" s="1"/>
  <c r="S291" i="1" s="1"/>
  <c r="E261" i="4"/>
  <c r="E206" i="4"/>
  <c r="F225" i="1"/>
  <c r="G225" i="1" s="1"/>
  <c r="F207" i="1"/>
  <c r="G207" i="1" s="1"/>
  <c r="E188" i="4"/>
  <c r="R169" i="1"/>
  <c r="I169" i="1"/>
  <c r="R153" i="1"/>
  <c r="I153" i="1"/>
  <c r="E108" i="4"/>
  <c r="F122" i="1"/>
  <c r="G122" i="1" s="1"/>
  <c r="F96" i="1"/>
  <c r="G96" i="1" s="1"/>
  <c r="E82" i="4"/>
  <c r="F232" i="1"/>
  <c r="G232" i="1" s="1"/>
  <c r="E213" i="4"/>
  <c r="F228" i="1"/>
  <c r="G228" i="1" s="1"/>
  <c r="I228" i="1" s="1"/>
  <c r="E209" i="4"/>
  <c r="I159" i="1"/>
  <c r="R159" i="1"/>
  <c r="F125" i="1"/>
  <c r="G125" i="1" s="1"/>
  <c r="E111" i="4"/>
  <c r="E68" i="4"/>
  <c r="F79" i="1"/>
  <c r="G79" i="1" s="1"/>
  <c r="R304" i="1"/>
  <c r="K304" i="1"/>
  <c r="F285" i="1"/>
  <c r="G285" i="1" s="1"/>
  <c r="E255" i="4"/>
  <c r="R269" i="1"/>
  <c r="R303" i="1"/>
  <c r="K303" i="1"/>
  <c r="F272" i="1"/>
  <c r="G272" i="1" s="1"/>
  <c r="E246" i="4"/>
  <c r="R245" i="1"/>
  <c r="I245" i="1"/>
  <c r="F241" i="1"/>
  <c r="G241" i="1" s="1"/>
  <c r="E222" i="4"/>
  <c r="R235" i="1"/>
  <c r="I235" i="1"/>
  <c r="K307" i="1"/>
  <c r="R307" i="1"/>
  <c r="R191" i="1"/>
  <c r="I191" i="1"/>
  <c r="I210" i="1"/>
  <c r="R274" i="1"/>
  <c r="K274" i="1"/>
  <c r="E231" i="4"/>
  <c r="F250" i="1"/>
  <c r="G250" i="1" s="1"/>
  <c r="I174" i="1"/>
  <c r="R174" i="1"/>
  <c r="R116" i="1"/>
  <c r="I116" i="1"/>
  <c r="E92" i="4"/>
  <c r="F106" i="1"/>
  <c r="G106" i="1" s="1"/>
  <c r="I91" i="1"/>
  <c r="R91" i="1"/>
  <c r="R88" i="1"/>
  <c r="I88" i="1"/>
  <c r="R85" i="1"/>
  <c r="I85" i="1"/>
  <c r="R67" i="1"/>
  <c r="I67" i="1"/>
  <c r="R277" i="1"/>
  <c r="I277" i="1"/>
  <c r="R187" i="1"/>
  <c r="I187" i="1"/>
  <c r="I168" i="1"/>
  <c r="R168" i="1"/>
  <c r="I171" i="1"/>
  <c r="E238" i="4"/>
  <c r="F257" i="1"/>
  <c r="G257" i="1" s="1"/>
  <c r="I167" i="1"/>
  <c r="R167" i="1"/>
  <c r="F109" i="1"/>
  <c r="G109" i="1" s="1"/>
  <c r="E95" i="4"/>
  <c r="R81" i="1"/>
  <c r="I81" i="1"/>
  <c r="K281" i="1"/>
  <c r="R281" i="1"/>
  <c r="E264" i="4"/>
  <c r="K305" i="1"/>
  <c r="S305" i="1"/>
  <c r="E79" i="4"/>
  <c r="F93" i="1"/>
  <c r="G93" i="1" s="1"/>
  <c r="F288" i="1"/>
  <c r="G288" i="1" s="1"/>
  <c r="F193" i="1"/>
  <c r="G193" i="1" s="1"/>
  <c r="E174" i="4"/>
  <c r="R189" i="1"/>
  <c r="I189" i="1"/>
  <c r="E128" i="4"/>
  <c r="F143" i="1"/>
  <c r="G143" i="1" s="1"/>
  <c r="E185" i="4"/>
  <c r="E122" i="4"/>
  <c r="E70" i="4"/>
  <c r="E62" i="4"/>
  <c r="F133" i="1"/>
  <c r="G133" i="1" s="1"/>
  <c r="R133" i="1" s="1"/>
  <c r="E195" i="4"/>
  <c r="E157" i="4"/>
  <c r="E116" i="4"/>
  <c r="E86" i="4"/>
  <c r="E57" i="4"/>
  <c r="E49" i="4"/>
  <c r="E41" i="4"/>
  <c r="E33" i="4"/>
  <c r="E25" i="4"/>
  <c r="E17" i="4"/>
  <c r="E203" i="4"/>
  <c r="E66" i="4"/>
  <c r="E309" i="1"/>
  <c r="F309" i="1" s="1"/>
  <c r="G309" i="1" s="1"/>
  <c r="E204" i="4"/>
  <c r="E168" i="4"/>
  <c r="E102" i="4"/>
  <c r="E89" i="4"/>
  <c r="R214" i="1"/>
  <c r="R222" i="1"/>
  <c r="I190" i="1"/>
  <c r="E137" i="4"/>
  <c r="E119" i="4"/>
  <c r="E59" i="4"/>
  <c r="S296" i="1"/>
  <c r="L296" i="1"/>
  <c r="R302" i="1"/>
  <c r="K302" i="1"/>
  <c r="R230" i="1"/>
  <c r="I230" i="1"/>
  <c r="I263" i="1"/>
  <c r="R263" i="1"/>
  <c r="I221" i="1"/>
  <c r="R221" i="1"/>
  <c r="R285" i="1"/>
  <c r="K285" i="1"/>
  <c r="R282" i="1"/>
  <c r="K282" i="1"/>
  <c r="I260" i="1"/>
  <c r="R260" i="1"/>
  <c r="R233" i="1"/>
  <c r="I233" i="1"/>
  <c r="F220" i="1"/>
  <c r="G220" i="1" s="1"/>
  <c r="E201" i="4"/>
  <c r="F209" i="1"/>
  <c r="G209" i="1" s="1"/>
  <c r="E190" i="4"/>
  <c r="I173" i="1"/>
  <c r="R173" i="1"/>
  <c r="R293" i="1"/>
  <c r="K279" i="1"/>
  <c r="R279" i="1"/>
  <c r="I226" i="1"/>
  <c r="R226" i="1"/>
  <c r="I223" i="1"/>
  <c r="R223" i="1"/>
  <c r="R94" i="1"/>
  <c r="I94" i="1"/>
  <c r="R290" i="1"/>
  <c r="K290" i="1"/>
  <c r="H253" i="1"/>
  <c r="R253" i="1"/>
  <c r="I247" i="1"/>
  <c r="R247" i="1"/>
  <c r="I241" i="1"/>
  <c r="R241" i="1"/>
  <c r="I232" i="1"/>
  <c r="R232" i="1"/>
  <c r="F229" i="1"/>
  <c r="G229" i="1" s="1"/>
  <c r="E210" i="4"/>
  <c r="I70" i="1"/>
  <c r="R70" i="1"/>
  <c r="S298" i="1"/>
  <c r="L298" i="1"/>
  <c r="R273" i="1"/>
  <c r="K273" i="1"/>
  <c r="R265" i="1"/>
  <c r="I265" i="1"/>
  <c r="F184" i="1"/>
  <c r="G184" i="1" s="1"/>
  <c r="E165" i="4"/>
  <c r="I162" i="1"/>
  <c r="R162" i="1"/>
  <c r="R134" i="1"/>
  <c r="I134" i="1"/>
  <c r="S301" i="1"/>
  <c r="K301" i="1"/>
  <c r="F295" i="1"/>
  <c r="G295" i="1" s="1"/>
  <c r="E265" i="4"/>
  <c r="R278" i="1"/>
  <c r="I278" i="1"/>
  <c r="R270" i="1"/>
  <c r="K270" i="1"/>
  <c r="R249" i="1"/>
  <c r="I249" i="1"/>
  <c r="F244" i="1"/>
  <c r="G244" i="1" s="1"/>
  <c r="E225" i="4"/>
  <c r="F197" i="1"/>
  <c r="G197" i="1" s="1"/>
  <c r="E178" i="4"/>
  <c r="R306" i="1"/>
  <c r="K306" i="1"/>
  <c r="R289" i="1"/>
  <c r="K289" i="1"/>
  <c r="R283" i="1"/>
  <c r="J283" i="1"/>
  <c r="R264" i="1"/>
  <c r="I264" i="1"/>
  <c r="F252" i="1"/>
  <c r="G252" i="1" s="1"/>
  <c r="E233" i="4"/>
  <c r="F200" i="1"/>
  <c r="G200" i="1" s="1"/>
  <c r="E181" i="4"/>
  <c r="R96" i="1"/>
  <c r="I96" i="1"/>
  <c r="S297" i="1"/>
  <c r="L297" i="1"/>
  <c r="F286" i="1"/>
  <c r="G286" i="1" s="1"/>
  <c r="E256" i="4"/>
  <c r="R258" i="1"/>
  <c r="I258" i="1"/>
  <c r="F255" i="1"/>
  <c r="G255" i="1" s="1"/>
  <c r="E236" i="4"/>
  <c r="I237" i="1"/>
  <c r="R237" i="1"/>
  <c r="L288" i="1"/>
  <c r="S288" i="1"/>
  <c r="F280" i="1"/>
  <c r="G280" i="1" s="1"/>
  <c r="E250" i="4"/>
  <c r="R248" i="1"/>
  <c r="I248" i="1"/>
  <c r="I164" i="1"/>
  <c r="R164" i="1"/>
  <c r="R86" i="1"/>
  <c r="I86" i="1"/>
  <c r="R170" i="1"/>
  <c r="R154" i="1"/>
  <c r="I142" i="1"/>
  <c r="R142" i="1"/>
  <c r="R135" i="1"/>
  <c r="I100" i="1"/>
  <c r="R100" i="1"/>
  <c r="R77" i="1"/>
  <c r="I77" i="1"/>
  <c r="R172" i="1"/>
  <c r="I146" i="1"/>
  <c r="R69" i="1"/>
  <c r="I69" i="1"/>
  <c r="I76" i="1"/>
  <c r="R76" i="1"/>
  <c r="I165" i="1"/>
  <c r="R165" i="1"/>
  <c r="I132" i="1"/>
  <c r="R132" i="1"/>
  <c r="R90" i="1"/>
  <c r="I90" i="1"/>
  <c r="R101" i="1"/>
  <c r="I101" i="1"/>
  <c r="I84" i="1"/>
  <c r="R84" i="1"/>
  <c r="R138" i="1"/>
  <c r="R129" i="1"/>
  <c r="R68" i="1"/>
  <c r="I161" i="1"/>
  <c r="K309" i="1"/>
  <c r="R309" i="1"/>
  <c r="K308" i="1"/>
  <c r="S308" i="1"/>
  <c r="D11" i="3"/>
  <c r="D11" i="2"/>
  <c r="C11" i="3"/>
  <c r="D12" i="2"/>
  <c r="C12" i="2"/>
  <c r="C12" i="3"/>
  <c r="D12" i="3"/>
  <c r="C11" i="2"/>
  <c r="D11" i="1"/>
  <c r="D12" i="1"/>
  <c r="P308" i="3" l="1"/>
  <c r="P306" i="3"/>
  <c r="P168" i="3"/>
  <c r="P97" i="3"/>
  <c r="P179" i="3"/>
  <c r="P131" i="3"/>
  <c r="P125" i="3"/>
  <c r="P106" i="3"/>
  <c r="P177" i="3"/>
  <c r="P115" i="3"/>
  <c r="P33" i="3"/>
  <c r="P34" i="3"/>
  <c r="P21" i="3"/>
  <c r="P209" i="3"/>
  <c r="P255" i="3"/>
  <c r="P58" i="3"/>
  <c r="P184" i="3"/>
  <c r="P192" i="3"/>
  <c r="P266" i="3"/>
  <c r="P22" i="3"/>
  <c r="P54" i="3"/>
  <c r="P37" i="3"/>
  <c r="P67" i="3"/>
  <c r="P69" i="3"/>
  <c r="P110" i="3"/>
  <c r="P57" i="3"/>
  <c r="P148" i="3"/>
  <c r="P44" i="3"/>
  <c r="P265" i="3"/>
  <c r="P76" i="3"/>
  <c r="P294" i="3"/>
  <c r="P108" i="3"/>
  <c r="P176" i="3"/>
  <c r="P68" i="3"/>
  <c r="P32" i="3"/>
  <c r="P193" i="3"/>
  <c r="P216" i="3"/>
  <c r="P253" i="3"/>
  <c r="P303" i="3"/>
  <c r="P138" i="3"/>
  <c r="P28" i="3"/>
  <c r="P94" i="3"/>
  <c r="P256" i="3"/>
  <c r="P297" i="3"/>
  <c r="P102" i="3"/>
  <c r="P113" i="3"/>
  <c r="P189" i="3"/>
  <c r="P223" i="3"/>
  <c r="P288" i="3"/>
  <c r="P52" i="3"/>
  <c r="P126" i="3"/>
  <c r="P164" i="3"/>
  <c r="P235" i="3"/>
  <c r="P151" i="3"/>
  <c r="P139" i="3"/>
  <c r="P128" i="3"/>
  <c r="P271" i="3"/>
  <c r="P211" i="3"/>
  <c r="P296" i="3"/>
  <c r="P143" i="3"/>
  <c r="P210" i="3"/>
  <c r="P43" i="3"/>
  <c r="P249" i="3"/>
  <c r="P89" i="3"/>
  <c r="P93" i="3"/>
  <c r="P205" i="3"/>
  <c r="P101" i="3"/>
  <c r="P212" i="3"/>
  <c r="P71" i="3"/>
  <c r="P284" i="3"/>
  <c r="P81" i="3"/>
  <c r="P227" i="3"/>
  <c r="P118" i="3"/>
  <c r="P188" i="3"/>
  <c r="P135" i="3"/>
  <c r="P243" i="3"/>
  <c r="P251" i="3"/>
  <c r="P258" i="3"/>
  <c r="P302" i="3"/>
  <c r="P232" i="3"/>
  <c r="P92" i="3"/>
  <c r="P200" i="3"/>
  <c r="P275" i="3"/>
  <c r="P112" i="3"/>
  <c r="P153" i="3"/>
  <c r="P217" i="3"/>
  <c r="P282" i="3"/>
  <c r="P158" i="3"/>
  <c r="P98" i="3"/>
  <c r="P116" i="3"/>
  <c r="P140" i="3"/>
  <c r="P299" i="3"/>
  <c r="P174" i="3"/>
  <c r="P277" i="3"/>
  <c r="P167" i="3"/>
  <c r="P307" i="3"/>
  <c r="P231" i="3"/>
  <c r="P87" i="3"/>
  <c r="P111" i="3"/>
  <c r="P56" i="3"/>
  <c r="P228" i="3"/>
  <c r="P136" i="3"/>
  <c r="P59" i="3"/>
  <c r="P70" i="3"/>
  <c r="P132" i="3"/>
  <c r="P166" i="3"/>
  <c r="P224" i="3"/>
  <c r="P194" i="3"/>
  <c r="P295" i="3"/>
  <c r="P269" i="3"/>
  <c r="P252" i="3"/>
  <c r="P157" i="3"/>
  <c r="P281" i="3"/>
  <c r="P268" i="3"/>
  <c r="P152" i="3"/>
  <c r="P234" i="3"/>
  <c r="P30" i="3"/>
  <c r="P85" i="3"/>
  <c r="P88" i="3"/>
  <c r="P53" i="3"/>
  <c r="P272" i="3"/>
  <c r="P259" i="3"/>
  <c r="P286" i="3"/>
  <c r="P278" i="3"/>
  <c r="P287" i="3"/>
  <c r="P190" i="3"/>
  <c r="P133" i="3"/>
  <c r="P276" i="3"/>
  <c r="P77" i="3"/>
  <c r="P38" i="3"/>
  <c r="P62" i="3"/>
  <c r="P165" i="3"/>
  <c r="P247" i="3"/>
  <c r="P162" i="3"/>
  <c r="P65" i="3"/>
  <c r="P82" i="3"/>
  <c r="P150" i="3"/>
  <c r="P285" i="3"/>
  <c r="P236" i="3"/>
  <c r="P199" i="3"/>
  <c r="P160" i="3"/>
  <c r="P24" i="3"/>
  <c r="P48" i="3"/>
  <c r="P72" i="3"/>
  <c r="P206" i="3"/>
  <c r="P114" i="3"/>
  <c r="P213" i="3"/>
  <c r="P214" i="3"/>
  <c r="P220" i="3"/>
  <c r="P221" i="3"/>
  <c r="P170" i="3"/>
  <c r="P225" i="3"/>
  <c r="P137" i="3"/>
  <c r="P80" i="3"/>
  <c r="P83" i="3"/>
  <c r="P117" i="3"/>
  <c r="P96" i="3"/>
  <c r="P134" i="3"/>
  <c r="P95" i="3"/>
  <c r="P304" i="3"/>
  <c r="D15" i="3"/>
  <c r="C19" i="3" s="1"/>
  <c r="P107" i="3"/>
  <c r="P203" i="3"/>
  <c r="P159" i="3"/>
  <c r="P46" i="3"/>
  <c r="P129" i="3"/>
  <c r="P191" i="3"/>
  <c r="P218" i="3"/>
  <c r="P41" i="3"/>
  <c r="P47" i="3"/>
  <c r="P84" i="3"/>
  <c r="P257" i="3"/>
  <c r="P267" i="3"/>
  <c r="P90" i="3"/>
  <c r="P244" i="3"/>
  <c r="P64" i="3"/>
  <c r="P201" i="3"/>
  <c r="P237" i="3"/>
  <c r="P27" i="3"/>
  <c r="P63" i="3"/>
  <c r="P183" i="3"/>
  <c r="P74" i="3"/>
  <c r="P240" i="3"/>
  <c r="P163" i="3"/>
  <c r="P254" i="3"/>
  <c r="P222" i="3"/>
  <c r="P301" i="3"/>
  <c r="P29" i="3"/>
  <c r="P123" i="3"/>
  <c r="P147" i="3"/>
  <c r="P292" i="3"/>
  <c r="P279" i="3"/>
  <c r="P300" i="3"/>
  <c r="P142" i="3"/>
  <c r="P103" i="3"/>
  <c r="P248" i="3"/>
  <c r="P260" i="3"/>
  <c r="P273" i="3"/>
  <c r="P36" i="3"/>
  <c r="P104" i="3"/>
  <c r="P197" i="3"/>
  <c r="P154" i="3"/>
  <c r="P122" i="3"/>
  <c r="P181" i="3"/>
  <c r="P156" i="3"/>
  <c r="P40" i="3"/>
  <c r="P178" i="3"/>
  <c r="P60" i="3"/>
  <c r="P182" i="3"/>
  <c r="P45" i="3"/>
  <c r="P264" i="3"/>
  <c r="P215" i="3"/>
  <c r="P270" i="3"/>
  <c r="P187" i="3"/>
  <c r="P208" i="3"/>
  <c r="P241" i="3"/>
  <c r="P75" i="3"/>
  <c r="P198" i="3"/>
  <c r="P290" i="3"/>
  <c r="P120" i="3"/>
  <c r="P127" i="3"/>
  <c r="P230" i="3"/>
  <c r="P141" i="3"/>
  <c r="P239" i="3"/>
  <c r="P26" i="3"/>
  <c r="P289" i="3"/>
  <c r="P229" i="3"/>
  <c r="P51" i="3"/>
  <c r="P196" i="3"/>
  <c r="P263" i="3"/>
  <c r="P309" i="3"/>
  <c r="P61" i="3"/>
  <c r="P39" i="3"/>
  <c r="P50" i="3"/>
  <c r="P25" i="3"/>
  <c r="P161" i="3"/>
  <c r="P274" i="3"/>
  <c r="P195" i="3"/>
  <c r="P78" i="3"/>
  <c r="P100" i="3"/>
  <c r="P169" i="3"/>
  <c r="P283" i="3"/>
  <c r="P180" i="3"/>
  <c r="P99" i="3"/>
  <c r="P238" i="3"/>
  <c r="P298" i="3"/>
  <c r="P172" i="3"/>
  <c r="P186" i="3"/>
  <c r="P124" i="3"/>
  <c r="P246" i="3"/>
  <c r="P109" i="3"/>
  <c r="P86" i="3"/>
  <c r="P155" i="3"/>
  <c r="P73" i="3"/>
  <c r="P55" i="3"/>
  <c r="P105" i="3"/>
  <c r="P242" i="3"/>
  <c r="P245" i="3"/>
  <c r="P262" i="3"/>
  <c r="P119" i="3"/>
  <c r="P305" i="3"/>
  <c r="P185" i="3"/>
  <c r="P79" i="3"/>
  <c r="P226" i="3"/>
  <c r="P261" i="3"/>
  <c r="P233" i="3"/>
  <c r="P250" i="3"/>
  <c r="P66" i="3"/>
  <c r="P42" i="3"/>
  <c r="P202" i="3"/>
  <c r="P171" i="3"/>
  <c r="P146" i="3"/>
  <c r="P280" i="3"/>
  <c r="P144" i="3"/>
  <c r="P91" i="3"/>
  <c r="P293" i="3"/>
  <c r="P121" i="3"/>
  <c r="P291" i="3"/>
  <c r="P173" i="3"/>
  <c r="P145" i="3"/>
  <c r="P204" i="3"/>
  <c r="P130" i="3"/>
  <c r="P219" i="3"/>
  <c r="P23" i="3"/>
  <c r="P207" i="3"/>
  <c r="P175" i="3"/>
  <c r="P35" i="3"/>
  <c r="P149" i="3"/>
  <c r="P49" i="3"/>
  <c r="P31" i="3"/>
  <c r="D16" i="3"/>
  <c r="D19" i="3" s="1"/>
  <c r="O306" i="3"/>
  <c r="O139" i="3"/>
  <c r="O149" i="3"/>
  <c r="O264" i="3"/>
  <c r="O127" i="3"/>
  <c r="O124" i="3"/>
  <c r="O60" i="3"/>
  <c r="O289" i="3"/>
  <c r="O291" i="3"/>
  <c r="O257" i="3"/>
  <c r="O305" i="3"/>
  <c r="O207" i="3"/>
  <c r="O115" i="3"/>
  <c r="O237" i="3"/>
  <c r="O187" i="3"/>
  <c r="O21" i="3"/>
  <c r="O253" i="3"/>
  <c r="O258" i="3"/>
  <c r="O92" i="3"/>
  <c r="O221" i="3"/>
  <c r="O241" i="3"/>
  <c r="O75" i="3"/>
  <c r="O85" i="3"/>
  <c r="O178" i="3"/>
  <c r="O86" i="3"/>
  <c r="O215" i="3"/>
  <c r="O130" i="3"/>
  <c r="O235" i="3"/>
  <c r="O111" i="3"/>
  <c r="O220" i="3"/>
  <c r="O285" i="3"/>
  <c r="O247" i="3"/>
  <c r="O252" i="3"/>
  <c r="O301" i="3"/>
  <c r="O101" i="3"/>
  <c r="O160" i="3"/>
  <c r="O209" i="3"/>
  <c r="O148" i="3"/>
  <c r="O42" i="3"/>
  <c r="O137" i="3"/>
  <c r="O45" i="3"/>
  <c r="O230" i="3"/>
  <c r="O55" i="3"/>
  <c r="O57" i="3"/>
  <c r="O292" i="3"/>
  <c r="O93" i="3"/>
  <c r="O233" i="3"/>
  <c r="O243" i="3"/>
  <c r="O245" i="3"/>
  <c r="O64" i="3"/>
  <c r="O39" i="3"/>
  <c r="O41" i="3"/>
  <c r="O201" i="3"/>
  <c r="C15" i="3"/>
  <c r="O37" i="3"/>
  <c r="O63" i="3"/>
  <c r="O133" i="3"/>
  <c r="O266" i="3"/>
  <c r="O109" i="3"/>
  <c r="O50" i="3"/>
  <c r="O174" i="3"/>
  <c r="O67" i="3"/>
  <c r="O89" i="3"/>
  <c r="O171" i="3"/>
  <c r="O136" i="3"/>
  <c r="O96" i="3"/>
  <c r="O262" i="3"/>
  <c r="O280" i="3"/>
  <c r="O192" i="3"/>
  <c r="O268" i="3"/>
  <c r="O46" i="3"/>
  <c r="O84" i="3"/>
  <c r="O205" i="3"/>
  <c r="O236" i="3"/>
  <c r="O128" i="3"/>
  <c r="O61" i="3"/>
  <c r="O35" i="3"/>
  <c r="O206" i="3"/>
  <c r="O219" i="3"/>
  <c r="O158" i="3"/>
  <c r="O284" i="3"/>
  <c r="O286" i="3"/>
  <c r="O56" i="3"/>
  <c r="O167" i="3"/>
  <c r="O269" i="3"/>
  <c r="O125" i="3"/>
  <c r="O116" i="3"/>
  <c r="O117" i="3"/>
  <c r="O144" i="3"/>
  <c r="O163" i="3"/>
  <c r="O173" i="3"/>
  <c r="O303" i="3"/>
  <c r="O185" i="3"/>
  <c r="O103" i="3"/>
  <c r="O105" i="3"/>
  <c r="O49" i="3"/>
  <c r="O228" i="3"/>
  <c r="O222" i="3"/>
  <c r="O248" i="3"/>
  <c r="O300" i="3"/>
  <c r="O94" i="3"/>
  <c r="O271" i="3"/>
  <c r="O195" i="3"/>
  <c r="O182" i="3"/>
  <c r="O129" i="3"/>
  <c r="O140" i="3"/>
  <c r="O23" i="3"/>
  <c r="O151" i="3"/>
  <c r="O147" i="3"/>
  <c r="O180" i="3"/>
  <c r="O112" i="3"/>
  <c r="O265" i="3"/>
  <c r="O102" i="3"/>
  <c r="O231" i="3"/>
  <c r="O134" i="3"/>
  <c r="O263" i="3"/>
  <c r="O121" i="3"/>
  <c r="O304" i="3"/>
  <c r="O119" i="3"/>
  <c r="O165" i="3"/>
  <c r="O150" i="3"/>
  <c r="O48" i="3"/>
  <c r="O232" i="3"/>
  <c r="O142" i="3"/>
  <c r="O122" i="3"/>
  <c r="O296" i="3"/>
  <c r="O309" i="3"/>
  <c r="O240" i="3"/>
  <c r="O242" i="3"/>
  <c r="O169" i="3"/>
  <c r="O79" i="3"/>
  <c r="O81" i="3"/>
  <c r="O38" i="3"/>
  <c r="O198" i="3"/>
  <c r="O249" i="3"/>
  <c r="O224" i="3"/>
  <c r="O226" i="3"/>
  <c r="O234" i="3"/>
  <c r="O44" i="3"/>
  <c r="O36" i="3"/>
  <c r="O32" i="3"/>
  <c r="O239" i="3"/>
  <c r="O145" i="3"/>
  <c r="O71" i="3"/>
  <c r="O141" i="3"/>
  <c r="O279" i="3"/>
  <c r="O52" i="3"/>
  <c r="O66" i="3"/>
  <c r="O278" i="3"/>
  <c r="O188" i="3"/>
  <c r="O186" i="3"/>
  <c r="O277" i="3"/>
  <c r="O168" i="3"/>
  <c r="O104" i="3"/>
  <c r="O274" i="3"/>
  <c r="O294" i="3"/>
  <c r="O162" i="3"/>
  <c r="O28" i="3"/>
  <c r="O80" i="3"/>
  <c r="O210" i="3"/>
  <c r="O68" i="3"/>
  <c r="O83" i="3"/>
  <c r="O120" i="3"/>
  <c r="O308" i="3"/>
  <c r="O170" i="3"/>
  <c r="O172" i="3"/>
  <c r="O59" i="3"/>
  <c r="O200" i="3"/>
  <c r="O202" i="3"/>
  <c r="O223" i="3"/>
  <c r="O31" i="3"/>
  <c r="O33" i="3"/>
  <c r="O154" i="3"/>
  <c r="O156" i="3"/>
  <c r="O26" i="3"/>
  <c r="O143" i="3"/>
  <c r="O166" i="3"/>
  <c r="O217" i="3"/>
  <c r="O27" i="3"/>
  <c r="O53" i="3"/>
  <c r="O256" i="3"/>
  <c r="O113" i="3"/>
  <c r="O22" i="3"/>
  <c r="O204" i="3"/>
  <c r="O203" i="3"/>
  <c r="O214" i="3"/>
  <c r="O298" i="3"/>
  <c r="O114" i="3"/>
  <c r="O213" i="3"/>
  <c r="O51" i="3"/>
  <c r="O155" i="3"/>
  <c r="O196" i="3"/>
  <c r="O190" i="3"/>
  <c r="O164" i="3"/>
  <c r="O281" i="3"/>
  <c r="O74" i="3"/>
  <c r="O62" i="3"/>
  <c r="O131" i="3"/>
  <c r="O276" i="3"/>
  <c r="O152" i="3"/>
  <c r="O58" i="3"/>
  <c r="O108" i="3"/>
  <c r="O254" i="3"/>
  <c r="O30" i="3"/>
  <c r="O261" i="3"/>
  <c r="O24" i="3"/>
  <c r="O34" i="3"/>
  <c r="O244" i="3"/>
  <c r="O123" i="3"/>
  <c r="O132" i="3"/>
  <c r="O287" i="3"/>
  <c r="O95" i="3"/>
  <c r="O97" i="3"/>
  <c r="O297" i="3"/>
  <c r="O299" i="3"/>
  <c r="O118" i="3"/>
  <c r="O77" i="3"/>
  <c r="O189" i="3"/>
  <c r="O65" i="3"/>
  <c r="O260" i="3"/>
  <c r="O238" i="3"/>
  <c r="O40" i="3"/>
  <c r="O255" i="3"/>
  <c r="O161" i="3"/>
  <c r="O87" i="3"/>
  <c r="O157" i="3"/>
  <c r="O293" i="3"/>
  <c r="O135" i="3"/>
  <c r="O82" i="3"/>
  <c r="O29" i="3"/>
  <c r="O177" i="3"/>
  <c r="O194" i="3"/>
  <c r="O288" i="3"/>
  <c r="O110" i="3"/>
  <c r="O70" i="3"/>
  <c r="O283" i="3"/>
  <c r="O153" i="3"/>
  <c r="O270" i="3"/>
  <c r="O211" i="3"/>
  <c r="O25" i="3"/>
  <c r="O208" i="3"/>
  <c r="O307" i="3"/>
  <c r="O193" i="3"/>
  <c r="O159" i="3"/>
  <c r="O184" i="3"/>
  <c r="O199" i="3"/>
  <c r="O212" i="3"/>
  <c r="O88" i="3"/>
  <c r="O98" i="3"/>
  <c r="O302" i="3"/>
  <c r="O273" i="3"/>
  <c r="O275" i="3"/>
  <c r="O107" i="3"/>
  <c r="O216" i="3"/>
  <c r="O218" i="3"/>
  <c r="O72" i="3"/>
  <c r="O47" i="3"/>
  <c r="O259" i="3"/>
  <c r="O175" i="3"/>
  <c r="O282" i="3"/>
  <c r="O250" i="3"/>
  <c r="O76" i="3"/>
  <c r="O100" i="3"/>
  <c r="O225" i="3"/>
  <c r="O43" i="3"/>
  <c r="O69" i="3"/>
  <c r="O138" i="3"/>
  <c r="O54" i="3"/>
  <c r="O183" i="3"/>
  <c r="O295" i="3"/>
  <c r="O227" i="3"/>
  <c r="O246" i="3"/>
  <c r="O99" i="3"/>
  <c r="O267" i="3"/>
  <c r="O229" i="3"/>
  <c r="O126" i="3"/>
  <c r="O181" i="3"/>
  <c r="O191" i="3"/>
  <c r="O290" i="3"/>
  <c r="O179" i="3"/>
  <c r="O91" i="3"/>
  <c r="O251" i="3"/>
  <c r="O272" i="3"/>
  <c r="O197" i="3"/>
  <c r="O146" i="3"/>
  <c r="O78" i="3"/>
  <c r="O73" i="3"/>
  <c r="O176" i="3"/>
  <c r="O90" i="3"/>
  <c r="O106" i="3"/>
  <c r="C16" i="3"/>
  <c r="D18" i="3" s="1"/>
  <c r="S19" i="3"/>
  <c r="E19" i="3" s="1"/>
  <c r="R19" i="3"/>
  <c r="E18" i="3" s="1"/>
  <c r="O306" i="2"/>
  <c r="O142" i="2"/>
  <c r="O256" i="2"/>
  <c r="O297" i="2"/>
  <c r="O168" i="2"/>
  <c r="O71" i="2"/>
  <c r="O294" i="2"/>
  <c r="O172" i="2"/>
  <c r="O84" i="2"/>
  <c r="O250" i="2"/>
  <c r="O247" i="2"/>
  <c r="O139" i="2"/>
  <c r="O135" i="2"/>
  <c r="O36" i="2"/>
  <c r="O52" i="2"/>
  <c r="O154" i="2"/>
  <c r="O200" i="2"/>
  <c r="O138" i="2"/>
  <c r="O68" i="2"/>
  <c r="O266" i="2"/>
  <c r="O148" i="2"/>
  <c r="O191" i="2"/>
  <c r="O74" i="2"/>
  <c r="O260" i="2"/>
  <c r="O105" i="2"/>
  <c r="O163" i="2"/>
  <c r="O30" i="2"/>
  <c r="O276" i="2"/>
  <c r="O140" i="2"/>
  <c r="O93" i="2"/>
  <c r="O283" i="2"/>
  <c r="O49" i="2"/>
  <c r="O91" i="2"/>
  <c r="O156" i="2"/>
  <c r="O59" i="2"/>
  <c r="O114" i="2"/>
  <c r="O304" i="2"/>
  <c r="O253" i="2"/>
  <c r="O279" i="2"/>
  <c r="O130" i="2"/>
  <c r="O206" i="2"/>
  <c r="O300" i="2"/>
  <c r="O237" i="2"/>
  <c r="O274" i="2"/>
  <c r="O214" i="2"/>
  <c r="O145" i="2"/>
  <c r="O181" i="2"/>
  <c r="O270" i="2"/>
  <c r="O183" i="2"/>
  <c r="O213" i="2"/>
  <c r="O251" i="2"/>
  <c r="O230" i="2"/>
  <c r="O243" i="2"/>
  <c r="O111" i="2"/>
  <c r="O31" i="2"/>
  <c r="O54" i="2"/>
  <c r="O278" i="2"/>
  <c r="O231" i="2"/>
  <c r="O57" i="2"/>
  <c r="O242" i="2"/>
  <c r="O122" i="2"/>
  <c r="O96" i="2"/>
  <c r="O204" i="2"/>
  <c r="O175" i="2"/>
  <c r="O240" i="2"/>
  <c r="O144" i="2"/>
  <c r="O53" i="2"/>
  <c r="O79" i="2"/>
  <c r="O83" i="2"/>
  <c r="O165" i="2"/>
  <c r="O133" i="2"/>
  <c r="O164" i="2"/>
  <c r="O102" i="2"/>
  <c r="O245" i="2"/>
  <c r="O158" i="2"/>
  <c r="O112" i="2"/>
  <c r="O150" i="2"/>
  <c r="O254" i="2"/>
  <c r="O212" i="2"/>
  <c r="O23" i="2"/>
  <c r="O284" i="2"/>
  <c r="C15" i="2"/>
  <c r="C18" i="2" s="1"/>
  <c r="O218" i="2"/>
  <c r="O282" i="2"/>
  <c r="O263" i="2"/>
  <c r="O295" i="2"/>
  <c r="O160" i="2"/>
  <c r="O37" i="2"/>
  <c r="O128" i="2"/>
  <c r="O271" i="2"/>
  <c r="O241" i="2"/>
  <c r="O73" i="2"/>
  <c r="O299" i="2"/>
  <c r="O198" i="2"/>
  <c r="O235" i="2"/>
  <c r="O258" i="2"/>
  <c r="O292" i="2"/>
  <c r="O265" i="2"/>
  <c r="O62" i="2"/>
  <c r="O98" i="2"/>
  <c r="O82" i="2"/>
  <c r="O123" i="2"/>
  <c r="O176" i="2"/>
  <c r="O286" i="2"/>
  <c r="O262" i="2"/>
  <c r="O189" i="2"/>
  <c r="O239" i="2"/>
  <c r="O94" i="2"/>
  <c r="O42" i="2"/>
  <c r="O290" i="2"/>
  <c r="O124" i="2"/>
  <c r="O47" i="2"/>
  <c r="O249" i="2"/>
  <c r="O285" i="2"/>
  <c r="O252" i="2"/>
  <c r="O43" i="2"/>
  <c r="O125" i="2"/>
  <c r="O293" i="2"/>
  <c r="O67" i="2"/>
  <c r="O25" i="2"/>
  <c r="O227" i="2"/>
  <c r="O268" i="2"/>
  <c r="O90" i="2"/>
  <c r="O234" i="2"/>
  <c r="O44" i="2"/>
  <c r="O75" i="2"/>
  <c r="O174" i="2"/>
  <c r="O211" i="2"/>
  <c r="O273" i="2"/>
  <c r="O129" i="2"/>
  <c r="O267" i="2"/>
  <c r="O81" i="2"/>
  <c r="O113" i="2"/>
  <c r="O33" i="2"/>
  <c r="O76" i="2"/>
  <c r="O104" i="2"/>
  <c r="O147" i="2"/>
  <c r="O110" i="2"/>
  <c r="O41" i="2"/>
  <c r="O137" i="2"/>
  <c r="O178" i="2"/>
  <c r="O275" i="2"/>
  <c r="O101" i="2"/>
  <c r="O226" i="2"/>
  <c r="O115" i="2"/>
  <c r="O205" i="2"/>
  <c r="O132" i="2"/>
  <c r="O222" i="2"/>
  <c r="O233" i="2"/>
  <c r="O219" i="2"/>
  <c r="O171" i="2"/>
  <c r="O61" i="2"/>
  <c r="O65" i="2"/>
  <c r="O106" i="2"/>
  <c r="O116" i="2"/>
  <c r="O192" i="2"/>
  <c r="O24" i="2"/>
  <c r="O60" i="2"/>
  <c r="O109" i="2"/>
  <c r="O162" i="2"/>
  <c r="O217" i="2"/>
  <c r="O203" i="2"/>
  <c r="O107" i="2"/>
  <c r="O99" i="2"/>
  <c r="O199" i="2"/>
  <c r="O32" i="2"/>
  <c r="O157" i="2"/>
  <c r="O95" i="2"/>
  <c r="O259" i="2"/>
  <c r="O277" i="2"/>
  <c r="O77" i="2"/>
  <c r="O141" i="2"/>
  <c r="O224" i="2"/>
  <c r="O131" i="2"/>
  <c r="O177" i="2"/>
  <c r="O202" i="2"/>
  <c r="O185" i="2"/>
  <c r="O39" i="2"/>
  <c r="O190" i="2"/>
  <c r="O92" i="2"/>
  <c r="O209" i="2"/>
  <c r="O194" i="2"/>
  <c r="O305" i="2"/>
  <c r="O188" i="2"/>
  <c r="O255" i="2"/>
  <c r="O289" i="2"/>
  <c r="O225" i="2"/>
  <c r="O136" i="2"/>
  <c r="O87" i="2"/>
  <c r="O236" i="2"/>
  <c r="O40" i="2"/>
  <c r="O302" i="2"/>
  <c r="O298" i="2"/>
  <c r="O69" i="2"/>
  <c r="O207" i="2"/>
  <c r="O21" i="2"/>
  <c r="O264" i="2"/>
  <c r="O223" i="2"/>
  <c r="O35" i="2"/>
  <c r="O196" i="2"/>
  <c r="O167" i="2"/>
  <c r="O208" i="2"/>
  <c r="O272" i="2"/>
  <c r="O34" i="2"/>
  <c r="O45" i="2"/>
  <c r="O179" i="2"/>
  <c r="O56" i="2"/>
  <c r="O117" i="2"/>
  <c r="O291" i="2"/>
  <c r="O153" i="2"/>
  <c r="O269" i="2"/>
  <c r="O180" i="2"/>
  <c r="O97" i="2"/>
  <c r="O257" i="2"/>
  <c r="O85" i="2"/>
  <c r="O118" i="2"/>
  <c r="O100" i="2"/>
  <c r="O46" i="2"/>
  <c r="O29" i="2"/>
  <c r="O161" i="2"/>
  <c r="O238" i="2"/>
  <c r="O248" i="2"/>
  <c r="O155" i="2"/>
  <c r="O244" i="2"/>
  <c r="O26" i="2"/>
  <c r="O229" i="2"/>
  <c r="O182" i="2"/>
  <c r="O72" i="2"/>
  <c r="O280" i="2"/>
  <c r="O48" i="2"/>
  <c r="O261" i="2"/>
  <c r="O88" i="2"/>
  <c r="O51" i="2"/>
  <c r="O170" i="2"/>
  <c r="O173" i="2"/>
  <c r="O281" i="2"/>
  <c r="O50" i="2"/>
  <c r="O287" i="2"/>
  <c r="O201" i="2"/>
  <c r="O127" i="2"/>
  <c r="O216" i="2"/>
  <c r="O197" i="2"/>
  <c r="O86" i="2"/>
  <c r="O220" i="2"/>
  <c r="O193" i="2"/>
  <c r="O166" i="2"/>
  <c r="O186" i="2"/>
  <c r="O119" i="2"/>
  <c r="O149" i="2"/>
  <c r="O143" i="2"/>
  <c r="O159" i="2"/>
  <c r="O64" i="2"/>
  <c r="O307" i="2"/>
  <c r="O80" i="2"/>
  <c r="O63" i="2"/>
  <c r="O232" i="2"/>
  <c r="O108" i="2"/>
  <c r="O28" i="2"/>
  <c r="O303" i="2"/>
  <c r="O152" i="2"/>
  <c r="O246" i="2"/>
  <c r="O228" i="2"/>
  <c r="O89" i="2"/>
  <c r="O210" i="2"/>
  <c r="O120" i="2"/>
  <c r="O126" i="2"/>
  <c r="O70" i="2"/>
  <c r="O301" i="2"/>
  <c r="O288" i="2"/>
  <c r="O221" i="2"/>
  <c r="O296" i="2"/>
  <c r="O55" i="2"/>
  <c r="O66" i="2"/>
  <c r="O184" i="2"/>
  <c r="O146" i="2"/>
  <c r="O134" i="2"/>
  <c r="O78" i="2"/>
  <c r="O169" i="2"/>
  <c r="O151" i="2"/>
  <c r="O22" i="2"/>
  <c r="O121" i="2"/>
  <c r="O103" i="2"/>
  <c r="O58" i="2"/>
  <c r="O27" i="2"/>
  <c r="O215" i="2"/>
  <c r="O195" i="2"/>
  <c r="O187" i="2"/>
  <c r="O38" i="2"/>
  <c r="C16" i="2"/>
  <c r="D18" i="2" s="1"/>
  <c r="D16" i="2"/>
  <c r="D19" i="2" s="1"/>
  <c r="P267" i="2"/>
  <c r="P144" i="2"/>
  <c r="P25" i="2"/>
  <c r="P226" i="2"/>
  <c r="P255" i="2"/>
  <c r="P280" i="2"/>
  <c r="P283" i="2"/>
  <c r="P126" i="2"/>
  <c r="P289" i="2"/>
  <c r="P47" i="2"/>
  <c r="P241" i="2"/>
  <c r="P187" i="2"/>
  <c r="P21" i="2"/>
  <c r="P153" i="2"/>
  <c r="P135" i="2"/>
  <c r="P69" i="2"/>
  <c r="P260" i="2"/>
  <c r="P239" i="2"/>
  <c r="P151" i="2"/>
  <c r="P192" i="2"/>
  <c r="P171" i="2"/>
  <c r="P67" i="2"/>
  <c r="P42" i="2"/>
  <c r="P204" i="2"/>
  <c r="P53" i="2"/>
  <c r="P64" i="2"/>
  <c r="P156" i="2"/>
  <c r="P89" i="2"/>
  <c r="P210" i="2"/>
  <c r="P231" i="2"/>
  <c r="P229" i="2"/>
  <c r="P180" i="2"/>
  <c r="P59" i="2"/>
  <c r="P199" i="2"/>
  <c r="P83" i="2"/>
  <c r="P299" i="2"/>
  <c r="P82" i="2"/>
  <c r="P80" i="2"/>
  <c r="P194" i="2"/>
  <c r="P128" i="2"/>
  <c r="P103" i="2"/>
  <c r="P40" i="2"/>
  <c r="P212" i="2"/>
  <c r="P263" i="2"/>
  <c r="P31" i="2"/>
  <c r="P238" i="2"/>
  <c r="P207" i="2"/>
  <c r="P134" i="2"/>
  <c r="P205" i="2"/>
  <c r="P113" i="2"/>
  <c r="P202" i="2"/>
  <c r="P256" i="2"/>
  <c r="P290" i="2"/>
  <c r="P45" i="2"/>
  <c r="P218" i="2"/>
  <c r="P169" i="2"/>
  <c r="P130" i="2"/>
  <c r="P288" i="2"/>
  <c r="P250" i="2"/>
  <c r="P177" i="2"/>
  <c r="P140" i="2"/>
  <c r="P74" i="2"/>
  <c r="P182" i="2"/>
  <c r="P214" i="2"/>
  <c r="P191" i="2"/>
  <c r="P301" i="2"/>
  <c r="P197" i="2"/>
  <c r="P133" i="2"/>
  <c r="P291" i="2"/>
  <c r="P101" i="2"/>
  <c r="P118" i="2"/>
  <c r="P167" i="2"/>
  <c r="P213" i="2"/>
  <c r="P211" i="2"/>
  <c r="P258" i="2"/>
  <c r="P33" i="2"/>
  <c r="P24" i="2"/>
  <c r="P228" i="2"/>
  <c r="P174" i="2"/>
  <c r="P63" i="2"/>
  <c r="P236" i="2"/>
  <c r="P284" i="2"/>
  <c r="P244" i="2"/>
  <c r="P77" i="2"/>
  <c r="P178" i="2"/>
  <c r="P262" i="2"/>
  <c r="P22" i="2"/>
  <c r="P274" i="2"/>
  <c r="P55" i="2"/>
  <c r="P273" i="2"/>
  <c r="P50" i="2"/>
  <c r="P92" i="2"/>
  <c r="P109" i="2"/>
  <c r="P209" i="2"/>
  <c r="P71" i="2"/>
  <c r="P138" i="2"/>
  <c r="P185" i="2"/>
  <c r="P275" i="2"/>
  <c r="P225" i="2"/>
  <c r="P257" i="2"/>
  <c r="P268" i="2"/>
  <c r="P266" i="2"/>
  <c r="P175" i="2"/>
  <c r="P95" i="2"/>
  <c r="P190" i="2"/>
  <c r="P249" i="2"/>
  <c r="P65" i="2"/>
  <c r="P307" i="2"/>
  <c r="P179" i="2"/>
  <c r="P305" i="2"/>
  <c r="P68" i="2"/>
  <c r="P160" i="2"/>
  <c r="P72" i="2"/>
  <c r="P224" i="2"/>
  <c r="P277" i="2"/>
  <c r="P217" i="2"/>
  <c r="P44" i="2"/>
  <c r="P123" i="2"/>
  <c r="P51" i="2"/>
  <c r="P232" i="2"/>
  <c r="P168" i="2"/>
  <c r="P139" i="2"/>
  <c r="P70" i="2"/>
  <c r="P195" i="2"/>
  <c r="P98" i="2"/>
  <c r="P163" i="2"/>
  <c r="P221" i="2"/>
  <c r="P227" i="2"/>
  <c r="P39" i="2"/>
  <c r="P58" i="2"/>
  <c r="P94" i="2"/>
  <c r="P235" i="2"/>
  <c r="P102" i="2"/>
  <c r="P57" i="2"/>
  <c r="P37" i="2"/>
  <c r="P270" i="2"/>
  <c r="P124" i="2"/>
  <c r="P99" i="2"/>
  <c r="P245" i="2"/>
  <c r="P110" i="2"/>
  <c r="P115" i="2"/>
  <c r="P254" i="2"/>
  <c r="P161" i="2"/>
  <c r="P90" i="2"/>
  <c r="P306" i="2"/>
  <c r="P234" i="2"/>
  <c r="P76" i="2"/>
  <c r="P81" i="2"/>
  <c r="P303" i="2"/>
  <c r="P61" i="2"/>
  <c r="P286" i="2"/>
  <c r="P162" i="2"/>
  <c r="P155" i="2"/>
  <c r="P125" i="2"/>
  <c r="P35" i="2"/>
  <c r="P141" i="2"/>
  <c r="P88" i="2"/>
  <c r="P84" i="2"/>
  <c r="P114" i="2"/>
  <c r="P271" i="2"/>
  <c r="P146" i="2"/>
  <c r="P215" i="2"/>
  <c r="P188" i="2"/>
  <c r="P87" i="2"/>
  <c r="P166" i="2"/>
  <c r="P237" i="2"/>
  <c r="P208" i="2"/>
  <c r="P222" i="2"/>
  <c r="D15" i="2"/>
  <c r="C19" i="2" s="1"/>
  <c r="P247" i="2"/>
  <c r="P220" i="2"/>
  <c r="P253" i="2"/>
  <c r="P198" i="2"/>
  <c r="P230" i="2"/>
  <c r="P107" i="2"/>
  <c r="P116" i="2"/>
  <c r="P293" i="2"/>
  <c r="P219" i="2"/>
  <c r="P117" i="2"/>
  <c r="P172" i="2"/>
  <c r="P243" i="2"/>
  <c r="P136" i="2"/>
  <c r="P75" i="2"/>
  <c r="P223" i="2"/>
  <c r="P300" i="2"/>
  <c r="P38" i="2"/>
  <c r="P158" i="2"/>
  <c r="P131" i="2"/>
  <c r="P91" i="2"/>
  <c r="P259" i="2"/>
  <c r="P193" i="2"/>
  <c r="P122" i="2"/>
  <c r="P36" i="2"/>
  <c r="P85" i="2"/>
  <c r="P248" i="2"/>
  <c r="P52" i="2"/>
  <c r="P181" i="2"/>
  <c r="P120" i="2"/>
  <c r="P272" i="2"/>
  <c r="P46" i="2"/>
  <c r="P201" i="2"/>
  <c r="P276" i="2"/>
  <c r="P100" i="2"/>
  <c r="P104" i="2"/>
  <c r="P233" i="2"/>
  <c r="P295" i="2"/>
  <c r="P78" i="2"/>
  <c r="P154" i="2"/>
  <c r="P132" i="2"/>
  <c r="P189" i="2"/>
  <c r="P173" i="2"/>
  <c r="P282" i="2"/>
  <c r="P148" i="2"/>
  <c r="P147" i="2"/>
  <c r="P23" i="2"/>
  <c r="P112" i="2"/>
  <c r="P56" i="2"/>
  <c r="P97" i="2"/>
  <c r="P121" i="2"/>
  <c r="P304" i="2"/>
  <c r="P159" i="2"/>
  <c r="P251" i="2"/>
  <c r="P183" i="2"/>
  <c r="P79" i="2"/>
  <c r="P285" i="2"/>
  <c r="P54" i="2"/>
  <c r="P170" i="2"/>
  <c r="P252" i="2"/>
  <c r="P186" i="2"/>
  <c r="P246" i="2"/>
  <c r="P296" i="2"/>
  <c r="P30" i="2"/>
  <c r="P176" i="2"/>
  <c r="P149" i="2"/>
  <c r="P279" i="2"/>
  <c r="P261" i="2"/>
  <c r="P278" i="2"/>
  <c r="P43" i="2"/>
  <c r="P165" i="2"/>
  <c r="P111" i="2"/>
  <c r="P119" i="2"/>
  <c r="P26" i="2"/>
  <c r="P48" i="2"/>
  <c r="P29" i="2"/>
  <c r="P297" i="2"/>
  <c r="P142" i="2"/>
  <c r="P292" i="2"/>
  <c r="P150" i="2"/>
  <c r="P41" i="2"/>
  <c r="P32" i="2"/>
  <c r="P164" i="2"/>
  <c r="P216" i="2"/>
  <c r="P281" i="2"/>
  <c r="P203" i="2"/>
  <c r="P242" i="2"/>
  <c r="P127" i="2"/>
  <c r="P106" i="2"/>
  <c r="P96" i="2"/>
  <c r="P269" i="2"/>
  <c r="P240" i="2"/>
  <c r="P93" i="2"/>
  <c r="P265" i="2"/>
  <c r="P129" i="2"/>
  <c r="P298" i="2"/>
  <c r="P152" i="2"/>
  <c r="P294" i="2"/>
  <c r="P34" i="2"/>
  <c r="P86" i="2"/>
  <c r="P137" i="2"/>
  <c r="P105" i="2"/>
  <c r="P108" i="2"/>
  <c r="P264" i="2"/>
  <c r="P157" i="2"/>
  <c r="P196" i="2"/>
  <c r="P287" i="2"/>
  <c r="P302" i="2"/>
  <c r="P27" i="2"/>
  <c r="P206" i="2"/>
  <c r="P145" i="2"/>
  <c r="P143" i="2"/>
  <c r="P49" i="2"/>
  <c r="P200" i="2"/>
  <c r="P66" i="2"/>
  <c r="P62" i="2"/>
  <c r="P28" i="2"/>
  <c r="P184" i="2"/>
  <c r="P60" i="2"/>
  <c r="P73" i="2"/>
  <c r="R19" i="2"/>
  <c r="E18" i="2" s="1"/>
  <c r="I133" i="1"/>
  <c r="R228" i="1"/>
  <c r="L291" i="1"/>
  <c r="R109" i="1"/>
  <c r="I109" i="1"/>
  <c r="R250" i="1"/>
  <c r="I250" i="1"/>
  <c r="R272" i="1"/>
  <c r="K272" i="1"/>
  <c r="R79" i="1"/>
  <c r="I79" i="1"/>
  <c r="R257" i="1"/>
  <c r="J257" i="1"/>
  <c r="R193" i="1"/>
  <c r="I193" i="1"/>
  <c r="R106" i="1"/>
  <c r="I106" i="1"/>
  <c r="R125" i="1"/>
  <c r="I125" i="1"/>
  <c r="R207" i="1"/>
  <c r="I207" i="1"/>
  <c r="I93" i="1"/>
  <c r="R93" i="1"/>
  <c r="R122" i="1"/>
  <c r="I122" i="1"/>
  <c r="I225" i="1"/>
  <c r="R225" i="1"/>
  <c r="I143" i="1"/>
  <c r="R143" i="1"/>
  <c r="R209" i="1"/>
  <c r="I209" i="1"/>
  <c r="R286" i="1"/>
  <c r="K286" i="1"/>
  <c r="J252" i="1"/>
  <c r="R252" i="1"/>
  <c r="I229" i="1"/>
  <c r="R229" i="1"/>
  <c r="I220" i="1"/>
  <c r="R220" i="1"/>
  <c r="R197" i="1"/>
  <c r="I197" i="1"/>
  <c r="I255" i="1"/>
  <c r="R255" i="1"/>
  <c r="R280" i="1"/>
  <c r="K280" i="1"/>
  <c r="R200" i="1"/>
  <c r="I200" i="1"/>
  <c r="J244" i="1"/>
  <c r="R244" i="1"/>
  <c r="R295" i="1"/>
  <c r="J295" i="1"/>
  <c r="I184" i="1"/>
  <c r="R184" i="1"/>
  <c r="D16" i="1"/>
  <c r="D19" i="1" s="1"/>
  <c r="P308" i="1"/>
  <c r="P309" i="1"/>
  <c r="P71" i="1"/>
  <c r="P233" i="1"/>
  <c r="P131" i="1"/>
  <c r="P208" i="1"/>
  <c r="P275" i="1"/>
  <c r="P79" i="1"/>
  <c r="P282" i="1"/>
  <c r="P295" i="1"/>
  <c r="P122" i="1"/>
  <c r="P240" i="1"/>
  <c r="P118" i="1"/>
  <c r="P284" i="1"/>
  <c r="P133" i="1"/>
  <c r="P92" i="1"/>
  <c r="P220" i="1"/>
  <c r="P247" i="1"/>
  <c r="P183" i="1"/>
  <c r="P158" i="1"/>
  <c r="P74" i="1"/>
  <c r="P283" i="1"/>
  <c r="P227" i="1"/>
  <c r="P126" i="1"/>
  <c r="P226" i="1"/>
  <c r="P224" i="1"/>
  <c r="P91" i="1"/>
  <c r="P278" i="1"/>
  <c r="P257" i="1"/>
  <c r="P62" i="1"/>
  <c r="P44" i="1"/>
  <c r="P304" i="1"/>
  <c r="P30" i="1"/>
  <c r="P191" i="1"/>
  <c r="P78" i="1"/>
  <c r="P120" i="1"/>
  <c r="P176" i="1"/>
  <c r="P108" i="1"/>
  <c r="P41" i="1"/>
  <c r="P40" i="1"/>
  <c r="P215" i="1"/>
  <c r="P142" i="1"/>
  <c r="P186" i="1"/>
  <c r="P49" i="1"/>
  <c r="P291" i="1"/>
  <c r="P221" i="1"/>
  <c r="P297" i="1"/>
  <c r="P104" i="1"/>
  <c r="P101" i="1"/>
  <c r="P239" i="1"/>
  <c r="P135" i="1"/>
  <c r="P272" i="1"/>
  <c r="P45" i="1"/>
  <c r="P82" i="1"/>
  <c r="P152" i="1"/>
  <c r="P189" i="1"/>
  <c r="P178" i="1"/>
  <c r="P267" i="1"/>
  <c r="P81" i="1"/>
  <c r="P223" i="1"/>
  <c r="P63" i="1"/>
  <c r="P98" i="1"/>
  <c r="P70" i="1"/>
  <c r="P241" i="1"/>
  <c r="P95" i="1"/>
  <c r="P107" i="1"/>
  <c r="P146" i="1"/>
  <c r="P167" i="1"/>
  <c r="P274" i="1"/>
  <c r="P85" i="1"/>
  <c r="P56" i="1"/>
  <c r="P211" i="1"/>
  <c r="P190" i="1"/>
  <c r="P182" i="1"/>
  <c r="P263" i="1"/>
  <c r="P305" i="1"/>
  <c r="P245" i="1"/>
  <c r="P132" i="1"/>
  <c r="P21" i="1"/>
  <c r="P262" i="1"/>
  <c r="P217" i="1"/>
  <c r="P35" i="1"/>
  <c r="P209" i="1"/>
  <c r="P164" i="1"/>
  <c r="P173" i="1"/>
  <c r="P265" i="1"/>
  <c r="P148" i="1"/>
  <c r="P228" i="1"/>
  <c r="P200" i="1"/>
  <c r="P252" i="1"/>
  <c r="P306" i="1"/>
  <c r="P269" i="1"/>
  <c r="P256" i="1"/>
  <c r="P206" i="1"/>
  <c r="P143" i="1"/>
  <c r="P137" i="1"/>
  <c r="P266" i="1"/>
  <c r="P121" i="1"/>
  <c r="P169" i="1"/>
  <c r="P145" i="1"/>
  <c r="D15" i="1"/>
  <c r="C19" i="1" s="1"/>
  <c r="P130" i="1"/>
  <c r="P285" i="1"/>
  <c r="P39" i="1"/>
  <c r="P260" i="1"/>
  <c r="P53" i="1"/>
  <c r="P232" i="1"/>
  <c r="P50" i="1"/>
  <c r="P139" i="1"/>
  <c r="P166" i="1"/>
  <c r="P259" i="1"/>
  <c r="P67" i="1"/>
  <c r="P64" i="1"/>
  <c r="P181" i="1"/>
  <c r="P194" i="1"/>
  <c r="P236" i="1"/>
  <c r="P294" i="1"/>
  <c r="P229" i="1"/>
  <c r="P271" i="1"/>
  <c r="P163" i="1"/>
  <c r="P172" i="1"/>
  <c r="P231" i="1"/>
  <c r="P162" i="1"/>
  <c r="P273" i="1"/>
  <c r="P54" i="1"/>
  <c r="P123" i="1"/>
  <c r="P100" i="1"/>
  <c r="P193" i="1"/>
  <c r="P60" i="1"/>
  <c r="P138" i="1"/>
  <c r="P151" i="1"/>
  <c r="P147" i="1"/>
  <c r="P24" i="1"/>
  <c r="P97" i="1"/>
  <c r="P88" i="1"/>
  <c r="P237" i="1"/>
  <c r="P51" i="1"/>
  <c r="P246" i="1"/>
  <c r="P161" i="1"/>
  <c r="P156" i="1"/>
  <c r="P84" i="1"/>
  <c r="P286" i="1"/>
  <c r="P23" i="1"/>
  <c r="P38" i="1"/>
  <c r="P103" i="1"/>
  <c r="P157" i="1"/>
  <c r="P196" i="1"/>
  <c r="P253" i="1"/>
  <c r="P170" i="1"/>
  <c r="P216" i="1"/>
  <c r="P174" i="1"/>
  <c r="P102" i="1"/>
  <c r="P188" i="1"/>
  <c r="P59" i="1"/>
  <c r="P298" i="1"/>
  <c r="P109" i="1"/>
  <c r="P261" i="1"/>
  <c r="P302" i="1"/>
  <c r="P202" i="1"/>
  <c r="P214" i="1"/>
  <c r="P89" i="1"/>
  <c r="P175" i="1"/>
  <c r="P22" i="1"/>
  <c r="P185" i="1"/>
  <c r="P250" i="1"/>
  <c r="P179" i="1"/>
  <c r="P199" i="1"/>
  <c r="P248" i="1"/>
  <c r="P222" i="1"/>
  <c r="P144" i="1"/>
  <c r="P270" i="1"/>
  <c r="P300" i="1"/>
  <c r="P134" i="1"/>
  <c r="P32" i="1"/>
  <c r="P115" i="1"/>
  <c r="P180" i="1"/>
  <c r="P116" i="1"/>
  <c r="P296" i="1"/>
  <c r="P80" i="1"/>
  <c r="P280" i="1"/>
  <c r="P90" i="1"/>
  <c r="P58" i="1"/>
  <c r="P149" i="1"/>
  <c r="P299" i="1"/>
  <c r="P213" i="1"/>
  <c r="P29" i="1"/>
  <c r="P47" i="1"/>
  <c r="P128" i="1"/>
  <c r="P127" i="1"/>
  <c r="P57" i="1"/>
  <c r="P61" i="1"/>
  <c r="P281" i="1"/>
  <c r="P136" i="1"/>
  <c r="P195" i="1"/>
  <c r="P187" i="1"/>
  <c r="P37" i="1"/>
  <c r="P33" i="1"/>
  <c r="P125" i="1"/>
  <c r="P26" i="1"/>
  <c r="P218" i="1"/>
  <c r="P184" i="1"/>
  <c r="P25" i="1"/>
  <c r="P205" i="1"/>
  <c r="P238" i="1"/>
  <c r="P168" i="1"/>
  <c r="P244" i="1"/>
  <c r="P113" i="1"/>
  <c r="P65" i="1"/>
  <c r="P301" i="1"/>
  <c r="P141" i="1"/>
  <c r="P201" i="1"/>
  <c r="P219" i="1"/>
  <c r="P279" i="1"/>
  <c r="P117" i="1"/>
  <c r="P110" i="1"/>
  <c r="P124" i="1"/>
  <c r="P207" i="1"/>
  <c r="P46" i="1"/>
  <c r="P293" i="1"/>
  <c r="P177" i="1"/>
  <c r="P160" i="1"/>
  <c r="P276" i="1"/>
  <c r="P69" i="1"/>
  <c r="P225" i="1"/>
  <c r="P93" i="1"/>
  <c r="P105" i="1"/>
  <c r="P99" i="1"/>
  <c r="P86" i="1"/>
  <c r="P198" i="1"/>
  <c r="P43" i="1"/>
  <c r="P129" i="1"/>
  <c r="P264" i="1"/>
  <c r="P72" i="1"/>
  <c r="P234" i="1"/>
  <c r="P94" i="1"/>
  <c r="P243" i="1"/>
  <c r="P34" i="1"/>
  <c r="P83" i="1"/>
  <c r="P48" i="1"/>
  <c r="P106" i="1"/>
  <c r="P204" i="1"/>
  <c r="P77" i="1"/>
  <c r="P254" i="1"/>
  <c r="P36" i="1"/>
  <c r="P203" i="1"/>
  <c r="P192" i="1"/>
  <c r="P119" i="1"/>
  <c r="P52" i="1"/>
  <c r="P111" i="1"/>
  <c r="P249" i="1"/>
  <c r="P155" i="1"/>
  <c r="P290" i="1"/>
  <c r="P251" i="1"/>
  <c r="P114" i="1"/>
  <c r="P150" i="1"/>
  <c r="P268" i="1"/>
  <c r="P277" i="1"/>
  <c r="P31" i="1"/>
  <c r="P27" i="1"/>
  <c r="P76" i="1"/>
  <c r="P154" i="1"/>
  <c r="P292" i="1"/>
  <c r="P307" i="1"/>
  <c r="P289" i="1"/>
  <c r="P87" i="1"/>
  <c r="P230" i="1"/>
  <c r="P210" i="1"/>
  <c r="P255" i="1"/>
  <c r="P159" i="1"/>
  <c r="P212" i="1"/>
  <c r="P96" i="1"/>
  <c r="P140" i="1"/>
  <c r="P303" i="1"/>
  <c r="P66" i="1"/>
  <c r="P75" i="1"/>
  <c r="P171" i="1"/>
  <c r="P287" i="1"/>
  <c r="P235" i="1"/>
  <c r="P112" i="1"/>
  <c r="P258" i="1"/>
  <c r="P68" i="1"/>
  <c r="P153" i="1"/>
  <c r="P73" i="1"/>
  <c r="P55" i="1"/>
  <c r="P42" i="1"/>
  <c r="P165" i="1"/>
  <c r="P242" i="1"/>
  <c r="P288" i="1"/>
  <c r="P28" i="1"/>
  <c r="P197" i="1"/>
  <c r="S19" i="1"/>
  <c r="E19" i="1" s="1"/>
  <c r="C18" i="3"/>
  <c r="F14" i="3"/>
  <c r="F15" i="3" s="1"/>
  <c r="C12" i="1"/>
  <c r="C11" i="1"/>
  <c r="F14" i="2" l="1"/>
  <c r="F15" i="2" s="1"/>
  <c r="R19" i="1"/>
  <c r="E18" i="1" s="1"/>
  <c r="C16" i="1"/>
  <c r="D18" i="1" s="1"/>
  <c r="O75" i="1"/>
  <c r="O225" i="1"/>
  <c r="O166" i="1"/>
  <c r="O24" i="1"/>
  <c r="O106" i="1"/>
  <c r="O52" i="1"/>
  <c r="O287" i="1"/>
  <c r="O104" i="1"/>
  <c r="O128" i="1"/>
  <c r="O91" i="1"/>
  <c r="O29" i="1"/>
  <c r="O35" i="1"/>
  <c r="O270" i="1"/>
  <c r="O78" i="1"/>
  <c r="O204" i="1"/>
  <c r="O74" i="1"/>
  <c r="O222" i="1"/>
  <c r="O252" i="1"/>
  <c r="O32" i="1"/>
  <c r="O127" i="1"/>
  <c r="O300" i="1"/>
  <c r="O229" i="1"/>
  <c r="O163" i="1"/>
  <c r="O185" i="1"/>
  <c r="O143" i="1"/>
  <c r="O262" i="1"/>
  <c r="O95" i="1"/>
  <c r="O151" i="1"/>
  <c r="O191" i="1"/>
  <c r="O239" i="1"/>
  <c r="O212" i="1"/>
  <c r="O90" i="1"/>
  <c r="O160" i="1"/>
  <c r="O295" i="1"/>
  <c r="O84" i="1"/>
  <c r="O288" i="1"/>
  <c r="O308" i="1"/>
  <c r="O177" i="1"/>
  <c r="O77" i="1"/>
  <c r="O296" i="1"/>
  <c r="O135" i="1"/>
  <c r="O186" i="1"/>
  <c r="O108" i="1"/>
  <c r="O73" i="1"/>
  <c r="O202" i="1"/>
  <c r="O190" i="1"/>
  <c r="O147" i="1"/>
  <c r="O93" i="1"/>
  <c r="O22" i="1"/>
  <c r="O37" i="1"/>
  <c r="O207" i="1"/>
  <c r="O72" i="1"/>
  <c r="O169" i="1"/>
  <c r="O76" i="1"/>
  <c r="O250" i="1"/>
  <c r="O157" i="1"/>
  <c r="O305" i="1"/>
  <c r="O67" i="1"/>
  <c r="O302" i="1"/>
  <c r="O144" i="1"/>
  <c r="O171" i="1"/>
  <c r="O115" i="1"/>
  <c r="O218" i="1"/>
  <c r="O174" i="1"/>
  <c r="O117" i="1"/>
  <c r="O284" i="1"/>
  <c r="O56" i="1"/>
  <c r="O242" i="1"/>
  <c r="O59" i="1"/>
  <c r="O192" i="1"/>
  <c r="O165" i="1"/>
  <c r="O79" i="1"/>
  <c r="O232" i="1"/>
  <c r="O309" i="1"/>
  <c r="O201" i="1"/>
  <c r="O140" i="1"/>
  <c r="O119" i="1"/>
  <c r="O290" i="1"/>
  <c r="O206" i="1"/>
  <c r="O188" i="1"/>
  <c r="O178" i="1"/>
  <c r="O81" i="1"/>
  <c r="O110" i="1"/>
  <c r="O255" i="1"/>
  <c r="O158" i="1"/>
  <c r="O179" i="1"/>
  <c r="O96" i="1"/>
  <c r="O47" i="1"/>
  <c r="O102" i="1"/>
  <c r="O199" i="1"/>
  <c r="O136" i="1"/>
  <c r="O113" i="1"/>
  <c r="O298" i="1"/>
  <c r="O234" i="1"/>
  <c r="O123" i="1"/>
  <c r="O69" i="1"/>
  <c r="O280" i="1"/>
  <c r="O153" i="1"/>
  <c r="O92" i="1"/>
  <c r="O70" i="1"/>
  <c r="O141" i="1"/>
  <c r="O89" i="1"/>
  <c r="O208" i="1"/>
  <c r="O307" i="1"/>
  <c r="O244" i="1"/>
  <c r="O28" i="1"/>
  <c r="O237" i="1"/>
  <c r="O292" i="1"/>
  <c r="O146" i="1"/>
  <c r="O53" i="1"/>
  <c r="O42" i="1"/>
  <c r="O277" i="1"/>
  <c r="O205" i="1"/>
  <c r="O251" i="1"/>
  <c r="O175" i="1"/>
  <c r="O258" i="1"/>
  <c r="O210" i="1"/>
  <c r="O46" i="1"/>
  <c r="O213" i="1"/>
  <c r="O58" i="1"/>
  <c r="O293" i="1"/>
  <c r="O170" i="1"/>
  <c r="O226" i="1"/>
  <c r="O138" i="1"/>
  <c r="O183" i="1"/>
  <c r="O21" i="1"/>
  <c r="O276" i="1"/>
  <c r="O203" i="1"/>
  <c r="O220" i="1"/>
  <c r="O121" i="1"/>
  <c r="O101" i="1"/>
  <c r="O155" i="1"/>
  <c r="O125" i="1"/>
  <c r="O103" i="1"/>
  <c r="O274" i="1"/>
  <c r="O61" i="1"/>
  <c r="O215" i="1"/>
  <c r="O283" i="1"/>
  <c r="O118" i="1"/>
  <c r="O219" i="1"/>
  <c r="O55" i="1"/>
  <c r="O48" i="1"/>
  <c r="O294" i="1"/>
  <c r="O235" i="1"/>
  <c r="O139" i="1"/>
  <c r="O263" i="1"/>
  <c r="O131" i="1"/>
  <c r="O44" i="1"/>
  <c r="O279" i="1"/>
  <c r="O23" i="1"/>
  <c r="O39" i="1"/>
  <c r="O83" i="1"/>
  <c r="O249" i="1"/>
  <c r="O182" i="1"/>
  <c r="O40" i="1"/>
  <c r="O114" i="1"/>
  <c r="O60" i="1"/>
  <c r="O66" i="1"/>
  <c r="O301" i="1"/>
  <c r="O233" i="1"/>
  <c r="O266" i="1"/>
  <c r="O38" i="1"/>
  <c r="O43" i="1"/>
  <c r="O278" i="1"/>
  <c r="O94" i="1"/>
  <c r="O267" i="1"/>
  <c r="O34" i="1"/>
  <c r="O269" i="1"/>
  <c r="O248" i="1"/>
  <c r="O200" i="1"/>
  <c r="O86" i="1"/>
  <c r="O265" i="1"/>
  <c r="O187" i="1"/>
  <c r="O71" i="1"/>
  <c r="O209" i="1"/>
  <c r="O189" i="1"/>
  <c r="O82" i="1"/>
  <c r="O100" i="1"/>
  <c r="O240" i="1"/>
  <c r="O26" i="1"/>
  <c r="O129" i="1"/>
  <c r="O297" i="1"/>
  <c r="O164" i="1"/>
  <c r="O133" i="1"/>
  <c r="O57" i="1"/>
  <c r="O254" i="1"/>
  <c r="O272" i="1"/>
  <c r="O176" i="1"/>
  <c r="O85" i="1"/>
  <c r="O257" i="1"/>
  <c r="O150" i="1"/>
  <c r="O194" i="1"/>
  <c r="O116" i="1"/>
  <c r="O122" i="1"/>
  <c r="O68" i="1"/>
  <c r="O303" i="1"/>
  <c r="O152" i="1"/>
  <c r="O241" i="1"/>
  <c r="O132" i="1"/>
  <c r="O45" i="1"/>
  <c r="O221" i="1"/>
  <c r="O88" i="1"/>
  <c r="O99" i="1"/>
  <c r="O36" i="1"/>
  <c r="O271" i="1"/>
  <c r="O80" i="1"/>
  <c r="O304" i="1"/>
  <c r="O62" i="1"/>
  <c r="O159" i="1"/>
  <c r="O126" i="1"/>
  <c r="O259" i="1"/>
  <c r="O161" i="1"/>
  <c r="O51" i="1"/>
  <c r="O112" i="1"/>
  <c r="O275" i="1"/>
  <c r="O197" i="1"/>
  <c r="O107" i="1"/>
  <c r="O214" i="1"/>
  <c r="O261" i="1"/>
  <c r="O180" i="1"/>
  <c r="O193" i="1"/>
  <c r="O65" i="1"/>
  <c r="O216" i="1"/>
  <c r="O217" i="1"/>
  <c r="O167" i="1"/>
  <c r="O148" i="1"/>
  <c r="O306" i="1"/>
  <c r="O228" i="1"/>
  <c r="O196" i="1"/>
  <c r="O149" i="1"/>
  <c r="O124" i="1"/>
  <c r="O130" i="1"/>
  <c r="O282" i="1"/>
  <c r="O54" i="1"/>
  <c r="O172" i="1"/>
  <c r="O134" i="1"/>
  <c r="O63" i="1"/>
  <c r="O238" i="1"/>
  <c r="O173" i="1"/>
  <c r="O97" i="1"/>
  <c r="O41" i="1"/>
  <c r="O211" i="1"/>
  <c r="O256" i="1"/>
  <c r="C15" i="1"/>
  <c r="O109" i="1"/>
  <c r="O247" i="1"/>
  <c r="O299" i="1"/>
  <c r="O198" i="1"/>
  <c r="O231" i="1"/>
  <c r="O142" i="1"/>
  <c r="O31" i="1"/>
  <c r="O33" i="1"/>
  <c r="O291" i="1"/>
  <c r="O260" i="1"/>
  <c r="O243" i="1"/>
  <c r="O223" i="1"/>
  <c r="O30" i="1"/>
  <c r="O145" i="1"/>
  <c r="O50" i="1"/>
  <c r="O285" i="1"/>
  <c r="O224" i="1"/>
  <c r="O281" i="1"/>
  <c r="O230" i="1"/>
  <c r="O27" i="1"/>
  <c r="O236" i="1"/>
  <c r="O268" i="1"/>
  <c r="O227" i="1"/>
  <c r="O253" i="1"/>
  <c r="O105" i="1"/>
  <c r="O111" i="1"/>
  <c r="O154" i="1"/>
  <c r="O181" i="1"/>
  <c r="O137" i="1"/>
  <c r="O264" i="1"/>
  <c r="O162" i="1"/>
  <c r="O98" i="1"/>
  <c r="O156" i="1"/>
  <c r="O49" i="1"/>
  <c r="O87" i="1"/>
  <c r="O184" i="1"/>
  <c r="O25" i="1"/>
  <c r="O195" i="1"/>
  <c r="O273" i="1"/>
  <c r="O246" i="1"/>
  <c r="O286" i="1"/>
  <c r="O289" i="1"/>
  <c r="O64" i="1"/>
  <c r="O168" i="1"/>
  <c r="O245" i="1"/>
  <c r="O120" i="1"/>
  <c r="F14" i="1" l="1"/>
  <c r="F15" i="1" s="1"/>
  <c r="C18" i="1"/>
</calcChain>
</file>

<file path=xl/sharedStrings.xml><?xml version="1.0" encoding="utf-8"?>
<sst xmlns="http://schemas.openxmlformats.org/spreadsheetml/2006/main" count="3428" uniqueCount="997">
  <si>
    <t>BN Peg / GSC 0537-0044</t>
  </si>
  <si>
    <t>System Type:</t>
  </si>
  <si>
    <t>EA</t>
  </si>
  <si>
    <t>GCVS 4 Eph.</t>
  </si>
  <si>
    <t>GCVS 1974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</si>
  <si>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</si>
  <si>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</si>
  <si>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</si>
  <si>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</si>
  <si>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</si>
  <si>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</si>
  <si>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</si>
  <si>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</si>
  <si>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</si>
  <si>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</si>
  <si>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</si>
  <si>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</si>
  <si>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</si>
  <si>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</si>
  <si>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</si>
  <si>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</si>
  <si>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</si>
  <si>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</si>
  <si>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</si>
  <si>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Local time</t>
  </si>
  <si>
    <t># of data points =</t>
  </si>
  <si>
    <t>Prim. Ephem. =</t>
  </si>
  <si>
    <t>Sec. Ephem.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</si>
  <si>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</si>
  <si>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</si>
  <si>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</si>
  <si>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</si>
  <si>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</si>
  <si>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</si>
  <si>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</si>
  <si>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</si>
  <si>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</si>
  <si>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</si>
  <si>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</si>
  <si>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sec</t>
  </si>
  <si>
    <t>S6</t>
  </si>
  <si>
    <t>Misc</t>
  </si>
  <si>
    <t>Prim. Fit</t>
  </si>
  <si>
    <t>Sec. Fit</t>
  </si>
  <si>
    <t>Date</t>
  </si>
  <si>
    <t>BAD?</t>
  </si>
  <si>
    <t> AN 255.419 </t>
  </si>
  <si>
    <t>I</t>
  </si>
  <si>
    <t> IODE 4.2.287 </t>
  </si>
  <si>
    <t> AAC 5.5 </t>
  </si>
  <si>
    <t> AAC 5.7 </t>
  </si>
  <si>
    <t> AAC 5.10 </t>
  </si>
  <si>
    <t>GCVS 4</t>
  </si>
  <si>
    <t>na</t>
  </si>
  <si>
    <t> AAC 5.53 </t>
  </si>
  <si>
    <t> AAC 5.191 </t>
  </si>
  <si>
    <t> AAC 5.194 </t>
  </si>
  <si>
    <t> AA 6.143 </t>
  </si>
  <si>
    <t> MVS 243 </t>
  </si>
  <si>
    <t> AA 7.190 </t>
  </si>
  <si>
    <t> AA 8.191 </t>
  </si>
  <si>
    <t> AA 24.114 </t>
  </si>
  <si>
    <t> AA 17.62 </t>
  </si>
  <si>
    <t> BRNO 12 </t>
  </si>
  <si>
    <t>BRNO 12</t>
  </si>
  <si>
    <t>BRNO 14</t>
  </si>
  <si>
    <t>BBSAG Bull.11</t>
  </si>
  <si>
    <t>BRNO 17</t>
  </si>
  <si>
    <t>BBSAG Bull.13</t>
  </si>
  <si>
    <t>Mallama 1980</t>
  </si>
  <si>
    <t>BBSAG Bull.16</t>
  </si>
  <si>
    <t>BBSAG Bull.17</t>
  </si>
  <si>
    <t>BRNO 20</t>
  </si>
  <si>
    <t>BBSAG Bull.18</t>
  </si>
  <si>
    <t>BBSAG Bull.19</t>
  </si>
  <si>
    <t>BRNO 21</t>
  </si>
  <si>
    <t>BBSAG Bull.29</t>
  </si>
  <si>
    <t>BBSAG Bull.30</t>
  </si>
  <si>
    <t>BBSAG Bull.33</t>
  </si>
  <si>
    <t>BBSAG Bull.34</t>
  </si>
  <si>
    <t>BBSAG Bull.36</t>
  </si>
  <si>
    <t>BBSAG Bull.37</t>
  </si>
  <si>
    <t>BBSAG Bull.38</t>
  </si>
  <si>
    <t>BBSAG Bull.40</t>
  </si>
  <si>
    <t>BBSAG Bull.44</t>
  </si>
  <si>
    <t>BRNO 23</t>
  </si>
  <si>
    <t>BBSAG Bull.45</t>
  </si>
  <si>
    <t>BRNO 26</t>
  </si>
  <si>
    <t>BBSAG Bull.48</t>
  </si>
  <si>
    <t>BBSAG Bull.49</t>
  </si>
  <si>
    <t>BBSAG Bull.50</t>
  </si>
  <si>
    <t>BBSAG Bull.52</t>
  </si>
  <si>
    <t>BBSAG Bull.56</t>
  </si>
  <si>
    <t> BRNO 26 </t>
  </si>
  <si>
    <t>BBSAG Bull.57</t>
  </si>
  <si>
    <t>BBSAG 57</t>
  </si>
  <si>
    <t>bad?</t>
  </si>
  <si>
    <t>BBSAG Bull.61</t>
  </si>
  <si>
    <t>BBSAG Bull.62</t>
  </si>
  <si>
    <t>BBSAG Bull.64</t>
  </si>
  <si>
    <t>BBSAG Bull.67</t>
  </si>
  <si>
    <t>BBSAG Bull.68</t>
  </si>
  <si>
    <t>BBSAG Bull.69</t>
  </si>
  <si>
    <t>BRNO 27</t>
  </si>
  <si>
    <t>BBSAG Bull.73</t>
  </si>
  <si>
    <t>BBSAG Bull.74</t>
  </si>
  <si>
    <t>BBSAG Bull.77</t>
  </si>
  <si>
    <t>BBSAG Bull.78</t>
  </si>
  <si>
    <t>BBSAG Bull.79</t>
  </si>
  <si>
    <t> BRNO 28 </t>
  </si>
  <si>
    <t>BBSAG Bull.82</t>
  </si>
  <si>
    <t>BBSAG Bull.84</t>
  </si>
  <si>
    <t>BBSAG Bull.85</t>
  </si>
  <si>
    <t>BBSAG Bull.86</t>
  </si>
  <si>
    <t>BBSAG Bull.89</t>
  </si>
  <si>
    <t> BRNO 30 </t>
  </si>
  <si>
    <t>BBSAG Bull.90</t>
  </si>
  <si>
    <t>BBSAG Bull.92</t>
  </si>
  <si>
    <t>BBSAG Bull.96</t>
  </si>
  <si>
    <t>BRNO 31</t>
  </si>
  <si>
    <t>BAV-M 59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</si>
  <si>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</si>
  <si>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</si>
  <si>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</si>
  <si>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</si>
  <si>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</si>
  <si>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</si>
  <si>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</si>
  <si>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Bull.110</t>
  </si>
  <si>
    <t> BRNO 32 </t>
  </si>
  <si>
    <t>IBVS 4382</t>
  </si>
  <si>
    <t>BBSAG Bull.111</t>
  </si>
  <si>
    <t>BBSAG Bull.112</t>
  </si>
  <si>
    <t>BBSAG Bull.113</t>
  </si>
  <si>
    <t>BBSAG Bull.115</t>
  </si>
  <si>
    <t>IBVS 4606</t>
  </si>
  <si>
    <t>BAV-M 113</t>
  </si>
  <si>
    <t>BBSAG Bull.116</t>
  </si>
  <si>
    <t>VSB 47 </t>
  </si>
  <si>
    <t>IBVS 5017</t>
  </si>
  <si>
    <t>OEJV 0074</t>
  </si>
  <si>
    <t>CCD+V</t>
  </si>
  <si>
    <t>IBVS 5220</t>
  </si>
  <si>
    <t> BBS 126 </t>
  </si>
  <si>
    <t>2013JAVSO..41..122</t>
  </si>
  <si>
    <t>VSB 40 </t>
  </si>
  <si>
    <t>IBVS 5399</t>
  </si>
  <si>
    <t>IBVS 5464</t>
  </si>
  <si>
    <t>VSB 43 </t>
  </si>
  <si>
    <t>IBVS 5731</t>
  </si>
  <si>
    <t>IBVS 5761</t>
  </si>
  <si>
    <t>VSB 46 </t>
  </si>
  <si>
    <t>IBVS 5920</t>
  </si>
  <si>
    <t>VSB 51 </t>
  </si>
  <si>
    <t>II</t>
  </si>
  <si>
    <t>IBVS 5988</t>
  </si>
  <si>
    <t>BAVM 225 </t>
  </si>
  <si>
    <t>IBVS 6050</t>
  </si>
  <si>
    <t>VSB 55 </t>
  </si>
  <si>
    <t>IBVS 6118</t>
  </si>
  <si>
    <t>IBVS 6149</t>
  </si>
  <si>
    <t>VSB 59 </t>
  </si>
  <si>
    <t>IBVS 6154</t>
  </si>
  <si>
    <t>JAVSO..44…69</t>
  </si>
  <si>
    <t>IBVS 6196</t>
  </si>
  <si>
    <t>OEJV 0179</t>
  </si>
  <si>
    <t>JAVSO..45..121</t>
  </si>
  <si>
    <t>IBVS 6244</t>
  </si>
  <si>
    <t>JAVSO..48..256</t>
  </si>
  <si>
    <t>S5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</si>
  <si>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</si>
  <si>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</si>
  <si>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</si>
  <si>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</si>
  <si>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</si>
  <si>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</si>
  <si>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</si>
  <si>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2425830.415 </t>
  </si>
  <si>
    <t> 06.08.1929 21:57 </t>
  </si>
  <si>
    <t> 0.023 </t>
  </si>
  <si>
    <t>P </t>
  </si>
  <si>
    <t> A.Jensch </t>
  </si>
  <si>
    <t>2425882.477 </t>
  </si>
  <si>
    <t> 27.09.1929 23:26 </t>
  </si>
  <si>
    <t> 0.014 </t>
  </si>
  <si>
    <t>2426268.306 </t>
  </si>
  <si>
    <t> 18.10.1930 19:20 </t>
  </si>
  <si>
    <t> -0.051 </t>
  </si>
  <si>
    <t>2426979.498 </t>
  </si>
  <si>
    <t> 28.09.1932 23:57 </t>
  </si>
  <si>
    <t> -0.017 </t>
  </si>
  <si>
    <t>2426987.377 </t>
  </si>
  <si>
    <t> 06.10.1932 21:02 </t>
  </si>
  <si>
    <t> 0.015 </t>
  </si>
  <si>
    <t>2427398.246 </t>
  </si>
  <si>
    <t> 21.11.1933 17:54 </t>
  </si>
  <si>
    <t> 0.025 </t>
  </si>
  <si>
    <t>2427413.213 </t>
  </si>
  <si>
    <t> 06.12.1933 17:06 </t>
  </si>
  <si>
    <t> 0.013 </t>
  </si>
  <si>
    <t>2427656.440 </t>
  </si>
  <si>
    <t> 06.08.1934 22:33 </t>
  </si>
  <si>
    <t> 0.005 </t>
  </si>
  <si>
    <t>V </t>
  </si>
  <si>
    <t>2427658.577 </t>
  </si>
  <si>
    <t> 09.08.1934 01:50 </t>
  </si>
  <si>
    <t> 0.002 </t>
  </si>
  <si>
    <t>2427666.431 </t>
  </si>
  <si>
    <t> 16.08.1934 22:20 </t>
  </si>
  <si>
    <t> 0.010 </t>
  </si>
  <si>
    <t>2427683.547 </t>
  </si>
  <si>
    <t> 03.09.1934 01:07 </t>
  </si>
  <si>
    <t> 0.007 </t>
  </si>
  <si>
    <t>2427688.538 </t>
  </si>
  <si>
    <t> 08.09.1934 00:54 </t>
  </si>
  <si>
    <t> 0.004 </t>
  </si>
  <si>
    <t>2427693.528 </t>
  </si>
  <si>
    <t> 13.09.1934 00:40 </t>
  </si>
  <si>
    <t> 0.001 </t>
  </si>
  <si>
    <t>2427696.381 </t>
  </si>
  <si>
    <t> 15.09.1934 21:08 </t>
  </si>
  <si>
    <t>2427746.320 </t>
  </si>
  <si>
    <t> 04.11.1934 19:40 </t>
  </si>
  <si>
    <t> 0.009 </t>
  </si>
  <si>
    <t>2431274.287 </t>
  </si>
  <si>
    <t> 02.07.1944 18:53 </t>
  </si>
  <si>
    <t> W.Zessewitsch </t>
  </si>
  <si>
    <t>2433207.328 </t>
  </si>
  <si>
    <t> 17.10.1949 19:52 </t>
  </si>
  <si>
    <t> 0.008 </t>
  </si>
  <si>
    <t> R.Szafraniec </t>
  </si>
  <si>
    <t>2433540.431 </t>
  </si>
  <si>
    <t> 15.09.1950 22:20 </t>
  </si>
  <si>
    <t>2433570.388 </t>
  </si>
  <si>
    <t> 15.10.1950 21:18 </t>
  </si>
  <si>
    <t> -0.001 </t>
  </si>
  <si>
    <t>2433896.366 </t>
  </si>
  <si>
    <t> 06.09.1951 20:47 </t>
  </si>
  <si>
    <t> 0.000 </t>
  </si>
  <si>
    <t>2434224.484 </t>
  </si>
  <si>
    <t> 30.07.1952 23:36 </t>
  </si>
  <si>
    <t>2434254.438 </t>
  </si>
  <si>
    <t> 29.08.1952 22:30 </t>
  </si>
  <si>
    <t> -0.004 </t>
  </si>
  <si>
    <t>2434600.392 </t>
  </si>
  <si>
    <t> 10.08.1953 21:24 </t>
  </si>
  <si>
    <t>2434605.381 </t>
  </si>
  <si>
    <t> 15.08.1953 21:08 </t>
  </si>
  <si>
    <t> -0.003 </t>
  </si>
  <si>
    <t>2434680.281 </t>
  </si>
  <si>
    <t> 29.10.1953 18:44 </t>
  </si>
  <si>
    <t>2434958.454 </t>
  </si>
  <si>
    <t> 03.08.1954 22:53 </t>
  </si>
  <si>
    <t> -0.013 </t>
  </si>
  <si>
    <t>2434988.429 </t>
  </si>
  <si>
    <t> 02.09.1954 22:17 </t>
  </si>
  <si>
    <t>2435341.510 </t>
  </si>
  <si>
    <t> 22.08.1955 00:14 </t>
  </si>
  <si>
    <t>2435341.517 </t>
  </si>
  <si>
    <t> 22.08.1955 00:24 </t>
  </si>
  <si>
    <t> H.Busch </t>
  </si>
  <si>
    <t>2435359.345 </t>
  </si>
  <si>
    <t> 08.09.1955 20:16 </t>
  </si>
  <si>
    <t>2435742.380 </t>
  </si>
  <si>
    <t> 25.09.1956 21:07 </t>
  </si>
  <si>
    <t>2435782.327 </t>
  </si>
  <si>
    <t> 04.11.1956 19:50 </t>
  </si>
  <si>
    <t>2436103.314 </t>
  </si>
  <si>
    <t> 21.09.1957 19:32 </t>
  </si>
  <si>
    <t>2436461.397 </t>
  </si>
  <si>
    <t> 14.09.1958 21:31 </t>
  </si>
  <si>
    <t> 0.011 </t>
  </si>
  <si>
    <t>2437518.482 </t>
  </si>
  <si>
    <t> 06.08.1961 23:34 </t>
  </si>
  <si>
    <t> -0.011 </t>
  </si>
  <si>
    <t> P.Flin </t>
  </si>
  <si>
    <t>2437518.503 </t>
  </si>
  <si>
    <t> 07.08.1961 00:04 </t>
  </si>
  <si>
    <t> J.Rodzinski </t>
  </si>
  <si>
    <t>2437518.509 </t>
  </si>
  <si>
    <t> 07.08.1961 00:12 </t>
  </si>
  <si>
    <t> 0.016 </t>
  </si>
  <si>
    <t> A.Slowik </t>
  </si>
  <si>
    <t>2437899.411 </t>
  </si>
  <si>
    <t> 22.08.1962 21:51 </t>
  </si>
  <si>
    <t> 0.017 </t>
  </si>
  <si>
    <t> H.Brancewicz </t>
  </si>
  <si>
    <t>2439036.406 </t>
  </si>
  <si>
    <t> 02.10.1965 21:44 </t>
  </si>
  <si>
    <t>2440837.471 </t>
  </si>
  <si>
    <t> 07.09.1970 23:18 </t>
  </si>
  <si>
    <t> J.Silhan </t>
  </si>
  <si>
    <t>2440897.385 </t>
  </si>
  <si>
    <t> 06.11.1970 21:14 </t>
  </si>
  <si>
    <t>2440897.387 </t>
  </si>
  <si>
    <t> 06.11.1970 21:17 </t>
  </si>
  <si>
    <t> J.Mazanec </t>
  </si>
  <si>
    <t>2440897.389 </t>
  </si>
  <si>
    <t> 06.11.1970 21:20 </t>
  </si>
  <si>
    <t> 0.003 </t>
  </si>
  <si>
    <t> R.Polloczek </t>
  </si>
  <si>
    <t>2441158.458 </t>
  </si>
  <si>
    <t> 25.07.1971 22:59 </t>
  </si>
  <si>
    <t> A.Pliska </t>
  </si>
  <si>
    <t> BRNO 14 </t>
  </si>
  <si>
    <t>2441158.464 </t>
  </si>
  <si>
    <t> 25.07.1971 23:08 </t>
  </si>
  <si>
    <t> M.Sustek </t>
  </si>
  <si>
    <t>2441158.469 </t>
  </si>
  <si>
    <t> 25.07.1971 23:15 </t>
  </si>
  <si>
    <t> S.Paschke </t>
  </si>
  <si>
    <t>2441213.370 </t>
  </si>
  <si>
    <t> 18.09.1971 20:52 </t>
  </si>
  <si>
    <t> -0.007 </t>
  </si>
  <si>
    <t> R.Diethelm </t>
  </si>
  <si>
    <t> BBS 11 </t>
  </si>
  <si>
    <t>2441904.570 </t>
  </si>
  <si>
    <t> 10.08.1973 01:40 </t>
  </si>
  <si>
    <t>2441929.535 </t>
  </si>
  <si>
    <t> 04.09.1973 00:50 </t>
  </si>
  <si>
    <t> BRNO 17 </t>
  </si>
  <si>
    <t>2442027.249 </t>
  </si>
  <si>
    <t> 10.12.1973 17:58 </t>
  </si>
  <si>
    <t> BBS 13 </t>
  </si>
  <si>
    <t>2442255.509 </t>
  </si>
  <si>
    <t> 27.07.1974 00:12 </t>
  </si>
  <si>
    <t> BBS 16 </t>
  </si>
  <si>
    <t>2442288.318 </t>
  </si>
  <si>
    <t> 28.08.1974 19:37 </t>
  </si>
  <si>
    <t> K.Locher </t>
  </si>
  <si>
    <t> BBS 17 </t>
  </si>
  <si>
    <t>2442303.301 </t>
  </si>
  <si>
    <t> 12.09.1974 19:13 </t>
  </si>
  <si>
    <t>2442365.350 </t>
  </si>
  <si>
    <t> 13.11.1974 20:24 </t>
  </si>
  <si>
    <t> BBS 20 </t>
  </si>
  <si>
    <t>2442365.356 </t>
  </si>
  <si>
    <t> 13.11.1974 20:32 </t>
  </si>
  <si>
    <t> BBS 18 </t>
  </si>
  <si>
    <t>2442365.361 </t>
  </si>
  <si>
    <t> 13.11.1974 20:39 </t>
  </si>
  <si>
    <t>2442385.326 </t>
  </si>
  <si>
    <t> 03.12.1974 19:49 </t>
  </si>
  <si>
    <t> BBS 19 </t>
  </si>
  <si>
    <t>2442385.334 </t>
  </si>
  <si>
    <t> 03.12.1974 20:00 </t>
  </si>
  <si>
    <t>2442964.515 </t>
  </si>
  <si>
    <t> 05.07.1976 00:21 </t>
  </si>
  <si>
    <t> -0.008 </t>
  </si>
  <si>
    <t> P.Novak </t>
  </si>
  <si>
    <t> BRNO 21 </t>
  </si>
  <si>
    <t>2443009.458 </t>
  </si>
  <si>
    <t> 18.08.1976 22:59 </t>
  </si>
  <si>
    <t> P.Hajek </t>
  </si>
  <si>
    <t>2443014.463 </t>
  </si>
  <si>
    <t> 23.08.1976 23:06 </t>
  </si>
  <si>
    <t> H.Peter </t>
  </si>
  <si>
    <t> BBS 29 </t>
  </si>
  <si>
    <t>2443059.409 </t>
  </si>
  <si>
    <t> 07.10.1976 21:48 </t>
  </si>
  <si>
    <t> BBS 30 </t>
  </si>
  <si>
    <t>2443322.595 </t>
  </si>
  <si>
    <t> 28.06.1977 02:16 </t>
  </si>
  <si>
    <t> BBS 33 </t>
  </si>
  <si>
    <t>2443327.603 </t>
  </si>
  <si>
    <t> 03.07.1977 02:28 </t>
  </si>
  <si>
    <t> BBS 34 </t>
  </si>
  <si>
    <t>2443360.418 </t>
  </si>
  <si>
    <t> 04.08.1977 22:01 </t>
  </si>
  <si>
    <t>2443400.356 </t>
  </si>
  <si>
    <t> 13.09.1977 20:32 </t>
  </si>
  <si>
    <t> J.Hanzlik </t>
  </si>
  <si>
    <t>2443425.321 </t>
  </si>
  <si>
    <t> 08.10.1977 19:42 </t>
  </si>
  <si>
    <t>2443500.218 </t>
  </si>
  <si>
    <t> 22.12.1977 17:13 </t>
  </si>
  <si>
    <t> BBS 36 </t>
  </si>
  <si>
    <t>2443623.616 </t>
  </si>
  <si>
    <t> 25.04.1978 02:47 </t>
  </si>
  <si>
    <t> BBS 37 </t>
  </si>
  <si>
    <t>2443703.507 </t>
  </si>
  <si>
    <t> 14.07.1978 00:10 </t>
  </si>
  <si>
    <t> BBS 38 </t>
  </si>
  <si>
    <t>2443723.486 </t>
  </si>
  <si>
    <t> 02.08.1978 23:39 </t>
  </si>
  <si>
    <t>2443833.328 </t>
  </si>
  <si>
    <t> 20.11.1978 19:52 </t>
  </si>
  <si>
    <t> R.Germann </t>
  </si>
  <si>
    <t> BBS 40 </t>
  </si>
  <si>
    <t>2444099.390 </t>
  </si>
  <si>
    <t> 13.08.1979 21:21 </t>
  </si>
  <si>
    <t> BBS 44 </t>
  </si>
  <si>
    <t>2444101.525 </t>
  </si>
  <si>
    <t> 16.08.1979 00:36 </t>
  </si>
  <si>
    <t> V.Wagner </t>
  </si>
  <si>
    <t> BRNO 23 </t>
  </si>
  <si>
    <t>2444114.362 </t>
  </si>
  <si>
    <t> 28.08.1979 20:41 </t>
  </si>
  <si>
    <t>2444114.366 </t>
  </si>
  <si>
    <t> 28.08.1979 20:47 </t>
  </si>
  <si>
    <t> 0.006 </t>
  </si>
  <si>
    <t>2444124.350 </t>
  </si>
  <si>
    <t> 07.09.1979 20:24 </t>
  </si>
  <si>
    <t> BBS 45 </t>
  </si>
  <si>
    <t>2444129.344 </t>
  </si>
  <si>
    <t> 12.09.1979 20:15 </t>
  </si>
  <si>
    <t>2444129.348 </t>
  </si>
  <si>
    <t> 12.09.1979 20:21 </t>
  </si>
  <si>
    <t>2444134.341 </t>
  </si>
  <si>
    <t> 17.09.1979 20:11 </t>
  </si>
  <si>
    <t>2444134.342 </t>
  </si>
  <si>
    <t> 17.09.1979 20:12 </t>
  </si>
  <si>
    <t>2444146.464 </t>
  </si>
  <si>
    <t> 29.09.1979 23:08 </t>
  </si>
  <si>
    <t> R.Macek </t>
  </si>
  <si>
    <t>2444146.467 </t>
  </si>
  <si>
    <t> 29.09.1979 23:12 </t>
  </si>
  <si>
    <t> J.Kucera </t>
  </si>
  <si>
    <t>2444146.470 </t>
  </si>
  <si>
    <t> 29.09.1979 23:16 </t>
  </si>
  <si>
    <t> 0.012 </t>
  </si>
  <si>
    <t>2444154.312 </t>
  </si>
  <si>
    <t> 07.10.1979 19:29 </t>
  </si>
  <si>
    <t>2444164.303 </t>
  </si>
  <si>
    <t> 17.10.1979 19:16 </t>
  </si>
  <si>
    <t>2444382.566 </t>
  </si>
  <si>
    <t> 23.05.1980 01:35 </t>
  </si>
  <si>
    <t> BBS 48 </t>
  </si>
  <si>
    <t>2444437.492 </t>
  </si>
  <si>
    <t> 16.07.1980 23:48 </t>
  </si>
  <si>
    <t> BBS 49 </t>
  </si>
  <si>
    <t>2444442.478 </t>
  </si>
  <si>
    <t> 21.07.1980 23:28 </t>
  </si>
  <si>
    <t>2444467.444 </t>
  </si>
  <si>
    <t> 15.08.1980 22:39 </t>
  </si>
  <si>
    <t>2444487.420 </t>
  </si>
  <si>
    <t> 04.09.1980 22:04 </t>
  </si>
  <si>
    <t> BBS 50 </t>
  </si>
  <si>
    <t>2444487.422 </t>
  </si>
  <si>
    <t> 04.09.1980 22:07 </t>
  </si>
  <si>
    <t>2444502.397 </t>
  </si>
  <si>
    <t> 19.09.1980 21:31 </t>
  </si>
  <si>
    <t>2444567.313 </t>
  </si>
  <si>
    <t> 23.11.1980 19:30 </t>
  </si>
  <si>
    <t> BBS 52 </t>
  </si>
  <si>
    <t>2444582.290 </t>
  </si>
  <si>
    <t> 08.12.1980 18:57 </t>
  </si>
  <si>
    <t>2444582.294 </t>
  </si>
  <si>
    <t> 08.12.1980 19:03 </t>
  </si>
  <si>
    <t>2444602.265 </t>
  </si>
  <si>
    <t> 28.12.1980 18:21 </t>
  </si>
  <si>
    <t>2444793.415 </t>
  </si>
  <si>
    <t> 07.07.1981 21:57 </t>
  </si>
  <si>
    <t> -0.005 </t>
  </si>
  <si>
    <t> BBS 56 </t>
  </si>
  <si>
    <t>2444838.363 </t>
  </si>
  <si>
    <t> 21.08.1981 20:42 </t>
  </si>
  <si>
    <t>2444845.503 </t>
  </si>
  <si>
    <t> 29.08.1981 00:04 </t>
  </si>
  <si>
    <t>2444883.300 </t>
  </si>
  <si>
    <t> 05.10.1981 19:12 </t>
  </si>
  <si>
    <t> BBS 57 </t>
  </si>
  <si>
    <t>2444890.427 </t>
  </si>
  <si>
    <t> 12.10.1981 22:14 </t>
  </si>
  <si>
    <t>2444913.262 </t>
  </si>
  <si>
    <t> 04.11.1981 18:17 </t>
  </si>
  <si>
    <t>2445176.470 </t>
  </si>
  <si>
    <t> 25.07.1982 23:16 </t>
  </si>
  <si>
    <t> BBS 61 </t>
  </si>
  <si>
    <t>2445196.437 </t>
  </si>
  <si>
    <t> 14.08.1982 22:29 </t>
  </si>
  <si>
    <t> BBS 62 </t>
  </si>
  <si>
    <t>2445201.436 </t>
  </si>
  <si>
    <t> 19.08.1982 22:27 </t>
  </si>
  <si>
    <t>2445231.391 </t>
  </si>
  <si>
    <t> 18.09.1982 21:23 </t>
  </si>
  <si>
    <t>2445231.392 </t>
  </si>
  <si>
    <t> 18.09.1982 21:24 </t>
  </si>
  <si>
    <t>2445241.378 </t>
  </si>
  <si>
    <t> 28.09.1982 21:04 </t>
  </si>
  <si>
    <t>2445276.331 </t>
  </si>
  <si>
    <t> 02.11.1982 19:56 </t>
  </si>
  <si>
    <t> BBS 64 </t>
  </si>
  <si>
    <t>2445519.560 </t>
  </si>
  <si>
    <t> 04.07.1983 01:26 </t>
  </si>
  <si>
    <t> BBS 67 </t>
  </si>
  <si>
    <t>2445529.551 </t>
  </si>
  <si>
    <t> 14.07.1983 01:13 </t>
  </si>
  <si>
    <t>2445554.512 </t>
  </si>
  <si>
    <t> 08.08.1983 00:17 </t>
  </si>
  <si>
    <t> E.Kobzova </t>
  </si>
  <si>
    <t> M.Zejda </t>
  </si>
  <si>
    <t>2445554.520 </t>
  </si>
  <si>
    <t> 08.08.1983 00:28 </t>
  </si>
  <si>
    <t> V.Bulant </t>
  </si>
  <si>
    <t>2445577.349 </t>
  </si>
  <si>
    <t> 30.08.1983 20:22 </t>
  </si>
  <si>
    <t> P.Svoboda </t>
  </si>
  <si>
    <t>2445579.469 </t>
  </si>
  <si>
    <t> 01.09.1983 23:15 </t>
  </si>
  <si>
    <t>2445602.293 </t>
  </si>
  <si>
    <t> 24.09.1983 19:01 </t>
  </si>
  <si>
    <t> -0.006 </t>
  </si>
  <si>
    <t> BBS 68 </t>
  </si>
  <si>
    <t>2445602.304 </t>
  </si>
  <si>
    <t> 24.09.1983 19:17 </t>
  </si>
  <si>
    <t>2445607.293 </t>
  </si>
  <si>
    <t> 29.09.1983 19:01 </t>
  </si>
  <si>
    <t>2445609.433 </t>
  </si>
  <si>
    <t> 01.10.1983 22:23 </t>
  </si>
  <si>
    <t>2445609.442 </t>
  </si>
  <si>
    <t> 01.10.1983 22:36 </t>
  </si>
  <si>
    <t> P.Troubil </t>
  </si>
  <si>
    <t>2445609.444 </t>
  </si>
  <si>
    <t> 01.10.1983 22:39 </t>
  </si>
  <si>
    <t>2445632.262 </t>
  </si>
  <si>
    <t> 24.10.1983 18:17 </t>
  </si>
  <si>
    <t> BBS 69 </t>
  </si>
  <si>
    <t>2445647.242 </t>
  </si>
  <si>
    <t> 08.11.1983 17:48 </t>
  </si>
  <si>
    <t> M.Kohl </t>
  </si>
  <si>
    <t>2445649.380 </t>
  </si>
  <si>
    <t> 10.11.1983 21:07 </t>
  </si>
  <si>
    <t> BBS 69/100 </t>
  </si>
  <si>
    <t>2445890.470 </t>
  </si>
  <si>
    <t> 08.07.1984 23:16 </t>
  </si>
  <si>
    <t> -0.002 </t>
  </si>
  <si>
    <t> P.Kucera </t>
  </si>
  <si>
    <t> BRNO 27 </t>
  </si>
  <si>
    <t>2445890.477 </t>
  </si>
  <si>
    <t> 08.07.1984 23:26 </t>
  </si>
  <si>
    <t> J.Horky </t>
  </si>
  <si>
    <t>2445915.437 </t>
  </si>
  <si>
    <t> 02.08.1984 22:29 </t>
  </si>
  <si>
    <t> -0.000 </t>
  </si>
  <si>
    <t> BBS 73 </t>
  </si>
  <si>
    <t>2445932.556 </t>
  </si>
  <si>
    <t> 20.08.1984 01:20 </t>
  </si>
  <si>
    <t>2445940.403 </t>
  </si>
  <si>
    <t> 27.08.1984 21:40 </t>
  </si>
  <si>
    <t> O.Santolyk </t>
  </si>
  <si>
    <t> J.Zahajsky </t>
  </si>
  <si>
    <t>2445940.404 </t>
  </si>
  <si>
    <t> 27.08.1984 21:41 </t>
  </si>
  <si>
    <t> J.Borovicka </t>
  </si>
  <si>
    <t>2445940.405 </t>
  </si>
  <si>
    <t> 27.08.1984 21:43 </t>
  </si>
  <si>
    <t>2445945.403 </t>
  </si>
  <si>
    <t> 01.09.1984 21:40 </t>
  </si>
  <si>
    <t> V.Svoboda </t>
  </si>
  <si>
    <t>2445972.506 </t>
  </si>
  <si>
    <t> 29.09.1984 00:08 </t>
  </si>
  <si>
    <t> BBS 74 </t>
  </si>
  <si>
    <t>2445995.329 </t>
  </si>
  <si>
    <t> 21.10.1984 19:53 </t>
  </si>
  <si>
    <t>2446258.536 </t>
  </si>
  <si>
    <t> 12.07.1985 00:51 </t>
  </si>
  <si>
    <t> BBS 77 </t>
  </si>
  <si>
    <t>2446263.532 </t>
  </si>
  <si>
    <t> 17.07.1985 00:46 </t>
  </si>
  <si>
    <t>2446286.356 </t>
  </si>
  <si>
    <t> 08.08.1985 20:32 </t>
  </si>
  <si>
    <t> BBS 78 </t>
  </si>
  <si>
    <t>2446298.487 </t>
  </si>
  <si>
    <t> 20.08.1985 23:41 </t>
  </si>
  <si>
    <t>2446328.439 </t>
  </si>
  <si>
    <t> 19.09.1985 22:32 </t>
  </si>
  <si>
    <t>2446358.397 </t>
  </si>
  <si>
    <t> 19.10.1985 21:31 </t>
  </si>
  <si>
    <t>2446358.403 </t>
  </si>
  <si>
    <t> 19.10.1985 21:40 </t>
  </si>
  <si>
    <t> V.Kolar </t>
  </si>
  <si>
    <t>2446381.226 </t>
  </si>
  <si>
    <t> 11.11.1985 17:25 </t>
  </si>
  <si>
    <t> BBS 79 </t>
  </si>
  <si>
    <t>2446669.394 </t>
  </si>
  <si>
    <t> 26.08.1986 21:27 </t>
  </si>
  <si>
    <t>2446669.397 </t>
  </si>
  <si>
    <t> 26.08.1986 21:31 </t>
  </si>
  <si>
    <t> H.Houzarova </t>
  </si>
  <si>
    <t>2446669.409 </t>
  </si>
  <si>
    <t> 26.08.1986 21:48 </t>
  </si>
  <si>
    <t> M.Kozlik </t>
  </si>
  <si>
    <t>2446714.333 </t>
  </si>
  <si>
    <t> 10.10.1986 19:59 </t>
  </si>
  <si>
    <t> D.Hanzl </t>
  </si>
  <si>
    <t>2446764.271 </t>
  </si>
  <si>
    <t> 29.11.1986 18:30 </t>
  </si>
  <si>
    <t> BBS 82 </t>
  </si>
  <si>
    <t>2446997.513 </t>
  </si>
  <si>
    <t> 21.07.1987 00:18 </t>
  </si>
  <si>
    <t> BBS 84 </t>
  </si>
  <si>
    <t>2447030.324 </t>
  </si>
  <si>
    <t> 22.08.1987 19:46 </t>
  </si>
  <si>
    <t> BBS 85 </t>
  </si>
  <si>
    <t>2447037.462 </t>
  </si>
  <si>
    <t> 29.08.1987 23:05 </t>
  </si>
  <si>
    <t>2447353.454 </t>
  </si>
  <si>
    <t> 10.07.1988 22:53 </t>
  </si>
  <si>
    <t> BBS 89 </t>
  </si>
  <si>
    <t>2447378.422 </t>
  </si>
  <si>
    <t> 04.08.1988 22:07 </t>
  </si>
  <si>
    <t>2447380.546 </t>
  </si>
  <si>
    <t> 07.08.1988 01:06 </t>
  </si>
  <si>
    <t>2447380.549 </t>
  </si>
  <si>
    <t> 07.08.1988 01:10 </t>
  </si>
  <si>
    <t> R.Krejci </t>
  </si>
  <si>
    <t>2447383.407 </t>
  </si>
  <si>
    <t> 09.08.1988 21:46 </t>
  </si>
  <si>
    <t> G.Mavrofridis </t>
  </si>
  <si>
    <t>2447388.392 </t>
  </si>
  <si>
    <t> 14.08.1988 21:24 </t>
  </si>
  <si>
    <t>2447468.299 </t>
  </si>
  <si>
    <t> 02.11.1988 19:10 </t>
  </si>
  <si>
    <t> BBS 90 </t>
  </si>
  <si>
    <t>2447483.274 </t>
  </si>
  <si>
    <t> 17.11.1988 18:34 </t>
  </si>
  <si>
    <t>2447488.251 </t>
  </si>
  <si>
    <t> 22.11.1988 18:01 </t>
  </si>
  <si>
    <t>2447736.491 </t>
  </si>
  <si>
    <t> 28.07.1989 23:47 </t>
  </si>
  <si>
    <t> BBS 92 </t>
  </si>
  <si>
    <t>2448087.443 </t>
  </si>
  <si>
    <t> 14.07.1990 22:37 </t>
  </si>
  <si>
    <t> BBS 96 </t>
  </si>
  <si>
    <t>2448092.430 </t>
  </si>
  <si>
    <t> 19.07.1990 22:19 </t>
  </si>
  <si>
    <t>2448102.413 </t>
  </si>
  <si>
    <t> 29.07.1990 21:54 </t>
  </si>
  <si>
    <t> M.Vrastak </t>
  </si>
  <si>
    <t> BRNO 31 </t>
  </si>
  <si>
    <t>2448117.393 </t>
  </si>
  <si>
    <t> 13.08.1990 21:25 </t>
  </si>
  <si>
    <t> I.Stenclova </t>
  </si>
  <si>
    <t>2448117.396 </t>
  </si>
  <si>
    <t> 13.08.1990 21:30 </t>
  </si>
  <si>
    <t> F.Vohla </t>
  </si>
  <si>
    <t>2448117.399 </t>
  </si>
  <si>
    <t> 13.08.1990 21:34 </t>
  </si>
  <si>
    <t> R.Schertler </t>
  </si>
  <si>
    <t>BAVM 59 </t>
  </si>
  <si>
    <t> J.Soukal </t>
  </si>
  <si>
    <t>2448117.401 </t>
  </si>
  <si>
    <t> 13.08.1990 21:37 </t>
  </si>
  <si>
    <t>2448127.384 </t>
  </si>
  <si>
    <t> 23.08.1990 21:12 </t>
  </si>
  <si>
    <t>2448147.342 </t>
  </si>
  <si>
    <t> 12.09.1990 20:12 </t>
  </si>
  <si>
    <t>2448179.449 </t>
  </si>
  <si>
    <t> 14.10.1990 22:46 </t>
  </si>
  <si>
    <t>2448440.519 </t>
  </si>
  <si>
    <t> 03.07.1991 00:27 </t>
  </si>
  <si>
    <t> BBS 98 </t>
  </si>
  <si>
    <t>2448460.490 </t>
  </si>
  <si>
    <t> 22.07.1991 23:45 </t>
  </si>
  <si>
    <t> K.Hornoch </t>
  </si>
  <si>
    <t> F.Hroch </t>
  </si>
  <si>
    <t>2448460.492 </t>
  </si>
  <si>
    <t> 22.07.1991 23:48 </t>
  </si>
  <si>
    <t>2448475.471 </t>
  </si>
  <si>
    <t> 06.08.1991 23:18 </t>
  </si>
  <si>
    <t>2448500.444 </t>
  </si>
  <si>
    <t> 31.08.1991 22:39 </t>
  </si>
  <si>
    <t>2448530.390 </t>
  </si>
  <si>
    <t> 30.09.1991 21:21 </t>
  </si>
  <si>
    <t> BBS 99 </t>
  </si>
  <si>
    <t>2448540.380 </t>
  </si>
  <si>
    <t> 10.10.1991 21:07 </t>
  </si>
  <si>
    <t>2448620.252 </t>
  </si>
  <si>
    <t> 29.12.1991 18:02 </t>
  </si>
  <si>
    <t>2448803.580 </t>
  </si>
  <si>
    <t> 30.06.1992 01:55 </t>
  </si>
  <si>
    <t> BBS 101 </t>
  </si>
  <si>
    <t>2448833.529 </t>
  </si>
  <si>
    <t> 30.07.1992 00:41 </t>
  </si>
  <si>
    <t> -0.010 </t>
  </si>
  <si>
    <t> P.Kardas </t>
  </si>
  <si>
    <t>2448833.534 </t>
  </si>
  <si>
    <t> 30.07.1992 00:48 </t>
  </si>
  <si>
    <t> K.Roubik </t>
  </si>
  <si>
    <t>2448833.541 </t>
  </si>
  <si>
    <t> 30.07.1992 00:59 </t>
  </si>
  <si>
    <t> S.Chmelarova </t>
  </si>
  <si>
    <t>2448841.396 </t>
  </si>
  <si>
    <t> 06.08.1992 21:30 </t>
  </si>
  <si>
    <t> BBS 102 </t>
  </si>
  <si>
    <t>2448853.508 </t>
  </si>
  <si>
    <t> 19.08.1992 00:11 </t>
  </si>
  <si>
    <t>E </t>
  </si>
  <si>
    <t>?</t>
  </si>
  <si>
    <t> A.Paschke </t>
  </si>
  <si>
    <t>2448891.317 </t>
  </si>
  <si>
    <t> 25.09.1992 19:36 </t>
  </si>
  <si>
    <t>2448946.246 </t>
  </si>
  <si>
    <t> 19.11.1992 17:54 </t>
  </si>
  <si>
    <t>2449139.547 </t>
  </si>
  <si>
    <t> 01.06.1993 01:07 </t>
  </si>
  <si>
    <t> BBS 104 </t>
  </si>
  <si>
    <t>2449214.438 </t>
  </si>
  <si>
    <t> 14.08.1993 22:30 </t>
  </si>
  <si>
    <t> P.Louzilova </t>
  </si>
  <si>
    <t> M.Rottenborn </t>
  </si>
  <si>
    <t>2449214.439 </t>
  </si>
  <si>
    <t> 14.08.1993 22:32 </t>
  </si>
  <si>
    <t> J.Kovarik </t>
  </si>
  <si>
    <t>2449214.446 </t>
  </si>
  <si>
    <t> 14.08.1993 22:42 </t>
  </si>
  <si>
    <t> I.Hynkova </t>
  </si>
  <si>
    <t>2449219.422 </t>
  </si>
  <si>
    <t> 19.08.1993 22:07 </t>
  </si>
  <si>
    <t> -0.012 </t>
  </si>
  <si>
    <t>2449219.430 </t>
  </si>
  <si>
    <t> 19.08.1993 22:19 </t>
  </si>
  <si>
    <t>2449219.433 </t>
  </si>
  <si>
    <t> 19.08.1993 22:23 </t>
  </si>
  <si>
    <t>2449219.436 </t>
  </si>
  <si>
    <t> 19.08.1993 22:27 </t>
  </si>
  <si>
    <t> BBS 105 </t>
  </si>
  <si>
    <t>2449219.438 </t>
  </si>
  <si>
    <t> 19.08.1993 22:30 </t>
  </si>
  <si>
    <t> M.Zibar </t>
  </si>
  <si>
    <t>2449615.323 </t>
  </si>
  <si>
    <t> 19.09.1994 19:45 </t>
  </si>
  <si>
    <t> BBS 107 </t>
  </si>
  <si>
    <t>2449918.476 </t>
  </si>
  <si>
    <t> 19.07.1995 23:25 </t>
  </si>
  <si>
    <t> BBS 110 </t>
  </si>
  <si>
    <t>2449923.4612 </t>
  </si>
  <si>
    <t> 24.07.1995 23:04 </t>
  </si>
  <si>
    <t> 0.0024 </t>
  </si>
  <si>
    <t> A.Kratochvil </t>
  </si>
  <si>
    <t>2449928.4551 </t>
  </si>
  <si>
    <t> 29.07.1995 22:55 </t>
  </si>
  <si>
    <t> 0.0033 </t>
  </si>
  <si>
    <t> P.Sobotka </t>
  </si>
  <si>
    <t>2449928.4558 </t>
  </si>
  <si>
    <t> 29.07.1995 22:56 </t>
  </si>
  <si>
    <t> 0.0040 </t>
  </si>
  <si>
    <t>2449928.4621 </t>
  </si>
  <si>
    <t> 29.07.1995 23:05 </t>
  </si>
  <si>
    <t> 0.0103 </t>
  </si>
  <si>
    <t> L.Brat </t>
  </si>
  <si>
    <t>2449928.4656 </t>
  </si>
  <si>
    <t> 29.07.1995 23:10 </t>
  </si>
  <si>
    <t> 0.0138 </t>
  </si>
  <si>
    <t> M.Vetrovcova </t>
  </si>
  <si>
    <t>2449928.4739 </t>
  </si>
  <si>
    <t> 29.07.1995 23:22 </t>
  </si>
  <si>
    <t> 0.0221 </t>
  </si>
  <si>
    <t> S.Gojdic </t>
  </si>
  <si>
    <t>2449933.4421 </t>
  </si>
  <si>
    <t> 03.08.1995 22:36 </t>
  </si>
  <si>
    <t> -0.0028 </t>
  </si>
  <si>
    <t> P.Lutcha </t>
  </si>
  <si>
    <t>2449933.4462 </t>
  </si>
  <si>
    <t> 03.08.1995 22:42 </t>
  </si>
  <si>
    <t> 0.0013 </t>
  </si>
  <si>
    <t>2449933.4587 </t>
  </si>
  <si>
    <t> 03.08.1995 23:00 </t>
  </si>
  <si>
    <t>2449948.435 </t>
  </si>
  <si>
    <t> 18.08.1995 22:26 </t>
  </si>
  <si>
    <t>2450003.3540 </t>
  </si>
  <si>
    <t> 12.10.1995 20:29 </t>
  </si>
  <si>
    <t> 0.0059 </t>
  </si>
  <si>
    <t>o</t>
  </si>
  <si>
    <t> W.Kleikamp </t>
  </si>
  <si>
    <t>BAVM 90 </t>
  </si>
  <si>
    <t>2450008.347 </t>
  </si>
  <si>
    <t> 17.10.1995 20:19 </t>
  </si>
  <si>
    <t>2450033.312 </t>
  </si>
  <si>
    <t> 11.11.1995 19:29 </t>
  </si>
  <si>
    <t> BBS 111 </t>
  </si>
  <si>
    <t>2450281.535 </t>
  </si>
  <si>
    <t> 17.07.1996 00:50 </t>
  </si>
  <si>
    <t> BBS 112 </t>
  </si>
  <si>
    <t>2450299.384 </t>
  </si>
  <si>
    <t> 03.08.1996 21:12 </t>
  </si>
  <si>
    <t> BBS 113 </t>
  </si>
  <si>
    <t>2450344.324 </t>
  </si>
  <si>
    <t> 17.09.1996 19:46 </t>
  </si>
  <si>
    <t> 0.019 </t>
  </si>
  <si>
    <t>2450587.544 </t>
  </si>
  <si>
    <t> 19.05.1997 01:03 </t>
  </si>
  <si>
    <t> BBS 115 </t>
  </si>
  <si>
    <t>2450667.4532 </t>
  </si>
  <si>
    <t> 06.08.1997 22:52 </t>
  </si>
  <si>
    <t> 0.0246 </t>
  </si>
  <si>
    <t>2450702.3840 </t>
  </si>
  <si>
    <t> 10.09.1997 21:12 </t>
  </si>
  <si>
    <t> 0.0038 </t>
  </si>
  <si>
    <t>BAVM 111 </t>
  </si>
  <si>
    <t>2450702.393 </t>
  </si>
  <si>
    <t> 10.09.1997 21:25 </t>
  </si>
  <si>
    <t>F </t>
  </si>
  <si>
    <t> M.Dietrich </t>
  </si>
  <si>
    <t>BAVM 113 </t>
  </si>
  <si>
    <t>2450727.352 </t>
  </si>
  <si>
    <t> 05.10.1997 20:26 </t>
  </si>
  <si>
    <t> BBS 116 </t>
  </si>
  <si>
    <t>2450807.240 </t>
  </si>
  <si>
    <t> 24.12.1997 17:45 </t>
  </si>
  <si>
    <t>2451477.021 </t>
  </si>
  <si>
    <t> 25.10.1999 12:30 </t>
  </si>
  <si>
    <t>C </t>
  </si>
  <si>
    <t>Ic</t>
  </si>
  <si>
    <t> S.Kiyota </t>
  </si>
  <si>
    <t>2451486.2945 </t>
  </si>
  <si>
    <t> 03.11.1999 19:04 </t>
  </si>
  <si>
    <t> -0.0002 </t>
  </si>
  <si>
    <t>BAVM 133 </t>
  </si>
  <si>
    <t>2452105.442 </t>
  </si>
  <si>
    <t> 14.07.2001 22:36 </t>
  </si>
  <si>
    <t> L.Brát </t>
  </si>
  <si>
    <t>OEJV 0074 </t>
  </si>
  <si>
    <t> R.Kucerová </t>
  </si>
  <si>
    <t>2452105.44480 </t>
  </si>
  <si>
    <t> 14.07.2001 22:40 </t>
  </si>
  <si>
    <t> 0.00746 </t>
  </si>
  <si>
    <t> P.Hájek </t>
  </si>
  <si>
    <t>2452145.3848 </t>
  </si>
  <si>
    <t> 23.08.2001 21:14 </t>
  </si>
  <si>
    <t> 0.0028 </t>
  </si>
  <si>
    <t> Baldinelli&amp;Maitan </t>
  </si>
  <si>
    <t>IBVS 5220 </t>
  </si>
  <si>
    <t>2452190.3210 </t>
  </si>
  <si>
    <t> 07.10.2001 19:42 </t>
  </si>
  <si>
    <t> 0.0012 </t>
  </si>
  <si>
    <t>2452437.8354 </t>
  </si>
  <si>
    <t> 12.06.2002 08:02 </t>
  </si>
  <si>
    <t> S.Dvorak </t>
  </si>
  <si>
    <t> JAAVSO 41;122 </t>
  </si>
  <si>
    <t>2452517.0130 </t>
  </si>
  <si>
    <t> 30.08.2002 12:18 </t>
  </si>
  <si>
    <t> 0.0027 </t>
  </si>
  <si>
    <t> K.Nagai </t>
  </si>
  <si>
    <t>2452551.2478 </t>
  </si>
  <si>
    <t> 03.10.2002 17:56 </t>
  </si>
  <si>
    <t> -0.0008 </t>
  </si>
  <si>
    <t> V.Bakis et al. </t>
  </si>
  <si>
    <t>IBVS 5399 </t>
  </si>
  <si>
    <t>2452964.24929 </t>
  </si>
  <si>
    <t> 20.11.2003 17:58 </t>
  </si>
  <si>
    <t> 0.00115 </t>
  </si>
  <si>
    <t> R.Ehrenberger </t>
  </si>
  <si>
    <t>2453228.1685 </t>
  </si>
  <si>
    <t> 10.08.2004 16:02 </t>
  </si>
  <si>
    <t> 0.0001 </t>
  </si>
  <si>
    <t> Nakajima </t>
  </si>
  <si>
    <t>2453252.42129 </t>
  </si>
  <si>
    <t> 03.09.2004 22:06 </t>
  </si>
  <si>
    <t> 0.00076 </t>
  </si>
  <si>
    <t>2453623.33572 </t>
  </si>
  <si>
    <t> 09.09.2005 20:03 </t>
  </si>
  <si>
    <t> 0.00023 </t>
  </si>
  <si>
    <t>2453653.2872 </t>
  </si>
  <si>
    <t> 09.10.2005 18:53 </t>
  </si>
  <si>
    <t> -0.0068 </t>
  </si>
  <si>
    <t> Dietrich </t>
  </si>
  <si>
    <t>BAVM 178 </t>
  </si>
  <si>
    <t>2453653.29387 </t>
  </si>
  <si>
    <t> 09.10.2005 19:03 </t>
  </si>
  <si>
    <t> -0.00013 </t>
  </si>
  <si>
    <t>2454026.3492 </t>
  </si>
  <si>
    <t> 17.10.2006 20:22 </t>
  </si>
  <si>
    <t> 0.0003 </t>
  </si>
  <si>
    <t> M. Dietrich </t>
  </si>
  <si>
    <t>BAVM 183 </t>
  </si>
  <si>
    <t>2454318.0884 </t>
  </si>
  <si>
    <t> 05.08.2007 14:07 </t>
  </si>
  <si>
    <t> 0.0007 </t>
  </si>
  <si>
    <t>Rc</t>
  </si>
  <si>
    <t>2455102.719 </t>
  </si>
  <si>
    <t> 28.09.2009 05:15 </t>
  </si>
  <si>
    <t>IBVS 5920 </t>
  </si>
  <si>
    <t>2455440.1092 </t>
  </si>
  <si>
    <t> 31.08.2010 14:37 </t>
  </si>
  <si>
    <t> 0.0037 </t>
  </si>
  <si>
    <t> K.Shiokawa </t>
  </si>
  <si>
    <t>2455444.0515 </t>
  </si>
  <si>
    <t> 04.09.2010 13:14 </t>
  </si>
  <si>
    <t> 0.0229 </t>
  </si>
  <si>
    <t>2455455.4545 </t>
  </si>
  <si>
    <t> 15.09.2010 22:54 </t>
  </si>
  <si>
    <t> 0.0131 </t>
  </si>
  <si>
    <t> S.Dogru et al. </t>
  </si>
  <si>
    <t>IBVS 5988 </t>
  </si>
  <si>
    <t>2455830.2833 </t>
  </si>
  <si>
    <t> 25.09.2011 18:47 </t>
  </si>
  <si>
    <t>-I</t>
  </si>
  <si>
    <t> D.Böhme </t>
  </si>
  <si>
    <t>2456124.8728 </t>
  </si>
  <si>
    <t> 16.07.2012 08:56 </t>
  </si>
  <si>
    <t>31163</t>
  </si>
  <si>
    <t>R</t>
  </si>
  <si>
    <t> R.Nelson </t>
  </si>
  <si>
    <t>IBVS 6050 </t>
  </si>
  <si>
    <t>2456128.7993 </t>
  </si>
  <si>
    <t> 20.07.2012 07:10 </t>
  </si>
  <si>
    <t>31168.5</t>
  </si>
  <si>
    <t> 0.0046 </t>
  </si>
  <si>
    <t>m</t>
  </si>
  <si>
    <t>2456159.1116 </t>
  </si>
  <si>
    <t> 19.08.2012 14:40 </t>
  </si>
  <si>
    <t>31211</t>
  </si>
  <si>
    <t> 0.0017 </t>
  </si>
  <si>
    <t>2456506.4868 </t>
  </si>
  <si>
    <t> 01.08.2013 23:40 </t>
  </si>
  <si>
    <t>31698</t>
  </si>
  <si>
    <t> 0.0008 </t>
  </si>
  <si>
    <t> F.Agerer </t>
  </si>
  <si>
    <t>BAVM 234 </t>
  </si>
  <si>
    <t>2456540.374 </t>
  </si>
  <si>
    <t> 04.09.2013 20:58 </t>
  </si>
  <si>
    <t>31745.5</t>
  </si>
  <si>
    <t>2456877.4015 </t>
  </si>
  <si>
    <t> 07.08.2014 21:38 </t>
  </si>
  <si>
    <t>32218</t>
  </si>
  <si>
    <t> 0.0005 </t>
  </si>
  <si>
    <t>BAVM 238 </t>
  </si>
  <si>
    <t>2456887.0302 </t>
  </si>
  <si>
    <t> 17.08.2014 12:43 </t>
  </si>
  <si>
    <t>32231.5</t>
  </si>
  <si>
    <t> -0.0003 </t>
  </si>
  <si>
    <t>B</t>
  </si>
  <si>
    <t>2456887.0304 </t>
  </si>
  <si>
    <t> -0.0001 </t>
  </si>
  <si>
    <t>2456887.0305 </t>
  </si>
  <si>
    <t> 0.0000 </t>
  </si>
  <si>
    <t>2438268.46 </t>
  </si>
  <si>
    <t> 26.08.1963 23:02 </t>
  </si>
  <si>
    <t> -0.07 </t>
  </si>
  <si>
    <t> K.Kordylewski </t>
  </si>
  <si>
    <t>IBVS 35 </t>
  </si>
  <si>
    <t>2452105.435 </t>
  </si>
  <si>
    <t> 14.07.2001 22:26 </t>
  </si>
  <si>
    <t> P.Novotná </t>
  </si>
  <si>
    <t>2452105.443 </t>
  </si>
  <si>
    <t> 14.07.2001 22:37 </t>
  </si>
  <si>
    <t> P.Hejduk </t>
  </si>
  <si>
    <t>2452105.446 </t>
  </si>
  <si>
    <t> 14.07.2001 22:42 </t>
  </si>
  <si>
    <t> L.Král </t>
  </si>
  <si>
    <t>2452105.447 </t>
  </si>
  <si>
    <t> 14.07.2001 22:43 </t>
  </si>
  <si>
    <t> J.Cechal </t>
  </si>
  <si>
    <t>2452105.448 </t>
  </si>
  <si>
    <t> 14.07.2001 22:45 </t>
  </si>
  <si>
    <t> B.Procházková </t>
  </si>
  <si>
    <t>2452105.453 </t>
  </si>
  <si>
    <t> 14.07.2001 22:52 </t>
  </si>
  <si>
    <t> V.Nemcová </t>
  </si>
  <si>
    <t>2453237.438 </t>
  </si>
  <si>
    <t> 19.08.2004 22:30 </t>
  </si>
  <si>
    <t> G.Alušíková </t>
  </si>
  <si>
    <t> J.Pcola </t>
  </si>
  <si>
    <t>2453237.441 </t>
  </si>
  <si>
    <t> 19.08.2004 22:35 </t>
  </si>
  <si>
    <t> N.Mergová </t>
  </si>
  <si>
    <t>Brát</t>
  </si>
  <si>
    <t>L.</t>
  </si>
  <si>
    <t>RL250</t>
  </si>
  <si>
    <t>Čechal</t>
  </si>
  <si>
    <t>J.</t>
  </si>
  <si>
    <t>RF160</t>
  </si>
  <si>
    <t>Král</t>
  </si>
  <si>
    <t>Němcová</t>
  </si>
  <si>
    <t>V.</t>
  </si>
  <si>
    <t>CCD+C</t>
  </si>
  <si>
    <t>43/23</t>
  </si>
  <si>
    <t>Ehrenberger</t>
  </si>
  <si>
    <t>R.</t>
  </si>
  <si>
    <t>RL100</t>
  </si>
  <si>
    <t>37/17</t>
  </si>
  <si>
    <t>70/35</t>
  </si>
  <si>
    <t>70/37</t>
  </si>
  <si>
    <t>Kučerová</t>
  </si>
  <si>
    <t>Novotná</t>
  </si>
  <si>
    <t>Pa.</t>
  </si>
  <si>
    <t>Pe.</t>
  </si>
  <si>
    <t>Procházková</t>
  </si>
  <si>
    <t>B.</t>
  </si>
  <si>
    <t>Hejduk</t>
  </si>
  <si>
    <t>P.</t>
  </si>
  <si>
    <t>Mergová</t>
  </si>
  <si>
    <t>N.</t>
  </si>
  <si>
    <t>RF150</t>
  </si>
  <si>
    <t>Pčola</t>
  </si>
  <si>
    <t>Alušíková</t>
  </si>
  <si>
    <t>G.</t>
  </si>
  <si>
    <t>Hájek</t>
  </si>
  <si>
    <t>P.,</t>
  </si>
  <si>
    <t>Koss</t>
  </si>
  <si>
    <t>K.</t>
  </si>
  <si>
    <t>RL300</t>
  </si>
  <si>
    <t>JAVSO 49, 256</t>
  </si>
  <si>
    <t>VSB, 91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</si>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</sst>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m/dd/yy\ hh:mm\ AM/PM"/>
    <numFmt numFmtId="167" formatCode="dd/mm/yyyy"/>
    <numFmt numFmtId="168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165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8" fillId="0" borderId="0" xfId="0" applyFont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12" fillId="0" borderId="0" xfId="8" applyFont="1"/>
    <xf numFmtId="0" fontId="12" fillId="0" borderId="0" xfId="8" applyFont="1" applyAlignment="1">
      <alignment horizontal="center" wrapText="1"/>
    </xf>
    <xf numFmtId="0" fontId="12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166" fontId="9" fillId="0" borderId="0" xfId="0" applyNumberFormat="1" applyFont="1">
      <alignment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3" fillId="3" borderId="12" xfId="0" applyFont="1" applyFill="1" applyBorder="1" applyAlignment="1">
      <alignment horizontal="left" vertical="top" wrapText="1" indent="1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right" vertical="top" wrapText="1"/>
    </xf>
    <xf numFmtId="0" fontId="16" fillId="3" borderId="12" xfId="5" applyNumberFormat="1" applyFill="1" applyBorder="1" applyAlignment="1" applyProtection="1">
      <alignment horizontal="right" vertical="top" wrapText="1"/>
    </xf>
    <xf numFmtId="16" fontId="0" fillId="0" borderId="0" xfId="0" applyNumberFormat="1" applyAlignment="1"/>
    <xf numFmtId="0" fontId="12" fillId="0" borderId="0" xfId="0" applyFont="1" applyAlignment="1"/>
    <xf numFmtId="167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686708860759493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7426160337552"/>
          <c:y val="0.13811072681335393"/>
          <c:w val="0.81592827004219415"/>
          <c:h val="0.637592497199532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1'!$H$21:$H$306</c:f>
              <c:numCache>
                <c:formatCode>General</c:formatCode>
                <c:ptCount val="286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8-49AA-9746-68F609BC33E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1'!$I$21:$I$3006</c:f>
              <c:numCache>
                <c:formatCode>General</c:formatCode>
                <c:ptCount val="2986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B8-49AA-9746-68F609BC33E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1'!$J$21:$J$3006</c:f>
              <c:numCache>
                <c:formatCode>General</c:formatCode>
                <c:ptCount val="2986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B8-49AA-9746-68F609BC33E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1'!$K$21:$K$3006</c:f>
              <c:numCache>
                <c:formatCode>General</c:formatCode>
                <c:ptCount val="2986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  <c:pt idx="285">
                  <c:v>-1.6199999954551458E-3</c:v>
                </c:pt>
                <c:pt idx="286">
                  <c:v>-1.0460000048624352E-3</c:v>
                </c:pt>
                <c:pt idx="287">
                  <c:v>-8.1000107456929982E-5</c:v>
                </c:pt>
                <c:pt idx="288">
                  <c:v>-1.5899999998509884E-3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B8-49AA-9746-68F609BC33E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1'!$L$21:$L$3006</c:f>
              <c:numCache>
                <c:formatCode>General</c:formatCode>
                <c:ptCount val="2986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B8-49AA-9746-68F609BC33E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1'!$M$21:$M$306</c:f>
              <c:numCache>
                <c:formatCode>General</c:formatCode>
                <c:ptCount val="2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B8-49AA-9746-68F609BC33E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1'!$N$21:$N$306</c:f>
              <c:numCache>
                <c:formatCode>General</c:formatCode>
                <c:ptCount val="2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B8-49AA-9746-68F609BC33EF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1'!$U$21:$U$306</c:f>
              <c:numCache>
                <c:formatCode>General</c:formatCode>
                <c:ptCount val="286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B8-49AA-9746-68F609BC33EF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1'!$O$21:$O$306</c:f>
              <c:numCache>
                <c:formatCode>General</c:formatCode>
                <c:ptCount val="286"/>
                <c:pt idx="0">
                  <c:v>2.6151637522591035E-2</c:v>
                </c:pt>
                <c:pt idx="1">
                  <c:v>2.6107365861443181E-2</c:v>
                </c:pt>
                <c:pt idx="2">
                  <c:v>2.5779270400059784E-2</c:v>
                </c:pt>
                <c:pt idx="3">
                  <c:v>2.5174628671780205E-2</c:v>
                </c:pt>
                <c:pt idx="4">
                  <c:v>2.5167957599552447E-2</c:v>
                </c:pt>
                <c:pt idx="5">
                  <c:v>2.4818635999262543E-2</c:v>
                </c:pt>
                <c:pt idx="6">
                  <c:v>2.4805900315918641E-2</c:v>
                </c:pt>
                <c:pt idx="7">
                  <c:v>2.4599097076858124E-2</c:v>
                </c:pt>
                <c:pt idx="8">
                  <c:v>2.4597277693523281E-2</c:v>
                </c:pt>
                <c:pt idx="9">
                  <c:v>2.4590606621295523E-2</c:v>
                </c:pt>
                <c:pt idx="10">
                  <c:v>2.4576051554616778E-2</c:v>
                </c:pt>
                <c:pt idx="11">
                  <c:v>2.4571806326835477E-2</c:v>
                </c:pt>
                <c:pt idx="12">
                  <c:v>2.4567561099054173E-2</c:v>
                </c:pt>
                <c:pt idx="13">
                  <c:v>2.4565135254607715E-2</c:v>
                </c:pt>
                <c:pt idx="14">
                  <c:v>2.4522682976794708E-2</c:v>
                </c:pt>
                <c:pt idx="15">
                  <c:v>2.1523126318749794E-2</c:v>
                </c:pt>
                <c:pt idx="16">
                  <c:v>1.9879616706274719E-2</c:v>
                </c:pt>
                <c:pt idx="17">
                  <c:v>1.9596399367150786E-2</c:v>
                </c:pt>
                <c:pt idx="18">
                  <c:v>1.9570928000462978E-2</c:v>
                </c:pt>
                <c:pt idx="19">
                  <c:v>1.9293775272455189E-2</c:v>
                </c:pt>
                <c:pt idx="20">
                  <c:v>1.9014803161112558E-2</c:v>
                </c:pt>
                <c:pt idx="21">
                  <c:v>1.898933179442475E-2</c:v>
                </c:pt>
                <c:pt idx="22">
                  <c:v>1.8695198155291758E-2</c:v>
                </c:pt>
                <c:pt idx="23">
                  <c:v>1.8690952927510458E-2</c:v>
                </c:pt>
                <c:pt idx="24">
                  <c:v>1.8627274510790943E-2</c:v>
                </c:pt>
                <c:pt idx="25">
                  <c:v>1.8390754677261319E-2</c:v>
                </c:pt>
                <c:pt idx="26">
                  <c:v>1.8365283310573514E-2</c:v>
                </c:pt>
                <c:pt idx="27">
                  <c:v>1.8065085060324379E-2</c:v>
                </c:pt>
                <c:pt idx="28">
                  <c:v>1.8065085060324379E-2</c:v>
                </c:pt>
                <c:pt idx="29">
                  <c:v>1.8049923532534016E-2</c:v>
                </c:pt>
                <c:pt idx="30">
                  <c:v>1.7724253915597073E-2</c:v>
                </c:pt>
                <c:pt idx="31">
                  <c:v>1.7690292093346667E-2</c:v>
                </c:pt>
                <c:pt idx="32">
                  <c:v>1.7417384593120179E-2</c:v>
                </c:pt>
                <c:pt idx="33">
                  <c:v>1.7112941115089739E-2</c:v>
                </c:pt>
                <c:pt idx="34">
                  <c:v>1.6214165747677173E-2</c:v>
                </c:pt>
                <c:pt idx="35">
                  <c:v>1.6214165747677173E-2</c:v>
                </c:pt>
                <c:pt idx="36">
                  <c:v>1.6214165747677173E-2</c:v>
                </c:pt>
                <c:pt idx="37">
                  <c:v>1.5890315514075073E-2</c:v>
                </c:pt>
                <c:pt idx="38">
                  <c:v>1.4923616502161688E-2</c:v>
                </c:pt>
                <c:pt idx="39">
                  <c:v>1.3392302195335281E-2</c:v>
                </c:pt>
                <c:pt idx="40">
                  <c:v>1.3341359461959671E-2</c:v>
                </c:pt>
                <c:pt idx="41">
                  <c:v>1.3341359461959671E-2</c:v>
                </c:pt>
                <c:pt idx="42">
                  <c:v>1.3341359461959671E-2</c:v>
                </c:pt>
                <c:pt idx="43">
                  <c:v>1.3119394695108793E-2</c:v>
                </c:pt>
                <c:pt idx="44">
                  <c:v>1.3119394695108793E-2</c:v>
                </c:pt>
                <c:pt idx="45">
                  <c:v>1.3119394695108793E-2</c:v>
                </c:pt>
                <c:pt idx="46">
                  <c:v>1.3072697189514483E-2</c:v>
                </c:pt>
                <c:pt idx="47">
                  <c:v>1.2485036372360111E-2</c:v>
                </c:pt>
                <c:pt idx="48">
                  <c:v>1.2463810233453606E-2</c:v>
                </c:pt>
                <c:pt idx="49">
                  <c:v>1.2380725061162431E-2</c:v>
                </c:pt>
                <c:pt idx="50">
                  <c:v>1.2364350611148843E-2</c:v>
                </c:pt>
                <c:pt idx="51">
                  <c:v>1.2186657505445817E-2</c:v>
                </c:pt>
                <c:pt idx="52">
                  <c:v>1.2158760294311555E-2</c:v>
                </c:pt>
                <c:pt idx="53">
                  <c:v>1.2146024610967652E-2</c:v>
                </c:pt>
                <c:pt idx="54">
                  <c:v>1.2093262494257198E-2</c:v>
                </c:pt>
                <c:pt idx="55">
                  <c:v>1.2093262494257198E-2</c:v>
                </c:pt>
                <c:pt idx="56">
                  <c:v>1.2093262494257198E-2</c:v>
                </c:pt>
                <c:pt idx="57">
                  <c:v>1.2076281583131994E-2</c:v>
                </c:pt>
                <c:pt idx="58">
                  <c:v>1.2076281583131994E-2</c:v>
                </c:pt>
                <c:pt idx="59">
                  <c:v>1.205384252200226E-2</c:v>
                </c:pt>
                <c:pt idx="60">
                  <c:v>1.1583835160501085E-2</c:v>
                </c:pt>
                <c:pt idx="61">
                  <c:v>1.1545628110469377E-2</c:v>
                </c:pt>
                <c:pt idx="62">
                  <c:v>1.1541382882688075E-2</c:v>
                </c:pt>
                <c:pt idx="63">
                  <c:v>1.1503175832656368E-2</c:v>
                </c:pt>
                <c:pt idx="64">
                  <c:v>1.1432826343709094E-2</c:v>
                </c:pt>
                <c:pt idx="65">
                  <c:v>1.1279391682470647E-2</c:v>
                </c:pt>
                <c:pt idx="66">
                  <c:v>1.1275146454689347E-2</c:v>
                </c:pt>
                <c:pt idx="67">
                  <c:v>1.1247249243555083E-2</c:v>
                </c:pt>
                <c:pt idx="68">
                  <c:v>1.1213287421304676E-2</c:v>
                </c:pt>
                <c:pt idx="69">
                  <c:v>1.119206128239817E-2</c:v>
                </c:pt>
                <c:pt idx="70">
                  <c:v>1.1128382865678656E-2</c:v>
                </c:pt>
                <c:pt idx="71">
                  <c:v>1.1122318254562513E-2</c:v>
                </c:pt>
                <c:pt idx="72">
                  <c:v>1.1023465093369362E-2</c:v>
                </c:pt>
                <c:pt idx="73">
                  <c:v>1.0955541448868547E-2</c:v>
                </c:pt>
                <c:pt idx="74">
                  <c:v>1.0938560537743345E-2</c:v>
                </c:pt>
                <c:pt idx="75">
                  <c:v>1.0845165526554724E-2</c:v>
                </c:pt>
                <c:pt idx="76">
                  <c:v>1.0618955531922545E-2</c:v>
                </c:pt>
                <c:pt idx="77">
                  <c:v>1.0617136148587702E-2</c:v>
                </c:pt>
                <c:pt idx="78">
                  <c:v>1.0606219848578643E-2</c:v>
                </c:pt>
                <c:pt idx="79">
                  <c:v>1.0606219848578643E-2</c:v>
                </c:pt>
                <c:pt idx="80">
                  <c:v>1.059772939301604E-2</c:v>
                </c:pt>
                <c:pt idx="81">
                  <c:v>1.0593484165234739E-2</c:v>
                </c:pt>
                <c:pt idx="82">
                  <c:v>1.0593484165234739E-2</c:v>
                </c:pt>
                <c:pt idx="83">
                  <c:v>1.0589238937453439E-2</c:v>
                </c:pt>
                <c:pt idx="84">
                  <c:v>1.0589238937453439E-2</c:v>
                </c:pt>
                <c:pt idx="85">
                  <c:v>1.0578929098555994E-2</c:v>
                </c:pt>
                <c:pt idx="86">
                  <c:v>1.0578929098555994E-2</c:v>
                </c:pt>
                <c:pt idx="87">
                  <c:v>1.0578929098555994E-2</c:v>
                </c:pt>
                <c:pt idx="88">
                  <c:v>1.0572258026328236E-2</c:v>
                </c:pt>
                <c:pt idx="89">
                  <c:v>1.0563767570765633E-2</c:v>
                </c:pt>
                <c:pt idx="90">
                  <c:v>1.0378190470611622E-2</c:v>
                </c:pt>
                <c:pt idx="91">
                  <c:v>1.033149296501731E-2</c:v>
                </c:pt>
                <c:pt idx="92">
                  <c:v>1.032724773723601E-2</c:v>
                </c:pt>
                <c:pt idx="93">
                  <c:v>1.0306021598329506E-2</c:v>
                </c:pt>
                <c:pt idx="94">
                  <c:v>1.0289040687204301E-2</c:v>
                </c:pt>
                <c:pt idx="95">
                  <c:v>1.0289040687204301E-2</c:v>
                </c:pt>
                <c:pt idx="96">
                  <c:v>1.0276305003860399E-2</c:v>
                </c:pt>
                <c:pt idx="97">
                  <c:v>1.0221117042703487E-2</c:v>
                </c:pt>
                <c:pt idx="98">
                  <c:v>1.0208381359359585E-2</c:v>
                </c:pt>
                <c:pt idx="99">
                  <c:v>1.0208381359359585E-2</c:v>
                </c:pt>
                <c:pt idx="100">
                  <c:v>1.019140044823438E-2</c:v>
                </c:pt>
                <c:pt idx="101">
                  <c:v>1.0028868870321716E-2</c:v>
                </c:pt>
                <c:pt idx="102">
                  <c:v>9.9906618202900074E-3</c:v>
                </c:pt>
                <c:pt idx="103">
                  <c:v>9.9845972091738636E-3</c:v>
                </c:pt>
                <c:pt idx="104">
                  <c:v>9.9524547702582993E-3</c:v>
                </c:pt>
                <c:pt idx="105">
                  <c:v>9.9463901591421554E-3</c:v>
                </c:pt>
                <c:pt idx="106">
                  <c:v>9.9397190869143972E-3</c:v>
                </c:pt>
                <c:pt idx="107">
                  <c:v>9.9269834035704933E-3</c:v>
                </c:pt>
                <c:pt idx="108">
                  <c:v>9.7031992533847724E-3</c:v>
                </c:pt>
                <c:pt idx="109">
                  <c:v>9.6862183422595696E-3</c:v>
                </c:pt>
                <c:pt idx="110">
                  <c:v>9.6819731144782688E-3</c:v>
                </c:pt>
                <c:pt idx="111">
                  <c:v>9.6565017477904629E-3</c:v>
                </c:pt>
                <c:pt idx="112">
                  <c:v>9.6565017477904629E-3</c:v>
                </c:pt>
                <c:pt idx="113">
                  <c:v>9.6480112922278614E-3</c:v>
                </c:pt>
                <c:pt idx="114">
                  <c:v>9.6182946977587547E-3</c:v>
                </c:pt>
                <c:pt idx="115">
                  <c:v>9.4114914586982384E-3</c:v>
                </c:pt>
                <c:pt idx="116">
                  <c:v>9.4030010031356352E-3</c:v>
                </c:pt>
                <c:pt idx="117">
                  <c:v>9.3817748642291317E-3</c:v>
                </c:pt>
                <c:pt idx="118">
                  <c:v>9.3817748642291317E-3</c:v>
                </c:pt>
                <c:pt idx="119">
                  <c:v>9.3817748642291317E-3</c:v>
                </c:pt>
                <c:pt idx="120">
                  <c:v>9.3623681086574696E-3</c:v>
                </c:pt>
                <c:pt idx="121">
                  <c:v>9.3605487253226264E-3</c:v>
                </c:pt>
                <c:pt idx="122">
                  <c:v>9.341141969750966E-3</c:v>
                </c:pt>
                <c:pt idx="123">
                  <c:v>9.341141969750966E-3</c:v>
                </c:pt>
                <c:pt idx="124">
                  <c:v>9.3368967419696636E-3</c:v>
                </c:pt>
                <c:pt idx="125">
                  <c:v>9.3350773586348204E-3</c:v>
                </c:pt>
                <c:pt idx="126">
                  <c:v>9.3350773586348204E-3</c:v>
                </c:pt>
                <c:pt idx="127">
                  <c:v>9.3350773586348204E-3</c:v>
                </c:pt>
                <c:pt idx="128">
                  <c:v>9.31567060306316E-3</c:v>
                </c:pt>
                <c:pt idx="129">
                  <c:v>9.3029349197192562E-3</c:v>
                </c:pt>
                <c:pt idx="130">
                  <c:v>9.301115536384413E-3</c:v>
                </c:pt>
                <c:pt idx="131">
                  <c:v>9.0961316806587398E-3</c:v>
                </c:pt>
                <c:pt idx="132">
                  <c:v>9.0961316806587398E-3</c:v>
                </c:pt>
                <c:pt idx="133">
                  <c:v>9.0749055417522345E-3</c:v>
                </c:pt>
                <c:pt idx="134">
                  <c:v>9.0603504750734892E-3</c:v>
                </c:pt>
                <c:pt idx="135">
                  <c:v>9.053679402845731E-3</c:v>
                </c:pt>
                <c:pt idx="136">
                  <c:v>9.053679402845731E-3</c:v>
                </c:pt>
                <c:pt idx="137">
                  <c:v>9.053679402845731E-3</c:v>
                </c:pt>
                <c:pt idx="138">
                  <c:v>9.053679402845731E-3</c:v>
                </c:pt>
                <c:pt idx="139">
                  <c:v>9.0494341750644303E-3</c:v>
                </c:pt>
                <c:pt idx="140">
                  <c:v>9.0263886528230818E-3</c:v>
                </c:pt>
                <c:pt idx="141">
                  <c:v>9.0069818972514197E-3</c:v>
                </c:pt>
                <c:pt idx="142">
                  <c:v>8.7831977470657005E-3</c:v>
                </c:pt>
                <c:pt idx="143">
                  <c:v>8.7789525192843998E-3</c:v>
                </c:pt>
                <c:pt idx="144">
                  <c:v>8.7595457637127377E-3</c:v>
                </c:pt>
                <c:pt idx="145">
                  <c:v>8.7492359248152931E-3</c:v>
                </c:pt>
                <c:pt idx="146">
                  <c:v>8.7237645581274871E-3</c:v>
                </c:pt>
                <c:pt idx="147">
                  <c:v>8.6982931914396811E-3</c:v>
                </c:pt>
                <c:pt idx="148">
                  <c:v>8.6982931914396811E-3</c:v>
                </c:pt>
                <c:pt idx="149">
                  <c:v>8.6788864358680207E-3</c:v>
                </c:pt>
                <c:pt idx="150">
                  <c:v>8.4338761467757945E-3</c:v>
                </c:pt>
                <c:pt idx="151">
                  <c:v>8.4338761467757945E-3</c:v>
                </c:pt>
                <c:pt idx="152">
                  <c:v>8.4338761467757945E-3</c:v>
                </c:pt>
                <c:pt idx="153">
                  <c:v>8.3956690967440864E-3</c:v>
                </c:pt>
                <c:pt idx="154">
                  <c:v>8.3532168189310776E-3</c:v>
                </c:pt>
                <c:pt idx="155">
                  <c:v>8.1549040354331626E-3</c:v>
                </c:pt>
                <c:pt idx="156">
                  <c:v>8.1270068242988991E-3</c:v>
                </c:pt>
                <c:pt idx="157">
                  <c:v>8.1209422131827552E-3</c:v>
                </c:pt>
                <c:pt idx="158">
                  <c:v>8.1082065298388514E-3</c:v>
                </c:pt>
                <c:pt idx="159">
                  <c:v>8.1039613020575507E-3</c:v>
                </c:pt>
                <c:pt idx="160">
                  <c:v>8.0954708464949492E-3</c:v>
                </c:pt>
                <c:pt idx="161">
                  <c:v>8.0930450020484917E-3</c:v>
                </c:pt>
                <c:pt idx="162">
                  <c:v>7.8522799407375679E-3</c:v>
                </c:pt>
                <c:pt idx="163">
                  <c:v>7.8310538018310626E-3</c:v>
                </c:pt>
                <c:pt idx="164">
                  <c:v>7.8292344184962195E-3</c:v>
                </c:pt>
                <c:pt idx="165">
                  <c:v>7.8292344184962195E-3</c:v>
                </c:pt>
                <c:pt idx="166">
                  <c:v>7.8268085740497619E-3</c:v>
                </c:pt>
                <c:pt idx="167">
                  <c:v>7.8225633462684612E-3</c:v>
                </c:pt>
                <c:pt idx="168">
                  <c:v>7.7546397017676464E-3</c:v>
                </c:pt>
                <c:pt idx="169">
                  <c:v>7.7419040184237425E-3</c:v>
                </c:pt>
                <c:pt idx="170">
                  <c:v>7.7376587906424418E-3</c:v>
                </c:pt>
                <c:pt idx="171">
                  <c:v>7.5266103238006248E-3</c:v>
                </c:pt>
                <c:pt idx="172">
                  <c:v>7.2282314568863307E-3</c:v>
                </c:pt>
                <c:pt idx="173">
                  <c:v>7.22398622910503E-3</c:v>
                </c:pt>
                <c:pt idx="174">
                  <c:v>7.2154957735424286E-3</c:v>
                </c:pt>
                <c:pt idx="175">
                  <c:v>7.2027600901985248E-3</c:v>
                </c:pt>
                <c:pt idx="176">
                  <c:v>7.2027600901985248E-3</c:v>
                </c:pt>
                <c:pt idx="177">
                  <c:v>7.2027600901985248E-3</c:v>
                </c:pt>
                <c:pt idx="178">
                  <c:v>7.2027600901985248E-3</c:v>
                </c:pt>
                <c:pt idx="179">
                  <c:v>7.2027600901985248E-3</c:v>
                </c:pt>
                <c:pt idx="180">
                  <c:v>7.1942696346359233E-3</c:v>
                </c:pt>
                <c:pt idx="181">
                  <c:v>7.1772887235107188E-3</c:v>
                </c:pt>
                <c:pt idx="182">
                  <c:v>7.1499979734880714E-3</c:v>
                </c:pt>
                <c:pt idx="183">
                  <c:v>6.9280332066371936E-3</c:v>
                </c:pt>
                <c:pt idx="184">
                  <c:v>6.911052295511989E-3</c:v>
                </c:pt>
                <c:pt idx="185">
                  <c:v>6.911052295511989E-3</c:v>
                </c:pt>
                <c:pt idx="186">
                  <c:v>6.911052295511989E-3</c:v>
                </c:pt>
                <c:pt idx="187">
                  <c:v>6.8983166121680869E-3</c:v>
                </c:pt>
                <c:pt idx="188">
                  <c:v>6.8770904732615816E-3</c:v>
                </c:pt>
                <c:pt idx="189">
                  <c:v>6.8516191065737773E-3</c:v>
                </c:pt>
                <c:pt idx="190">
                  <c:v>6.8431286510111742E-3</c:v>
                </c:pt>
                <c:pt idx="191">
                  <c:v>6.7752050065103594E-3</c:v>
                </c:pt>
                <c:pt idx="192">
                  <c:v>6.619344500825455E-3</c:v>
                </c:pt>
                <c:pt idx="193">
                  <c:v>6.593873134137649E-3</c:v>
                </c:pt>
                <c:pt idx="194">
                  <c:v>6.593873134137649E-3</c:v>
                </c:pt>
                <c:pt idx="195">
                  <c:v>6.593873134137649E-3</c:v>
                </c:pt>
                <c:pt idx="196">
                  <c:v>6.5872020619098907E-3</c:v>
                </c:pt>
                <c:pt idx="197">
                  <c:v>6.5768922230124444E-3</c:v>
                </c:pt>
                <c:pt idx="198">
                  <c:v>6.5447497840968802E-3</c:v>
                </c:pt>
                <c:pt idx="199">
                  <c:v>6.4980522785025707E-3</c:v>
                </c:pt>
                <c:pt idx="200">
                  <c:v>6.3337013172550631E-3</c:v>
                </c:pt>
                <c:pt idx="201">
                  <c:v>6.270022900535549E-3</c:v>
                </c:pt>
                <c:pt idx="202">
                  <c:v>6.270022900535549E-3</c:v>
                </c:pt>
                <c:pt idx="203">
                  <c:v>6.270022900535549E-3</c:v>
                </c:pt>
                <c:pt idx="204">
                  <c:v>6.270022900535549E-3</c:v>
                </c:pt>
                <c:pt idx="205">
                  <c:v>6.2657776727542483E-3</c:v>
                </c:pt>
                <c:pt idx="206">
                  <c:v>6.2657776727542483E-3</c:v>
                </c:pt>
                <c:pt idx="207">
                  <c:v>6.2657776727542483E-3</c:v>
                </c:pt>
                <c:pt idx="208">
                  <c:v>6.2657776727542483E-3</c:v>
                </c:pt>
                <c:pt idx="209">
                  <c:v>6.2657776727542483E-3</c:v>
                </c:pt>
                <c:pt idx="210">
                  <c:v>5.9291917558082462E-3</c:v>
                </c:pt>
                <c:pt idx="211">
                  <c:v>5.6714457833721178E-3</c:v>
                </c:pt>
                <c:pt idx="212">
                  <c:v>5.6672005555908171E-3</c:v>
                </c:pt>
                <c:pt idx="213">
                  <c:v>5.6629553278095164E-3</c:v>
                </c:pt>
                <c:pt idx="214">
                  <c:v>5.6629553278095164E-3</c:v>
                </c:pt>
                <c:pt idx="215">
                  <c:v>5.6629553278095164E-3</c:v>
                </c:pt>
                <c:pt idx="216">
                  <c:v>5.6629553278095164E-3</c:v>
                </c:pt>
                <c:pt idx="217">
                  <c:v>5.6629553278095164E-3</c:v>
                </c:pt>
                <c:pt idx="218">
                  <c:v>5.6629553278095164E-3</c:v>
                </c:pt>
                <c:pt idx="219">
                  <c:v>5.6587101000282157E-3</c:v>
                </c:pt>
                <c:pt idx="220">
                  <c:v>5.6587101000282157E-3</c:v>
                </c:pt>
                <c:pt idx="221">
                  <c:v>5.6587101000282157E-3</c:v>
                </c:pt>
                <c:pt idx="222">
                  <c:v>5.6459744166843118E-3</c:v>
                </c:pt>
                <c:pt idx="223">
                  <c:v>5.5992769110900023E-3</c:v>
                </c:pt>
                <c:pt idx="224">
                  <c:v>5.5950316833087016E-3</c:v>
                </c:pt>
                <c:pt idx="225">
                  <c:v>5.5738055444021963E-3</c:v>
                </c:pt>
                <c:pt idx="226">
                  <c:v>5.3627570775603792E-3</c:v>
                </c:pt>
                <c:pt idx="227">
                  <c:v>5.3475955497700178E-3</c:v>
                </c:pt>
                <c:pt idx="228">
                  <c:v>5.3093884997383097E-3</c:v>
                </c:pt>
                <c:pt idx="229">
                  <c:v>5.1025852606777933E-3</c:v>
                </c:pt>
                <c:pt idx="230">
                  <c:v>5.0346616161769785E-3</c:v>
                </c:pt>
                <c:pt idx="231">
                  <c:v>5.0049450217078718E-3</c:v>
                </c:pt>
                <c:pt idx="232">
                  <c:v>5.0049450217078718E-3</c:v>
                </c:pt>
                <c:pt idx="233">
                  <c:v>4.9837188828013666E-3</c:v>
                </c:pt>
                <c:pt idx="234">
                  <c:v>4.9157952383005517E-3</c:v>
                </c:pt>
                <c:pt idx="235">
                  <c:v>4.3463282544946129E-3</c:v>
                </c:pt>
                <c:pt idx="236">
                  <c:v>4.3384442600436258E-3</c:v>
                </c:pt>
                <c:pt idx="237">
                  <c:v>3.8120360151623102E-3</c:v>
                </c:pt>
                <c:pt idx="238">
                  <c:v>3.8120360151623102E-3</c:v>
                </c:pt>
                <c:pt idx="239">
                  <c:v>3.8120360151623102E-3</c:v>
                </c:pt>
                <c:pt idx="240">
                  <c:v>3.8120360151623102E-3</c:v>
                </c:pt>
                <c:pt idx="241">
                  <c:v>3.8120360151623102E-3</c:v>
                </c:pt>
                <c:pt idx="242">
                  <c:v>3.8120360151623102E-3</c:v>
                </c:pt>
                <c:pt idx="243">
                  <c:v>3.8120360151623102E-3</c:v>
                </c:pt>
                <c:pt idx="244">
                  <c:v>3.8120360151623102E-3</c:v>
                </c:pt>
                <c:pt idx="245">
                  <c:v>3.8120360151623102E-3</c:v>
                </c:pt>
                <c:pt idx="246">
                  <c:v>3.8120360151623102E-3</c:v>
                </c:pt>
                <c:pt idx="247">
                  <c:v>3.7780741929119028E-3</c:v>
                </c:pt>
                <c:pt idx="248">
                  <c:v>3.7398671428801947E-3</c:v>
                </c:pt>
                <c:pt idx="249">
                  <c:v>3.529425137149992E-3</c:v>
                </c:pt>
                <c:pt idx="250">
                  <c:v>3.4621079537607916E-3</c:v>
                </c:pt>
                <c:pt idx="251">
                  <c:v>3.4329978204032975E-3</c:v>
                </c:pt>
                <c:pt idx="252">
                  <c:v>3.1309801868193189E-3</c:v>
                </c:pt>
                <c:pt idx="253">
                  <c:v>3.0818568367785501E-3</c:v>
                </c:pt>
                <c:pt idx="254">
                  <c:v>2.8574662254812165E-3</c:v>
                </c:pt>
                <c:pt idx="255">
                  <c:v>2.8495822310302295E-3</c:v>
                </c:pt>
                <c:pt idx="256">
                  <c:v>2.8495822310302295E-3</c:v>
                </c:pt>
                <c:pt idx="257">
                  <c:v>2.8495822310302295E-3</c:v>
                </c:pt>
                <c:pt idx="258">
                  <c:v>2.8368465476863239E-3</c:v>
                </c:pt>
                <c:pt idx="259">
                  <c:v>2.5214867696468288E-3</c:v>
                </c:pt>
                <c:pt idx="260">
                  <c:v>2.4960154029590211E-3</c:v>
                </c:pt>
                <c:pt idx="261">
                  <c:v>2.4960154029590211E-3</c:v>
                </c:pt>
                <c:pt idx="262">
                  <c:v>2.1788362415846793E-3</c:v>
                </c:pt>
                <c:pt idx="263">
                  <c:v>1.9307936469343846E-3</c:v>
                </c:pt>
                <c:pt idx="264">
                  <c:v>1.2636864241585243E-3</c:v>
                </c:pt>
                <c:pt idx="265">
                  <c:v>9.7683031836490186E-4</c:v>
                </c:pt>
                <c:pt idx="266">
                  <c:v>9.7349478225102273E-4</c:v>
                </c:pt>
                <c:pt idx="267">
                  <c:v>9.6379140446519254E-4</c:v>
                </c:pt>
                <c:pt idx="268">
                  <c:v>6.4509609031181483E-4</c:v>
                </c:pt>
                <c:pt idx="269">
                  <c:v>3.946276512150626E-4</c:v>
                </c:pt>
                <c:pt idx="270">
                  <c:v>3.9129211510118347E-4</c:v>
                </c:pt>
                <c:pt idx="271">
                  <c:v>3.6551751785756856E-4</c:v>
                </c:pt>
                <c:pt idx="272">
                  <c:v>7.0170956501348219E-5</c:v>
                </c:pt>
                <c:pt idx="273">
                  <c:v>4.1364053699661368E-5</c:v>
                </c:pt>
                <c:pt idx="274">
                  <c:v>-2.4518882153815036E-4</c:v>
                </c:pt>
                <c:pt idx="275">
                  <c:v>-2.5337604654494458E-4</c:v>
                </c:pt>
                <c:pt idx="276">
                  <c:v>-2.5337604654494458E-4</c:v>
                </c:pt>
                <c:pt idx="277">
                  <c:v>-2.5337604654494458E-4</c:v>
                </c:pt>
                <c:pt idx="278">
                  <c:v>-5.405353828943707E-4</c:v>
                </c:pt>
                <c:pt idx="279">
                  <c:v>-5.5327106623827629E-4</c:v>
                </c:pt>
                <c:pt idx="280">
                  <c:v>-5.5478721901731226E-4</c:v>
                </c:pt>
                <c:pt idx="281">
                  <c:v>-5.6600674958217842E-4</c:v>
                </c:pt>
                <c:pt idx="282">
                  <c:v>-5.7510366625639422E-4</c:v>
                </c:pt>
                <c:pt idx="283">
                  <c:v>-9.1714773320692583E-4</c:v>
                </c:pt>
                <c:pt idx="284">
                  <c:v>-1.1897520028776067E-3</c:v>
                </c:pt>
                <c:pt idx="285">
                  <c:v>-1.8353298561911563E-3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B8-49AA-9746-68F609BC33EF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1'!$P$21:$P$3006</c:f>
              <c:numCache>
                <c:formatCode>General</c:formatCode>
                <c:ptCount val="2986"/>
                <c:pt idx="0">
                  <c:v>9.0598949021070851E-2</c:v>
                </c:pt>
                <c:pt idx="1">
                  <c:v>9.0453058251165466E-2</c:v>
                </c:pt>
                <c:pt idx="2">
                  <c:v>8.9371867750907774E-2</c:v>
                </c:pt>
                <c:pt idx="3">
                  <c:v>8.737935956466579E-2</c:v>
                </c:pt>
                <c:pt idx="4">
                  <c:v>8.7357376023995112E-2</c:v>
                </c:pt>
                <c:pt idx="5">
                  <c:v>8.6206237894330739E-2</c:v>
                </c:pt>
                <c:pt idx="6">
                  <c:v>8.616426931668672E-2</c:v>
                </c:pt>
                <c:pt idx="7">
                  <c:v>8.5482779555895838E-2</c:v>
                </c:pt>
                <c:pt idx="8">
                  <c:v>8.5476784044803827E-2</c:v>
                </c:pt>
                <c:pt idx="9">
                  <c:v>8.5454800504133149E-2</c:v>
                </c:pt>
                <c:pt idx="10">
                  <c:v>8.5406836415397147E-2</c:v>
                </c:pt>
                <c:pt idx="11">
                  <c:v>8.5392846889515803E-2</c:v>
                </c:pt>
                <c:pt idx="12">
                  <c:v>8.5378857363634458E-2</c:v>
                </c:pt>
                <c:pt idx="13">
                  <c:v>8.5370863348845125E-2</c:v>
                </c:pt>
                <c:pt idx="14">
                  <c:v>8.523096809003175E-2</c:v>
                </c:pt>
                <c:pt idx="15">
                  <c:v>7.534636880301783E-2</c:v>
                </c:pt>
                <c:pt idx="16">
                  <c:v>6.9930423783242726E-2</c:v>
                </c:pt>
                <c:pt idx="17">
                  <c:v>6.8997122556587756E-2</c:v>
                </c:pt>
                <c:pt idx="18">
                  <c:v>6.8913185401299717E-2</c:v>
                </c:pt>
                <c:pt idx="19">
                  <c:v>6.7999869211618089E-2</c:v>
                </c:pt>
                <c:pt idx="20">
                  <c:v>6.7080557510844449E-2</c:v>
                </c:pt>
                <c:pt idx="21">
                  <c:v>6.6996620355556424E-2</c:v>
                </c:pt>
                <c:pt idx="22">
                  <c:v>6.6027346062349446E-2</c:v>
                </c:pt>
                <c:pt idx="23">
                  <c:v>6.6013356536468101E-2</c:v>
                </c:pt>
                <c:pt idx="24">
                  <c:v>6.5803513648248033E-2</c:v>
                </c:pt>
                <c:pt idx="25">
                  <c:v>6.5024097206287781E-2</c:v>
                </c:pt>
                <c:pt idx="26">
                  <c:v>6.4940160050999757E-2</c:v>
                </c:pt>
                <c:pt idx="27">
                  <c:v>6.3950900720819423E-2</c:v>
                </c:pt>
                <c:pt idx="28">
                  <c:v>6.3950900720819423E-2</c:v>
                </c:pt>
                <c:pt idx="29">
                  <c:v>6.390093812838607E-2</c:v>
                </c:pt>
                <c:pt idx="30">
                  <c:v>6.2827741642917725E-2</c:v>
                </c:pt>
                <c:pt idx="31">
                  <c:v>6.2715825435867012E-2</c:v>
                </c:pt>
                <c:pt idx="32">
                  <c:v>6.1816498772066727E-2</c:v>
                </c:pt>
                <c:pt idx="33">
                  <c:v>6.0813249916005063E-2</c:v>
                </c:pt>
                <c:pt idx="34">
                  <c:v>5.7851467436556087E-2</c:v>
                </c:pt>
                <c:pt idx="35">
                  <c:v>5.7851467436556087E-2</c:v>
                </c:pt>
                <c:pt idx="36">
                  <c:v>5.7851467436556087E-2</c:v>
                </c:pt>
                <c:pt idx="37">
                  <c:v>5.6784266462179739E-2</c:v>
                </c:pt>
                <c:pt idx="38">
                  <c:v>5.3598651568629356E-2</c:v>
                </c:pt>
                <c:pt idx="39">
                  <c:v>4.855242973286103E-2</c:v>
                </c:pt>
                <c:pt idx="40">
                  <c:v>4.8384555422284981E-2</c:v>
                </c:pt>
                <c:pt idx="41">
                  <c:v>4.8384555422284981E-2</c:v>
                </c:pt>
                <c:pt idx="42">
                  <c:v>4.8384555422284981E-2</c:v>
                </c:pt>
                <c:pt idx="43">
                  <c:v>4.7653103069060739E-2</c:v>
                </c:pt>
                <c:pt idx="44">
                  <c:v>4.7653103069060739E-2</c:v>
                </c:pt>
                <c:pt idx="45">
                  <c:v>4.7653103069060739E-2</c:v>
                </c:pt>
                <c:pt idx="46">
                  <c:v>4.749921828436602E-2</c:v>
                </c:pt>
                <c:pt idx="47">
                  <c:v>4.5562668201649385E-2</c:v>
                </c:pt>
                <c:pt idx="48">
                  <c:v>4.5492720572242698E-2</c:v>
                </c:pt>
                <c:pt idx="49">
                  <c:v>4.5218925565707939E-2</c:v>
                </c:pt>
                <c:pt idx="50">
                  <c:v>4.5164965965879919E-2</c:v>
                </c:pt>
                <c:pt idx="51">
                  <c:v>4.4579404382561062E-2</c:v>
                </c:pt>
                <c:pt idx="52">
                  <c:v>4.4487473212483697E-2</c:v>
                </c:pt>
                <c:pt idx="53">
                  <c:v>4.4445504634839685E-2</c:v>
                </c:pt>
                <c:pt idx="54">
                  <c:v>4.4271634813171624E-2</c:v>
                </c:pt>
                <c:pt idx="55">
                  <c:v>4.4271634813171624E-2</c:v>
                </c:pt>
                <c:pt idx="56">
                  <c:v>4.4271634813171624E-2</c:v>
                </c:pt>
                <c:pt idx="57">
                  <c:v>4.4215676709646275E-2</c:v>
                </c:pt>
                <c:pt idx="58">
                  <c:v>4.4215676709646275E-2</c:v>
                </c:pt>
                <c:pt idx="59">
                  <c:v>4.4141732072844914E-2</c:v>
                </c:pt>
                <c:pt idx="60">
                  <c:v>4.2592891707411075E-2</c:v>
                </c:pt>
                <c:pt idx="61">
                  <c:v>4.2466985974479038E-2</c:v>
                </c:pt>
                <c:pt idx="62">
                  <c:v>4.2452996448597694E-2</c:v>
                </c:pt>
                <c:pt idx="63">
                  <c:v>4.232709071566565E-2</c:v>
                </c:pt>
                <c:pt idx="64">
                  <c:v>4.209526428677491E-2</c:v>
                </c:pt>
                <c:pt idx="65">
                  <c:v>4.1589642851349411E-2</c:v>
                </c:pt>
                <c:pt idx="66">
                  <c:v>4.1575653325468073E-2</c:v>
                </c:pt>
                <c:pt idx="67">
                  <c:v>4.1483722155390715E-2</c:v>
                </c:pt>
                <c:pt idx="68">
                  <c:v>4.1371805948340008E-2</c:v>
                </c:pt>
                <c:pt idx="69">
                  <c:v>4.1301858318933321E-2</c:v>
                </c:pt>
                <c:pt idx="70">
                  <c:v>4.1092015430713252E-2</c:v>
                </c:pt>
                <c:pt idx="71">
                  <c:v>4.1072030393739911E-2</c:v>
                </c:pt>
                <c:pt idx="72">
                  <c:v>4.0746274291074469E-2</c:v>
                </c:pt>
                <c:pt idx="73">
                  <c:v>4.0522441876973056E-2</c:v>
                </c:pt>
                <c:pt idx="74">
                  <c:v>4.0466483773447706E-2</c:v>
                </c:pt>
                <c:pt idx="75">
                  <c:v>4.0158714204058275E-2</c:v>
                </c:pt>
                <c:pt idx="76">
                  <c:v>3.9413272324952696E-2</c:v>
                </c:pt>
                <c:pt idx="77">
                  <c:v>3.9407276813860692E-2</c:v>
                </c:pt>
                <c:pt idx="78">
                  <c:v>3.9371303747308684E-2</c:v>
                </c:pt>
                <c:pt idx="79">
                  <c:v>3.9371303747308684E-2</c:v>
                </c:pt>
                <c:pt idx="80">
                  <c:v>3.9343324695546009E-2</c:v>
                </c:pt>
                <c:pt idx="81">
                  <c:v>3.9329335169664664E-2</c:v>
                </c:pt>
                <c:pt idx="82">
                  <c:v>3.9329335169664664E-2</c:v>
                </c:pt>
                <c:pt idx="83">
                  <c:v>3.9315345643783334E-2</c:v>
                </c:pt>
                <c:pt idx="84">
                  <c:v>3.9315345643783334E-2</c:v>
                </c:pt>
                <c:pt idx="85">
                  <c:v>3.9281371080928648E-2</c:v>
                </c:pt>
                <c:pt idx="86">
                  <c:v>3.9281371080928648E-2</c:v>
                </c:pt>
                <c:pt idx="87">
                  <c:v>3.9281371080928648E-2</c:v>
                </c:pt>
                <c:pt idx="88">
                  <c:v>3.9259387540257984E-2</c:v>
                </c:pt>
                <c:pt idx="89">
                  <c:v>3.9231408488495302E-2</c:v>
                </c:pt>
                <c:pt idx="90">
                  <c:v>3.8619866357111107E-2</c:v>
                </c:pt>
                <c:pt idx="91">
                  <c:v>3.8465981572416388E-2</c:v>
                </c:pt>
                <c:pt idx="92">
                  <c:v>3.8451992046535044E-2</c:v>
                </c:pt>
                <c:pt idx="93">
                  <c:v>3.8382044417128357E-2</c:v>
                </c:pt>
                <c:pt idx="94">
                  <c:v>3.8326086313603007E-2</c:v>
                </c:pt>
                <c:pt idx="95">
                  <c:v>3.8326086313603007E-2</c:v>
                </c:pt>
                <c:pt idx="96">
                  <c:v>3.8284117735958995E-2</c:v>
                </c:pt>
                <c:pt idx="97">
                  <c:v>3.8102253899501601E-2</c:v>
                </c:pt>
                <c:pt idx="98">
                  <c:v>3.8060285321857582E-2</c:v>
                </c:pt>
                <c:pt idx="99">
                  <c:v>3.8060285321857582E-2</c:v>
                </c:pt>
                <c:pt idx="100">
                  <c:v>3.8004327218332232E-2</c:v>
                </c:pt>
                <c:pt idx="101">
                  <c:v>3.7468728227446721E-2</c:v>
                </c:pt>
                <c:pt idx="102">
                  <c:v>3.7342822494514684E-2</c:v>
                </c:pt>
                <c:pt idx="103">
                  <c:v>3.7322837457541343E-2</c:v>
                </c:pt>
                <c:pt idx="104">
                  <c:v>3.7216916761582647E-2</c:v>
                </c:pt>
                <c:pt idx="105">
                  <c:v>3.7196931724609306E-2</c:v>
                </c:pt>
                <c:pt idx="106">
                  <c:v>3.7174948183938628E-2</c:v>
                </c:pt>
                <c:pt idx="107">
                  <c:v>3.7132979606294615E-2</c:v>
                </c:pt>
                <c:pt idx="108">
                  <c:v>3.6395531741978369E-2</c:v>
                </c:pt>
                <c:pt idx="109">
                  <c:v>3.633957363845302E-2</c:v>
                </c:pt>
                <c:pt idx="110">
                  <c:v>3.6325584112571682E-2</c:v>
                </c:pt>
                <c:pt idx="111">
                  <c:v>3.6241646957283657E-2</c:v>
                </c:pt>
                <c:pt idx="112">
                  <c:v>3.6241646957283657E-2</c:v>
                </c:pt>
                <c:pt idx="113">
                  <c:v>3.6213667905520976E-2</c:v>
                </c:pt>
                <c:pt idx="114">
                  <c:v>3.6115741224351613E-2</c:v>
                </c:pt>
                <c:pt idx="115">
                  <c:v>3.5434251463560724E-2</c:v>
                </c:pt>
                <c:pt idx="116">
                  <c:v>3.540627241179805E-2</c:v>
                </c:pt>
                <c:pt idx="117">
                  <c:v>3.5336324782391355E-2</c:v>
                </c:pt>
                <c:pt idx="118">
                  <c:v>3.5336324782391355E-2</c:v>
                </c:pt>
                <c:pt idx="119">
                  <c:v>3.5336324782391355E-2</c:v>
                </c:pt>
                <c:pt idx="120">
                  <c:v>3.5272372664076672E-2</c:v>
                </c:pt>
                <c:pt idx="121">
                  <c:v>3.5266377152984668E-2</c:v>
                </c:pt>
                <c:pt idx="122">
                  <c:v>3.5202425034669978E-2</c:v>
                </c:pt>
                <c:pt idx="123">
                  <c:v>3.5202425034669978E-2</c:v>
                </c:pt>
                <c:pt idx="124">
                  <c:v>3.518843550878864E-2</c:v>
                </c:pt>
                <c:pt idx="125">
                  <c:v>3.5182439997696636E-2</c:v>
                </c:pt>
                <c:pt idx="126">
                  <c:v>3.5182439997696636E-2</c:v>
                </c:pt>
                <c:pt idx="127">
                  <c:v>3.5182439997696636E-2</c:v>
                </c:pt>
                <c:pt idx="128">
                  <c:v>3.5118487879381953E-2</c:v>
                </c:pt>
                <c:pt idx="129">
                  <c:v>3.5076519301737941E-2</c:v>
                </c:pt>
                <c:pt idx="130">
                  <c:v>3.5070523790645937E-2</c:v>
                </c:pt>
                <c:pt idx="131">
                  <c:v>3.4395029540947045E-2</c:v>
                </c:pt>
                <c:pt idx="132">
                  <c:v>3.4395029540947045E-2</c:v>
                </c:pt>
                <c:pt idx="133">
                  <c:v>3.4325081911540357E-2</c:v>
                </c:pt>
                <c:pt idx="134">
                  <c:v>3.4277117822804341E-2</c:v>
                </c:pt>
                <c:pt idx="135">
                  <c:v>3.425513428213367E-2</c:v>
                </c:pt>
                <c:pt idx="136">
                  <c:v>3.425513428213367E-2</c:v>
                </c:pt>
                <c:pt idx="137">
                  <c:v>3.425513428213367E-2</c:v>
                </c:pt>
                <c:pt idx="138">
                  <c:v>3.425513428213367E-2</c:v>
                </c:pt>
                <c:pt idx="139">
                  <c:v>3.4241144756252333E-2</c:v>
                </c:pt>
                <c:pt idx="140">
                  <c:v>3.4165201615753642E-2</c:v>
                </c:pt>
                <c:pt idx="141">
                  <c:v>3.4101249497438951E-2</c:v>
                </c:pt>
                <c:pt idx="142">
                  <c:v>3.3363801633122712E-2</c:v>
                </c:pt>
                <c:pt idx="143">
                  <c:v>3.3349812107241368E-2</c:v>
                </c:pt>
                <c:pt idx="144">
                  <c:v>3.3285859988926685E-2</c:v>
                </c:pt>
                <c:pt idx="145">
                  <c:v>3.3251885426072006E-2</c:v>
                </c:pt>
                <c:pt idx="146">
                  <c:v>3.3167948270783981E-2</c:v>
                </c:pt>
                <c:pt idx="147">
                  <c:v>3.308401111549595E-2</c:v>
                </c:pt>
                <c:pt idx="148">
                  <c:v>3.308401111549595E-2</c:v>
                </c:pt>
                <c:pt idx="149">
                  <c:v>3.3020058997181266E-2</c:v>
                </c:pt>
                <c:pt idx="150">
                  <c:v>3.2212663503458333E-2</c:v>
                </c:pt>
                <c:pt idx="151">
                  <c:v>3.2212663503458333E-2</c:v>
                </c:pt>
                <c:pt idx="152">
                  <c:v>3.2212663503458333E-2</c:v>
                </c:pt>
                <c:pt idx="153">
                  <c:v>3.2086757770526289E-2</c:v>
                </c:pt>
                <c:pt idx="154">
                  <c:v>3.1946862511712908E-2</c:v>
                </c:pt>
                <c:pt idx="155">
                  <c:v>3.1293351802684694E-2</c:v>
                </c:pt>
                <c:pt idx="156">
                  <c:v>3.1201420632607335E-2</c:v>
                </c:pt>
                <c:pt idx="157">
                  <c:v>3.1181435595633994E-2</c:v>
                </c:pt>
                <c:pt idx="158">
                  <c:v>3.1139467017989982E-2</c:v>
                </c:pt>
                <c:pt idx="159">
                  <c:v>3.1125477492108637E-2</c:v>
                </c:pt>
                <c:pt idx="160">
                  <c:v>3.1097498440345962E-2</c:v>
                </c:pt>
                <c:pt idx="161">
                  <c:v>3.1089504425556629E-2</c:v>
                </c:pt>
                <c:pt idx="162">
                  <c:v>3.0296098457715033E-2</c:v>
                </c:pt>
                <c:pt idx="163">
                  <c:v>3.0226150828308346E-2</c:v>
                </c:pt>
                <c:pt idx="164">
                  <c:v>3.0220155317216342E-2</c:v>
                </c:pt>
                <c:pt idx="165">
                  <c:v>3.0220155317216342E-2</c:v>
                </c:pt>
                <c:pt idx="166">
                  <c:v>3.0212161302427008E-2</c:v>
                </c:pt>
                <c:pt idx="167">
                  <c:v>3.0198171776545671E-2</c:v>
                </c:pt>
                <c:pt idx="168">
                  <c:v>2.9974339362444265E-2</c:v>
                </c:pt>
                <c:pt idx="169">
                  <c:v>2.9932370784800245E-2</c:v>
                </c:pt>
                <c:pt idx="170">
                  <c:v>2.9918381258918908E-2</c:v>
                </c:pt>
                <c:pt idx="171">
                  <c:v>2.9222901972246682E-2</c:v>
                </c:pt>
                <c:pt idx="172">
                  <c:v>2.8239638153158358E-2</c:v>
                </c:pt>
                <c:pt idx="173">
                  <c:v>2.8225648627277021E-2</c:v>
                </c:pt>
                <c:pt idx="174">
                  <c:v>2.8197669575514346E-2</c:v>
                </c:pt>
                <c:pt idx="175">
                  <c:v>2.8155700997870334E-2</c:v>
                </c:pt>
                <c:pt idx="176">
                  <c:v>2.8155700997870334E-2</c:v>
                </c:pt>
                <c:pt idx="177">
                  <c:v>2.8155700997870334E-2</c:v>
                </c:pt>
                <c:pt idx="178">
                  <c:v>2.8155700997870334E-2</c:v>
                </c:pt>
                <c:pt idx="179">
                  <c:v>2.8155700997870334E-2</c:v>
                </c:pt>
                <c:pt idx="180">
                  <c:v>2.8127721946107659E-2</c:v>
                </c:pt>
                <c:pt idx="181">
                  <c:v>2.8071763842582302E-2</c:v>
                </c:pt>
                <c:pt idx="182">
                  <c:v>2.7981831176202274E-2</c:v>
                </c:pt>
                <c:pt idx="183">
                  <c:v>2.7250378822978032E-2</c:v>
                </c:pt>
                <c:pt idx="184">
                  <c:v>2.7194420719452682E-2</c:v>
                </c:pt>
                <c:pt idx="185">
                  <c:v>2.7194420719452682E-2</c:v>
                </c:pt>
                <c:pt idx="186">
                  <c:v>2.7194420719452682E-2</c:v>
                </c:pt>
                <c:pt idx="187">
                  <c:v>2.715245214180867E-2</c:v>
                </c:pt>
                <c:pt idx="188">
                  <c:v>2.7082504512401975E-2</c:v>
                </c:pt>
                <c:pt idx="189">
                  <c:v>2.6998567357113951E-2</c:v>
                </c:pt>
                <c:pt idx="190">
                  <c:v>2.6970588305351276E-2</c:v>
                </c:pt>
                <c:pt idx="191">
                  <c:v>2.674675589124987E-2</c:v>
                </c:pt>
                <c:pt idx="192">
                  <c:v>2.623314044103503E-2</c:v>
                </c:pt>
                <c:pt idx="193">
                  <c:v>2.6149203285747005E-2</c:v>
                </c:pt>
                <c:pt idx="194">
                  <c:v>2.6149203285747005E-2</c:v>
                </c:pt>
                <c:pt idx="195">
                  <c:v>2.6149203285747005E-2</c:v>
                </c:pt>
                <c:pt idx="196">
                  <c:v>2.6127219745076334E-2</c:v>
                </c:pt>
                <c:pt idx="197">
                  <c:v>2.6093245182221655E-2</c:v>
                </c:pt>
                <c:pt idx="198">
                  <c:v>2.5987324486262953E-2</c:v>
                </c:pt>
                <c:pt idx="199">
                  <c:v>2.5833439701568234E-2</c:v>
                </c:pt>
                <c:pt idx="200">
                  <c:v>2.5291845199590726E-2</c:v>
                </c:pt>
                <c:pt idx="201">
                  <c:v>2.5082002311370657E-2</c:v>
                </c:pt>
                <c:pt idx="202">
                  <c:v>2.5082002311370657E-2</c:v>
                </c:pt>
                <c:pt idx="203">
                  <c:v>2.5082002311370657E-2</c:v>
                </c:pt>
                <c:pt idx="204">
                  <c:v>2.5082002311370657E-2</c:v>
                </c:pt>
                <c:pt idx="205">
                  <c:v>2.506801278548932E-2</c:v>
                </c:pt>
                <c:pt idx="206">
                  <c:v>2.506801278548932E-2</c:v>
                </c:pt>
                <c:pt idx="207">
                  <c:v>2.506801278548932E-2</c:v>
                </c:pt>
                <c:pt idx="208">
                  <c:v>2.506801278548932E-2</c:v>
                </c:pt>
                <c:pt idx="209">
                  <c:v>2.506801278548932E-2</c:v>
                </c:pt>
                <c:pt idx="210">
                  <c:v>2.3958843233468953E-2</c:v>
                </c:pt>
                <c:pt idx="211">
                  <c:v>2.3109479162102008E-2</c:v>
                </c:pt>
                <c:pt idx="212">
                  <c:v>2.309548963622067E-2</c:v>
                </c:pt>
                <c:pt idx="213">
                  <c:v>2.3081500110339333E-2</c:v>
                </c:pt>
                <c:pt idx="214">
                  <c:v>2.3081500110339333E-2</c:v>
                </c:pt>
                <c:pt idx="215">
                  <c:v>2.3081500110339333E-2</c:v>
                </c:pt>
                <c:pt idx="216">
                  <c:v>2.3081500110339333E-2</c:v>
                </c:pt>
                <c:pt idx="217">
                  <c:v>2.3081500110339333E-2</c:v>
                </c:pt>
                <c:pt idx="218">
                  <c:v>2.3081500110339333E-2</c:v>
                </c:pt>
                <c:pt idx="219">
                  <c:v>2.3067510584457995E-2</c:v>
                </c:pt>
                <c:pt idx="220">
                  <c:v>2.3067510584457995E-2</c:v>
                </c:pt>
                <c:pt idx="221">
                  <c:v>2.3067510584457995E-2</c:v>
                </c:pt>
                <c:pt idx="222">
                  <c:v>2.3025542006813976E-2</c:v>
                </c:pt>
                <c:pt idx="223">
                  <c:v>2.2871657222119264E-2</c:v>
                </c:pt>
                <c:pt idx="224">
                  <c:v>2.2857667696237927E-2</c:v>
                </c:pt>
                <c:pt idx="225">
                  <c:v>2.2787720066831232E-2</c:v>
                </c:pt>
                <c:pt idx="226">
                  <c:v>2.2092240780159006E-2</c:v>
                </c:pt>
                <c:pt idx="227">
                  <c:v>2.2042278187725653E-2</c:v>
                </c:pt>
                <c:pt idx="228">
                  <c:v>2.1916372454793616E-2</c:v>
                </c:pt>
                <c:pt idx="229">
                  <c:v>2.1234882694002727E-2</c:v>
                </c:pt>
                <c:pt idx="230">
                  <c:v>2.1011050279901321E-2</c:v>
                </c:pt>
                <c:pt idx="231">
                  <c:v>2.0913123598731952E-2</c:v>
                </c:pt>
                <c:pt idx="232">
                  <c:v>2.0913123598731952E-2</c:v>
                </c:pt>
                <c:pt idx="233">
                  <c:v>2.0843175969325264E-2</c:v>
                </c:pt>
                <c:pt idx="234">
                  <c:v>2.0619343555223858E-2</c:v>
                </c:pt>
                <c:pt idx="235">
                  <c:v>1.8742748583427241E-2</c:v>
                </c:pt>
                <c:pt idx="236">
                  <c:v>1.8716768035361896E-2</c:v>
                </c:pt>
                <c:pt idx="237">
                  <c:v>1.6982066826075996E-2</c:v>
                </c:pt>
                <c:pt idx="238">
                  <c:v>1.6982066826075996E-2</c:v>
                </c:pt>
                <c:pt idx="239">
                  <c:v>1.6982066826075996E-2</c:v>
                </c:pt>
                <c:pt idx="240">
                  <c:v>1.6982066826075996E-2</c:v>
                </c:pt>
                <c:pt idx="241">
                  <c:v>1.6982066826075996E-2</c:v>
                </c:pt>
                <c:pt idx="242">
                  <c:v>1.6982066826075996E-2</c:v>
                </c:pt>
                <c:pt idx="243">
                  <c:v>1.6982066826075996E-2</c:v>
                </c:pt>
                <c:pt idx="244">
                  <c:v>1.6982066826075996E-2</c:v>
                </c:pt>
                <c:pt idx="245">
                  <c:v>1.6982066826075996E-2</c:v>
                </c:pt>
                <c:pt idx="246">
                  <c:v>1.6982066826075996E-2</c:v>
                </c:pt>
                <c:pt idx="247">
                  <c:v>1.687015061902529E-2</c:v>
                </c:pt>
                <c:pt idx="248">
                  <c:v>1.6744244886093246E-2</c:v>
                </c:pt>
                <c:pt idx="249">
                  <c:v>1.6050764103118356E-2</c:v>
                </c:pt>
                <c:pt idx="250">
                  <c:v>1.582893019271428E-2</c:v>
                </c:pt>
                <c:pt idx="251">
                  <c:v>1.5733002015242248E-2</c:v>
                </c:pt>
                <c:pt idx="252">
                  <c:v>1.4737747173969924E-2</c:v>
                </c:pt>
                <c:pt idx="253">
                  <c:v>1.4575868374485872E-2</c:v>
                </c:pt>
                <c:pt idx="254">
                  <c:v>1.3836422006472296E-2</c:v>
                </c:pt>
                <c:pt idx="255">
                  <c:v>1.3810441458406951E-2</c:v>
                </c:pt>
                <c:pt idx="256">
                  <c:v>1.3810441458406951E-2</c:v>
                </c:pt>
                <c:pt idx="257">
                  <c:v>1.3810441458406951E-2</c:v>
                </c:pt>
                <c:pt idx="258">
                  <c:v>1.3768472880762939E-2</c:v>
                </c:pt>
                <c:pt idx="259">
                  <c:v>1.2729250958149266E-2</c:v>
                </c:pt>
                <c:pt idx="260">
                  <c:v>1.2645313802861234E-2</c:v>
                </c:pt>
                <c:pt idx="261">
                  <c:v>1.2645313802861234E-2</c:v>
                </c:pt>
                <c:pt idx="262">
                  <c:v>1.1600096369155558E-2</c:v>
                </c:pt>
                <c:pt idx="263">
                  <c:v>1.0782708356945954E-2</c:v>
                </c:pt>
                <c:pt idx="264">
                  <c:v>8.584354289878568E-3</c:v>
                </c:pt>
                <c:pt idx="265">
                  <c:v>7.6390620410395904E-3</c:v>
                </c:pt>
                <c:pt idx="266">
                  <c:v>7.6280702707042514E-3</c:v>
                </c:pt>
                <c:pt idx="267">
                  <c:v>7.5960942115469096E-3</c:v>
                </c:pt>
                <c:pt idx="268">
                  <c:v>6.5458805185978977E-3</c:v>
                </c:pt>
                <c:pt idx="269">
                  <c:v>5.7204984915989604E-3</c:v>
                </c:pt>
                <c:pt idx="270">
                  <c:v>5.7095067212636214E-3</c:v>
                </c:pt>
                <c:pt idx="271">
                  <c:v>5.6245703141269282E-3</c:v>
                </c:pt>
                <c:pt idx="272">
                  <c:v>4.6512990135252757E-3</c:v>
                </c:pt>
                <c:pt idx="273">
                  <c:v>4.556370087901912E-3</c:v>
                </c:pt>
                <c:pt idx="274">
                  <c:v>3.6120770909116029E-3</c:v>
                </c:pt>
                <c:pt idx="275">
                  <c:v>3.5850972909975964E-3</c:v>
                </c:pt>
                <c:pt idx="276">
                  <c:v>3.5850972909975964E-3</c:v>
                </c:pt>
                <c:pt idx="277">
                  <c:v>3.5850972909975964E-3</c:v>
                </c:pt>
                <c:pt idx="278">
                  <c:v>2.6388057903099504E-3</c:v>
                </c:pt>
                <c:pt idx="279">
                  <c:v>2.5968372126659311E-3</c:v>
                </c:pt>
                <c:pt idx="280">
                  <c:v>2.5918409534226028E-3</c:v>
                </c:pt>
                <c:pt idx="281">
                  <c:v>2.5548686350219257E-3</c:v>
                </c:pt>
                <c:pt idx="282">
                  <c:v>2.5248910795619139E-3</c:v>
                </c:pt>
                <c:pt idx="283">
                  <c:v>1.3977349942655426E-3</c:v>
                </c:pt>
                <c:pt idx="284">
                  <c:v>4.9940758231391269E-4</c:v>
                </c:pt>
                <c:pt idx="285">
                  <c:v>-1.6279996034981176E-3</c:v>
                </c:pt>
                <c:pt idx="286">
                  <c:v>-2.701196088966476E-3</c:v>
                </c:pt>
                <c:pt idx="287">
                  <c:v>-3.6155115304967733E-3</c:v>
                </c:pt>
                <c:pt idx="288">
                  <c:v>-4.5558075200924225E-3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B8-49AA-9746-68F609BC3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3432"/>
        <c:axId val="1"/>
      </c:scatterChart>
      <c:valAx>
        <c:axId val="750103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050632911389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3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719887817761101"/>
          <c:w val="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1340785754248"/>
          <c:y val="7.598784194528875E-2"/>
          <c:w val="0.83201332211807444"/>
          <c:h val="0.738601823708206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2'!$H$21:$H$300</c:f>
              <c:numCache>
                <c:formatCode>General</c:formatCode>
                <c:ptCount val="280"/>
                <c:pt idx="0">
                  <c:v>-8.3158500001445645E-2</c:v>
                </c:pt>
                <c:pt idx="1">
                  <c:v>-9.1730000003735768E-2</c:v>
                </c:pt>
                <c:pt idx="4">
                  <c:v>-8.6459500002092682E-2</c:v>
                </c:pt>
                <c:pt idx="5">
                  <c:v>-7.5667500004783506E-2</c:v>
                </c:pt>
                <c:pt idx="6">
                  <c:v>-8.7873000004037749E-2</c:v>
                </c:pt>
                <c:pt idx="7">
                  <c:v>-9.4638500002474757E-2</c:v>
                </c:pt>
                <c:pt idx="8">
                  <c:v>-9.7525000001041917E-2</c:v>
                </c:pt>
                <c:pt idx="9">
                  <c:v>-8.9775500000541797E-2</c:v>
                </c:pt>
                <c:pt idx="10">
                  <c:v>-9.2867500003194436E-2</c:v>
                </c:pt>
                <c:pt idx="11">
                  <c:v>-9.4936000001325738E-2</c:v>
                </c:pt>
                <c:pt idx="12">
                  <c:v>-9.8004500003298745E-2</c:v>
                </c:pt>
                <c:pt idx="13">
                  <c:v>-9.8186499999428634E-2</c:v>
                </c:pt>
                <c:pt idx="14">
                  <c:v>-8.9871500003937399E-2</c:v>
                </c:pt>
                <c:pt idx="15">
                  <c:v>-8.2414500000595581E-2</c:v>
                </c:pt>
                <c:pt idx="19">
                  <c:v>-7.7672499995969702E-2</c:v>
                </c:pt>
                <c:pt idx="232">
                  <c:v>-5.9480000054463744E-3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B3-47FD-B010-38854B5B6963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2'!$I$21:$I$300</c:f>
              <c:numCache>
                <c:formatCode>General</c:formatCode>
                <c:ptCount val="280"/>
                <c:pt idx="16">
                  <c:v>-7.2219500005303416E-2</c:v>
                </c:pt>
                <c:pt idx="17">
                  <c:v>-7.8218000009655952E-2</c:v>
                </c:pt>
                <c:pt idx="18">
                  <c:v>-7.9629000007116701E-2</c:v>
                </c:pt>
                <c:pt idx="20">
                  <c:v>-7.5602500000968575E-2</c:v>
                </c:pt>
                <c:pt idx="21">
                  <c:v>-8.0013499995402526E-2</c:v>
                </c:pt>
                <c:pt idx="22">
                  <c:v>-7.433100000343984E-2</c:v>
                </c:pt>
                <c:pt idx="23">
                  <c:v>-7.8399500001978595E-2</c:v>
                </c:pt>
                <c:pt idx="24">
                  <c:v>-7.4426999999559484E-2</c:v>
                </c:pt>
                <c:pt idx="25">
                  <c:v>-8.6672000004909933E-2</c:v>
                </c:pt>
                <c:pt idx="26">
                  <c:v>-7.0083000005979557E-2</c:v>
                </c:pt>
                <c:pt idx="27">
                  <c:v>-7.0355500000005122E-2</c:v>
                </c:pt>
                <c:pt idx="28">
                  <c:v>-6.3355500002217013E-2</c:v>
                </c:pt>
                <c:pt idx="29">
                  <c:v>-6.774299999960931E-2</c:v>
                </c:pt>
                <c:pt idx="30">
                  <c:v>-7.2426500009896699E-2</c:v>
                </c:pt>
                <c:pt idx="31">
                  <c:v>-6.9974500009266194E-2</c:v>
                </c:pt>
                <c:pt idx="32">
                  <c:v>-6.5949499999987893E-2</c:v>
                </c:pt>
                <c:pt idx="33">
                  <c:v>-5.7290500000817701E-2</c:v>
                </c:pt>
                <c:pt idx="34">
                  <c:v>-7.6221499999519438E-2</c:v>
                </c:pt>
                <c:pt idx="35">
                  <c:v>-5.5221500006155111E-2</c:v>
                </c:pt>
                <c:pt idx="36">
                  <c:v>-4.922150000493275E-2</c:v>
                </c:pt>
                <c:pt idx="37">
                  <c:v>-4.7018500001286156E-2</c:v>
                </c:pt>
                <c:pt idx="38">
                  <c:v>-4.5045499995467253E-2</c:v>
                </c:pt>
                <c:pt idx="39">
                  <c:v>-5.1183000003220513E-2</c:v>
                </c:pt>
                <c:pt idx="40">
                  <c:v>-5.4004999998142011E-2</c:v>
                </c:pt>
                <c:pt idx="41">
                  <c:v>-5.2004999997734558E-2</c:v>
                </c:pt>
                <c:pt idx="42">
                  <c:v>-5.0004999997327104E-2</c:v>
                </c:pt>
                <c:pt idx="43">
                  <c:v>-4.715800000121817E-2</c:v>
                </c:pt>
                <c:pt idx="44">
                  <c:v>-4.1157999999995809E-2</c:v>
                </c:pt>
                <c:pt idx="45">
                  <c:v>-3.6158000002615154E-2</c:v>
                </c:pt>
                <c:pt idx="46">
                  <c:v>-5.8911499996611383E-2</c:v>
                </c:pt>
                <c:pt idx="47">
                  <c:v>-4.2250999998941552E-2</c:v>
                </c:pt>
                <c:pt idx="48">
                  <c:v>-4.2593499994836748E-2</c:v>
                </c:pt>
                <c:pt idx="49">
                  <c:v>-5.0076999999873806E-2</c:v>
                </c:pt>
                <c:pt idx="50">
                  <c:v>-4.6255500004917849E-2</c:v>
                </c:pt>
                <c:pt idx="51">
                  <c:v>-4.4637000006332528E-2</c:v>
                </c:pt>
                <c:pt idx="52">
                  <c:v>-4.7230000003764872E-2</c:v>
                </c:pt>
                <c:pt idx="53">
                  <c:v>-4.3435500003397465E-2</c:v>
                </c:pt>
                <c:pt idx="54">
                  <c:v>-5.1144000004569534E-2</c:v>
                </c:pt>
                <c:pt idx="55">
                  <c:v>-4.5144000003347173E-2</c:v>
                </c:pt>
                <c:pt idx="56">
                  <c:v>-4.0144000005966518E-2</c:v>
                </c:pt>
                <c:pt idx="57">
                  <c:v>-4.7418000001925975E-2</c:v>
                </c:pt>
                <c:pt idx="58">
                  <c:v>-3.9418000000296161E-2</c:v>
                </c:pt>
                <c:pt idx="59">
                  <c:v>-4.405150000093272E-2</c:v>
                </c:pt>
                <c:pt idx="60">
                  <c:v>-5.4364000003261026E-2</c:v>
                </c:pt>
                <c:pt idx="61">
                  <c:v>-4.8980500003381167E-2</c:v>
                </c:pt>
                <c:pt idx="62">
                  <c:v>-3.7048999998660292E-2</c:v>
                </c:pt>
                <c:pt idx="63">
                  <c:v>-2.8665500001807231E-2</c:v>
                </c:pt>
                <c:pt idx="64">
                  <c:v>-3.294350000214763E-2</c:v>
                </c:pt>
                <c:pt idx="65">
                  <c:v>-4.8705000001064036E-2</c:v>
                </c:pt>
                <c:pt idx="66">
                  <c:v>-3.377349999936996E-2</c:v>
                </c:pt>
                <c:pt idx="67">
                  <c:v>-3.0366500002855901E-2</c:v>
                </c:pt>
                <c:pt idx="68">
                  <c:v>-3.6914500000420958E-2</c:v>
                </c:pt>
                <c:pt idx="69">
                  <c:v>-3.7256999996316154E-2</c:v>
                </c:pt>
                <c:pt idx="70">
                  <c:v>-3.6284499998146202E-2</c:v>
                </c:pt>
                <c:pt idx="71">
                  <c:v>-3.7239500001305714E-2</c:v>
                </c:pt>
                <c:pt idx="72">
                  <c:v>-3.8405999999667984E-2</c:v>
                </c:pt>
                <c:pt idx="73">
                  <c:v>-3.6502000002656132E-2</c:v>
                </c:pt>
                <c:pt idx="74">
                  <c:v>-2.9776000003039371E-2</c:v>
                </c:pt>
                <c:pt idx="75">
                  <c:v>-3.5282999997434672E-2</c:v>
                </c:pt>
                <c:pt idx="76">
                  <c:v>-3.2504500006325543E-2</c:v>
                </c:pt>
                <c:pt idx="77">
                  <c:v>-3.7390999998024199E-2</c:v>
                </c:pt>
                <c:pt idx="78">
                  <c:v>-3.9710000004561152E-2</c:v>
                </c:pt>
                <c:pt idx="79">
                  <c:v>-3.5710000003746245E-2</c:v>
                </c:pt>
                <c:pt idx="80">
                  <c:v>-3.7847000006877352E-2</c:v>
                </c:pt>
                <c:pt idx="81">
                  <c:v>-3.6915500008035451E-2</c:v>
                </c:pt>
                <c:pt idx="82">
                  <c:v>-3.2915500007220544E-2</c:v>
                </c:pt>
                <c:pt idx="83">
                  <c:v>-3.2984000004944392E-2</c:v>
                </c:pt>
                <c:pt idx="84">
                  <c:v>-3.1984000008378644E-2</c:v>
                </c:pt>
                <c:pt idx="85">
                  <c:v>-3.6007499998959247E-2</c:v>
                </c:pt>
                <c:pt idx="86">
                  <c:v>-3.3007500001986045E-2</c:v>
                </c:pt>
                <c:pt idx="87">
                  <c:v>-3.0007499997736886E-2</c:v>
                </c:pt>
                <c:pt idx="88">
                  <c:v>-3.4258000006957445E-2</c:v>
                </c:pt>
                <c:pt idx="89">
                  <c:v>-2.9395000005024485E-2</c:v>
                </c:pt>
                <c:pt idx="90">
                  <c:v>-3.4818000000086613E-2</c:v>
                </c:pt>
                <c:pt idx="91">
                  <c:v>-3.2571500007179566E-2</c:v>
                </c:pt>
                <c:pt idx="92">
                  <c:v>-3.9640000002691522E-2</c:v>
                </c:pt>
                <c:pt idx="93">
                  <c:v>-3.898250000202097E-2</c:v>
                </c:pt>
                <c:pt idx="94">
                  <c:v>-3.5256500006653368E-2</c:v>
                </c:pt>
                <c:pt idx="95">
                  <c:v>-3.3256500006245915E-2</c:v>
                </c:pt>
                <c:pt idx="96">
                  <c:v>-3.7462000007508323E-2</c:v>
                </c:pt>
                <c:pt idx="97">
                  <c:v>-3.1352500001958106E-2</c:v>
                </c:pt>
                <c:pt idx="98">
                  <c:v>-3.355800000281306E-2</c:v>
                </c:pt>
                <c:pt idx="99">
                  <c:v>-2.9558000001998153E-2</c:v>
                </c:pt>
                <c:pt idx="100">
                  <c:v>-3.0832000004011206E-2</c:v>
                </c:pt>
                <c:pt idx="101">
                  <c:v>-4.4026000003213994E-2</c:v>
                </c:pt>
                <c:pt idx="102">
                  <c:v>-3.364250000595348E-2</c:v>
                </c:pt>
                <c:pt idx="103">
                  <c:v>-2.6597500007483177E-2</c:v>
                </c:pt>
                <c:pt idx="104">
                  <c:v>-3.4259000000020023E-2</c:v>
                </c:pt>
                <c:pt idx="105">
                  <c:v>-4.0214000000560191E-2</c:v>
                </c:pt>
                <c:pt idx="106">
                  <c:v>0</c:v>
                </c:pt>
                <c:pt idx="107">
                  <c:v>-3.0670000000100117E-2</c:v>
                </c:pt>
                <c:pt idx="108">
                  <c:v>-2.8709500002150889E-2</c:v>
                </c:pt>
                <c:pt idx="109">
                  <c:v>-3.398350000497885E-2</c:v>
                </c:pt>
                <c:pt idx="110">
                  <c:v>-2.8052000001480337E-2</c:v>
                </c:pt>
                <c:pt idx="111">
                  <c:v>-3.146299999934854E-2</c:v>
                </c:pt>
                <c:pt idx="112">
                  <c:v>-3.0463000002782792E-2</c:v>
                </c:pt>
                <c:pt idx="113">
                  <c:v>-3.0600000005506445E-2</c:v>
                </c:pt>
                <c:pt idx="114">
                  <c:v>-2.907950000371784E-2</c:v>
                </c:pt>
                <c:pt idx="115">
                  <c:v>-3.3845000005385373E-2</c:v>
                </c:pt>
                <c:pt idx="116">
                  <c:v>-2.8982000003452413E-2</c:v>
                </c:pt>
                <c:pt idx="117">
                  <c:v>-3.3324500000162516E-2</c:v>
                </c:pt>
                <c:pt idx="118">
                  <c:v>-3.3324500000162516E-2</c:v>
                </c:pt>
                <c:pt idx="119">
                  <c:v>-2.5324500005808659E-2</c:v>
                </c:pt>
                <c:pt idx="120">
                  <c:v>-2.1780499999294989E-2</c:v>
                </c:pt>
                <c:pt idx="121">
                  <c:v>-4.1667000004963484E-2</c:v>
                </c:pt>
                <c:pt idx="122">
                  <c:v>-4.3123000003106426E-2</c:v>
                </c:pt>
                <c:pt idx="123">
                  <c:v>-3.212300000450341E-2</c:v>
                </c:pt>
                <c:pt idx="124">
                  <c:v>-3.6191500003042165E-2</c:v>
                </c:pt>
                <c:pt idx="125">
                  <c:v>-3.6078000004636124E-2</c:v>
                </c:pt>
                <c:pt idx="126">
                  <c:v>-2.7077999999164604E-2</c:v>
                </c:pt>
                <c:pt idx="127">
                  <c:v>-2.507799999875715E-2</c:v>
                </c:pt>
                <c:pt idx="128">
                  <c:v>-3.2533999998122454E-2</c:v>
                </c:pt>
                <c:pt idx="129">
                  <c:v>-3.1739500002004206E-2</c:v>
                </c:pt>
                <c:pt idx="130">
                  <c:v>-3.3626000004005618E-2</c:v>
                </c:pt>
                <c:pt idx="131">
                  <c:v>-3.7505000000237487E-2</c:v>
                </c:pt>
                <c:pt idx="132">
                  <c:v>-3.0505000002449378E-2</c:v>
                </c:pt>
                <c:pt idx="133">
                  <c:v>-3.5847500003001187E-2</c:v>
                </c:pt>
                <c:pt idx="134">
                  <c:v>-3.5939500005042646E-2</c:v>
                </c:pt>
                <c:pt idx="135">
                  <c:v>-3.5190000002330635E-2</c:v>
                </c:pt>
                <c:pt idx="136">
                  <c:v>-3.5190000002330635E-2</c:v>
                </c:pt>
                <c:pt idx="137">
                  <c:v>-3.4189999998488929E-2</c:v>
                </c:pt>
                <c:pt idx="138">
                  <c:v>-3.3190000001923181E-2</c:v>
                </c:pt>
                <c:pt idx="139">
                  <c:v>-2.8258500002266373E-2</c:v>
                </c:pt>
                <c:pt idx="140">
                  <c:v>-3.0487500000162981E-2</c:v>
                </c:pt>
                <c:pt idx="141">
                  <c:v>-3.294350000214763E-2</c:v>
                </c:pt>
                <c:pt idx="142">
                  <c:v>-3.198300000076415E-2</c:v>
                </c:pt>
                <c:pt idx="143">
                  <c:v>-2.9051500001514796E-2</c:v>
                </c:pt>
                <c:pt idx="144">
                  <c:v>-3.0507499999657739E-2</c:v>
                </c:pt>
                <c:pt idx="145">
                  <c:v>-2.5530999999318738E-2</c:v>
                </c:pt>
                <c:pt idx="146">
                  <c:v>-3.1942000001436099E-2</c:v>
                </c:pt>
                <c:pt idx="147">
                  <c:v>-3.23530000023311E-2</c:v>
                </c:pt>
                <c:pt idx="148">
                  <c:v>-2.635300000110874E-2</c:v>
                </c:pt>
                <c:pt idx="149">
                  <c:v>-2.8809000003093388E-2</c:v>
                </c:pt>
                <c:pt idx="150">
                  <c:v>-3.2191000005695969E-2</c:v>
                </c:pt>
                <c:pt idx="151">
                  <c:v>-2.9191000008722767E-2</c:v>
                </c:pt>
                <c:pt idx="152">
                  <c:v>-1.7191000006278045E-2</c:v>
                </c:pt>
                <c:pt idx="153">
                  <c:v>-3.0807500006631017E-2</c:v>
                </c:pt>
                <c:pt idx="154">
                  <c:v>-2.3492500004067551E-2</c:v>
                </c:pt>
                <c:pt idx="155">
                  <c:v>-2.9121000006853137E-2</c:v>
                </c:pt>
                <c:pt idx="156">
                  <c:v>-2.971399999660207E-2</c:v>
                </c:pt>
                <c:pt idx="157">
                  <c:v>-2.4669000005815178E-2</c:v>
                </c:pt>
                <c:pt idx="159">
                  <c:v>-1.394300000538351E-2</c:v>
                </c:pt>
                <c:pt idx="160">
                  <c:v>-2.6080000003275927E-2</c:v>
                </c:pt>
                <c:pt idx="161">
                  <c:v>-2.5262000002840068E-2</c:v>
                </c:pt>
                <c:pt idx="162">
                  <c:v>-2.2575499999220483E-2</c:v>
                </c:pt>
                <c:pt idx="163">
                  <c:v>-1.9918000005418435E-2</c:v>
                </c:pt>
                <c:pt idx="164">
                  <c:v>-3.5804500002996065E-2</c:v>
                </c:pt>
                <c:pt idx="165">
                  <c:v>-3.2804500006022863E-2</c:v>
                </c:pt>
                <c:pt idx="166">
                  <c:v>-2.7986500004772097E-2</c:v>
                </c:pt>
                <c:pt idx="167">
                  <c:v>-3.6055000004125759E-2</c:v>
                </c:pt>
                <c:pt idx="168">
                  <c:v>-1.8151000003854278E-2</c:v>
                </c:pt>
                <c:pt idx="169">
                  <c:v>-2.2356500005116686E-2</c:v>
                </c:pt>
                <c:pt idx="170">
                  <c:v>-3.8425000006100163E-2</c:v>
                </c:pt>
                <c:pt idx="171">
                  <c:v>-2.5259000001824461E-2</c:v>
                </c:pt>
                <c:pt idx="172">
                  <c:v>-1.4645000002929009E-2</c:v>
                </c:pt>
                <c:pt idx="173">
                  <c:v>-2.0713500001875218E-2</c:v>
                </c:pt>
                <c:pt idx="174">
                  <c:v>-2.3850500001572073E-2</c:v>
                </c:pt>
                <c:pt idx="175">
                  <c:v>-2.3056000005453825E-2</c:v>
                </c:pt>
                <c:pt idx="176">
                  <c:v>-2.0056000001204666E-2</c:v>
                </c:pt>
                <c:pt idx="177">
                  <c:v>-1.7056000004231464E-2</c:v>
                </c:pt>
                <c:pt idx="178">
                  <c:v>-1.7056000004231464E-2</c:v>
                </c:pt>
                <c:pt idx="179">
                  <c:v>-1.505600000382401E-2</c:v>
                </c:pt>
                <c:pt idx="180">
                  <c:v>-1.8193000003520865E-2</c:v>
                </c:pt>
                <c:pt idx="181">
                  <c:v>-3.2467000004544389E-2</c:v>
                </c:pt>
                <c:pt idx="182">
                  <c:v>-2.3764500001561828E-2</c:v>
                </c:pt>
                <c:pt idx="183">
                  <c:v>-1.9917500001611188E-2</c:v>
                </c:pt>
                <c:pt idx="184">
                  <c:v>-2.1191500003624242E-2</c:v>
                </c:pt>
                <c:pt idx="185">
                  <c:v>-2.1191500003624242E-2</c:v>
                </c:pt>
                <c:pt idx="186">
                  <c:v>-1.9191500003216788E-2</c:v>
                </c:pt>
                <c:pt idx="187">
                  <c:v>-1.9397000003664289E-2</c:v>
                </c:pt>
                <c:pt idx="188">
                  <c:v>-1.173949999792967E-2</c:v>
                </c:pt>
                <c:pt idx="189">
                  <c:v>-2.4150500001269393E-2</c:v>
                </c:pt>
                <c:pt idx="190">
                  <c:v>-2.0287500003178138E-2</c:v>
                </c:pt>
                <c:pt idx="191">
                  <c:v>-3.738349999912316E-2</c:v>
                </c:pt>
                <c:pt idx="192">
                  <c:v>-2.6326999999582767E-2</c:v>
                </c:pt>
                <c:pt idx="193">
                  <c:v>-3.5737999998673331E-2</c:v>
                </c:pt>
                <c:pt idx="194">
                  <c:v>-3.0738000001292676E-2</c:v>
                </c:pt>
                <c:pt idx="195">
                  <c:v>-2.3738000003504567E-2</c:v>
                </c:pt>
                <c:pt idx="196">
                  <c:v>-1.4988499999162741E-2</c:v>
                </c:pt>
                <c:pt idx="197">
                  <c:v>-2.901199999905657E-2</c:v>
                </c:pt>
                <c:pt idx="198">
                  <c:v>-2.4673499996424653E-2</c:v>
                </c:pt>
                <c:pt idx="199">
                  <c:v>-1.9427000006544404E-2</c:v>
                </c:pt>
                <c:pt idx="200">
                  <c:v>-2.1507500001462176E-2</c:v>
                </c:pt>
                <c:pt idx="201">
                  <c:v>-2.6534999997238629E-2</c:v>
                </c:pt>
                <c:pt idx="202">
                  <c:v>-2.6534999997238629E-2</c:v>
                </c:pt>
                <c:pt idx="203">
                  <c:v>-2.5535000000672881E-2</c:v>
                </c:pt>
                <c:pt idx="204">
                  <c:v>-1.8534999995608814E-2</c:v>
                </c:pt>
                <c:pt idx="205">
                  <c:v>-3.5603500000433996E-2</c:v>
                </c:pt>
                <c:pt idx="206">
                  <c:v>-2.7603499998804182E-2</c:v>
                </c:pt>
                <c:pt idx="207">
                  <c:v>-2.460350000183098E-2</c:v>
                </c:pt>
                <c:pt idx="208">
                  <c:v>-2.1603499997581821E-2</c:v>
                </c:pt>
                <c:pt idx="209">
                  <c:v>-1.9603499997174367E-2</c:v>
                </c:pt>
                <c:pt idx="210">
                  <c:v>-1.3606000007712282E-2</c:v>
                </c:pt>
                <c:pt idx="211">
                  <c:v>-1.1193499994988088E-2</c:v>
                </c:pt>
                <c:pt idx="212">
                  <c:v>-1.9061999999394175E-2</c:v>
                </c:pt>
                <c:pt idx="213">
                  <c:v>-1.8230500005302019E-2</c:v>
                </c:pt>
                <c:pt idx="214">
                  <c:v>-1.7530500001157634E-2</c:v>
                </c:pt>
                <c:pt idx="215">
                  <c:v>-1.1230500007513911E-2</c:v>
                </c:pt>
                <c:pt idx="216">
                  <c:v>-1.1230500007513911E-2</c:v>
                </c:pt>
                <c:pt idx="217">
                  <c:v>-7.7305000013438985E-3</c:v>
                </c:pt>
                <c:pt idx="218">
                  <c:v>5.6949999270727858E-4</c:v>
                </c:pt>
                <c:pt idx="219">
                  <c:v>-2.4299000004248228E-2</c:v>
                </c:pt>
                <c:pt idx="220">
                  <c:v>-2.0199000005959533E-2</c:v>
                </c:pt>
                <c:pt idx="221">
                  <c:v>-7.6990000015939586E-3</c:v>
                </c:pt>
                <c:pt idx="222">
                  <c:v>-1.0604500006593298E-2</c:v>
                </c:pt>
                <c:pt idx="224">
                  <c:v>-1.542650000192225E-2</c:v>
                </c:pt>
                <c:pt idx="225">
                  <c:v>-1.5769000005093403E-2</c:v>
                </c:pt>
                <c:pt idx="226">
                  <c:v>-1.9603000000643078E-2</c:v>
                </c:pt>
                <c:pt idx="227">
                  <c:v>-2.9905000046710484E-3</c:v>
                </c:pt>
                <c:pt idx="228">
                  <c:v>-6.0700000176439062E-4</c:v>
                </c:pt>
                <c:pt idx="229">
                  <c:v>-1.4372500001627486E-2</c:v>
                </c:pt>
                <c:pt idx="233">
                  <c:v>-1.2290500002563931E-2</c:v>
                </c:pt>
                <c:pt idx="234">
                  <c:v>-1.3386500002525281E-2</c:v>
                </c:pt>
                <c:pt idx="235">
                  <c:v>-1.686100000370061E-2</c:v>
                </c:pt>
                <c:pt idx="237">
                  <c:v>-1.5396499999042135E-2</c:v>
                </c:pt>
                <c:pt idx="238">
                  <c:v>-9.1964999955962412E-3</c:v>
                </c:pt>
                <c:pt idx="239">
                  <c:v>-9.1964999955962412E-3</c:v>
                </c:pt>
                <c:pt idx="240">
                  <c:v>-7.7965000018593855E-3</c:v>
                </c:pt>
                <c:pt idx="242">
                  <c:v>-4.9964999998337589E-3</c:v>
                </c:pt>
                <c:pt idx="243">
                  <c:v>-3.5964999988209456E-3</c:v>
                </c:pt>
                <c:pt idx="244">
                  <c:v>-2.8965000019525178E-3</c:v>
                </c:pt>
                <c:pt idx="245">
                  <c:v>-2.8965000019525178E-3</c:v>
                </c:pt>
                <c:pt idx="246">
                  <c:v>1.9035000004805624E-3</c:v>
                </c:pt>
                <c:pt idx="248">
                  <c:v>-1.2360999993688893E-2</c:v>
                </c:pt>
                <c:pt idx="250">
                  <c:v>-9.700000002339948E-3</c:v>
                </c:pt>
                <c:pt idx="254">
                  <c:v>-9.8135000007459894E-3</c:v>
                </c:pt>
                <c:pt idx="255">
                  <c:v>-1.3055000003078021E-2</c:v>
                </c:pt>
                <c:pt idx="256">
                  <c:v>-1.2365000002318993E-2</c:v>
                </c:pt>
                <c:pt idx="257">
                  <c:v>-9.5849999997881241E-3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B3-47FD-B010-38854B5B6963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2'!$J$21:$J$300</c:f>
              <c:numCache>
                <c:formatCode>General</c:formatCode>
                <c:ptCount val="280"/>
                <c:pt idx="223">
                  <c:v>-1.5358000004198402E-2</c:v>
                </c:pt>
                <c:pt idx="230">
                  <c:v>5.7315000012749806E-3</c:v>
                </c:pt>
                <c:pt idx="231">
                  <c:v>-1.4948000003641937E-2</c:v>
                </c:pt>
                <c:pt idx="236">
                  <c:v>-1.6202499995415565E-2</c:v>
                </c:pt>
                <c:pt idx="262">
                  <c:v>-6.7780000026687048E-3</c:v>
                </c:pt>
                <c:pt idx="272">
                  <c:v>2.3684999978286214E-3</c:v>
                </c:pt>
                <c:pt idx="273">
                  <c:v>8.0322499998146668E-3</c:v>
                </c:pt>
                <c:pt idx="274">
                  <c:v>3.408500000659842E-3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B3-47FD-B010-38854B5B6963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2'!$K$21:$K$300</c:f>
              <c:numCache>
                <c:formatCode>General</c:formatCode>
                <c:ptCount val="280"/>
                <c:pt idx="241">
                  <c:v>-6.3965000008465722E-3</c:v>
                </c:pt>
                <c:pt idx="247">
                  <c:v>-1.0944499998004176E-2</c:v>
                </c:pt>
                <c:pt idx="249">
                  <c:v>-1.1499499996716622E-2</c:v>
                </c:pt>
                <c:pt idx="251">
                  <c:v>-1.30840000056196E-2</c:v>
                </c:pt>
                <c:pt idx="252">
                  <c:v>-1.0143000006792136E-2</c:v>
                </c:pt>
                <c:pt idx="253">
                  <c:v>-9.6885000020847656E-3</c:v>
                </c:pt>
                <c:pt idx="258">
                  <c:v>-9.0705000038724393E-3</c:v>
                </c:pt>
                <c:pt idx="259">
                  <c:v>-8.3004999978584237E-3</c:v>
                </c:pt>
                <c:pt idx="260">
                  <c:v>-1.5231500001391396E-2</c:v>
                </c:pt>
                <c:pt idx="261">
                  <c:v>-8.5614999989047647E-3</c:v>
                </c:pt>
                <c:pt idx="263">
                  <c:v>-5.437500003608875E-3</c:v>
                </c:pt>
                <c:pt idx="264">
                  <c:v>1.1249999806750566E-4</c:v>
                </c:pt>
                <c:pt idx="265">
                  <c:v>1.5409999978146516E-3</c:v>
                </c:pt>
                <c:pt idx="266">
                  <c:v>2.0715749997179955E-2</c:v>
                </c:pt>
                <c:pt idx="267">
                  <c:v>1.0987749999912921E-2</c:v>
                </c:pt>
                <c:pt idx="268">
                  <c:v>3.0025000014575198E-3</c:v>
                </c:pt>
                <c:pt idx="269">
                  <c:v>1.460999992559664E-3</c:v>
                </c:pt>
                <c:pt idx="270">
                  <c:v>4.8357499981648289E-3</c:v>
                </c:pt>
                <c:pt idx="271">
                  <c:v>2.0769999973708764E-3</c:v>
                </c:pt>
                <c:pt idx="275">
                  <c:v>2.619250000861939E-3</c:v>
                </c:pt>
                <c:pt idx="276">
                  <c:v>2.8192500030854717E-3</c:v>
                </c:pt>
                <c:pt idx="277">
                  <c:v>2.9192500005592592E-3</c:v>
                </c:pt>
                <c:pt idx="278">
                  <c:v>3.9815981290303171E-3</c:v>
                </c:pt>
                <c:pt idx="279">
                  <c:v>3.4016490826616064E-3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B3-47FD-B010-38854B5B6963}"/>
            </c:ext>
          </c:extLst>
        </c:ser>
        <c:ser>
          <c:idx val="4"/>
          <c:order val="4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2'!$U$21:$U$300</c:f>
              <c:numCache>
                <c:formatCode>General</c:formatCode>
                <c:ptCount val="280"/>
                <c:pt idx="2">
                  <c:v>-0.15559550000034506</c:v>
                </c:pt>
                <c:pt idx="3">
                  <c:v>-0.11920900000404799</c:v>
                </c:pt>
                <c:pt idx="158">
                  <c:v>-8.7450000864919275E-4</c:v>
                </c:pt>
                <c:pt idx="266">
                  <c:v>2.0715749997179955E-2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B3-47FD-B010-38854B5B6963}"/>
            </c:ext>
          </c:extLst>
        </c:ser>
        <c:ser>
          <c:idx val="5"/>
          <c:order val="5"/>
          <c:tx>
            <c:strRef>
              <c:f>'Active 2'!$O$20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2'!$O$21:$O$300</c:f>
              <c:numCache>
                <c:formatCode>General</c:formatCode>
                <c:ptCount val="280"/>
                <c:pt idx="0">
                  <c:v>-9.1342034313482715E-2</c:v>
                </c:pt>
                <c:pt idx="1">
                  <c:v>-9.1182077973064837E-2</c:v>
                </c:pt>
                <c:pt idx="2">
                  <c:v>-8.9996648107776175E-2</c:v>
                </c:pt>
                <c:pt idx="3">
                  <c:v>-8.7812038910562121E-2</c:v>
                </c:pt>
                <c:pt idx="4">
                  <c:v>-8.7787935900362171E-2</c:v>
                </c:pt>
                <c:pt idx="5">
                  <c:v>-8.6525814638982734E-2</c:v>
                </c:pt>
                <c:pt idx="6">
                  <c:v>-8.6479799801328278E-2</c:v>
                </c:pt>
                <c:pt idx="7">
                  <c:v>-8.5732606485129689E-2</c:v>
                </c:pt>
                <c:pt idx="8">
                  <c:v>-8.5726032936893348E-2</c:v>
                </c:pt>
                <c:pt idx="9">
                  <c:v>-8.5701929926693385E-2</c:v>
                </c:pt>
                <c:pt idx="10">
                  <c:v>-8.5649341540802573E-2</c:v>
                </c:pt>
                <c:pt idx="11">
                  <c:v>-8.5634003261584421E-2</c:v>
                </c:pt>
                <c:pt idx="12">
                  <c:v>-8.5618664982366269E-2</c:v>
                </c:pt>
                <c:pt idx="13">
                  <c:v>-8.5609900251384471E-2</c:v>
                </c:pt>
                <c:pt idx="14">
                  <c:v>-8.5456517459202949E-2</c:v>
                </c:pt>
                <c:pt idx="15">
                  <c:v>-7.4618927600205276E-2</c:v>
                </c:pt>
                <c:pt idx="16">
                  <c:v>-6.8680822360034685E-2</c:v>
                </c:pt>
                <c:pt idx="17">
                  <c:v>-6.7657540017909357E-2</c:v>
                </c:pt>
                <c:pt idx="18">
                  <c:v>-6.7565510342600429E-2</c:v>
                </c:pt>
                <c:pt idx="19">
                  <c:v>-6.6564139827929608E-2</c:v>
                </c:pt>
                <c:pt idx="20">
                  <c:v>-6.5556195765022418E-2</c:v>
                </c:pt>
                <c:pt idx="21">
                  <c:v>-6.5464166089713505E-2</c:v>
                </c:pt>
                <c:pt idx="22">
                  <c:v>-6.4401442458170061E-2</c:v>
                </c:pt>
                <c:pt idx="23">
                  <c:v>-6.4386104178951908E-2</c:v>
                </c:pt>
                <c:pt idx="24">
                  <c:v>-6.4156029990679611E-2</c:v>
                </c:pt>
                <c:pt idx="25">
                  <c:v>-6.3301468719953957E-2</c:v>
                </c:pt>
                <c:pt idx="26">
                  <c:v>-6.3209439044645044E-2</c:v>
                </c:pt>
                <c:pt idx="27">
                  <c:v>-6.2124803585647093E-2</c:v>
                </c:pt>
                <c:pt idx="28">
                  <c:v>-6.2124803585647093E-2</c:v>
                </c:pt>
                <c:pt idx="29">
                  <c:v>-6.2070024017010839E-2</c:v>
                </c:pt>
                <c:pt idx="30">
                  <c:v>-6.0893358882703974E-2</c:v>
                </c:pt>
                <c:pt idx="31">
                  <c:v>-6.0770652648958742E-2</c:v>
                </c:pt>
                <c:pt idx="32">
                  <c:v>-5.9784620413506073E-2</c:v>
                </c:pt>
                <c:pt idx="33">
                  <c:v>-5.868464667528997E-2</c:v>
                </c:pt>
                <c:pt idx="34">
                  <c:v>-5.5437313846532485E-2</c:v>
                </c:pt>
                <c:pt idx="35">
                  <c:v>-5.5437313846532485E-2</c:v>
                </c:pt>
                <c:pt idx="36">
                  <c:v>-5.5437313846532485E-2</c:v>
                </c:pt>
                <c:pt idx="37">
                  <c:v>-5.4267222260461961E-2</c:v>
                </c:pt>
                <c:pt idx="38">
                  <c:v>-5.0774476964214027E-2</c:v>
                </c:pt>
                <c:pt idx="39">
                  <c:v>-4.5241740531951777E-2</c:v>
                </c:pt>
                <c:pt idx="40">
                  <c:v>-4.5057681181333936E-2</c:v>
                </c:pt>
                <c:pt idx="41">
                  <c:v>-4.5057681181333936E-2</c:v>
                </c:pt>
                <c:pt idx="42">
                  <c:v>-4.5057681181333936E-2</c:v>
                </c:pt>
                <c:pt idx="43">
                  <c:v>-4.4255708296499094E-2</c:v>
                </c:pt>
                <c:pt idx="44">
                  <c:v>-4.4255708296499094E-2</c:v>
                </c:pt>
                <c:pt idx="45">
                  <c:v>-4.4255708296499094E-2</c:v>
                </c:pt>
                <c:pt idx="46">
                  <c:v>-4.4086987225099419E-2</c:v>
                </c:pt>
                <c:pt idx="47">
                  <c:v>-4.1963731144757974E-2</c:v>
                </c:pt>
                <c:pt idx="48">
                  <c:v>-4.1887039748667212E-2</c:v>
                </c:pt>
                <c:pt idx="49">
                  <c:v>-4.1586847712540509E-2</c:v>
                </c:pt>
                <c:pt idx="50">
                  <c:v>-4.1527685778413342E-2</c:v>
                </c:pt>
                <c:pt idx="51">
                  <c:v>-4.0885669233996377E-2</c:v>
                </c:pt>
                <c:pt idx="52">
                  <c:v>-4.0784874827705667E-2</c:v>
                </c:pt>
                <c:pt idx="53">
                  <c:v>-4.073885999005121E-2</c:v>
                </c:pt>
                <c:pt idx="54">
                  <c:v>-4.0548227091197014E-2</c:v>
                </c:pt>
                <c:pt idx="55">
                  <c:v>-4.0548227091197014E-2</c:v>
                </c:pt>
                <c:pt idx="56">
                  <c:v>-4.0548227091197014E-2</c:v>
                </c:pt>
                <c:pt idx="57">
                  <c:v>-4.0486873974324405E-2</c:v>
                </c:pt>
                <c:pt idx="58">
                  <c:v>-4.0486873974324405E-2</c:v>
                </c:pt>
                <c:pt idx="59">
                  <c:v>-4.0405800212742746E-2</c:v>
                </c:pt>
                <c:pt idx="60">
                  <c:v>-3.8707633585018678E-2</c:v>
                </c:pt>
                <c:pt idx="61">
                  <c:v>-3.8569589072055308E-2</c:v>
                </c:pt>
                <c:pt idx="62">
                  <c:v>-3.8554250792837155E-2</c:v>
                </c:pt>
                <c:pt idx="63">
                  <c:v>-3.8416206279873785E-2</c:v>
                </c:pt>
                <c:pt idx="64">
                  <c:v>-3.8162029081401538E-2</c:v>
                </c:pt>
                <c:pt idx="65">
                  <c:v>-3.7607659846802588E-2</c:v>
                </c:pt>
                <c:pt idx="66">
                  <c:v>-3.7592321567584436E-2</c:v>
                </c:pt>
                <c:pt idx="67">
                  <c:v>-3.7491527161293711E-2</c:v>
                </c:pt>
                <c:pt idx="68">
                  <c:v>-3.7368820927548493E-2</c:v>
                </c:pt>
                <c:pt idx="69">
                  <c:v>-3.7292129531457732E-2</c:v>
                </c:pt>
                <c:pt idx="70">
                  <c:v>-3.7062055343185435E-2</c:v>
                </c:pt>
                <c:pt idx="71">
                  <c:v>-3.7040143515730928E-2</c:v>
                </c:pt>
                <c:pt idx="72">
                  <c:v>-3.6682980728222514E-2</c:v>
                </c:pt>
                <c:pt idx="73">
                  <c:v>-3.6437568260732064E-2</c:v>
                </c:pt>
                <c:pt idx="74">
                  <c:v>-3.6376215143859456E-2</c:v>
                </c:pt>
                <c:pt idx="75">
                  <c:v>-3.6038773001060093E-2</c:v>
                </c:pt>
                <c:pt idx="76">
                  <c:v>-3.5221461837007098E-2</c:v>
                </c:pt>
                <c:pt idx="77">
                  <c:v>-3.5214888288770743E-2</c:v>
                </c:pt>
                <c:pt idx="78">
                  <c:v>-3.5175446999352641E-2</c:v>
                </c:pt>
                <c:pt idx="79">
                  <c:v>-3.5175446999352641E-2</c:v>
                </c:pt>
                <c:pt idx="80">
                  <c:v>-3.5144770440916337E-2</c:v>
                </c:pt>
                <c:pt idx="81">
                  <c:v>-3.5129432161698185E-2</c:v>
                </c:pt>
                <c:pt idx="82">
                  <c:v>-3.5129432161698185E-2</c:v>
                </c:pt>
                <c:pt idx="83">
                  <c:v>-3.5114093882480032E-2</c:v>
                </c:pt>
                <c:pt idx="84">
                  <c:v>-3.5114093882480032E-2</c:v>
                </c:pt>
                <c:pt idx="85">
                  <c:v>-3.5076843775807373E-2</c:v>
                </c:pt>
                <c:pt idx="86">
                  <c:v>-3.5076843775807373E-2</c:v>
                </c:pt>
                <c:pt idx="87">
                  <c:v>-3.5076843775807373E-2</c:v>
                </c:pt>
                <c:pt idx="88">
                  <c:v>-3.5052740765607424E-2</c:v>
                </c:pt>
                <c:pt idx="89">
                  <c:v>-3.5022064207171119E-2</c:v>
                </c:pt>
                <c:pt idx="90">
                  <c:v>-3.4351562287063292E-2</c:v>
                </c:pt>
                <c:pt idx="91">
                  <c:v>-3.4182841215663604E-2</c:v>
                </c:pt>
                <c:pt idx="92">
                  <c:v>-3.4167502936445451E-2</c:v>
                </c:pt>
                <c:pt idx="93">
                  <c:v>-3.409081154035469E-2</c:v>
                </c:pt>
                <c:pt idx="94">
                  <c:v>-3.4029458423482081E-2</c:v>
                </c:pt>
                <c:pt idx="95">
                  <c:v>-3.4029458423482081E-2</c:v>
                </c:pt>
                <c:pt idx="96">
                  <c:v>-3.3983443585827625E-2</c:v>
                </c:pt>
                <c:pt idx="97">
                  <c:v>-3.3784045955991632E-2</c:v>
                </c:pt>
                <c:pt idx="98">
                  <c:v>-3.3738031118337175E-2</c:v>
                </c:pt>
                <c:pt idx="99">
                  <c:v>-3.3738031118337175E-2</c:v>
                </c:pt>
                <c:pt idx="100">
                  <c:v>-3.3676678001464566E-2</c:v>
                </c:pt>
                <c:pt idx="101">
                  <c:v>-3.3089441025683855E-2</c:v>
                </c:pt>
                <c:pt idx="102">
                  <c:v>-3.2951396512720485E-2</c:v>
                </c:pt>
                <c:pt idx="103">
                  <c:v>-3.2929484685265978E-2</c:v>
                </c:pt>
                <c:pt idx="104">
                  <c:v>-3.2813351999757115E-2</c:v>
                </c:pt>
                <c:pt idx="105">
                  <c:v>-3.2791440172302608E-2</c:v>
                </c:pt>
                <c:pt idx="106">
                  <c:v>-3.2767337162102658E-2</c:v>
                </c:pt>
                <c:pt idx="107">
                  <c:v>-3.2721322324448188E-2</c:v>
                </c:pt>
                <c:pt idx="108">
                  <c:v>-3.191277589137699E-2</c:v>
                </c:pt>
                <c:pt idx="109">
                  <c:v>-3.1851422774504382E-2</c:v>
                </c:pt>
                <c:pt idx="110">
                  <c:v>-3.1836084495286229E-2</c:v>
                </c:pt>
                <c:pt idx="111">
                  <c:v>-3.1744054819977316E-2</c:v>
                </c:pt>
                <c:pt idx="112">
                  <c:v>-3.1744054819977316E-2</c:v>
                </c:pt>
                <c:pt idx="113">
                  <c:v>-3.1713378261541011E-2</c:v>
                </c:pt>
                <c:pt idx="114">
                  <c:v>-3.1606010307013946E-2</c:v>
                </c:pt>
                <c:pt idx="115">
                  <c:v>-3.0858816990815354E-2</c:v>
                </c:pt>
                <c:pt idx="116">
                  <c:v>-3.082814043237905E-2</c:v>
                </c:pt>
                <c:pt idx="117">
                  <c:v>-3.0751449036288282E-2</c:v>
                </c:pt>
                <c:pt idx="118">
                  <c:v>-3.0751449036288282E-2</c:v>
                </c:pt>
                <c:pt idx="119">
                  <c:v>-3.0751449036288282E-2</c:v>
                </c:pt>
                <c:pt idx="120">
                  <c:v>-3.0681331188433875E-2</c:v>
                </c:pt>
                <c:pt idx="121">
                  <c:v>-3.067475764019752E-2</c:v>
                </c:pt>
                <c:pt idx="122">
                  <c:v>-3.0604639792343107E-2</c:v>
                </c:pt>
                <c:pt idx="123">
                  <c:v>-3.0604639792343107E-2</c:v>
                </c:pt>
                <c:pt idx="124">
                  <c:v>-3.0589301513124955E-2</c:v>
                </c:pt>
                <c:pt idx="125">
                  <c:v>-3.0582727964888607E-2</c:v>
                </c:pt>
                <c:pt idx="126">
                  <c:v>-3.0582727964888607E-2</c:v>
                </c:pt>
                <c:pt idx="127">
                  <c:v>-3.0582727964888607E-2</c:v>
                </c:pt>
                <c:pt idx="128">
                  <c:v>-3.0512610117034194E-2</c:v>
                </c:pt>
                <c:pt idx="129">
                  <c:v>-3.046659527937973E-2</c:v>
                </c:pt>
                <c:pt idx="130">
                  <c:v>-3.0460021731143382E-2</c:v>
                </c:pt>
                <c:pt idx="131">
                  <c:v>-2.9719401963181149E-2</c:v>
                </c:pt>
                <c:pt idx="132">
                  <c:v>-2.9719401963181149E-2</c:v>
                </c:pt>
                <c:pt idx="133">
                  <c:v>-2.9642710567090381E-2</c:v>
                </c:pt>
                <c:pt idx="134">
                  <c:v>-2.9590122181199576E-2</c:v>
                </c:pt>
                <c:pt idx="135">
                  <c:v>-2.956601917099962E-2</c:v>
                </c:pt>
                <c:pt idx="136">
                  <c:v>-2.956601917099962E-2</c:v>
                </c:pt>
                <c:pt idx="137">
                  <c:v>-2.956601917099962E-2</c:v>
                </c:pt>
                <c:pt idx="138">
                  <c:v>-2.956601917099962E-2</c:v>
                </c:pt>
                <c:pt idx="139">
                  <c:v>-2.9550680891781467E-2</c:v>
                </c:pt>
                <c:pt idx="140">
                  <c:v>-2.9467415947454351E-2</c:v>
                </c:pt>
                <c:pt idx="141">
                  <c:v>-2.9397298099599938E-2</c:v>
                </c:pt>
                <c:pt idx="142">
                  <c:v>-2.8588751666528741E-2</c:v>
                </c:pt>
                <c:pt idx="143">
                  <c:v>-2.8573413387310589E-2</c:v>
                </c:pt>
                <c:pt idx="144">
                  <c:v>-2.8503295539456176E-2</c:v>
                </c:pt>
                <c:pt idx="145">
                  <c:v>-2.8466045432783516E-2</c:v>
                </c:pt>
                <c:pt idx="146">
                  <c:v>-2.8374015757474603E-2</c:v>
                </c:pt>
                <c:pt idx="147">
                  <c:v>-2.8281986082165683E-2</c:v>
                </c:pt>
                <c:pt idx="148">
                  <c:v>-2.8281986082165683E-2</c:v>
                </c:pt>
                <c:pt idx="149">
                  <c:v>-2.8211868234311269E-2</c:v>
                </c:pt>
                <c:pt idx="150">
                  <c:v>-2.7326630405149311E-2</c:v>
                </c:pt>
                <c:pt idx="151">
                  <c:v>-2.7326630405149311E-2</c:v>
                </c:pt>
                <c:pt idx="152">
                  <c:v>-2.7326630405149311E-2</c:v>
                </c:pt>
                <c:pt idx="153">
                  <c:v>-2.7188585892185934E-2</c:v>
                </c:pt>
                <c:pt idx="154">
                  <c:v>-2.7035203100004405E-2</c:v>
                </c:pt>
                <c:pt idx="155">
                  <c:v>-2.6318686342242128E-2</c:v>
                </c:pt>
                <c:pt idx="156">
                  <c:v>-2.621789193595141E-2</c:v>
                </c:pt>
                <c:pt idx="157">
                  <c:v>-2.6195980108496903E-2</c:v>
                </c:pt>
                <c:pt idx="158">
                  <c:v>-2.6149965270842446E-2</c:v>
                </c:pt>
                <c:pt idx="159">
                  <c:v>-2.6134626991624294E-2</c:v>
                </c:pt>
                <c:pt idx="160">
                  <c:v>-2.610395043318799E-2</c:v>
                </c:pt>
                <c:pt idx="161">
                  <c:v>-2.6095185702206185E-2</c:v>
                </c:pt>
                <c:pt idx="162">
                  <c:v>-2.5225286152262379E-2</c:v>
                </c:pt>
                <c:pt idx="163">
                  <c:v>-2.5148594756171615E-2</c:v>
                </c:pt>
                <c:pt idx="164">
                  <c:v>-2.5142021207935263E-2</c:v>
                </c:pt>
                <c:pt idx="165">
                  <c:v>-2.5142021207935263E-2</c:v>
                </c:pt>
                <c:pt idx="166">
                  <c:v>-2.5133256476953462E-2</c:v>
                </c:pt>
                <c:pt idx="167">
                  <c:v>-2.511791819773531E-2</c:v>
                </c:pt>
                <c:pt idx="168">
                  <c:v>-2.4872505730244864E-2</c:v>
                </c:pt>
                <c:pt idx="169">
                  <c:v>-2.4826490892590404E-2</c:v>
                </c:pt>
                <c:pt idx="170">
                  <c:v>-2.4811152613372252E-2</c:v>
                </c:pt>
                <c:pt idx="171">
                  <c:v>-2.4048621017955515E-2</c:v>
                </c:pt>
                <c:pt idx="172">
                  <c:v>-2.2970559107193918E-2</c:v>
                </c:pt>
                <c:pt idx="173">
                  <c:v>-2.2955220827975766E-2</c:v>
                </c:pt>
                <c:pt idx="174">
                  <c:v>-2.2924544269539458E-2</c:v>
                </c:pt>
                <c:pt idx="175">
                  <c:v>-2.2878529431885002E-2</c:v>
                </c:pt>
                <c:pt idx="176">
                  <c:v>-2.2878529431885002E-2</c:v>
                </c:pt>
                <c:pt idx="177">
                  <c:v>-2.2878529431885002E-2</c:v>
                </c:pt>
                <c:pt idx="178">
                  <c:v>-2.2878529431885002E-2</c:v>
                </c:pt>
                <c:pt idx="179">
                  <c:v>-2.2878529431885002E-2</c:v>
                </c:pt>
                <c:pt idx="180">
                  <c:v>-2.2847852873448694E-2</c:v>
                </c:pt>
                <c:pt idx="181">
                  <c:v>-2.2786499756576085E-2</c:v>
                </c:pt>
                <c:pt idx="182">
                  <c:v>-2.2687896533030816E-2</c:v>
                </c:pt>
                <c:pt idx="183">
                  <c:v>-2.1885923648195971E-2</c:v>
                </c:pt>
                <c:pt idx="184">
                  <c:v>-2.1824570531323358E-2</c:v>
                </c:pt>
                <c:pt idx="185">
                  <c:v>-2.1824570531323358E-2</c:v>
                </c:pt>
                <c:pt idx="186">
                  <c:v>-2.1824570531323358E-2</c:v>
                </c:pt>
                <c:pt idx="187">
                  <c:v>-2.1778555693668902E-2</c:v>
                </c:pt>
                <c:pt idx="188">
                  <c:v>-2.1701864297578137E-2</c:v>
                </c:pt>
                <c:pt idx="189">
                  <c:v>-2.160983462226922E-2</c:v>
                </c:pt>
                <c:pt idx="190">
                  <c:v>-2.1579158063832916E-2</c:v>
                </c:pt>
                <c:pt idx="191">
                  <c:v>-2.133374559634247E-2</c:v>
                </c:pt>
                <c:pt idx="192">
                  <c:v>-2.0770611630761718E-2</c:v>
                </c:pt>
                <c:pt idx="193">
                  <c:v>-2.0678581955452802E-2</c:v>
                </c:pt>
                <c:pt idx="194">
                  <c:v>-2.0678581955452802E-2</c:v>
                </c:pt>
                <c:pt idx="195">
                  <c:v>-2.0678581955452802E-2</c:v>
                </c:pt>
                <c:pt idx="196">
                  <c:v>-2.0654478945252845E-2</c:v>
                </c:pt>
                <c:pt idx="197">
                  <c:v>-2.0617228838580189E-2</c:v>
                </c:pt>
                <c:pt idx="198">
                  <c:v>-2.0501096153071319E-2</c:v>
                </c:pt>
                <c:pt idx="199">
                  <c:v>-2.0332375081671638E-2</c:v>
                </c:pt>
                <c:pt idx="200">
                  <c:v>-1.9738564557654579E-2</c:v>
                </c:pt>
                <c:pt idx="201">
                  <c:v>-1.9508490369382289E-2</c:v>
                </c:pt>
                <c:pt idx="202">
                  <c:v>-1.9508490369382289E-2</c:v>
                </c:pt>
                <c:pt idx="203">
                  <c:v>-1.9508490369382289E-2</c:v>
                </c:pt>
                <c:pt idx="204">
                  <c:v>-1.9508490369382289E-2</c:v>
                </c:pt>
                <c:pt idx="205">
                  <c:v>-1.9493152090164133E-2</c:v>
                </c:pt>
                <c:pt idx="206">
                  <c:v>-1.9493152090164133E-2</c:v>
                </c:pt>
                <c:pt idx="207">
                  <c:v>-1.9493152090164133E-2</c:v>
                </c:pt>
                <c:pt idx="208">
                  <c:v>-1.9493152090164133E-2</c:v>
                </c:pt>
                <c:pt idx="209">
                  <c:v>-1.9493152090164133E-2</c:v>
                </c:pt>
                <c:pt idx="210">
                  <c:v>-1.8277045666439163E-2</c:v>
                </c:pt>
                <c:pt idx="211">
                  <c:v>-1.7345792999622744E-2</c:v>
                </c:pt>
                <c:pt idx="212">
                  <c:v>-1.7330454720404592E-2</c:v>
                </c:pt>
                <c:pt idx="213">
                  <c:v>-1.7315116441186437E-2</c:v>
                </c:pt>
                <c:pt idx="214">
                  <c:v>-1.7315116441186437E-2</c:v>
                </c:pt>
                <c:pt idx="215">
                  <c:v>-1.7315116441186437E-2</c:v>
                </c:pt>
                <c:pt idx="216">
                  <c:v>-1.7315116441186437E-2</c:v>
                </c:pt>
                <c:pt idx="217">
                  <c:v>-1.7315116441186437E-2</c:v>
                </c:pt>
                <c:pt idx="218">
                  <c:v>-1.7315116441186437E-2</c:v>
                </c:pt>
                <c:pt idx="219">
                  <c:v>-1.7299778161968284E-2</c:v>
                </c:pt>
                <c:pt idx="220">
                  <c:v>-1.7299778161968284E-2</c:v>
                </c:pt>
                <c:pt idx="221">
                  <c:v>-1.7299778161968284E-2</c:v>
                </c:pt>
                <c:pt idx="222">
                  <c:v>-1.7253763324313828E-2</c:v>
                </c:pt>
                <c:pt idx="223">
                  <c:v>-1.7085042252914146E-2</c:v>
                </c:pt>
                <c:pt idx="224">
                  <c:v>-1.7069703973695994E-2</c:v>
                </c:pt>
                <c:pt idx="225">
                  <c:v>-1.6993012577605229E-2</c:v>
                </c:pt>
                <c:pt idx="226">
                  <c:v>-1.6230480982188489E-2</c:v>
                </c:pt>
                <c:pt idx="227">
                  <c:v>-1.6175701413552231E-2</c:v>
                </c:pt>
                <c:pt idx="228">
                  <c:v>-1.6037656900588854E-2</c:v>
                </c:pt>
                <c:pt idx="229">
                  <c:v>-1.5290463584390269E-2</c:v>
                </c:pt>
                <c:pt idx="230">
                  <c:v>-1.5045051116899823E-2</c:v>
                </c:pt>
                <c:pt idx="231">
                  <c:v>-1.4937683162372754E-2</c:v>
                </c:pt>
                <c:pt idx="232">
                  <c:v>-1.4937683162372754E-2</c:v>
                </c:pt>
                <c:pt idx="233">
                  <c:v>-1.486099176628199E-2</c:v>
                </c:pt>
                <c:pt idx="234">
                  <c:v>-1.4615579298791547E-2</c:v>
                </c:pt>
                <c:pt idx="235">
                  <c:v>-1.2558058700813623E-2</c:v>
                </c:pt>
                <c:pt idx="236">
                  <c:v>-1.2529573325122768E-2</c:v>
                </c:pt>
                <c:pt idx="237">
                  <c:v>-1.0627626702071818E-2</c:v>
                </c:pt>
                <c:pt idx="238">
                  <c:v>-1.0627626702071818E-2</c:v>
                </c:pt>
                <c:pt idx="239">
                  <c:v>-1.0627626702071818E-2</c:v>
                </c:pt>
                <c:pt idx="240">
                  <c:v>-1.0627626702071818E-2</c:v>
                </c:pt>
                <c:pt idx="241">
                  <c:v>-1.0627626702071818E-2</c:v>
                </c:pt>
                <c:pt idx="242">
                  <c:v>-1.0627626702071818E-2</c:v>
                </c:pt>
                <c:pt idx="243">
                  <c:v>-1.0627626702071818E-2</c:v>
                </c:pt>
                <c:pt idx="244">
                  <c:v>-1.0627626702071818E-2</c:v>
                </c:pt>
                <c:pt idx="245">
                  <c:v>-1.0627626702071818E-2</c:v>
                </c:pt>
                <c:pt idx="246">
                  <c:v>-1.0627626702071818E-2</c:v>
                </c:pt>
                <c:pt idx="247">
                  <c:v>-1.0504920468326597E-2</c:v>
                </c:pt>
                <c:pt idx="248">
                  <c:v>-1.0366875955363222E-2</c:v>
                </c:pt>
                <c:pt idx="249">
                  <c:v>-9.6065355426919342E-3</c:v>
                </c:pt>
                <c:pt idx="250">
                  <c:v>-9.3633142579469392E-3</c:v>
                </c:pt>
                <c:pt idx="251">
                  <c:v>-9.2581374861653212E-3</c:v>
                </c:pt>
                <c:pt idx="252">
                  <c:v>-8.166928478931022E-3</c:v>
                </c:pt>
                <c:pt idx="253">
                  <c:v>-7.9894426765495397E-3</c:v>
                </c:pt>
                <c:pt idx="254">
                  <c:v>-7.1787050607328914E-3</c:v>
                </c:pt>
                <c:pt idx="255">
                  <c:v>-7.1502196850420363E-3</c:v>
                </c:pt>
                <c:pt idx="256">
                  <c:v>-7.1502196850420363E-3</c:v>
                </c:pt>
                <c:pt idx="257">
                  <c:v>-7.1502196850420363E-3</c:v>
                </c:pt>
                <c:pt idx="258">
                  <c:v>-7.1042048473875779E-3</c:v>
                </c:pt>
                <c:pt idx="259">
                  <c:v>-5.9647898197533709E-3</c:v>
                </c:pt>
                <c:pt idx="260">
                  <c:v>-5.8727601444444541E-3</c:v>
                </c:pt>
                <c:pt idx="261">
                  <c:v>-5.8727601444444541E-3</c:v>
                </c:pt>
                <c:pt idx="262">
                  <c:v>-4.7267715685738957E-3</c:v>
                </c:pt>
                <c:pt idx="263">
                  <c:v>-3.830577825684682E-3</c:v>
                </c:pt>
                <c:pt idx="264">
                  <c:v>-1.4202768056892435E-3</c:v>
                </c:pt>
                <c:pt idx="265">
                  <c:v>-3.8384736709120432E-4</c:v>
                </c:pt>
                <c:pt idx="266">
                  <c:v>-3.7179586199122695E-4</c:v>
                </c:pt>
                <c:pt idx="267">
                  <c:v>-3.3673693806402123E-4</c:v>
                </c:pt>
                <c:pt idx="268">
                  <c:v>8.1472959467016395E-4</c:v>
                </c:pt>
                <c:pt idx="269">
                  <c:v>1.7196880685411788E-3</c:v>
                </c:pt>
                <c:pt idx="270">
                  <c:v>1.7317395736411558E-3</c:v>
                </c:pt>
                <c:pt idx="271">
                  <c:v>1.8248648403227977E-3</c:v>
                </c:pt>
                <c:pt idx="272">
                  <c:v>2.8919708373571422E-3</c:v>
                </c:pt>
                <c:pt idx="273">
                  <c:v>2.996052017766036E-3</c:v>
                </c:pt>
                <c:pt idx="274">
                  <c:v>4.0313858649913496E-3</c:v>
                </c:pt>
                <c:pt idx="275">
                  <c:v>4.0609668320549302E-3</c:v>
                </c:pt>
                <c:pt idx="276">
                  <c:v>4.0609668320549302E-3</c:v>
                </c:pt>
                <c:pt idx="277">
                  <c:v>4.0609668320549302E-3</c:v>
                </c:pt>
                <c:pt idx="278">
                  <c:v>5.098491862025694E-3</c:v>
                </c:pt>
                <c:pt idx="279">
                  <c:v>5.1905215373346109E-3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B3-47FD-B010-38854B5B6963}"/>
            </c:ext>
          </c:extLst>
        </c:ser>
        <c:ser>
          <c:idx val="6"/>
          <c:order val="6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2'!$P$21:$P$300</c:f>
              <c:numCache>
                <c:formatCode>General</c:formatCode>
                <c:ptCount val="280"/>
                <c:pt idx="0">
                  <c:v>0.1429002952172819</c:v>
                </c:pt>
                <c:pt idx="1">
                  <c:v>0.14266690528378764</c:v>
                </c:pt>
                <c:pt idx="2">
                  <c:v>0.14093726207802887</c:v>
                </c:pt>
                <c:pt idx="3">
                  <c:v>0.1377497310685252</c:v>
                </c:pt>
                <c:pt idx="4">
                  <c:v>0.13771456272238222</c:v>
                </c:pt>
                <c:pt idx="5">
                  <c:v>0.13587302023344128</c:v>
                </c:pt>
                <c:pt idx="6">
                  <c:v>0.13580588066353197</c:v>
                </c:pt>
                <c:pt idx="7">
                  <c:v>0.13471566193309992</c:v>
                </c:pt>
                <c:pt idx="8">
                  <c:v>0.13470607056597</c:v>
                </c:pt>
                <c:pt idx="9">
                  <c:v>0.13467090221982703</c:v>
                </c:pt>
                <c:pt idx="10">
                  <c:v>0.13459417128278783</c:v>
                </c:pt>
                <c:pt idx="11">
                  <c:v>0.13457179142615139</c:v>
                </c:pt>
                <c:pt idx="12">
                  <c:v>0.13454941156951497</c:v>
                </c:pt>
                <c:pt idx="13">
                  <c:v>0.13453662308000844</c:v>
                </c:pt>
                <c:pt idx="14">
                  <c:v>0.13431282451364407</c:v>
                </c:pt>
                <c:pt idx="15">
                  <c:v>0.11849985723881436</c:v>
                </c:pt>
                <c:pt idx="16">
                  <c:v>0.10983565559813734</c:v>
                </c:pt>
                <c:pt idx="17">
                  <c:v>0.10834259944824945</c:v>
                </c:pt>
                <c:pt idx="18">
                  <c:v>0.10820832030843083</c:v>
                </c:pt>
                <c:pt idx="19">
                  <c:v>0.10674723538230929</c:v>
                </c:pt>
                <c:pt idx="20">
                  <c:v>0.10527655908905784</c:v>
                </c:pt>
                <c:pt idx="21">
                  <c:v>0.10514227994923922</c:v>
                </c:pt>
                <c:pt idx="22">
                  <c:v>0.10359167559657194</c:v>
                </c:pt>
                <c:pt idx="23">
                  <c:v>0.10356929573993549</c:v>
                </c:pt>
                <c:pt idx="24">
                  <c:v>0.10323359789038897</c:v>
                </c:pt>
                <c:pt idx="25">
                  <c:v>0.10198672016350187</c:v>
                </c:pt>
                <c:pt idx="26">
                  <c:v>0.10185244102368327</c:v>
                </c:pt>
                <c:pt idx="27">
                  <c:v>0.10026986544724964</c:v>
                </c:pt>
                <c:pt idx="28">
                  <c:v>0.10026986544724964</c:v>
                </c:pt>
                <c:pt idx="29">
                  <c:v>0.1001899373878338</c:v>
                </c:pt>
                <c:pt idx="30">
                  <c:v>9.8473082671581558E-2</c:v>
                </c:pt>
                <c:pt idx="31">
                  <c:v>9.8294043818490079E-2</c:v>
                </c:pt>
                <c:pt idx="32">
                  <c:v>9.6855338749004954E-2</c:v>
                </c:pt>
                <c:pt idx="33">
                  <c:v>9.5250383315934897E-2</c:v>
                </c:pt>
                <c:pt idx="34">
                  <c:v>9.0512247953763919E-2</c:v>
                </c:pt>
                <c:pt idx="35">
                  <c:v>9.0512247953763919E-2</c:v>
                </c:pt>
                <c:pt idx="36">
                  <c:v>9.0512247953763919E-2</c:v>
                </c:pt>
                <c:pt idx="37">
                  <c:v>8.8804984604641576E-2</c:v>
                </c:pt>
                <c:pt idx="38">
                  <c:v>8.3708771536287641E-2</c:v>
                </c:pt>
                <c:pt idx="39">
                  <c:v>7.5636037535287831E-2</c:v>
                </c:pt>
                <c:pt idx="40">
                  <c:v>7.5367479255650613E-2</c:v>
                </c:pt>
                <c:pt idx="41">
                  <c:v>7.5367479255650613E-2</c:v>
                </c:pt>
                <c:pt idx="42">
                  <c:v>7.5367479255650613E-2</c:v>
                </c:pt>
                <c:pt idx="43">
                  <c:v>7.4197332465802707E-2</c:v>
                </c:pt>
                <c:pt idx="44">
                  <c:v>7.4197332465802707E-2</c:v>
                </c:pt>
                <c:pt idx="45">
                  <c:v>7.4197332465802707E-2</c:v>
                </c:pt>
                <c:pt idx="46">
                  <c:v>7.3951154042801934E-2</c:v>
                </c:pt>
                <c:pt idx="47">
                  <c:v>7.0853142459843976E-2</c:v>
                </c:pt>
                <c:pt idx="48">
                  <c:v>7.0741243176661806E-2</c:v>
                </c:pt>
                <c:pt idx="49">
                  <c:v>7.0303237411063008E-2</c:v>
                </c:pt>
                <c:pt idx="50">
                  <c:v>7.0216915106893901E-2</c:v>
                </c:pt>
                <c:pt idx="51">
                  <c:v>6.928015825054025E-2</c:v>
                </c:pt>
                <c:pt idx="52">
                  <c:v>6.9133090621215101E-2</c:v>
                </c:pt>
                <c:pt idx="53">
                  <c:v>6.9065951051305807E-2</c:v>
                </c:pt>
                <c:pt idx="54">
                  <c:v>6.8787801404538676E-2</c:v>
                </c:pt>
                <c:pt idx="55">
                  <c:v>6.8787801404538676E-2</c:v>
                </c:pt>
                <c:pt idx="56">
                  <c:v>6.8787801404538676E-2</c:v>
                </c:pt>
                <c:pt idx="57">
                  <c:v>6.8698281977992937E-2</c:v>
                </c:pt>
                <c:pt idx="58">
                  <c:v>6.8698281977992937E-2</c:v>
                </c:pt>
                <c:pt idx="59">
                  <c:v>6.85799884500575E-2</c:v>
                </c:pt>
                <c:pt idx="60">
                  <c:v>6.6102218608166466E-2</c:v>
                </c:pt>
                <c:pt idx="61">
                  <c:v>6.5900799898438556E-2</c:v>
                </c:pt>
                <c:pt idx="62">
                  <c:v>6.587842004180211E-2</c:v>
                </c:pt>
                <c:pt idx="63">
                  <c:v>6.56770013320742E-2</c:v>
                </c:pt>
                <c:pt idx="64">
                  <c:v>6.5306135136384696E-2</c:v>
                </c:pt>
                <c:pt idx="65">
                  <c:v>6.4497263175096395E-2</c:v>
                </c:pt>
                <c:pt idx="66">
                  <c:v>6.4474883318459963E-2</c:v>
                </c:pt>
                <c:pt idx="67">
                  <c:v>6.4327815689134815E-2</c:v>
                </c:pt>
                <c:pt idx="68">
                  <c:v>6.4148776836043336E-2</c:v>
                </c:pt>
                <c:pt idx="69">
                  <c:v>6.4036877552861166E-2</c:v>
                </c:pt>
                <c:pt idx="70">
                  <c:v>6.3701179703314639E-2</c:v>
                </c:pt>
                <c:pt idx="71">
                  <c:v>6.3669208479548295E-2</c:v>
                </c:pt>
                <c:pt idx="72">
                  <c:v>6.3148077532157024E-2</c:v>
                </c:pt>
                <c:pt idx="73">
                  <c:v>6.2789999825974066E-2</c:v>
                </c:pt>
                <c:pt idx="74">
                  <c:v>6.2700480399428327E-2</c:v>
                </c:pt>
                <c:pt idx="75">
                  <c:v>6.2208123553426753E-2</c:v>
                </c:pt>
                <c:pt idx="76">
                  <c:v>6.1015596906942422E-2</c:v>
                </c:pt>
                <c:pt idx="77">
                  <c:v>6.1006005539812523E-2</c:v>
                </c:pt>
                <c:pt idx="78">
                  <c:v>6.0948457337033121E-2</c:v>
                </c:pt>
                <c:pt idx="79">
                  <c:v>6.0948457337033121E-2</c:v>
                </c:pt>
                <c:pt idx="80">
                  <c:v>6.0903697623760251E-2</c:v>
                </c:pt>
                <c:pt idx="81">
                  <c:v>6.0881317767123813E-2</c:v>
                </c:pt>
                <c:pt idx="82">
                  <c:v>6.0881317767123813E-2</c:v>
                </c:pt>
                <c:pt idx="83">
                  <c:v>6.0858937910487382E-2</c:v>
                </c:pt>
                <c:pt idx="84">
                  <c:v>6.0858937910487382E-2</c:v>
                </c:pt>
                <c:pt idx="85">
                  <c:v>6.0804586830084606E-2</c:v>
                </c:pt>
                <c:pt idx="86">
                  <c:v>6.0804586830084606E-2</c:v>
                </c:pt>
                <c:pt idx="87">
                  <c:v>6.0804586830084606E-2</c:v>
                </c:pt>
                <c:pt idx="88">
                  <c:v>6.0769418483941635E-2</c:v>
                </c:pt>
                <c:pt idx="89">
                  <c:v>6.0724658770668766E-2</c:v>
                </c:pt>
                <c:pt idx="90">
                  <c:v>5.9746339323418891E-2</c:v>
                </c:pt>
                <c:pt idx="91">
                  <c:v>5.9500160900418105E-2</c:v>
                </c:pt>
                <c:pt idx="92">
                  <c:v>5.9477781043781666E-2</c:v>
                </c:pt>
                <c:pt idx="93">
                  <c:v>5.9365881760599495E-2</c:v>
                </c:pt>
                <c:pt idx="94">
                  <c:v>5.9276362334053749E-2</c:v>
                </c:pt>
                <c:pt idx="95">
                  <c:v>5.9276362334053749E-2</c:v>
                </c:pt>
                <c:pt idx="96">
                  <c:v>5.9209222764144448E-2</c:v>
                </c:pt>
                <c:pt idx="97">
                  <c:v>5.8918284627870791E-2</c:v>
                </c:pt>
                <c:pt idx="98">
                  <c:v>5.8851145057961483E-2</c:v>
                </c:pt>
                <c:pt idx="99">
                  <c:v>5.8851145057961483E-2</c:v>
                </c:pt>
                <c:pt idx="100">
                  <c:v>5.8761625631415744E-2</c:v>
                </c:pt>
                <c:pt idx="101">
                  <c:v>5.790479683447794E-2</c:v>
                </c:pt>
                <c:pt idx="102">
                  <c:v>5.7703378124750029E-2</c:v>
                </c:pt>
                <c:pt idx="103">
                  <c:v>5.7671406900983692E-2</c:v>
                </c:pt>
                <c:pt idx="104">
                  <c:v>5.7501959415022112E-2</c:v>
                </c:pt>
                <c:pt idx="105">
                  <c:v>5.7469988191255775E-2</c:v>
                </c:pt>
                <c:pt idx="106">
                  <c:v>5.7434819845112804E-2</c:v>
                </c:pt>
                <c:pt idx="107">
                  <c:v>5.7367680275203496E-2</c:v>
                </c:pt>
                <c:pt idx="108">
                  <c:v>5.6187942118225705E-2</c:v>
                </c:pt>
                <c:pt idx="109">
                  <c:v>5.6098422691679965E-2</c:v>
                </c:pt>
                <c:pt idx="110">
                  <c:v>5.6076042835043527E-2</c:v>
                </c:pt>
                <c:pt idx="111">
                  <c:v>5.5941763695224918E-2</c:v>
                </c:pt>
                <c:pt idx="112">
                  <c:v>5.5941763695224918E-2</c:v>
                </c:pt>
                <c:pt idx="113">
                  <c:v>5.5897003981952048E-2</c:v>
                </c:pt>
                <c:pt idx="114">
                  <c:v>5.5740344985497001E-2</c:v>
                </c:pt>
                <c:pt idx="115">
                  <c:v>5.4650126255064949E-2</c:v>
                </c:pt>
                <c:pt idx="116">
                  <c:v>5.4605366541792079E-2</c:v>
                </c:pt>
                <c:pt idx="117">
                  <c:v>5.4493467258609901E-2</c:v>
                </c:pt>
                <c:pt idx="118">
                  <c:v>5.4493467258609901E-2</c:v>
                </c:pt>
                <c:pt idx="119">
                  <c:v>5.4493467258609901E-2</c:v>
                </c:pt>
                <c:pt idx="120">
                  <c:v>5.439115934255763E-2</c:v>
                </c:pt>
                <c:pt idx="121">
                  <c:v>5.438156797542773E-2</c:v>
                </c:pt>
                <c:pt idx="122">
                  <c:v>5.4279260059375452E-2</c:v>
                </c:pt>
                <c:pt idx="123">
                  <c:v>5.4279260059375452E-2</c:v>
                </c:pt>
                <c:pt idx="124">
                  <c:v>5.425688020273902E-2</c:v>
                </c:pt>
                <c:pt idx="125">
                  <c:v>5.4247288835609114E-2</c:v>
                </c:pt>
                <c:pt idx="126">
                  <c:v>5.4247288835609114E-2</c:v>
                </c:pt>
                <c:pt idx="127">
                  <c:v>5.4247288835609114E-2</c:v>
                </c:pt>
                <c:pt idx="128">
                  <c:v>5.4144980919556843E-2</c:v>
                </c:pt>
                <c:pt idx="129">
                  <c:v>5.4077841349647535E-2</c:v>
                </c:pt>
                <c:pt idx="130">
                  <c:v>5.4068249982517635E-2</c:v>
                </c:pt>
                <c:pt idx="131">
                  <c:v>5.2987622619215483E-2</c:v>
                </c:pt>
                <c:pt idx="132">
                  <c:v>5.2987622619215483E-2</c:v>
                </c:pt>
                <c:pt idx="133">
                  <c:v>5.2875723336033305E-2</c:v>
                </c:pt>
                <c:pt idx="134">
                  <c:v>5.2798992398994098E-2</c:v>
                </c:pt>
                <c:pt idx="135">
                  <c:v>5.2763824052851134E-2</c:v>
                </c:pt>
                <c:pt idx="136">
                  <c:v>5.2763824052851134E-2</c:v>
                </c:pt>
                <c:pt idx="137">
                  <c:v>5.2763824052851134E-2</c:v>
                </c:pt>
                <c:pt idx="138">
                  <c:v>5.2763824052851134E-2</c:v>
                </c:pt>
                <c:pt idx="139">
                  <c:v>5.2741444196214696E-2</c:v>
                </c:pt>
                <c:pt idx="140">
                  <c:v>5.2619953545902619E-2</c:v>
                </c:pt>
                <c:pt idx="141">
                  <c:v>5.2517645629850347E-2</c:v>
                </c:pt>
                <c:pt idx="142">
                  <c:v>5.1337907472872549E-2</c:v>
                </c:pt>
                <c:pt idx="143">
                  <c:v>5.1315527616236117E-2</c:v>
                </c:pt>
                <c:pt idx="144">
                  <c:v>5.1213219700183839E-2</c:v>
                </c:pt>
                <c:pt idx="145">
                  <c:v>5.115886861978107E-2</c:v>
                </c:pt>
                <c:pt idx="146">
                  <c:v>5.1024589479962461E-2</c:v>
                </c:pt>
                <c:pt idx="147">
                  <c:v>5.0890310340143845E-2</c:v>
                </c:pt>
                <c:pt idx="148">
                  <c:v>5.0890310340143845E-2</c:v>
                </c:pt>
                <c:pt idx="149">
                  <c:v>5.0788002424091573E-2</c:v>
                </c:pt>
                <c:pt idx="150">
                  <c:v>4.9496364983931604E-2</c:v>
                </c:pt>
                <c:pt idx="151">
                  <c:v>4.9496364983931604E-2</c:v>
                </c:pt>
                <c:pt idx="152">
                  <c:v>4.9496364983931604E-2</c:v>
                </c:pt>
                <c:pt idx="153">
                  <c:v>4.9294946274203687E-2</c:v>
                </c:pt>
                <c:pt idx="154">
                  <c:v>4.9071147707839338E-2</c:v>
                </c:pt>
                <c:pt idx="155">
                  <c:v>4.8025688690680149E-2</c:v>
                </c:pt>
                <c:pt idx="156">
                  <c:v>4.7878621061355008E-2</c:v>
                </c:pt>
                <c:pt idx="157">
                  <c:v>4.784664983758867E-2</c:v>
                </c:pt>
                <c:pt idx="158">
                  <c:v>4.7779510267679362E-2</c:v>
                </c:pt>
                <c:pt idx="159">
                  <c:v>4.7757130411042931E-2</c:v>
                </c:pt>
                <c:pt idx="160">
                  <c:v>4.7712370697770061E-2</c:v>
                </c:pt>
                <c:pt idx="161">
                  <c:v>4.7699582208263529E-2</c:v>
                </c:pt>
                <c:pt idx="162">
                  <c:v>4.6430324624739991E-2</c:v>
                </c:pt>
                <c:pt idx="163">
                  <c:v>4.6318425341557813E-2</c:v>
                </c:pt>
                <c:pt idx="164">
                  <c:v>4.6308833974427914E-2</c:v>
                </c:pt>
                <c:pt idx="165">
                  <c:v>4.6308833974427914E-2</c:v>
                </c:pt>
                <c:pt idx="166">
                  <c:v>4.6296045484921382E-2</c:v>
                </c:pt>
                <c:pt idx="167">
                  <c:v>4.6273665628284943E-2</c:v>
                </c:pt>
                <c:pt idx="168">
                  <c:v>4.5915587922101986E-2</c:v>
                </c:pt>
                <c:pt idx="169">
                  <c:v>4.5848448352192678E-2</c:v>
                </c:pt>
                <c:pt idx="170">
                  <c:v>4.5826068495556239E-2</c:v>
                </c:pt>
                <c:pt idx="171">
                  <c:v>4.4713469908487756E-2</c:v>
                </c:pt>
                <c:pt idx="172">
                  <c:v>4.3140485699184029E-2</c:v>
                </c:pt>
                <c:pt idx="173">
                  <c:v>4.3118105842547591E-2</c:v>
                </c:pt>
                <c:pt idx="174">
                  <c:v>4.3073346129274721E-2</c:v>
                </c:pt>
                <c:pt idx="175">
                  <c:v>4.3006206559365413E-2</c:v>
                </c:pt>
                <c:pt idx="176">
                  <c:v>4.3006206559365413E-2</c:v>
                </c:pt>
                <c:pt idx="177">
                  <c:v>4.3006206559365413E-2</c:v>
                </c:pt>
                <c:pt idx="178">
                  <c:v>4.3006206559365413E-2</c:v>
                </c:pt>
                <c:pt idx="179">
                  <c:v>4.3006206559365413E-2</c:v>
                </c:pt>
                <c:pt idx="180">
                  <c:v>4.2961446846092544E-2</c:v>
                </c:pt>
                <c:pt idx="181">
                  <c:v>4.2871927419546804E-2</c:v>
                </c:pt>
                <c:pt idx="182">
                  <c:v>4.2728056912598296E-2</c:v>
                </c:pt>
                <c:pt idx="183">
                  <c:v>4.1557910122750404E-2</c:v>
                </c:pt>
                <c:pt idx="184">
                  <c:v>4.1468390696204657E-2</c:v>
                </c:pt>
                <c:pt idx="185">
                  <c:v>4.1468390696204657E-2</c:v>
                </c:pt>
                <c:pt idx="186">
                  <c:v>4.1468390696204657E-2</c:v>
                </c:pt>
                <c:pt idx="187">
                  <c:v>4.1401251126295356E-2</c:v>
                </c:pt>
                <c:pt idx="188">
                  <c:v>4.1289351843113178E-2</c:v>
                </c:pt>
                <c:pt idx="189">
                  <c:v>4.1155072703294569E-2</c:v>
                </c:pt>
                <c:pt idx="190">
                  <c:v>4.11103129900217E-2</c:v>
                </c:pt>
                <c:pt idx="191">
                  <c:v>4.0752235283838735E-2</c:v>
                </c:pt>
                <c:pt idx="192">
                  <c:v>3.9930574833043901E-2</c:v>
                </c:pt>
                <c:pt idx="193">
                  <c:v>3.9796295693225292E-2</c:v>
                </c:pt>
                <c:pt idx="194">
                  <c:v>3.9796295693225292E-2</c:v>
                </c:pt>
                <c:pt idx="195">
                  <c:v>3.9796295693225292E-2</c:v>
                </c:pt>
                <c:pt idx="196">
                  <c:v>3.9761127347082321E-2</c:v>
                </c:pt>
                <c:pt idx="197">
                  <c:v>3.9706776266679553E-2</c:v>
                </c:pt>
                <c:pt idx="198">
                  <c:v>3.9537328780717973E-2</c:v>
                </c:pt>
                <c:pt idx="199">
                  <c:v>3.9291150357717186E-2</c:v>
                </c:pt>
                <c:pt idx="200">
                  <c:v>3.8424730193649483E-2</c:v>
                </c:pt>
                <c:pt idx="201">
                  <c:v>3.8089032344102956E-2</c:v>
                </c:pt>
                <c:pt idx="202">
                  <c:v>3.8089032344102956E-2</c:v>
                </c:pt>
                <c:pt idx="203">
                  <c:v>3.8089032344102956E-2</c:v>
                </c:pt>
                <c:pt idx="204">
                  <c:v>3.8089032344102956E-2</c:v>
                </c:pt>
                <c:pt idx="205">
                  <c:v>3.8066652487466518E-2</c:v>
                </c:pt>
                <c:pt idx="206">
                  <c:v>3.8066652487466518E-2</c:v>
                </c:pt>
                <c:pt idx="207">
                  <c:v>3.8066652487466518E-2</c:v>
                </c:pt>
                <c:pt idx="208">
                  <c:v>3.8066652487466518E-2</c:v>
                </c:pt>
                <c:pt idx="209">
                  <c:v>3.8066652487466518E-2</c:v>
                </c:pt>
                <c:pt idx="210">
                  <c:v>3.6292249568434881E-2</c:v>
                </c:pt>
                <c:pt idx="211">
                  <c:v>3.4933472558365604E-2</c:v>
                </c:pt>
                <c:pt idx="212">
                  <c:v>3.4911092701729166E-2</c:v>
                </c:pt>
                <c:pt idx="213">
                  <c:v>3.4888712845092734E-2</c:v>
                </c:pt>
                <c:pt idx="214">
                  <c:v>3.4888712845092734E-2</c:v>
                </c:pt>
                <c:pt idx="215">
                  <c:v>3.4888712845092734E-2</c:v>
                </c:pt>
                <c:pt idx="216">
                  <c:v>3.4888712845092734E-2</c:v>
                </c:pt>
                <c:pt idx="217">
                  <c:v>3.4888712845092734E-2</c:v>
                </c:pt>
                <c:pt idx="218">
                  <c:v>3.4888712845092734E-2</c:v>
                </c:pt>
                <c:pt idx="219">
                  <c:v>3.4866332988456296E-2</c:v>
                </c:pt>
                <c:pt idx="220">
                  <c:v>3.4866332988456296E-2</c:v>
                </c:pt>
                <c:pt idx="221">
                  <c:v>3.4866332988456296E-2</c:v>
                </c:pt>
                <c:pt idx="222">
                  <c:v>3.4799193418546995E-2</c:v>
                </c:pt>
                <c:pt idx="223">
                  <c:v>3.4553014995546208E-2</c:v>
                </c:pt>
                <c:pt idx="224">
                  <c:v>3.453063513890977E-2</c:v>
                </c:pt>
                <c:pt idx="225">
                  <c:v>3.4418735855727599E-2</c:v>
                </c:pt>
                <c:pt idx="226">
                  <c:v>3.3306137268659108E-2</c:v>
                </c:pt>
                <c:pt idx="227">
                  <c:v>3.3226209209243268E-2</c:v>
                </c:pt>
                <c:pt idx="228">
                  <c:v>3.3024790499515351E-2</c:v>
                </c:pt>
                <c:pt idx="229">
                  <c:v>3.1934571769083292E-2</c:v>
                </c:pt>
                <c:pt idx="230">
                  <c:v>3.1576494062900334E-2</c:v>
                </c:pt>
                <c:pt idx="231">
                  <c:v>3.1419835066445287E-2</c:v>
                </c:pt>
                <c:pt idx="232">
                  <c:v>3.1419835066445287E-2</c:v>
                </c:pt>
                <c:pt idx="233">
                  <c:v>3.1307935783263109E-2</c:v>
                </c:pt>
                <c:pt idx="234">
                  <c:v>3.0949858077080152E-2</c:v>
                </c:pt>
                <c:pt idx="235">
                  <c:v>2.7947760165421207E-2</c:v>
                </c:pt>
                <c:pt idx="236">
                  <c:v>2.790619757452497E-2</c:v>
                </c:pt>
                <c:pt idx="237">
                  <c:v>2.513109535160702E-2</c:v>
                </c:pt>
                <c:pt idx="238">
                  <c:v>2.513109535160702E-2</c:v>
                </c:pt>
                <c:pt idx="239">
                  <c:v>2.513109535160702E-2</c:v>
                </c:pt>
                <c:pt idx="240">
                  <c:v>2.513109535160702E-2</c:v>
                </c:pt>
                <c:pt idx="241">
                  <c:v>2.513109535160702E-2</c:v>
                </c:pt>
                <c:pt idx="242">
                  <c:v>2.513109535160702E-2</c:v>
                </c:pt>
                <c:pt idx="243">
                  <c:v>2.513109535160702E-2</c:v>
                </c:pt>
                <c:pt idx="244">
                  <c:v>2.513109535160702E-2</c:v>
                </c:pt>
                <c:pt idx="245">
                  <c:v>2.513109535160702E-2</c:v>
                </c:pt>
                <c:pt idx="246">
                  <c:v>2.513109535160702E-2</c:v>
                </c:pt>
                <c:pt idx="247">
                  <c:v>2.4952056498515535E-2</c:v>
                </c:pt>
                <c:pt idx="248">
                  <c:v>2.4750637788787617E-2</c:v>
                </c:pt>
                <c:pt idx="249">
                  <c:v>2.3641236324095767E-2</c:v>
                </c:pt>
                <c:pt idx="250">
                  <c:v>2.3286355740289436E-2</c:v>
                </c:pt>
                <c:pt idx="251">
                  <c:v>2.3132893866211021E-2</c:v>
                </c:pt>
                <c:pt idx="252">
                  <c:v>2.1540726922647496E-2</c:v>
                </c:pt>
                <c:pt idx="253">
                  <c:v>2.1281760010140177E-2</c:v>
                </c:pt>
                <c:pt idx="254">
                  <c:v>2.0098824730785746E-2</c:v>
                </c:pt>
                <c:pt idx="255">
                  <c:v>2.0057262139889509E-2</c:v>
                </c:pt>
                <c:pt idx="256">
                  <c:v>2.0057262139889509E-2</c:v>
                </c:pt>
                <c:pt idx="257">
                  <c:v>2.0057262139889509E-2</c:v>
                </c:pt>
                <c:pt idx="258">
                  <c:v>1.9990122569980208E-2</c:v>
                </c:pt>
                <c:pt idx="259">
                  <c:v>1.8327618934130742E-2</c:v>
                </c:pt>
                <c:pt idx="260">
                  <c:v>1.8193339794312126E-2</c:v>
                </c:pt>
                <c:pt idx="261">
                  <c:v>1.8193339794312126E-2</c:v>
                </c:pt>
                <c:pt idx="262">
                  <c:v>1.6521244791332761E-2</c:v>
                </c:pt>
                <c:pt idx="263">
                  <c:v>1.5213621739289624E-2</c:v>
                </c:pt>
                <c:pt idx="264">
                  <c:v>1.1696787124992676E-2</c:v>
                </c:pt>
                <c:pt idx="265">
                  <c:v>1.0184548240844988E-2</c:v>
                </c:pt>
                <c:pt idx="266">
                  <c:v>1.0166964067773503E-2</c:v>
                </c:pt>
                <c:pt idx="267">
                  <c:v>1.0115810109747365E-2</c:v>
                </c:pt>
                <c:pt idx="268">
                  <c:v>8.4357223008264155E-3</c:v>
                </c:pt>
                <c:pt idx="269">
                  <c:v>7.1153107592767419E-3</c:v>
                </c:pt>
                <c:pt idx="270">
                  <c:v>7.0977265862052575E-3</c:v>
                </c:pt>
                <c:pt idx="271">
                  <c:v>6.9618488851983301E-3</c:v>
                </c:pt>
                <c:pt idx="272">
                  <c:v>5.4048502877777713E-3</c:v>
                </c:pt>
                <c:pt idx="273">
                  <c:v>5.2529869748876769E-3</c:v>
                </c:pt>
                <c:pt idx="274">
                  <c:v>3.7423466519283053E-3</c:v>
                </c:pt>
                <c:pt idx="275">
                  <c:v>3.6991854998437521E-3</c:v>
                </c:pt>
                <c:pt idx="276">
                  <c:v>3.6991854998437521E-3</c:v>
                </c:pt>
                <c:pt idx="277">
                  <c:v>3.6991854998437521E-3</c:v>
                </c:pt>
                <c:pt idx="278">
                  <c:v>2.1853480545077474E-3</c:v>
                </c:pt>
                <c:pt idx="279">
                  <c:v>2.0510689146891366E-3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B3-47FD-B010-38854B5B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4096"/>
        <c:axId val="1"/>
      </c:scatterChart>
      <c:valAx>
        <c:axId val="8693940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54708395206538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239302694136295E-3"/>
              <c:y val="0.31914893617021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409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686708860759493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4219409282701"/>
          <c:y val="0.11734229482996868"/>
          <c:w val="0.80116033755274263"/>
          <c:h val="0.6583609291829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3'!$H$21:$H$305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D4-485C-BB77-6BBFAF564EEA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3'!$I$21:$I$305</c:f>
              <c:numCache>
                <c:formatCode>General</c:formatCode>
                <c:ptCount val="285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D4-485C-BB77-6BBFAF564EEA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3'!$F$21:$F$3005</c:f>
              <c:numCache>
                <c:formatCode>General</c:formatCode>
                <c:ptCount val="29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3'!$J$21:$J$3005</c:f>
              <c:numCache>
                <c:formatCode>General</c:formatCode>
                <c:ptCount val="2985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D4-485C-BB77-6BBFAF564EEA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3'!$F$21:$F$3005</c:f>
              <c:numCache>
                <c:formatCode>General</c:formatCode>
                <c:ptCount val="29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3'!$K$21:$K$3005</c:f>
              <c:numCache>
                <c:formatCode>General</c:formatCode>
                <c:ptCount val="2985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  <c:pt idx="285">
                  <c:v>-1.6199999954551458E-3</c:v>
                </c:pt>
                <c:pt idx="286">
                  <c:v>-1.0460000048624352E-3</c:v>
                </c:pt>
                <c:pt idx="287">
                  <c:v>-8.1000107456929982E-5</c:v>
                </c:pt>
                <c:pt idx="288">
                  <c:v>-1.5899999998509884E-3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D4-485C-BB77-6BBFAF564EEA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3'!$F$21:$F$3005</c:f>
              <c:numCache>
                <c:formatCode>General</c:formatCode>
                <c:ptCount val="29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3'!$L$21:$L$3005</c:f>
              <c:numCache>
                <c:formatCode>General</c:formatCode>
                <c:ptCount val="29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D4-485C-BB77-6BBFAF564EEA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3'!$M$21:$M$305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D4-485C-BB77-6BBFAF564EEA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3'!$N$21:$N$305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D4-485C-BB77-6BBFAF564EEA}"/>
            </c:ext>
          </c:extLst>
        </c:ser>
        <c:ser>
          <c:idx val="7"/>
          <c:order val="7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D4-485C-BB77-6BBFAF564EEA}"/>
            </c:ext>
          </c:extLst>
        </c:ser>
        <c:ser>
          <c:idx val="8"/>
          <c:order val="8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D4-485C-BB77-6BBFAF564EEA}"/>
            </c:ext>
          </c:extLst>
        </c:ser>
        <c:ser>
          <c:idx val="9"/>
          <c:order val="9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DD4-485C-BB77-6BBFAF56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9872"/>
        <c:axId val="1"/>
      </c:scatterChart>
      <c:valAx>
        <c:axId val="68238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050632911389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98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719887817761101"/>
          <c:w val="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Prim. O-C Diagr.</a:t>
            </a:r>
          </a:p>
        </c:rich>
      </c:tx>
      <c:layout>
        <c:manualLayout>
          <c:xMode val="edge"/>
          <c:yMode val="edge"/>
          <c:x val="0.2806654989332154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1535610560285"/>
          <c:y val="0.234375"/>
          <c:w val="0.7525995165909203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3'!$R$21:$R$305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2">
                  <c:v>-5.1188000001275213E-2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19">
                  <c:v>0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8">
                  <c:v>0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3">
                  <c:v>5.8619999981601723E-3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0">
                  <c:v>2.4623999997857027E-2</c:v>
                </c:pt>
                <c:pt idx="231">
                  <c:v>3.821999991487246E-3</c:v>
                </c:pt>
                <c:pt idx="232">
                  <c:v>1.2821999989682809E-2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6">
                  <c:v>-1.8000000272877514E-4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1">
                  <c:v>7.4559999920893461E-3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7">
                  <c:v>2.76799999846844E-3</c:v>
                </c:pt>
                <c:pt idx="248">
                  <c:v>1.1940000040340237E-3</c:v>
                </c:pt>
                <c:pt idx="249">
                  <c:v>1.1880000020028092E-3</c:v>
                </c:pt>
                <c:pt idx="250">
                  <c:v>2.7099999933852814E-3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2">
                  <c:v>3.4199999936390668E-4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2">
                  <c:v>7.9599999298807234E-4</c:v>
                </c:pt>
                <c:pt idx="274">
                  <c:v>5.3599999955622479E-4</c:v>
                </c:pt>
                <c:pt idx="278">
                  <c:v>-1.0840187314897776E-4</c:v>
                </c:pt>
                <c:pt idx="279">
                  <c:v>-4.8000001697801054E-5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2A-4340-83E3-12E4DC61BCBC}"/>
            </c:ext>
          </c:extLst>
        </c:ser>
        <c:ser>
          <c:idx val="1"/>
          <c:order val="1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2A-4340-83E3-12E4DC61BCBC}"/>
            </c:ext>
          </c:extLst>
        </c:ser>
        <c:ser>
          <c:idx val="2"/>
          <c:order val="2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2A-4340-83E3-12E4DC61B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688"/>
        <c:axId val="1"/>
      </c:scatterChart>
      <c:valAx>
        <c:axId val="86939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929521283851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29106029106029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224554051325704"/>
          <c:y val="0.91249999999999998"/>
          <c:w val="0.434511871047304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4089342369017"/>
          <c:y val="9.1195248609622553E-2"/>
          <c:w val="0.81499329488339634"/>
          <c:h val="0.726417325131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3'!$S$21:$S$305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  <c:pt idx="280">
                  <c:v>6.6069999957107939E-3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8-45AD-B478-FCF63BF7D3C5}"/>
            </c:ext>
          </c:extLst>
        </c:ser>
        <c:ser>
          <c:idx val="1"/>
          <c:order val="1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8-45AD-B478-FCF63BF7D3C5}"/>
            </c:ext>
          </c:extLst>
        </c:ser>
        <c:ser>
          <c:idx val="2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266"/>
            <c:marker>
              <c:symbol val="star"/>
              <c:size val="6"/>
              <c:spPr>
                <a:noFill/>
                <a:ln>
                  <a:solidFill>
                    <a:srgbClr val="00008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DA8-45AD-B478-FCF63BF7D3C5}"/>
              </c:ext>
            </c:extLst>
          </c:dPt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8-45AD-B478-FCF63BF7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8888"/>
        <c:axId val="1"/>
      </c:scatterChart>
      <c:valAx>
        <c:axId val="682388888"/>
        <c:scaling>
          <c:orientation val="minMax"/>
          <c:max val="33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4724869917577"/>
              <c:y val="0.89937371036167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1164274322169059E-2"/>
              <c:y val="0.32390036151141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8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Sec. O-C Diagr.</a:t>
            </a:r>
          </a:p>
        </c:rich>
      </c:tx>
      <c:layout>
        <c:manualLayout>
          <c:xMode val="edge"/>
          <c:yMode val="edge"/>
          <c:x val="0.2897961326262788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1431133840017"/>
          <c:y val="0.234375"/>
          <c:w val="0.67959251394343301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3'!$S$21:$S$305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  <c:pt idx="280">
                  <c:v>6.6069999957107939E-3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E-41D3-B81F-B719132D7784}"/>
            </c:ext>
          </c:extLst>
        </c:ser>
        <c:ser>
          <c:idx val="1"/>
          <c:order val="1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1E-41D3-B81F-B719132D7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8560"/>
        <c:axId val="1"/>
      </c:scatterChart>
      <c:valAx>
        <c:axId val="682388560"/>
        <c:scaling>
          <c:orientation val="minMax"/>
          <c:max val="33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91843162461834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2448979591836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8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20429589158499"/>
          <c:y val="0.91249999999999998"/>
          <c:w val="0.332653489742353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1772151898735"/>
          <c:y val="8.1818423941832211E-2"/>
          <c:w val="0.83544303797468356"/>
          <c:h val="0.74242643947218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3'!$H$21:$H$305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5-4ADC-9C31-F16060B6B0C1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3'!$I$21:$I$305</c:f>
              <c:numCache>
                <c:formatCode>General</c:formatCode>
                <c:ptCount val="285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F5-4ADC-9C31-F16060B6B0C1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3'!$J$21:$J$305</c:f>
              <c:numCache>
                <c:formatCode>General</c:formatCode>
                <c:ptCount val="285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F5-4ADC-9C31-F16060B6B0C1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3'!$K$21:$K$305</c:f>
              <c:numCache>
                <c:formatCode>General</c:formatCode>
                <c:ptCount val="285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F5-4ADC-9C31-F16060B6B0C1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3'!$L$21:$L$305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F5-4ADC-9C31-F16060B6B0C1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3'!$M$21:$M$305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F5-4ADC-9C31-F16060B6B0C1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3'!$N$21:$N$305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F5-4ADC-9C31-F16060B6B0C1}"/>
            </c:ext>
          </c:extLst>
        </c:ser>
        <c:ser>
          <c:idx val="7"/>
          <c:order val="7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F5-4ADC-9C31-F16060B6B0C1}"/>
            </c:ext>
          </c:extLst>
        </c:ser>
        <c:ser>
          <c:idx val="8"/>
          <c:order val="8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F5-4ADC-9C31-F16060B6B0C1}"/>
            </c:ext>
          </c:extLst>
        </c:ser>
        <c:ser>
          <c:idx val="9"/>
          <c:order val="9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3F5-4ADC-9C31-F16060B6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248"/>
        <c:axId val="1"/>
      </c:scatterChart>
      <c:valAx>
        <c:axId val="68238724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91139240506333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0.32727368169887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24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2293891769556"/>
          <c:y val="8.1571117310112157E-2"/>
          <c:w val="0.83254472832853277"/>
          <c:h val="0.74320351326991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3'!$H$21:$H$305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6-44E7-81B6-38724580A4DF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3'!$I$21:$I$305</c:f>
              <c:numCache>
                <c:formatCode>General</c:formatCode>
                <c:ptCount val="285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6-44E7-81B6-38724580A4DF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3'!$J$21:$J$305</c:f>
              <c:numCache>
                <c:formatCode>General</c:formatCode>
                <c:ptCount val="285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46-44E7-81B6-38724580A4DF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3'!$K$21:$K$305</c:f>
              <c:numCache>
                <c:formatCode>General</c:formatCode>
                <c:ptCount val="285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46-44E7-81B6-38724580A4DF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3'!$L$21:$L$305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46-44E7-81B6-38724580A4DF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3'!$M$21:$M$305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46-44E7-81B6-38724580A4DF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3'!$N$21:$N$305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46-44E7-81B6-38724580A4DF}"/>
            </c:ext>
          </c:extLst>
        </c:ser>
        <c:ser>
          <c:idx val="7"/>
          <c:order val="7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46-44E7-81B6-38724580A4DF}"/>
            </c:ext>
          </c:extLst>
        </c:ser>
        <c:ser>
          <c:idx val="8"/>
          <c:order val="8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46-44E7-81B6-38724580A4DF}"/>
            </c:ext>
          </c:extLst>
        </c:ser>
        <c:ser>
          <c:idx val="9"/>
          <c:order val="9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646-44E7-81B6-38724580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7744"/>
        <c:axId val="1"/>
      </c:scatterChart>
      <c:valAx>
        <c:axId val="682397744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53005518859906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6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988941548183249E-3"/>
              <c:y val="0.32930577031345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774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8468877229088"/>
          <c:y val="6.6465354845276575E-2"/>
          <c:w val="0.84518297847393742"/>
          <c:h val="0.74924581825584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3'!$H$21:$H$305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4B-4B24-BDFF-9C00BC764A00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3'!$I$21:$I$305</c:f>
              <c:numCache>
                <c:formatCode>General</c:formatCode>
                <c:ptCount val="285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4B-4B24-BDFF-9C00BC764A00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3'!$J$21:$J$305</c:f>
              <c:numCache>
                <c:formatCode>General</c:formatCode>
                <c:ptCount val="285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4B-4B24-BDFF-9C00BC764A00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3'!$K$21:$K$305</c:f>
              <c:numCache>
                <c:formatCode>General</c:formatCode>
                <c:ptCount val="285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4B-4B24-BDFF-9C00BC764A00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3'!$L$21:$L$305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4B-4B24-BDFF-9C00BC764A00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3'!$M$21:$M$305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4B-4B24-BDFF-9C00BC764A00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3'!$N$21:$N$305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4B-4B24-BDFF-9C00BC764A00}"/>
            </c:ext>
          </c:extLst>
        </c:ser>
        <c:ser>
          <c:idx val="7"/>
          <c:order val="7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4B-4B24-BDFF-9C00BC764A00}"/>
            </c:ext>
          </c:extLst>
        </c:ser>
        <c:ser>
          <c:idx val="8"/>
          <c:order val="8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4B-4B24-BDFF-9C00BC764A00}"/>
            </c:ext>
          </c:extLst>
        </c:ser>
        <c:ser>
          <c:idx val="9"/>
          <c:order val="9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14B-4B24-BDFF-9C00BC764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535840"/>
        <c:axId val="1"/>
      </c:scatterChart>
      <c:valAx>
        <c:axId val="4215358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21093986474441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0"/>
        <c:minorUnit val="5000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988941548183249E-3"/>
              <c:y val="0.31722086098754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53584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7124852284459703"/>
          <c:y val="3.021148036253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286762697"/>
          <c:y val="0.22960758946550089"/>
          <c:w val="0.81042779057407466"/>
          <c:h val="0.55287090621298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3'!$H$21:$H$305</c:f>
              <c:numCache>
                <c:formatCode>General</c:formatCode>
                <c:ptCount val="285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E-4C6C-B9ED-96FC699430C7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3'!$I$21:$I$305</c:f>
              <c:numCache>
                <c:formatCode>General</c:formatCode>
                <c:ptCount val="285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9E-4C6C-B9ED-96FC699430C7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3'!$J$21:$J$305</c:f>
              <c:numCache>
                <c:formatCode>General</c:formatCode>
                <c:ptCount val="285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9E-4C6C-B9ED-96FC699430C7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3'!$K$21:$K$305</c:f>
              <c:numCache>
                <c:formatCode>General</c:formatCode>
                <c:ptCount val="285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9E-4C6C-B9ED-96FC699430C7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3'!$L$21:$L$305</c:f>
              <c:numCache>
                <c:formatCode>General</c:formatCode>
                <c:ptCount val="285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9E-4C6C-B9ED-96FC699430C7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3'!$M$21:$M$305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9E-4C6C-B9ED-96FC699430C7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3'!$N$21:$N$305</c:f>
              <c:numCache>
                <c:formatCode>General</c:formatCode>
                <c:ptCount val="2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9E-4C6C-B9ED-96FC699430C7}"/>
            </c:ext>
          </c:extLst>
        </c:ser>
        <c:ser>
          <c:idx val="7"/>
          <c:order val="7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3'!$U$21:$U$305</c:f>
              <c:numCache>
                <c:formatCode>General</c:formatCode>
                <c:ptCount val="285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9E-4C6C-B9ED-96FC699430C7}"/>
            </c:ext>
          </c:extLst>
        </c:ser>
        <c:ser>
          <c:idx val="8"/>
          <c:order val="8"/>
          <c:tx>
            <c:strRef>
              <c:f>'Active 3'!$O$20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3'!$O$21:$O$305</c:f>
              <c:numCache>
                <c:formatCode>General</c:formatCode>
                <c:ptCount val="285"/>
                <c:pt idx="0">
                  <c:v>2.5152781217521125E-2</c:v>
                </c:pt>
                <c:pt idx="1">
                  <c:v>2.5110371150399682E-2</c:v>
                </c:pt>
                <c:pt idx="2">
                  <c:v>2.4796071885842139E-2</c:v>
                </c:pt>
                <c:pt idx="3">
                  <c:v>2.4216854941731474E-2</c:v>
                </c:pt>
                <c:pt idx="4">
                  <c:v>2.4210464383672074E-2</c:v>
                </c:pt>
                <c:pt idx="5">
                  <c:v>2.3875831525289184E-2</c:v>
                </c:pt>
                <c:pt idx="6">
                  <c:v>2.3863631368993974E-2</c:v>
                </c:pt>
                <c:pt idx="7">
                  <c:v>2.3665524069152712E-2</c:v>
                </c:pt>
                <c:pt idx="8">
                  <c:v>2.366378118968197E-2</c:v>
                </c:pt>
                <c:pt idx="9">
                  <c:v>2.3657390631622574E-2</c:v>
                </c:pt>
                <c:pt idx="10">
                  <c:v>2.3643447595856619E-2</c:v>
                </c:pt>
                <c:pt idx="11">
                  <c:v>2.363938087709155E-2</c:v>
                </c:pt>
                <c:pt idx="12">
                  <c:v>2.3635314158326481E-2</c:v>
                </c:pt>
                <c:pt idx="13">
                  <c:v>2.3632990319032154E-2</c:v>
                </c:pt>
                <c:pt idx="14">
                  <c:v>2.3592323131381456E-2</c:v>
                </c:pt>
                <c:pt idx="15">
                  <c:v>2.0718895843947795E-2</c:v>
                </c:pt>
                <c:pt idx="16">
                  <c:v>1.9144494722042174E-2</c:v>
                </c:pt>
                <c:pt idx="17">
                  <c:v>1.8873186484429653E-2</c:v>
                </c:pt>
                <c:pt idx="18">
                  <c:v>1.8848786171839233E-2</c:v>
                </c:pt>
                <c:pt idx="19">
                  <c:v>1.8583287532462529E-2</c:v>
                </c:pt>
                <c:pt idx="20">
                  <c:v>1.831604601361508E-2</c:v>
                </c:pt>
                <c:pt idx="21">
                  <c:v>1.8291645701024661E-2</c:v>
                </c:pt>
                <c:pt idx="22">
                  <c:v>1.8009880186587678E-2</c:v>
                </c:pt>
                <c:pt idx="23">
                  <c:v>1.8005813467822606E-2</c:v>
                </c:pt>
                <c:pt idx="24">
                  <c:v>1.794481268634656E-2</c:v>
                </c:pt>
                <c:pt idx="25">
                  <c:v>1.771823835514981E-2</c:v>
                </c:pt>
                <c:pt idx="26">
                  <c:v>1.769383804255939E-2</c:v>
                </c:pt>
                <c:pt idx="27">
                  <c:v>1.740626292988659E-2</c:v>
                </c:pt>
                <c:pt idx="28">
                  <c:v>1.740626292988659E-2</c:v>
                </c:pt>
                <c:pt idx="29">
                  <c:v>1.7391738934297057E-2</c:v>
                </c:pt>
                <c:pt idx="30">
                  <c:v>1.7079763509033837E-2</c:v>
                </c:pt>
                <c:pt idx="31">
                  <c:v>1.704722975891328E-2</c:v>
                </c:pt>
                <c:pt idx="32">
                  <c:v>1.6785797838301645E-2</c:v>
                </c:pt>
                <c:pt idx="33">
                  <c:v>1.6494156006863776E-2</c:v>
                </c:pt>
                <c:pt idx="34">
                  <c:v>1.5633173548316125E-2</c:v>
                </c:pt>
                <c:pt idx="35">
                  <c:v>1.5633173548316125E-2</c:v>
                </c:pt>
                <c:pt idx="36">
                  <c:v>1.5633173548316125E-2</c:v>
                </c:pt>
                <c:pt idx="37">
                  <c:v>1.5322941002523651E-2</c:v>
                </c:pt>
                <c:pt idx="38">
                  <c:v>1.4396891043734882E-2</c:v>
                </c:pt>
                <c:pt idx="39">
                  <c:v>1.292996748919182E-2</c:v>
                </c:pt>
                <c:pt idx="40">
                  <c:v>1.288116686401098E-2</c:v>
                </c:pt>
                <c:pt idx="41">
                  <c:v>1.288116686401098E-2</c:v>
                </c:pt>
                <c:pt idx="42">
                  <c:v>1.288116686401098E-2</c:v>
                </c:pt>
                <c:pt idx="43">
                  <c:v>1.2668535568580185E-2</c:v>
                </c:pt>
                <c:pt idx="44">
                  <c:v>1.2668535568580185E-2</c:v>
                </c:pt>
                <c:pt idx="45">
                  <c:v>1.2668535568580185E-2</c:v>
                </c:pt>
                <c:pt idx="46">
                  <c:v>1.2623801662164414E-2</c:v>
                </c:pt>
                <c:pt idx="47">
                  <c:v>1.2060851593114028E-2</c:v>
                </c:pt>
                <c:pt idx="48">
                  <c:v>1.2040517999288678E-2</c:v>
                </c:pt>
                <c:pt idx="49">
                  <c:v>1.1960926503458025E-2</c:v>
                </c:pt>
                <c:pt idx="50">
                  <c:v>1.1945240588221327E-2</c:v>
                </c:pt>
                <c:pt idx="51">
                  <c:v>1.1775019359911973E-2</c:v>
                </c:pt>
                <c:pt idx="52">
                  <c:v>1.174829520802723E-2</c:v>
                </c:pt>
                <c:pt idx="53">
                  <c:v>1.173609505173202E-2</c:v>
                </c:pt>
                <c:pt idx="54">
                  <c:v>1.1685551547080435E-2</c:v>
                </c:pt>
                <c:pt idx="55">
                  <c:v>1.1685551547080435E-2</c:v>
                </c:pt>
                <c:pt idx="56">
                  <c:v>1.1685551547080435E-2</c:v>
                </c:pt>
                <c:pt idx="57">
                  <c:v>1.1669284672020157E-2</c:v>
                </c:pt>
                <c:pt idx="58">
                  <c:v>1.1669284672020157E-2</c:v>
                </c:pt>
                <c:pt idx="59">
                  <c:v>1.1647789158547646E-2</c:v>
                </c:pt>
                <c:pt idx="60">
                  <c:v>1.1197545295272051E-2</c:v>
                </c:pt>
                <c:pt idx="61">
                  <c:v>1.1160944826386422E-2</c:v>
                </c:pt>
                <c:pt idx="62">
                  <c:v>1.1156878107621351E-2</c:v>
                </c:pt>
                <c:pt idx="63">
                  <c:v>1.1120277638735724E-2</c:v>
                </c:pt>
                <c:pt idx="64">
                  <c:v>1.105288629920028E-2</c:v>
                </c:pt>
                <c:pt idx="65">
                  <c:v>1.0905903463834183E-2</c:v>
                </c:pt>
                <c:pt idx="66">
                  <c:v>1.0901836745069112E-2</c:v>
                </c:pt>
                <c:pt idx="67">
                  <c:v>1.0875112593184369E-2</c:v>
                </c:pt>
                <c:pt idx="68">
                  <c:v>1.0842578843063808E-2</c:v>
                </c:pt>
                <c:pt idx="69">
                  <c:v>1.0822245249238461E-2</c:v>
                </c:pt>
                <c:pt idx="70">
                  <c:v>1.0761244467762412E-2</c:v>
                </c:pt>
                <c:pt idx="71">
                  <c:v>1.0755434869526598E-2</c:v>
                </c:pt>
                <c:pt idx="72">
                  <c:v>1.0660738418282828E-2</c:v>
                </c:pt>
                <c:pt idx="73">
                  <c:v>1.059567091804171E-2</c:v>
                </c:pt>
                <c:pt idx="74">
                  <c:v>1.057940404298143E-2</c:v>
                </c:pt>
                <c:pt idx="75">
                  <c:v>1.0489936230149892E-2</c:v>
                </c:pt>
                <c:pt idx="76">
                  <c:v>1.0273238215954026E-2</c:v>
                </c:pt>
                <c:pt idx="77">
                  <c:v>1.0271495336483282E-2</c:v>
                </c:pt>
                <c:pt idx="78">
                  <c:v>1.0261038059658816E-2</c:v>
                </c:pt>
                <c:pt idx="79">
                  <c:v>1.0261038059658816E-2</c:v>
                </c:pt>
                <c:pt idx="80">
                  <c:v>1.0252904622128677E-2</c:v>
                </c:pt>
                <c:pt idx="81">
                  <c:v>1.0248837903363606E-2</c:v>
                </c:pt>
                <c:pt idx="82">
                  <c:v>1.0248837903363606E-2</c:v>
                </c:pt>
                <c:pt idx="83">
                  <c:v>1.0244771184598538E-2</c:v>
                </c:pt>
                <c:pt idx="84">
                  <c:v>1.0244771184598538E-2</c:v>
                </c:pt>
                <c:pt idx="85">
                  <c:v>1.0234894867597653E-2</c:v>
                </c:pt>
                <c:pt idx="86">
                  <c:v>1.0234894867597653E-2</c:v>
                </c:pt>
                <c:pt idx="87">
                  <c:v>1.0234894867597653E-2</c:v>
                </c:pt>
                <c:pt idx="88">
                  <c:v>1.0228504309538257E-2</c:v>
                </c:pt>
                <c:pt idx="89">
                  <c:v>1.0220370872008118E-2</c:v>
                </c:pt>
                <c:pt idx="90">
                  <c:v>1.0042597165992206E-2</c:v>
                </c:pt>
                <c:pt idx="91">
                  <c:v>9.9978632595764377E-3</c:v>
                </c:pt>
                <c:pt idx="92">
                  <c:v>9.9937965408113671E-3</c:v>
                </c:pt>
                <c:pt idx="93">
                  <c:v>9.973462946986018E-3</c:v>
                </c:pt>
                <c:pt idx="94">
                  <c:v>9.9571960719257394E-3</c:v>
                </c:pt>
                <c:pt idx="95">
                  <c:v>9.9571960719257394E-3</c:v>
                </c:pt>
                <c:pt idx="96">
                  <c:v>9.9449959156305296E-3</c:v>
                </c:pt>
                <c:pt idx="97">
                  <c:v>9.8921285716846198E-3</c:v>
                </c:pt>
                <c:pt idx="98">
                  <c:v>9.8799284153894117E-3</c:v>
                </c:pt>
                <c:pt idx="99">
                  <c:v>9.8799284153894117E-3</c:v>
                </c:pt>
                <c:pt idx="100">
                  <c:v>9.8636615403291314E-3</c:v>
                </c:pt>
                <c:pt idx="101">
                  <c:v>9.7079643076093125E-3</c:v>
                </c:pt>
                <c:pt idx="102">
                  <c:v>9.6713638387236848E-3</c:v>
                </c:pt>
                <c:pt idx="103">
                  <c:v>9.6655542404878707E-3</c:v>
                </c:pt>
                <c:pt idx="104">
                  <c:v>9.6347633698380553E-3</c:v>
                </c:pt>
                <c:pt idx="105">
                  <c:v>9.6289537716022413E-3</c:v>
                </c:pt>
                <c:pt idx="106">
                  <c:v>9.6225632135428455E-3</c:v>
                </c:pt>
                <c:pt idx="107">
                  <c:v>9.6103630572476357E-3</c:v>
                </c:pt>
                <c:pt idx="108">
                  <c:v>9.3959888823460947E-3</c:v>
                </c:pt>
                <c:pt idx="109">
                  <c:v>9.3797220072858161E-3</c:v>
                </c:pt>
                <c:pt idx="110">
                  <c:v>9.3756552885207456E-3</c:v>
                </c:pt>
                <c:pt idx="111">
                  <c:v>9.3512549759303277E-3</c:v>
                </c:pt>
                <c:pt idx="112">
                  <c:v>9.3512549759303277E-3</c:v>
                </c:pt>
                <c:pt idx="113">
                  <c:v>9.3431215384001867E-3</c:v>
                </c:pt>
                <c:pt idx="114">
                  <c:v>9.3146545070446982E-3</c:v>
                </c:pt>
                <c:pt idx="115">
                  <c:v>9.1165472072034376E-3</c:v>
                </c:pt>
                <c:pt idx="116">
                  <c:v>9.1084137696732966E-3</c:v>
                </c:pt>
                <c:pt idx="117">
                  <c:v>9.0880801758479474E-3</c:v>
                </c:pt>
                <c:pt idx="118">
                  <c:v>9.0880801758479474E-3</c:v>
                </c:pt>
                <c:pt idx="119">
                  <c:v>9.0880801758479474E-3</c:v>
                </c:pt>
                <c:pt idx="120">
                  <c:v>9.0694894614933418E-3</c:v>
                </c:pt>
                <c:pt idx="121">
                  <c:v>9.0677465820225983E-3</c:v>
                </c:pt>
                <c:pt idx="122">
                  <c:v>9.0491558676679927E-3</c:v>
                </c:pt>
                <c:pt idx="123">
                  <c:v>9.0491558676679927E-3</c:v>
                </c:pt>
                <c:pt idx="124">
                  <c:v>9.0450891489029239E-3</c:v>
                </c:pt>
                <c:pt idx="125">
                  <c:v>9.0433462694321787E-3</c:v>
                </c:pt>
                <c:pt idx="126">
                  <c:v>9.0433462694321787E-3</c:v>
                </c:pt>
                <c:pt idx="127">
                  <c:v>9.0433462694321787E-3</c:v>
                </c:pt>
                <c:pt idx="128">
                  <c:v>9.0247555550775731E-3</c:v>
                </c:pt>
                <c:pt idx="129">
                  <c:v>9.012555398782365E-3</c:v>
                </c:pt>
                <c:pt idx="130">
                  <c:v>9.0108125193116197E-3</c:v>
                </c:pt>
                <c:pt idx="131">
                  <c:v>8.8144480989411026E-3</c:v>
                </c:pt>
                <c:pt idx="132">
                  <c:v>8.8144480989411026E-3</c:v>
                </c:pt>
                <c:pt idx="133">
                  <c:v>8.7941145051157535E-3</c:v>
                </c:pt>
                <c:pt idx="134">
                  <c:v>8.7801714693498002E-3</c:v>
                </c:pt>
                <c:pt idx="135">
                  <c:v>8.7737809112904044E-3</c:v>
                </c:pt>
                <c:pt idx="136">
                  <c:v>8.7737809112904044E-3</c:v>
                </c:pt>
                <c:pt idx="137">
                  <c:v>8.7737809112904044E-3</c:v>
                </c:pt>
                <c:pt idx="138">
                  <c:v>8.7737809112904044E-3</c:v>
                </c:pt>
                <c:pt idx="139">
                  <c:v>8.7697141925253339E-3</c:v>
                </c:pt>
                <c:pt idx="140">
                  <c:v>8.7476377192292412E-3</c:v>
                </c:pt>
                <c:pt idx="141">
                  <c:v>8.7290470048746356E-3</c:v>
                </c:pt>
                <c:pt idx="142">
                  <c:v>8.5146728299730946E-3</c:v>
                </c:pt>
                <c:pt idx="143">
                  <c:v>8.5106061112080258E-3</c:v>
                </c:pt>
                <c:pt idx="144">
                  <c:v>8.4920153968534202E-3</c:v>
                </c:pt>
                <c:pt idx="145">
                  <c:v>8.4821390798525357E-3</c:v>
                </c:pt>
                <c:pt idx="146">
                  <c:v>8.4577387672621161E-3</c:v>
                </c:pt>
                <c:pt idx="147">
                  <c:v>8.4333384546716982E-3</c:v>
                </c:pt>
                <c:pt idx="148">
                  <c:v>8.4333384546716982E-3</c:v>
                </c:pt>
                <c:pt idx="149">
                  <c:v>8.4147477403170926E-3</c:v>
                </c:pt>
                <c:pt idx="150">
                  <c:v>8.1800399715902024E-3</c:v>
                </c:pt>
                <c:pt idx="151">
                  <c:v>8.1800399715902024E-3</c:v>
                </c:pt>
                <c:pt idx="152">
                  <c:v>8.1800399715902024E-3</c:v>
                </c:pt>
                <c:pt idx="153">
                  <c:v>8.143439502704573E-3</c:v>
                </c:pt>
                <c:pt idx="154">
                  <c:v>8.1027723150538748E-3</c:v>
                </c:pt>
                <c:pt idx="155">
                  <c:v>7.9127984527427534E-3</c:v>
                </c:pt>
                <c:pt idx="156">
                  <c:v>7.8860743008580085E-3</c:v>
                </c:pt>
                <c:pt idx="157">
                  <c:v>7.8802647026221945E-3</c:v>
                </c:pt>
                <c:pt idx="158">
                  <c:v>7.8680645463269847E-3</c:v>
                </c:pt>
                <c:pt idx="159">
                  <c:v>7.8639978275619141E-3</c:v>
                </c:pt>
                <c:pt idx="160">
                  <c:v>7.8558643900317748E-3</c:v>
                </c:pt>
                <c:pt idx="161">
                  <c:v>7.8535405507374496E-3</c:v>
                </c:pt>
                <c:pt idx="162">
                  <c:v>7.62289950077563E-3</c:v>
                </c:pt>
                <c:pt idx="163">
                  <c:v>7.6025659069502791E-3</c:v>
                </c:pt>
                <c:pt idx="164">
                  <c:v>7.6008230274795356E-3</c:v>
                </c:pt>
                <c:pt idx="165">
                  <c:v>7.6008230274795356E-3</c:v>
                </c:pt>
                <c:pt idx="166">
                  <c:v>7.5984991881852103E-3</c:v>
                </c:pt>
                <c:pt idx="167">
                  <c:v>7.5944324694201398E-3</c:v>
                </c:pt>
                <c:pt idx="168">
                  <c:v>7.529364969179022E-3</c:v>
                </c:pt>
                <c:pt idx="169">
                  <c:v>7.5171648128838121E-3</c:v>
                </c:pt>
                <c:pt idx="170">
                  <c:v>7.5130980941187416E-3</c:v>
                </c:pt>
                <c:pt idx="171">
                  <c:v>7.3109240755124122E-3</c:v>
                </c:pt>
                <c:pt idx="172">
                  <c:v>7.0250918423103575E-3</c:v>
                </c:pt>
                <c:pt idx="173">
                  <c:v>7.021025123545287E-3</c:v>
                </c:pt>
                <c:pt idx="174">
                  <c:v>7.0128916860151477E-3</c:v>
                </c:pt>
                <c:pt idx="175">
                  <c:v>7.0006915297199379E-3</c:v>
                </c:pt>
                <c:pt idx="176">
                  <c:v>7.0006915297199379E-3</c:v>
                </c:pt>
                <c:pt idx="177">
                  <c:v>7.0006915297199379E-3</c:v>
                </c:pt>
                <c:pt idx="178">
                  <c:v>7.0006915297199379E-3</c:v>
                </c:pt>
                <c:pt idx="179">
                  <c:v>7.0006915297199379E-3</c:v>
                </c:pt>
                <c:pt idx="180">
                  <c:v>6.9925580921897986E-3</c:v>
                </c:pt>
                <c:pt idx="181">
                  <c:v>6.9762912171295183E-3</c:v>
                </c:pt>
                <c:pt idx="182">
                  <c:v>6.9501480250683551E-3</c:v>
                </c:pt>
                <c:pt idx="183">
                  <c:v>6.7375167296375594E-3</c:v>
                </c:pt>
                <c:pt idx="184">
                  <c:v>6.7212498545772791E-3</c:v>
                </c:pt>
                <c:pt idx="185">
                  <c:v>6.7212498545772791E-3</c:v>
                </c:pt>
                <c:pt idx="186">
                  <c:v>6.7212498545772791E-3</c:v>
                </c:pt>
                <c:pt idx="187">
                  <c:v>6.7090496982820692E-3</c:v>
                </c:pt>
                <c:pt idx="188">
                  <c:v>6.6887161044567201E-3</c:v>
                </c:pt>
                <c:pt idx="189">
                  <c:v>6.6643157918663005E-3</c:v>
                </c:pt>
                <c:pt idx="190">
                  <c:v>6.6561823543361612E-3</c:v>
                </c:pt>
                <c:pt idx="191">
                  <c:v>6.5911148540950433E-3</c:v>
                </c:pt>
                <c:pt idx="192">
                  <c:v>6.4418081794346202E-3</c:v>
                </c:pt>
                <c:pt idx="193">
                  <c:v>6.4174078668442006E-3</c:v>
                </c:pt>
                <c:pt idx="194">
                  <c:v>6.4174078668442006E-3</c:v>
                </c:pt>
                <c:pt idx="195">
                  <c:v>6.4174078668442006E-3</c:v>
                </c:pt>
                <c:pt idx="196">
                  <c:v>6.4110173087848065E-3</c:v>
                </c:pt>
                <c:pt idx="197">
                  <c:v>6.401140991783922E-3</c:v>
                </c:pt>
                <c:pt idx="198">
                  <c:v>6.3703501211341065E-3</c:v>
                </c:pt>
                <c:pt idx="199">
                  <c:v>6.3256162147183378E-3</c:v>
                </c:pt>
                <c:pt idx="200">
                  <c:v>6.1681761025277754E-3</c:v>
                </c:pt>
                <c:pt idx="201">
                  <c:v>6.107175321051728E-3</c:v>
                </c:pt>
                <c:pt idx="202">
                  <c:v>6.107175321051728E-3</c:v>
                </c:pt>
                <c:pt idx="203">
                  <c:v>6.107175321051728E-3</c:v>
                </c:pt>
                <c:pt idx="204">
                  <c:v>6.107175321051728E-3</c:v>
                </c:pt>
                <c:pt idx="205">
                  <c:v>6.1031086022866575E-3</c:v>
                </c:pt>
                <c:pt idx="206">
                  <c:v>6.1031086022866575E-3</c:v>
                </c:pt>
                <c:pt idx="207">
                  <c:v>6.1031086022866575E-3</c:v>
                </c:pt>
                <c:pt idx="208">
                  <c:v>6.1031086022866575E-3</c:v>
                </c:pt>
                <c:pt idx="209">
                  <c:v>6.1031086022866575E-3</c:v>
                </c:pt>
                <c:pt idx="210">
                  <c:v>5.7806759001989751E-3</c:v>
                </c:pt>
                <c:pt idx="211">
                  <c:v>5.5337679751768752E-3</c:v>
                </c:pt>
                <c:pt idx="212">
                  <c:v>5.5297012564118047E-3</c:v>
                </c:pt>
                <c:pt idx="213">
                  <c:v>5.5256345376467359E-3</c:v>
                </c:pt>
                <c:pt idx="214">
                  <c:v>5.5256345376467359E-3</c:v>
                </c:pt>
                <c:pt idx="215">
                  <c:v>5.5256345376467359E-3</c:v>
                </c:pt>
                <c:pt idx="216">
                  <c:v>5.5256345376467359E-3</c:v>
                </c:pt>
                <c:pt idx="217">
                  <c:v>5.5256345376467359E-3</c:v>
                </c:pt>
                <c:pt idx="218">
                  <c:v>5.5256345376467359E-3</c:v>
                </c:pt>
                <c:pt idx="219">
                  <c:v>5.5215678188816654E-3</c:v>
                </c:pt>
                <c:pt idx="220">
                  <c:v>5.5215678188816654E-3</c:v>
                </c:pt>
                <c:pt idx="221">
                  <c:v>5.5215678188816654E-3</c:v>
                </c:pt>
                <c:pt idx="222">
                  <c:v>5.5093676625864556E-3</c:v>
                </c:pt>
                <c:pt idx="223">
                  <c:v>5.4646337561706868E-3</c:v>
                </c:pt>
                <c:pt idx="224">
                  <c:v>5.460567037405618E-3</c:v>
                </c:pt>
                <c:pt idx="225">
                  <c:v>5.4402334435802672E-3</c:v>
                </c:pt>
                <c:pt idx="226">
                  <c:v>5.2380594249739378E-3</c:v>
                </c:pt>
                <c:pt idx="227">
                  <c:v>5.2235354293844009E-3</c:v>
                </c:pt>
                <c:pt idx="228">
                  <c:v>5.1869349604987732E-3</c:v>
                </c:pt>
                <c:pt idx="229">
                  <c:v>4.9888276606575108E-3</c:v>
                </c:pt>
                <c:pt idx="230">
                  <c:v>4.923760160416393E-3</c:v>
                </c:pt>
                <c:pt idx="231">
                  <c:v>4.8952931290609045E-3</c:v>
                </c:pt>
                <c:pt idx="232">
                  <c:v>4.8952931290609045E-3</c:v>
                </c:pt>
                <c:pt idx="233">
                  <c:v>4.8749595352355554E-3</c:v>
                </c:pt>
                <c:pt idx="234">
                  <c:v>4.8098920349944375E-3</c:v>
                </c:pt>
                <c:pt idx="235">
                  <c:v>4.2643707606514914E-3</c:v>
                </c:pt>
                <c:pt idx="236">
                  <c:v>4.2568182829449339E-3</c:v>
                </c:pt>
                <c:pt idx="237">
                  <c:v>3.7525451560762695E-3</c:v>
                </c:pt>
                <c:pt idx="238">
                  <c:v>3.7525451560762695E-3</c:v>
                </c:pt>
                <c:pt idx="239">
                  <c:v>3.7525451560762695E-3</c:v>
                </c:pt>
                <c:pt idx="240">
                  <c:v>3.7525451560762695E-3</c:v>
                </c:pt>
                <c:pt idx="241">
                  <c:v>3.7525451560762695E-3</c:v>
                </c:pt>
                <c:pt idx="242">
                  <c:v>3.7525451560762695E-3</c:v>
                </c:pt>
                <c:pt idx="243">
                  <c:v>3.7525451560762695E-3</c:v>
                </c:pt>
                <c:pt idx="244">
                  <c:v>3.7525451560762695E-3</c:v>
                </c:pt>
                <c:pt idx="245">
                  <c:v>3.7525451560762695E-3</c:v>
                </c:pt>
                <c:pt idx="246">
                  <c:v>3.7525451560762695E-3</c:v>
                </c:pt>
                <c:pt idx="247">
                  <c:v>3.7200114059557105E-3</c:v>
                </c:pt>
                <c:pt idx="248">
                  <c:v>3.6834109370700811E-3</c:v>
                </c:pt>
                <c:pt idx="249">
                  <c:v>3.4818178782873316E-3</c:v>
                </c:pt>
                <c:pt idx="250">
                  <c:v>3.4173313378697955E-3</c:v>
                </c:pt>
                <c:pt idx="251">
                  <c:v>3.3894452663378871E-3</c:v>
                </c:pt>
                <c:pt idx="252">
                  <c:v>3.1001272741943437E-3</c:v>
                </c:pt>
                <c:pt idx="253">
                  <c:v>3.0530695284842497E-3</c:v>
                </c:pt>
                <c:pt idx="254">
                  <c:v>2.8381143937591287E-3</c:v>
                </c:pt>
                <c:pt idx="255">
                  <c:v>2.8305619160525694E-3</c:v>
                </c:pt>
                <c:pt idx="256">
                  <c:v>2.8305619160525694E-3</c:v>
                </c:pt>
                <c:pt idx="257">
                  <c:v>2.8305619160525694E-3</c:v>
                </c:pt>
                <c:pt idx="258">
                  <c:v>2.8183617597573596E-3</c:v>
                </c:pt>
                <c:pt idx="259">
                  <c:v>2.5162626514950263E-3</c:v>
                </c:pt>
                <c:pt idx="260">
                  <c:v>2.4918623389046067E-3</c:v>
                </c:pt>
                <c:pt idx="261">
                  <c:v>2.4918623389046067E-3</c:v>
                </c:pt>
                <c:pt idx="262">
                  <c:v>2.1880203511715282E-3</c:v>
                </c:pt>
                <c:pt idx="263">
                  <c:v>1.9504077833267311E-3</c:v>
                </c:pt>
                <c:pt idx="264">
                  <c:v>1.3113519773871804E-3</c:v>
                </c:pt>
                <c:pt idx="265">
                  <c:v>1.0365579808331721E-3</c:v>
                </c:pt>
                <c:pt idx="266">
                  <c:v>1.0333627018034759E-3</c:v>
                </c:pt>
                <c:pt idx="267">
                  <c:v>1.0240673446261714E-3</c:v>
                </c:pt>
                <c:pt idx="268">
                  <c:v>7.1877295733414198E-4</c:v>
                </c:pt>
                <c:pt idx="269">
                  <c:v>4.7883655019501786E-4</c:v>
                </c:pt>
                <c:pt idx="270">
                  <c:v>4.7564127116532171E-4</c:v>
                </c:pt>
                <c:pt idx="271">
                  <c:v>4.5095047866311119E-4</c:v>
                </c:pt>
                <c:pt idx="272">
                  <c:v>1.6802304457896183E-4</c:v>
                </c:pt>
                <c:pt idx="273">
                  <c:v>1.4042745295884604E-4</c:v>
                </c:pt>
                <c:pt idx="274">
                  <c:v>-1.3407606368337141E-4</c:v>
                </c:pt>
                <c:pt idx="275">
                  <c:v>-1.419190213017181E-4</c:v>
                </c:pt>
                <c:pt idx="276">
                  <c:v>-1.419190213017181E-4</c:v>
                </c:pt>
                <c:pt idx="277">
                  <c:v>-1.419190213017181E-4</c:v>
                </c:pt>
                <c:pt idx="278">
                  <c:v>-4.170034977675173E-4</c:v>
                </c:pt>
                <c:pt idx="279">
                  <c:v>-4.2920365406272712E-4</c:v>
                </c:pt>
                <c:pt idx="280">
                  <c:v>-4.3065605362168149E-4</c:v>
                </c:pt>
                <c:pt idx="281">
                  <c:v>-4.4140381035793694E-4</c:v>
                </c:pt>
                <c:pt idx="282">
                  <c:v>-4.5011820771165972E-4</c:v>
                </c:pt>
                <c:pt idx="283">
                  <c:v>-7.7777954821157264E-4</c:v>
                </c:pt>
                <c:pt idx="284">
                  <c:v>-1.0389209889114168E-3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9E-4C6C-B9ED-96FC699430C7}"/>
            </c:ext>
          </c:extLst>
        </c:ser>
        <c:ser>
          <c:idx val="9"/>
          <c:order val="9"/>
          <c:tx>
            <c:strRef>
              <c:f>'Active 3'!$P$20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3'!$F$21:$F$305</c:f>
              <c:numCache>
                <c:formatCode>General</c:formatCode>
                <c:ptCount val="285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</c:numCache>
            </c:numRef>
          </c:xVal>
          <c:yVal>
            <c:numRef>
              <c:f>'Active 3'!$P$21:$P$305</c:f>
              <c:numCache>
                <c:formatCode>General</c:formatCode>
                <c:ptCount val="285"/>
                <c:pt idx="0">
                  <c:v>0.18190828788639987</c:v>
                </c:pt>
                <c:pt idx="1">
                  <c:v>0.18160752572938324</c:v>
                </c:pt>
                <c:pt idx="2">
                  <c:v>0.1793785897438217</c:v>
                </c:pt>
                <c:pt idx="3">
                  <c:v>0.17527092028429334</c:v>
                </c:pt>
                <c:pt idx="4">
                  <c:v>0.17522559995926346</c:v>
                </c:pt>
                <c:pt idx="5">
                  <c:v>0.17285246293951584</c:v>
                </c:pt>
                <c:pt idx="6">
                  <c:v>0.17276594231900422</c:v>
                </c:pt>
                <c:pt idx="7">
                  <c:v>0.17136101224307726</c:v>
                </c:pt>
                <c:pt idx="8">
                  <c:v>0.17134865215443273</c:v>
                </c:pt>
                <c:pt idx="9">
                  <c:v>0.17130333182940286</c:v>
                </c:pt>
                <c:pt idx="10">
                  <c:v>0.17120445112024668</c:v>
                </c:pt>
                <c:pt idx="11">
                  <c:v>0.17117561091340949</c:v>
                </c:pt>
                <c:pt idx="12">
                  <c:v>0.17114677070657228</c:v>
                </c:pt>
                <c:pt idx="13">
                  <c:v>0.17113029058837959</c:v>
                </c:pt>
                <c:pt idx="14">
                  <c:v>0.17084188852000748</c:v>
                </c:pt>
                <c:pt idx="15">
                  <c:v>0.15046422237474436</c:v>
                </c:pt>
                <c:pt idx="16">
                  <c:v>0.13929894229919582</c:v>
                </c:pt>
                <c:pt idx="17">
                  <c:v>0.13737488850019908</c:v>
                </c:pt>
                <c:pt idx="18">
                  <c:v>0.13720184725917584</c:v>
                </c:pt>
                <c:pt idx="19">
                  <c:v>0.13531899375566081</c:v>
                </c:pt>
                <c:pt idx="20">
                  <c:v>0.13342378016350129</c:v>
                </c:pt>
                <c:pt idx="21">
                  <c:v>0.13325073892247802</c:v>
                </c:pt>
                <c:pt idx="22">
                  <c:v>0.13125252459161416</c:v>
                </c:pt>
                <c:pt idx="23">
                  <c:v>0.13122368438477697</c:v>
                </c:pt>
                <c:pt idx="24">
                  <c:v>0.13079108128221881</c:v>
                </c:pt>
                <c:pt idx="25">
                  <c:v>0.12918426975843136</c:v>
                </c:pt>
                <c:pt idx="26">
                  <c:v>0.12901122851740812</c:v>
                </c:pt>
                <c:pt idx="27">
                  <c:v>0.12697181389106255</c:v>
                </c:pt>
                <c:pt idx="28">
                  <c:v>0.12697181389106255</c:v>
                </c:pt>
                <c:pt idx="29">
                  <c:v>0.12686881315235821</c:v>
                </c:pt>
                <c:pt idx="30">
                  <c:v>0.12465635728498936</c:v>
                </c:pt>
                <c:pt idx="31">
                  <c:v>0.12442563563029169</c:v>
                </c:pt>
                <c:pt idx="32">
                  <c:v>0.12257162233361388</c:v>
                </c:pt>
                <c:pt idx="33">
                  <c:v>0.12050336750043109</c:v>
                </c:pt>
                <c:pt idx="34">
                  <c:v>0.11439748371003887</c:v>
                </c:pt>
                <c:pt idx="35">
                  <c:v>0.11439748371003887</c:v>
                </c:pt>
                <c:pt idx="36">
                  <c:v>0.11439748371003887</c:v>
                </c:pt>
                <c:pt idx="37">
                  <c:v>0.11219738793131454</c:v>
                </c:pt>
                <c:pt idx="38">
                  <c:v>0.10563006083152696</c:v>
                </c:pt>
                <c:pt idx="39">
                  <c:v>9.5226986222390397E-2</c:v>
                </c:pt>
                <c:pt idx="40">
                  <c:v>9.4880903740343886E-2</c:v>
                </c:pt>
                <c:pt idx="41">
                  <c:v>9.4880903740343886E-2</c:v>
                </c:pt>
                <c:pt idx="42">
                  <c:v>9.4880903740343886E-2</c:v>
                </c:pt>
                <c:pt idx="43">
                  <c:v>9.3372972925712602E-2</c:v>
                </c:pt>
                <c:pt idx="44">
                  <c:v>9.3372972925712602E-2</c:v>
                </c:pt>
                <c:pt idx="45">
                  <c:v>9.3372972925712602E-2</c:v>
                </c:pt>
                <c:pt idx="46">
                  <c:v>9.3055730650503293E-2</c:v>
                </c:pt>
                <c:pt idx="47">
                  <c:v>8.9063422018323762E-2</c:v>
                </c:pt>
                <c:pt idx="48">
                  <c:v>8.8919220984137709E-2</c:v>
                </c:pt>
                <c:pt idx="49">
                  <c:v>8.8354776936038021E-2</c:v>
                </c:pt>
                <c:pt idx="50">
                  <c:v>8.824353613823735E-2</c:v>
                </c:pt>
                <c:pt idx="51">
                  <c:v>8.7036367480622684E-2</c:v>
                </c:pt>
                <c:pt idx="52">
                  <c:v>8.6846846121406737E-2</c:v>
                </c:pt>
                <c:pt idx="53">
                  <c:v>8.6760325500895102E-2</c:v>
                </c:pt>
                <c:pt idx="54">
                  <c:v>8.6401882930204066E-2</c:v>
                </c:pt>
                <c:pt idx="55">
                  <c:v>8.6401882930204066E-2</c:v>
                </c:pt>
                <c:pt idx="56">
                  <c:v>8.6401882930204066E-2</c:v>
                </c:pt>
                <c:pt idx="57">
                  <c:v>8.6286522102855229E-2</c:v>
                </c:pt>
                <c:pt idx="58">
                  <c:v>8.6286522102855229E-2</c:v>
                </c:pt>
                <c:pt idx="59">
                  <c:v>8.613408100957283E-2</c:v>
                </c:pt>
                <c:pt idx="60">
                  <c:v>8.2941058109738841E-2</c:v>
                </c:pt>
                <c:pt idx="61">
                  <c:v>8.2681496248203951E-2</c:v>
                </c:pt>
                <c:pt idx="62">
                  <c:v>8.2652656041366734E-2</c:v>
                </c:pt>
                <c:pt idx="63">
                  <c:v>8.2393094179831844E-2</c:v>
                </c:pt>
                <c:pt idx="64">
                  <c:v>8.1915170752243791E-2</c:v>
                </c:pt>
                <c:pt idx="65">
                  <c:v>8.0872803276556049E-2</c:v>
                </c:pt>
                <c:pt idx="66">
                  <c:v>8.0843963069718833E-2</c:v>
                </c:pt>
                <c:pt idx="67">
                  <c:v>8.0654441710502886E-2</c:v>
                </c:pt>
                <c:pt idx="68">
                  <c:v>8.0423720055805198E-2</c:v>
                </c:pt>
                <c:pt idx="69">
                  <c:v>8.0279519021619145E-2</c:v>
                </c:pt>
                <c:pt idx="70">
                  <c:v>7.9846915919060998E-2</c:v>
                </c:pt>
                <c:pt idx="71">
                  <c:v>7.9805715623579271E-2</c:v>
                </c:pt>
                <c:pt idx="72">
                  <c:v>7.9134150807227077E-2</c:v>
                </c:pt>
                <c:pt idx="73">
                  <c:v>7.8672707497831729E-2</c:v>
                </c:pt>
                <c:pt idx="74">
                  <c:v>7.8557346670482892E-2</c:v>
                </c:pt>
                <c:pt idx="75">
                  <c:v>7.792286212006426E-2</c:v>
                </c:pt>
                <c:pt idx="76">
                  <c:v>7.638609109859576E-2</c:v>
                </c:pt>
                <c:pt idx="77">
                  <c:v>7.6373731009951248E-2</c:v>
                </c:pt>
                <c:pt idx="78">
                  <c:v>7.6299570478084139E-2</c:v>
                </c:pt>
                <c:pt idx="79">
                  <c:v>7.6299570478084139E-2</c:v>
                </c:pt>
                <c:pt idx="80">
                  <c:v>7.6241890064409706E-2</c:v>
                </c:pt>
                <c:pt idx="81">
                  <c:v>7.6213049857572504E-2</c:v>
                </c:pt>
                <c:pt idx="82">
                  <c:v>7.6213049857572504E-2</c:v>
                </c:pt>
                <c:pt idx="83">
                  <c:v>7.6184209650735302E-2</c:v>
                </c:pt>
                <c:pt idx="84">
                  <c:v>7.6184209650735302E-2</c:v>
                </c:pt>
                <c:pt idx="85">
                  <c:v>7.6114169148416358E-2</c:v>
                </c:pt>
                <c:pt idx="86">
                  <c:v>7.6114169148416358E-2</c:v>
                </c:pt>
                <c:pt idx="87">
                  <c:v>7.6114169148416358E-2</c:v>
                </c:pt>
                <c:pt idx="88">
                  <c:v>7.6068848823386465E-2</c:v>
                </c:pt>
                <c:pt idx="89">
                  <c:v>7.6011168409712032E-2</c:v>
                </c:pt>
                <c:pt idx="90">
                  <c:v>7.4750439367971128E-2</c:v>
                </c:pt>
                <c:pt idx="91">
                  <c:v>7.4433197092761819E-2</c:v>
                </c:pt>
                <c:pt idx="92">
                  <c:v>7.4404356885924616E-2</c:v>
                </c:pt>
                <c:pt idx="93">
                  <c:v>7.4260155851738563E-2</c:v>
                </c:pt>
                <c:pt idx="94">
                  <c:v>7.4144795024389712E-2</c:v>
                </c:pt>
                <c:pt idx="95">
                  <c:v>7.4144795024389712E-2</c:v>
                </c:pt>
                <c:pt idx="96">
                  <c:v>7.4058274403878077E-2</c:v>
                </c:pt>
                <c:pt idx="97">
                  <c:v>7.368335171499435E-2</c:v>
                </c:pt>
                <c:pt idx="98">
                  <c:v>7.3596831094482729E-2</c:v>
                </c:pt>
                <c:pt idx="99">
                  <c:v>7.3596831094482729E-2</c:v>
                </c:pt>
                <c:pt idx="100">
                  <c:v>7.3481470267133878E-2</c:v>
                </c:pt>
                <c:pt idx="101">
                  <c:v>7.2377302348223538E-2</c:v>
                </c:pt>
                <c:pt idx="102">
                  <c:v>7.2117740486688647E-2</c:v>
                </c:pt>
                <c:pt idx="103">
                  <c:v>7.207654019120692E-2</c:v>
                </c:pt>
                <c:pt idx="104">
                  <c:v>7.1858178625153757E-2</c:v>
                </c:pt>
                <c:pt idx="105">
                  <c:v>7.1816978329672029E-2</c:v>
                </c:pt>
                <c:pt idx="106">
                  <c:v>7.1771658004642122E-2</c:v>
                </c:pt>
                <c:pt idx="107">
                  <c:v>7.1685137384130501E-2</c:v>
                </c:pt>
                <c:pt idx="108">
                  <c:v>7.0164846480854706E-2</c:v>
                </c:pt>
                <c:pt idx="109">
                  <c:v>7.0049485653505855E-2</c:v>
                </c:pt>
                <c:pt idx="110">
                  <c:v>7.0020645446668653E-2</c:v>
                </c:pt>
                <c:pt idx="111">
                  <c:v>6.9847604205645383E-2</c:v>
                </c:pt>
                <c:pt idx="112">
                  <c:v>6.9847604205645383E-2</c:v>
                </c:pt>
                <c:pt idx="113">
                  <c:v>6.9789923791970965E-2</c:v>
                </c:pt>
                <c:pt idx="114">
                  <c:v>6.9588042344110493E-2</c:v>
                </c:pt>
                <c:pt idx="115">
                  <c:v>6.8183112268183535E-2</c:v>
                </c:pt>
                <c:pt idx="116">
                  <c:v>6.8125431854509116E-2</c:v>
                </c:pt>
                <c:pt idx="117">
                  <c:v>6.7981230820323063E-2</c:v>
                </c:pt>
                <c:pt idx="118">
                  <c:v>6.7981230820323063E-2</c:v>
                </c:pt>
                <c:pt idx="119">
                  <c:v>6.7981230820323063E-2</c:v>
                </c:pt>
                <c:pt idx="120">
                  <c:v>6.7849389874781535E-2</c:v>
                </c:pt>
                <c:pt idx="121">
                  <c:v>6.7837029786137024E-2</c:v>
                </c:pt>
                <c:pt idx="122">
                  <c:v>6.7705188840595482E-2</c:v>
                </c:pt>
                <c:pt idx="123">
                  <c:v>6.7705188840595482E-2</c:v>
                </c:pt>
                <c:pt idx="124">
                  <c:v>6.7676348633758279E-2</c:v>
                </c:pt>
                <c:pt idx="125">
                  <c:v>6.7663988545113754E-2</c:v>
                </c:pt>
                <c:pt idx="126">
                  <c:v>6.7663988545113754E-2</c:v>
                </c:pt>
                <c:pt idx="127">
                  <c:v>6.7663988545113754E-2</c:v>
                </c:pt>
                <c:pt idx="128">
                  <c:v>6.7532147599572226E-2</c:v>
                </c:pt>
                <c:pt idx="129">
                  <c:v>6.7445626979060591E-2</c:v>
                </c:pt>
                <c:pt idx="130">
                  <c:v>6.743326689041608E-2</c:v>
                </c:pt>
                <c:pt idx="131">
                  <c:v>6.6040696903133633E-2</c:v>
                </c:pt>
                <c:pt idx="132">
                  <c:v>6.6040696903133633E-2</c:v>
                </c:pt>
                <c:pt idx="133">
                  <c:v>6.589649586894758E-2</c:v>
                </c:pt>
                <c:pt idx="134">
                  <c:v>6.5797615159791434E-2</c:v>
                </c:pt>
                <c:pt idx="135">
                  <c:v>6.575229483476154E-2</c:v>
                </c:pt>
                <c:pt idx="136">
                  <c:v>6.575229483476154E-2</c:v>
                </c:pt>
                <c:pt idx="137">
                  <c:v>6.575229483476154E-2</c:v>
                </c:pt>
                <c:pt idx="138">
                  <c:v>6.575229483476154E-2</c:v>
                </c:pt>
                <c:pt idx="139">
                  <c:v>6.5723454627924324E-2</c:v>
                </c:pt>
                <c:pt idx="140">
                  <c:v>6.556689350509376E-2</c:v>
                </c:pt>
                <c:pt idx="141">
                  <c:v>6.5435052559552218E-2</c:v>
                </c:pt>
                <c:pt idx="142">
                  <c:v>6.3914761656276423E-2</c:v>
                </c:pt>
                <c:pt idx="143">
                  <c:v>6.388592144943922E-2</c:v>
                </c:pt>
                <c:pt idx="144">
                  <c:v>6.3754080503897678E-2</c:v>
                </c:pt>
                <c:pt idx="145">
                  <c:v>6.3684040001578748E-2</c:v>
                </c:pt>
                <c:pt idx="146">
                  <c:v>6.3510998760555479E-2</c:v>
                </c:pt>
                <c:pt idx="147">
                  <c:v>6.3337957519532223E-2</c:v>
                </c:pt>
                <c:pt idx="148">
                  <c:v>6.3337957519532223E-2</c:v>
                </c:pt>
                <c:pt idx="149">
                  <c:v>6.3206116573990681E-2</c:v>
                </c:pt>
                <c:pt idx="150">
                  <c:v>6.1541624636528833E-2</c:v>
                </c:pt>
                <c:pt idx="151">
                  <c:v>6.1541624636528833E-2</c:v>
                </c:pt>
                <c:pt idx="152">
                  <c:v>6.1541624636528833E-2</c:v>
                </c:pt>
                <c:pt idx="153">
                  <c:v>6.1282062774993942E-2</c:v>
                </c:pt>
                <c:pt idx="154">
                  <c:v>6.0993660706621849E-2</c:v>
                </c:pt>
                <c:pt idx="155">
                  <c:v>5.964641104436931E-2</c:v>
                </c:pt>
                <c:pt idx="156">
                  <c:v>5.945688968515335E-2</c:v>
                </c:pt>
                <c:pt idx="157">
                  <c:v>5.9415689389671622E-2</c:v>
                </c:pt>
                <c:pt idx="158">
                  <c:v>5.9329168769160001E-2</c:v>
                </c:pt>
                <c:pt idx="159">
                  <c:v>5.9300328562322785E-2</c:v>
                </c:pt>
                <c:pt idx="160">
                  <c:v>5.9242648148648366E-2</c:v>
                </c:pt>
                <c:pt idx="161">
                  <c:v>5.9226168030455675E-2</c:v>
                </c:pt>
                <c:pt idx="162">
                  <c:v>5.7590516299831029E-2</c:v>
                </c:pt>
                <c:pt idx="163">
                  <c:v>5.744631526564499E-2</c:v>
                </c:pt>
                <c:pt idx="164">
                  <c:v>5.7433955177000465E-2</c:v>
                </c:pt>
                <c:pt idx="165">
                  <c:v>5.7433955177000465E-2</c:v>
                </c:pt>
                <c:pt idx="166">
                  <c:v>5.7417475058807774E-2</c:v>
                </c:pt>
                <c:pt idx="167">
                  <c:v>5.7388634851970557E-2</c:v>
                </c:pt>
                <c:pt idx="168">
                  <c:v>5.6927191542575195E-2</c:v>
                </c:pt>
                <c:pt idx="169">
                  <c:v>5.6840670922063574E-2</c:v>
                </c:pt>
                <c:pt idx="170">
                  <c:v>5.6811830715226358E-2</c:v>
                </c:pt>
                <c:pt idx="171">
                  <c:v>5.5378060432462198E-2</c:v>
                </c:pt>
                <c:pt idx="172">
                  <c:v>5.3351005894761133E-2</c:v>
                </c:pt>
                <c:pt idx="173">
                  <c:v>5.3322165687923917E-2</c:v>
                </c:pt>
                <c:pt idx="174">
                  <c:v>5.3264485274249498E-2</c:v>
                </c:pt>
                <c:pt idx="175">
                  <c:v>5.3177964653737864E-2</c:v>
                </c:pt>
                <c:pt idx="176">
                  <c:v>5.3177964653737864E-2</c:v>
                </c:pt>
                <c:pt idx="177">
                  <c:v>5.3177964653737864E-2</c:v>
                </c:pt>
                <c:pt idx="178">
                  <c:v>5.3177964653737864E-2</c:v>
                </c:pt>
                <c:pt idx="179">
                  <c:v>5.3177964653737864E-2</c:v>
                </c:pt>
                <c:pt idx="180">
                  <c:v>5.3120284240063445E-2</c:v>
                </c:pt>
                <c:pt idx="181">
                  <c:v>5.3004923412714608E-2</c:v>
                </c:pt>
                <c:pt idx="182">
                  <c:v>5.2819522083046827E-2</c:v>
                </c:pt>
                <c:pt idx="183">
                  <c:v>5.1311591268415543E-2</c:v>
                </c:pt>
                <c:pt idx="184">
                  <c:v>5.1196230441066706E-2</c:v>
                </c:pt>
                <c:pt idx="185">
                  <c:v>5.1196230441066706E-2</c:v>
                </c:pt>
                <c:pt idx="186">
                  <c:v>5.1196230441066706E-2</c:v>
                </c:pt>
                <c:pt idx="187">
                  <c:v>5.1109709820555072E-2</c:v>
                </c:pt>
                <c:pt idx="188">
                  <c:v>5.0965508786369032E-2</c:v>
                </c:pt>
                <c:pt idx="189">
                  <c:v>5.0792467545345762E-2</c:v>
                </c:pt>
                <c:pt idx="190">
                  <c:v>5.0734787131671344E-2</c:v>
                </c:pt>
                <c:pt idx="191">
                  <c:v>5.0273343822275982E-2</c:v>
                </c:pt>
                <c:pt idx="192">
                  <c:v>4.9214496228395549E-2</c:v>
                </c:pt>
                <c:pt idx="193">
                  <c:v>4.9041454987372279E-2</c:v>
                </c:pt>
                <c:pt idx="194">
                  <c:v>4.9041454987372279E-2</c:v>
                </c:pt>
                <c:pt idx="195">
                  <c:v>4.9041454987372279E-2</c:v>
                </c:pt>
                <c:pt idx="196">
                  <c:v>4.8996134662342386E-2</c:v>
                </c:pt>
                <c:pt idx="197">
                  <c:v>4.8926094160023442E-2</c:v>
                </c:pt>
                <c:pt idx="198">
                  <c:v>4.8707732593970279E-2</c:v>
                </c:pt>
                <c:pt idx="199">
                  <c:v>4.839049031876097E-2</c:v>
                </c:pt>
                <c:pt idx="200">
                  <c:v>4.7273962311206119E-2</c:v>
                </c:pt>
                <c:pt idx="201">
                  <c:v>4.6841359208647959E-2</c:v>
                </c:pt>
                <c:pt idx="202">
                  <c:v>4.6841359208647959E-2</c:v>
                </c:pt>
                <c:pt idx="203">
                  <c:v>4.6841359208647959E-2</c:v>
                </c:pt>
                <c:pt idx="204">
                  <c:v>4.6841359208647959E-2</c:v>
                </c:pt>
                <c:pt idx="205">
                  <c:v>4.6812519001810757E-2</c:v>
                </c:pt>
                <c:pt idx="206">
                  <c:v>4.6812519001810757E-2</c:v>
                </c:pt>
                <c:pt idx="207">
                  <c:v>4.6812519001810757E-2</c:v>
                </c:pt>
                <c:pt idx="208">
                  <c:v>4.6812519001810757E-2</c:v>
                </c:pt>
                <c:pt idx="209">
                  <c:v>4.6812519001810757E-2</c:v>
                </c:pt>
                <c:pt idx="210">
                  <c:v>4.4525902602574802E-2</c:v>
                </c:pt>
                <c:pt idx="211">
                  <c:v>4.2774890044601319E-2</c:v>
                </c:pt>
                <c:pt idx="212">
                  <c:v>4.2746049837764102E-2</c:v>
                </c:pt>
                <c:pt idx="213">
                  <c:v>4.27172096309269E-2</c:v>
                </c:pt>
                <c:pt idx="214">
                  <c:v>4.27172096309269E-2</c:v>
                </c:pt>
                <c:pt idx="215">
                  <c:v>4.27172096309269E-2</c:v>
                </c:pt>
                <c:pt idx="216">
                  <c:v>4.27172096309269E-2</c:v>
                </c:pt>
                <c:pt idx="217">
                  <c:v>4.27172096309269E-2</c:v>
                </c:pt>
                <c:pt idx="218">
                  <c:v>4.27172096309269E-2</c:v>
                </c:pt>
                <c:pt idx="219">
                  <c:v>4.2688369424089684E-2</c:v>
                </c:pt>
                <c:pt idx="220">
                  <c:v>4.2688369424089684E-2</c:v>
                </c:pt>
                <c:pt idx="221">
                  <c:v>4.2688369424089684E-2</c:v>
                </c:pt>
                <c:pt idx="222">
                  <c:v>4.2601848803578049E-2</c:v>
                </c:pt>
                <c:pt idx="223">
                  <c:v>4.228460652836874E-2</c:v>
                </c:pt>
                <c:pt idx="224">
                  <c:v>4.2255766321531538E-2</c:v>
                </c:pt>
                <c:pt idx="225">
                  <c:v>4.2111565287345484E-2</c:v>
                </c:pt>
                <c:pt idx="226">
                  <c:v>4.067779500458131E-2</c:v>
                </c:pt>
                <c:pt idx="227">
                  <c:v>4.0574794265876998E-2</c:v>
                </c:pt>
                <c:pt idx="228">
                  <c:v>4.0315232404342094E-2</c:v>
                </c:pt>
                <c:pt idx="229">
                  <c:v>3.891030232841515E-2</c:v>
                </c:pt>
                <c:pt idx="230">
                  <c:v>3.8448859019019788E-2</c:v>
                </c:pt>
                <c:pt idx="231">
                  <c:v>3.8246977571159316E-2</c:v>
                </c:pt>
                <c:pt idx="232">
                  <c:v>3.8246977571159316E-2</c:v>
                </c:pt>
                <c:pt idx="233">
                  <c:v>3.8102776536973262E-2</c:v>
                </c:pt>
                <c:pt idx="234">
                  <c:v>3.76413332275779E-2</c:v>
                </c:pt>
                <c:pt idx="235">
                  <c:v>3.3772625481843552E-2</c:v>
                </c:pt>
                <c:pt idx="236">
                  <c:v>3.3719065097717299E-2</c:v>
                </c:pt>
                <c:pt idx="237">
                  <c:v>3.0142879449903237E-2</c:v>
                </c:pt>
                <c:pt idx="238">
                  <c:v>3.0142879449903237E-2</c:v>
                </c:pt>
                <c:pt idx="239">
                  <c:v>3.0142879449903237E-2</c:v>
                </c:pt>
                <c:pt idx="240">
                  <c:v>3.0142879449903237E-2</c:v>
                </c:pt>
                <c:pt idx="241">
                  <c:v>3.0142879449903237E-2</c:v>
                </c:pt>
                <c:pt idx="242">
                  <c:v>3.0142879449903237E-2</c:v>
                </c:pt>
                <c:pt idx="243">
                  <c:v>3.0142879449903237E-2</c:v>
                </c:pt>
                <c:pt idx="244">
                  <c:v>3.0142879449903237E-2</c:v>
                </c:pt>
                <c:pt idx="245">
                  <c:v>3.0142879449903237E-2</c:v>
                </c:pt>
                <c:pt idx="246">
                  <c:v>3.0142879449903237E-2</c:v>
                </c:pt>
                <c:pt idx="247">
                  <c:v>2.9912157795205549E-2</c:v>
                </c:pt>
                <c:pt idx="248">
                  <c:v>2.9652595933670658E-2</c:v>
                </c:pt>
                <c:pt idx="249">
                  <c:v>2.8222945680454664E-2</c:v>
                </c:pt>
                <c:pt idx="250">
                  <c:v>2.7765622400607468E-2</c:v>
                </c:pt>
                <c:pt idx="251">
                  <c:v>2.7567860982295175E-2</c:v>
                </c:pt>
                <c:pt idx="252">
                  <c:v>2.5516086267305074E-2</c:v>
                </c:pt>
                <c:pt idx="253">
                  <c:v>2.5182363873903074E-2</c:v>
                </c:pt>
                <c:pt idx="254">
                  <c:v>2.36579529410791E-2</c:v>
                </c:pt>
                <c:pt idx="255">
                  <c:v>2.3604392556952847E-2</c:v>
                </c:pt>
                <c:pt idx="256">
                  <c:v>2.3604392556952847E-2</c:v>
                </c:pt>
                <c:pt idx="257">
                  <c:v>2.3604392556952847E-2</c:v>
                </c:pt>
                <c:pt idx="258">
                  <c:v>2.3517871936441226E-2</c:v>
                </c:pt>
                <c:pt idx="259">
                  <c:v>2.1375456571391324E-2</c:v>
                </c:pt>
                <c:pt idx="260">
                  <c:v>2.1202415330368055E-2</c:v>
                </c:pt>
                <c:pt idx="261">
                  <c:v>2.1202415330368055E-2</c:v>
                </c:pt>
                <c:pt idx="262">
                  <c:v>1.9047639876673628E-2</c:v>
                </c:pt>
                <c:pt idx="263">
                  <c:v>1.7362547791470923E-2</c:v>
                </c:pt>
                <c:pt idx="264">
                  <c:v>1.283051528848074E-2</c:v>
                </c:pt>
                <c:pt idx="265">
                  <c:v>1.0881741312194965E-2</c:v>
                </c:pt>
                <c:pt idx="266">
                  <c:v>1.0859081149680011E-2</c:v>
                </c:pt>
                <c:pt idx="267">
                  <c:v>1.0793160676909247E-2</c:v>
                </c:pt>
                <c:pt idx="268">
                  <c:v>8.6280851493443778E-3</c:v>
                </c:pt>
                <c:pt idx="269">
                  <c:v>6.9265129459489816E-3</c:v>
                </c:pt>
                <c:pt idx="270">
                  <c:v>6.903852783434028E-3</c:v>
                </c:pt>
                <c:pt idx="271">
                  <c:v>6.7287515276366894E-3</c:v>
                </c:pt>
                <c:pt idx="272">
                  <c:v>4.7222971376764955E-3</c:v>
                </c:pt>
                <c:pt idx="273">
                  <c:v>4.5265957341382723E-3</c:v>
                </c:pt>
                <c:pt idx="274">
                  <c:v>2.5798817726265799E-3</c:v>
                </c:pt>
                <c:pt idx="275">
                  <c:v>2.5242613737262443E-3</c:v>
                </c:pt>
                <c:pt idx="276">
                  <c:v>2.5242613737262443E-3</c:v>
                </c:pt>
                <c:pt idx="277">
                  <c:v>2.5242613737262443E-3</c:v>
                </c:pt>
                <c:pt idx="278">
                  <c:v>5.7342738266638604E-4</c:v>
                </c:pt>
                <c:pt idx="279">
                  <c:v>4.8690676215476514E-4</c:v>
                </c:pt>
                <c:pt idx="280">
                  <c:v>4.7660668828433672E-4</c:v>
                </c:pt>
                <c:pt idx="281">
                  <c:v>4.0038614164311648E-4</c:v>
                </c:pt>
                <c:pt idx="282">
                  <c:v>3.3858569842054598E-4</c:v>
                </c:pt>
                <c:pt idx="283">
                  <c:v>-1.9851109667489708E-3</c:v>
                </c:pt>
                <c:pt idx="284">
                  <c:v>-3.8370642486526829E-3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C9E-4C6C-B9ED-96FC6994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6432"/>
        <c:axId val="1"/>
      </c:scatterChart>
      <c:valAx>
        <c:axId val="68239643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8850700534475"/>
              <c:y val="0.86404960709216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6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782861265564553E-3"/>
          <c:y val="0.90030338352721007"/>
          <c:w val="0.99842171387344358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7124852284459703"/>
          <c:y val="3.021148036253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2596891028433"/>
          <c:y val="0.12487443601271894"/>
          <c:w val="0.80200238003424928"/>
          <c:h val="0.65760417410059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1'!$H$21:$H$306</c:f>
              <c:numCache>
                <c:formatCode>General</c:formatCode>
                <c:ptCount val="286"/>
                <c:pt idx="0">
                  <c:v>2.2784000000683591E-2</c:v>
                </c:pt>
                <c:pt idx="1">
                  <c:v>1.4029999998456333E-2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9">
                  <c:v>0</c:v>
                </c:pt>
                <c:pt idx="232">
                  <c:v>1.2821999989682809E-2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E-4662-8DAF-DC5AAD38E10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1'!$I$21:$I$306</c:f>
              <c:numCache>
                <c:formatCode>General</c:formatCode>
                <c:ptCount val="286"/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8">
                  <c:v>1.1940000040340237E-3</c:v>
                </c:pt>
                <c:pt idx="250">
                  <c:v>2.7099999933852814E-3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0E-4662-8DAF-DC5AAD38E10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1'!$J$21:$J$306</c:f>
              <c:numCache>
                <c:formatCode>General</c:formatCode>
                <c:ptCount val="286"/>
                <c:pt idx="223">
                  <c:v>5.8619999981601723E-3</c:v>
                </c:pt>
                <c:pt idx="230">
                  <c:v>2.4623999997857027E-2</c:v>
                </c:pt>
                <c:pt idx="231">
                  <c:v>3.821999991487246E-3</c:v>
                </c:pt>
                <c:pt idx="236">
                  <c:v>-1.8000000272877514E-4</c:v>
                </c:pt>
                <c:pt idx="262">
                  <c:v>3.4199999936390668E-4</c:v>
                </c:pt>
                <c:pt idx="272">
                  <c:v>7.9599999298807234E-4</c:v>
                </c:pt>
                <c:pt idx="274">
                  <c:v>5.3599999955622479E-4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0E-4662-8DAF-DC5AAD38E10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1'!$K$21:$K$3006</c:f>
              <c:numCache>
                <c:formatCode>General</c:formatCode>
                <c:ptCount val="2986"/>
                <c:pt idx="241">
                  <c:v>7.4559999920893461E-3</c:v>
                </c:pt>
                <c:pt idx="247">
                  <c:v>2.76799999846844E-3</c:v>
                </c:pt>
                <c:pt idx="249">
                  <c:v>1.1880000020028092E-3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6">
                  <c:v>2.2866999999678228E-2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8">
                  <c:v>-1.0840187314897776E-4</c:v>
                </c:pt>
                <c:pt idx="279">
                  <c:v>-4.8000001697801054E-5</c:v>
                </c:pt>
                <c:pt idx="280">
                  <c:v>6.6069999957107939E-3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4">
                  <c:v>-2.0989999975427054E-3</c:v>
                </c:pt>
                <c:pt idx="285">
                  <c:v>-1.6199999954551458E-3</c:v>
                </c:pt>
                <c:pt idx="286">
                  <c:v>-1.0460000048624352E-3</c:v>
                </c:pt>
                <c:pt idx="287">
                  <c:v>-8.1000107456929982E-5</c:v>
                </c:pt>
                <c:pt idx="288">
                  <c:v>-1.5899999998509884E-3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0E-4662-8DAF-DC5AAD38E10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1'!$L$21:$L$3006</c:f>
              <c:numCache>
                <c:formatCode>General</c:formatCode>
                <c:ptCount val="2986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0E-4662-8DAF-DC5AAD38E10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1'!$M$21:$M$306</c:f>
              <c:numCache>
                <c:formatCode>General</c:formatCode>
                <c:ptCount val="2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0E-4662-8DAF-DC5AAD38E10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1'!$N$21:$N$306</c:f>
              <c:numCache>
                <c:formatCode>General</c:formatCode>
                <c:ptCount val="2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0E-4662-8DAF-DC5AAD38E10A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1'!$U$21:$U$306</c:f>
              <c:numCache>
                <c:formatCode>General</c:formatCode>
                <c:ptCount val="286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0E-4662-8DAF-DC5AAD38E10A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1'!$O$21:$O$306</c:f>
              <c:numCache>
                <c:formatCode>General</c:formatCode>
                <c:ptCount val="286"/>
                <c:pt idx="0">
                  <c:v>2.6151637522591035E-2</c:v>
                </c:pt>
                <c:pt idx="1">
                  <c:v>2.6107365861443181E-2</c:v>
                </c:pt>
                <c:pt idx="2">
                  <c:v>2.5779270400059784E-2</c:v>
                </c:pt>
                <c:pt idx="3">
                  <c:v>2.5174628671780205E-2</c:v>
                </c:pt>
                <c:pt idx="4">
                  <c:v>2.5167957599552447E-2</c:v>
                </c:pt>
                <c:pt idx="5">
                  <c:v>2.4818635999262543E-2</c:v>
                </c:pt>
                <c:pt idx="6">
                  <c:v>2.4805900315918641E-2</c:v>
                </c:pt>
                <c:pt idx="7">
                  <c:v>2.4599097076858124E-2</c:v>
                </c:pt>
                <c:pt idx="8">
                  <c:v>2.4597277693523281E-2</c:v>
                </c:pt>
                <c:pt idx="9">
                  <c:v>2.4590606621295523E-2</c:v>
                </c:pt>
                <c:pt idx="10">
                  <c:v>2.4576051554616778E-2</c:v>
                </c:pt>
                <c:pt idx="11">
                  <c:v>2.4571806326835477E-2</c:v>
                </c:pt>
                <c:pt idx="12">
                  <c:v>2.4567561099054173E-2</c:v>
                </c:pt>
                <c:pt idx="13">
                  <c:v>2.4565135254607715E-2</c:v>
                </c:pt>
                <c:pt idx="14">
                  <c:v>2.4522682976794708E-2</c:v>
                </c:pt>
                <c:pt idx="15">
                  <c:v>2.1523126318749794E-2</c:v>
                </c:pt>
                <c:pt idx="16">
                  <c:v>1.9879616706274719E-2</c:v>
                </c:pt>
                <c:pt idx="17">
                  <c:v>1.9596399367150786E-2</c:v>
                </c:pt>
                <c:pt idx="18">
                  <c:v>1.9570928000462978E-2</c:v>
                </c:pt>
                <c:pt idx="19">
                  <c:v>1.9293775272455189E-2</c:v>
                </c:pt>
                <c:pt idx="20">
                  <c:v>1.9014803161112558E-2</c:v>
                </c:pt>
                <c:pt idx="21">
                  <c:v>1.898933179442475E-2</c:v>
                </c:pt>
                <c:pt idx="22">
                  <c:v>1.8695198155291758E-2</c:v>
                </c:pt>
                <c:pt idx="23">
                  <c:v>1.8690952927510458E-2</c:v>
                </c:pt>
                <c:pt idx="24">
                  <c:v>1.8627274510790943E-2</c:v>
                </c:pt>
                <c:pt idx="25">
                  <c:v>1.8390754677261319E-2</c:v>
                </c:pt>
                <c:pt idx="26">
                  <c:v>1.8365283310573514E-2</c:v>
                </c:pt>
                <c:pt idx="27">
                  <c:v>1.8065085060324379E-2</c:v>
                </c:pt>
                <c:pt idx="28">
                  <c:v>1.8065085060324379E-2</c:v>
                </c:pt>
                <c:pt idx="29">
                  <c:v>1.8049923532534016E-2</c:v>
                </c:pt>
                <c:pt idx="30">
                  <c:v>1.7724253915597073E-2</c:v>
                </c:pt>
                <c:pt idx="31">
                  <c:v>1.7690292093346667E-2</c:v>
                </c:pt>
                <c:pt idx="32">
                  <c:v>1.7417384593120179E-2</c:v>
                </c:pt>
                <c:pt idx="33">
                  <c:v>1.7112941115089739E-2</c:v>
                </c:pt>
                <c:pt idx="34">
                  <c:v>1.6214165747677173E-2</c:v>
                </c:pt>
                <c:pt idx="35">
                  <c:v>1.6214165747677173E-2</c:v>
                </c:pt>
                <c:pt idx="36">
                  <c:v>1.6214165747677173E-2</c:v>
                </c:pt>
                <c:pt idx="37">
                  <c:v>1.5890315514075073E-2</c:v>
                </c:pt>
                <c:pt idx="38">
                  <c:v>1.4923616502161688E-2</c:v>
                </c:pt>
                <c:pt idx="39">
                  <c:v>1.3392302195335281E-2</c:v>
                </c:pt>
                <c:pt idx="40">
                  <c:v>1.3341359461959671E-2</c:v>
                </c:pt>
                <c:pt idx="41">
                  <c:v>1.3341359461959671E-2</c:v>
                </c:pt>
                <c:pt idx="42">
                  <c:v>1.3341359461959671E-2</c:v>
                </c:pt>
                <c:pt idx="43">
                  <c:v>1.3119394695108793E-2</c:v>
                </c:pt>
                <c:pt idx="44">
                  <c:v>1.3119394695108793E-2</c:v>
                </c:pt>
                <c:pt idx="45">
                  <c:v>1.3119394695108793E-2</c:v>
                </c:pt>
                <c:pt idx="46">
                  <c:v>1.3072697189514483E-2</c:v>
                </c:pt>
                <c:pt idx="47">
                  <c:v>1.2485036372360111E-2</c:v>
                </c:pt>
                <c:pt idx="48">
                  <c:v>1.2463810233453606E-2</c:v>
                </c:pt>
                <c:pt idx="49">
                  <c:v>1.2380725061162431E-2</c:v>
                </c:pt>
                <c:pt idx="50">
                  <c:v>1.2364350611148843E-2</c:v>
                </c:pt>
                <c:pt idx="51">
                  <c:v>1.2186657505445817E-2</c:v>
                </c:pt>
                <c:pt idx="52">
                  <c:v>1.2158760294311555E-2</c:v>
                </c:pt>
                <c:pt idx="53">
                  <c:v>1.2146024610967652E-2</c:v>
                </c:pt>
                <c:pt idx="54">
                  <c:v>1.2093262494257198E-2</c:v>
                </c:pt>
                <c:pt idx="55">
                  <c:v>1.2093262494257198E-2</c:v>
                </c:pt>
                <c:pt idx="56">
                  <c:v>1.2093262494257198E-2</c:v>
                </c:pt>
                <c:pt idx="57">
                  <c:v>1.2076281583131994E-2</c:v>
                </c:pt>
                <c:pt idx="58">
                  <c:v>1.2076281583131994E-2</c:v>
                </c:pt>
                <c:pt idx="59">
                  <c:v>1.205384252200226E-2</c:v>
                </c:pt>
                <c:pt idx="60">
                  <c:v>1.1583835160501085E-2</c:v>
                </c:pt>
                <c:pt idx="61">
                  <c:v>1.1545628110469377E-2</c:v>
                </c:pt>
                <c:pt idx="62">
                  <c:v>1.1541382882688075E-2</c:v>
                </c:pt>
                <c:pt idx="63">
                  <c:v>1.1503175832656368E-2</c:v>
                </c:pt>
                <c:pt idx="64">
                  <c:v>1.1432826343709094E-2</c:v>
                </c:pt>
                <c:pt idx="65">
                  <c:v>1.1279391682470647E-2</c:v>
                </c:pt>
                <c:pt idx="66">
                  <c:v>1.1275146454689347E-2</c:v>
                </c:pt>
                <c:pt idx="67">
                  <c:v>1.1247249243555083E-2</c:v>
                </c:pt>
                <c:pt idx="68">
                  <c:v>1.1213287421304676E-2</c:v>
                </c:pt>
                <c:pt idx="69">
                  <c:v>1.119206128239817E-2</c:v>
                </c:pt>
                <c:pt idx="70">
                  <c:v>1.1128382865678656E-2</c:v>
                </c:pt>
                <c:pt idx="71">
                  <c:v>1.1122318254562513E-2</c:v>
                </c:pt>
                <c:pt idx="72">
                  <c:v>1.1023465093369362E-2</c:v>
                </c:pt>
                <c:pt idx="73">
                  <c:v>1.0955541448868547E-2</c:v>
                </c:pt>
                <c:pt idx="74">
                  <c:v>1.0938560537743345E-2</c:v>
                </c:pt>
                <c:pt idx="75">
                  <c:v>1.0845165526554724E-2</c:v>
                </c:pt>
                <c:pt idx="76">
                  <c:v>1.0618955531922545E-2</c:v>
                </c:pt>
                <c:pt idx="77">
                  <c:v>1.0617136148587702E-2</c:v>
                </c:pt>
                <c:pt idx="78">
                  <c:v>1.0606219848578643E-2</c:v>
                </c:pt>
                <c:pt idx="79">
                  <c:v>1.0606219848578643E-2</c:v>
                </c:pt>
                <c:pt idx="80">
                  <c:v>1.059772939301604E-2</c:v>
                </c:pt>
                <c:pt idx="81">
                  <c:v>1.0593484165234739E-2</c:v>
                </c:pt>
                <c:pt idx="82">
                  <c:v>1.0593484165234739E-2</c:v>
                </c:pt>
                <c:pt idx="83">
                  <c:v>1.0589238937453439E-2</c:v>
                </c:pt>
                <c:pt idx="84">
                  <c:v>1.0589238937453439E-2</c:v>
                </c:pt>
                <c:pt idx="85">
                  <c:v>1.0578929098555994E-2</c:v>
                </c:pt>
                <c:pt idx="86">
                  <c:v>1.0578929098555994E-2</c:v>
                </c:pt>
                <c:pt idx="87">
                  <c:v>1.0578929098555994E-2</c:v>
                </c:pt>
                <c:pt idx="88">
                  <c:v>1.0572258026328236E-2</c:v>
                </c:pt>
                <c:pt idx="89">
                  <c:v>1.0563767570765633E-2</c:v>
                </c:pt>
                <c:pt idx="90">
                  <c:v>1.0378190470611622E-2</c:v>
                </c:pt>
                <c:pt idx="91">
                  <c:v>1.033149296501731E-2</c:v>
                </c:pt>
                <c:pt idx="92">
                  <c:v>1.032724773723601E-2</c:v>
                </c:pt>
                <c:pt idx="93">
                  <c:v>1.0306021598329506E-2</c:v>
                </c:pt>
                <c:pt idx="94">
                  <c:v>1.0289040687204301E-2</c:v>
                </c:pt>
                <c:pt idx="95">
                  <c:v>1.0289040687204301E-2</c:v>
                </c:pt>
                <c:pt idx="96">
                  <c:v>1.0276305003860399E-2</c:v>
                </c:pt>
                <c:pt idx="97">
                  <c:v>1.0221117042703487E-2</c:v>
                </c:pt>
                <c:pt idx="98">
                  <c:v>1.0208381359359585E-2</c:v>
                </c:pt>
                <c:pt idx="99">
                  <c:v>1.0208381359359585E-2</c:v>
                </c:pt>
                <c:pt idx="100">
                  <c:v>1.019140044823438E-2</c:v>
                </c:pt>
                <c:pt idx="101">
                  <c:v>1.0028868870321716E-2</c:v>
                </c:pt>
                <c:pt idx="102">
                  <c:v>9.9906618202900074E-3</c:v>
                </c:pt>
                <c:pt idx="103">
                  <c:v>9.9845972091738636E-3</c:v>
                </c:pt>
                <c:pt idx="104">
                  <c:v>9.9524547702582993E-3</c:v>
                </c:pt>
                <c:pt idx="105">
                  <c:v>9.9463901591421554E-3</c:v>
                </c:pt>
                <c:pt idx="106">
                  <c:v>9.9397190869143972E-3</c:v>
                </c:pt>
                <c:pt idx="107">
                  <c:v>9.9269834035704933E-3</c:v>
                </c:pt>
                <c:pt idx="108">
                  <c:v>9.7031992533847724E-3</c:v>
                </c:pt>
                <c:pt idx="109">
                  <c:v>9.6862183422595696E-3</c:v>
                </c:pt>
                <c:pt idx="110">
                  <c:v>9.6819731144782688E-3</c:v>
                </c:pt>
                <c:pt idx="111">
                  <c:v>9.6565017477904629E-3</c:v>
                </c:pt>
                <c:pt idx="112">
                  <c:v>9.6565017477904629E-3</c:v>
                </c:pt>
                <c:pt idx="113">
                  <c:v>9.6480112922278614E-3</c:v>
                </c:pt>
                <c:pt idx="114">
                  <c:v>9.6182946977587547E-3</c:v>
                </c:pt>
                <c:pt idx="115">
                  <c:v>9.4114914586982384E-3</c:v>
                </c:pt>
                <c:pt idx="116">
                  <c:v>9.4030010031356352E-3</c:v>
                </c:pt>
                <c:pt idx="117">
                  <c:v>9.3817748642291317E-3</c:v>
                </c:pt>
                <c:pt idx="118">
                  <c:v>9.3817748642291317E-3</c:v>
                </c:pt>
                <c:pt idx="119">
                  <c:v>9.3817748642291317E-3</c:v>
                </c:pt>
                <c:pt idx="120">
                  <c:v>9.3623681086574696E-3</c:v>
                </c:pt>
                <c:pt idx="121">
                  <c:v>9.3605487253226264E-3</c:v>
                </c:pt>
                <c:pt idx="122">
                  <c:v>9.341141969750966E-3</c:v>
                </c:pt>
                <c:pt idx="123">
                  <c:v>9.341141969750966E-3</c:v>
                </c:pt>
                <c:pt idx="124">
                  <c:v>9.3368967419696636E-3</c:v>
                </c:pt>
                <c:pt idx="125">
                  <c:v>9.3350773586348204E-3</c:v>
                </c:pt>
                <c:pt idx="126">
                  <c:v>9.3350773586348204E-3</c:v>
                </c:pt>
                <c:pt idx="127">
                  <c:v>9.3350773586348204E-3</c:v>
                </c:pt>
                <c:pt idx="128">
                  <c:v>9.31567060306316E-3</c:v>
                </c:pt>
                <c:pt idx="129">
                  <c:v>9.3029349197192562E-3</c:v>
                </c:pt>
                <c:pt idx="130">
                  <c:v>9.301115536384413E-3</c:v>
                </c:pt>
                <c:pt idx="131">
                  <c:v>9.0961316806587398E-3</c:v>
                </c:pt>
                <c:pt idx="132">
                  <c:v>9.0961316806587398E-3</c:v>
                </c:pt>
                <c:pt idx="133">
                  <c:v>9.0749055417522345E-3</c:v>
                </c:pt>
                <c:pt idx="134">
                  <c:v>9.0603504750734892E-3</c:v>
                </c:pt>
                <c:pt idx="135">
                  <c:v>9.053679402845731E-3</c:v>
                </c:pt>
                <c:pt idx="136">
                  <c:v>9.053679402845731E-3</c:v>
                </c:pt>
                <c:pt idx="137">
                  <c:v>9.053679402845731E-3</c:v>
                </c:pt>
                <c:pt idx="138">
                  <c:v>9.053679402845731E-3</c:v>
                </c:pt>
                <c:pt idx="139">
                  <c:v>9.0494341750644303E-3</c:v>
                </c:pt>
                <c:pt idx="140">
                  <c:v>9.0263886528230818E-3</c:v>
                </c:pt>
                <c:pt idx="141">
                  <c:v>9.0069818972514197E-3</c:v>
                </c:pt>
                <c:pt idx="142">
                  <c:v>8.7831977470657005E-3</c:v>
                </c:pt>
                <c:pt idx="143">
                  <c:v>8.7789525192843998E-3</c:v>
                </c:pt>
                <c:pt idx="144">
                  <c:v>8.7595457637127377E-3</c:v>
                </c:pt>
                <c:pt idx="145">
                  <c:v>8.7492359248152931E-3</c:v>
                </c:pt>
                <c:pt idx="146">
                  <c:v>8.7237645581274871E-3</c:v>
                </c:pt>
                <c:pt idx="147">
                  <c:v>8.6982931914396811E-3</c:v>
                </c:pt>
                <c:pt idx="148">
                  <c:v>8.6982931914396811E-3</c:v>
                </c:pt>
                <c:pt idx="149">
                  <c:v>8.6788864358680207E-3</c:v>
                </c:pt>
                <c:pt idx="150">
                  <c:v>8.4338761467757945E-3</c:v>
                </c:pt>
                <c:pt idx="151">
                  <c:v>8.4338761467757945E-3</c:v>
                </c:pt>
                <c:pt idx="152">
                  <c:v>8.4338761467757945E-3</c:v>
                </c:pt>
                <c:pt idx="153">
                  <c:v>8.3956690967440864E-3</c:v>
                </c:pt>
                <c:pt idx="154">
                  <c:v>8.3532168189310776E-3</c:v>
                </c:pt>
                <c:pt idx="155">
                  <c:v>8.1549040354331626E-3</c:v>
                </c:pt>
                <c:pt idx="156">
                  <c:v>8.1270068242988991E-3</c:v>
                </c:pt>
                <c:pt idx="157">
                  <c:v>8.1209422131827552E-3</c:v>
                </c:pt>
                <c:pt idx="158">
                  <c:v>8.1082065298388514E-3</c:v>
                </c:pt>
                <c:pt idx="159">
                  <c:v>8.1039613020575507E-3</c:v>
                </c:pt>
                <c:pt idx="160">
                  <c:v>8.0954708464949492E-3</c:v>
                </c:pt>
                <c:pt idx="161">
                  <c:v>8.0930450020484917E-3</c:v>
                </c:pt>
                <c:pt idx="162">
                  <c:v>7.8522799407375679E-3</c:v>
                </c:pt>
                <c:pt idx="163">
                  <c:v>7.8310538018310626E-3</c:v>
                </c:pt>
                <c:pt idx="164">
                  <c:v>7.8292344184962195E-3</c:v>
                </c:pt>
                <c:pt idx="165">
                  <c:v>7.8292344184962195E-3</c:v>
                </c:pt>
                <c:pt idx="166">
                  <c:v>7.8268085740497619E-3</c:v>
                </c:pt>
                <c:pt idx="167">
                  <c:v>7.8225633462684612E-3</c:v>
                </c:pt>
                <c:pt idx="168">
                  <c:v>7.7546397017676464E-3</c:v>
                </c:pt>
                <c:pt idx="169">
                  <c:v>7.7419040184237425E-3</c:v>
                </c:pt>
                <c:pt idx="170">
                  <c:v>7.7376587906424418E-3</c:v>
                </c:pt>
                <c:pt idx="171">
                  <c:v>7.5266103238006248E-3</c:v>
                </c:pt>
                <c:pt idx="172">
                  <c:v>7.2282314568863307E-3</c:v>
                </c:pt>
                <c:pt idx="173">
                  <c:v>7.22398622910503E-3</c:v>
                </c:pt>
                <c:pt idx="174">
                  <c:v>7.2154957735424286E-3</c:v>
                </c:pt>
                <c:pt idx="175">
                  <c:v>7.2027600901985248E-3</c:v>
                </c:pt>
                <c:pt idx="176">
                  <c:v>7.2027600901985248E-3</c:v>
                </c:pt>
                <c:pt idx="177">
                  <c:v>7.2027600901985248E-3</c:v>
                </c:pt>
                <c:pt idx="178">
                  <c:v>7.2027600901985248E-3</c:v>
                </c:pt>
                <c:pt idx="179">
                  <c:v>7.2027600901985248E-3</c:v>
                </c:pt>
                <c:pt idx="180">
                  <c:v>7.1942696346359233E-3</c:v>
                </c:pt>
                <c:pt idx="181">
                  <c:v>7.1772887235107188E-3</c:v>
                </c:pt>
                <c:pt idx="182">
                  <c:v>7.1499979734880714E-3</c:v>
                </c:pt>
                <c:pt idx="183">
                  <c:v>6.9280332066371936E-3</c:v>
                </c:pt>
                <c:pt idx="184">
                  <c:v>6.911052295511989E-3</c:v>
                </c:pt>
                <c:pt idx="185">
                  <c:v>6.911052295511989E-3</c:v>
                </c:pt>
                <c:pt idx="186">
                  <c:v>6.911052295511989E-3</c:v>
                </c:pt>
                <c:pt idx="187">
                  <c:v>6.8983166121680869E-3</c:v>
                </c:pt>
                <c:pt idx="188">
                  <c:v>6.8770904732615816E-3</c:v>
                </c:pt>
                <c:pt idx="189">
                  <c:v>6.8516191065737773E-3</c:v>
                </c:pt>
                <c:pt idx="190">
                  <c:v>6.8431286510111742E-3</c:v>
                </c:pt>
                <c:pt idx="191">
                  <c:v>6.7752050065103594E-3</c:v>
                </c:pt>
                <c:pt idx="192">
                  <c:v>6.619344500825455E-3</c:v>
                </c:pt>
                <c:pt idx="193">
                  <c:v>6.593873134137649E-3</c:v>
                </c:pt>
                <c:pt idx="194">
                  <c:v>6.593873134137649E-3</c:v>
                </c:pt>
                <c:pt idx="195">
                  <c:v>6.593873134137649E-3</c:v>
                </c:pt>
                <c:pt idx="196">
                  <c:v>6.5872020619098907E-3</c:v>
                </c:pt>
                <c:pt idx="197">
                  <c:v>6.5768922230124444E-3</c:v>
                </c:pt>
                <c:pt idx="198">
                  <c:v>6.5447497840968802E-3</c:v>
                </c:pt>
                <c:pt idx="199">
                  <c:v>6.4980522785025707E-3</c:v>
                </c:pt>
                <c:pt idx="200">
                  <c:v>6.3337013172550631E-3</c:v>
                </c:pt>
                <c:pt idx="201">
                  <c:v>6.270022900535549E-3</c:v>
                </c:pt>
                <c:pt idx="202">
                  <c:v>6.270022900535549E-3</c:v>
                </c:pt>
                <c:pt idx="203">
                  <c:v>6.270022900535549E-3</c:v>
                </c:pt>
                <c:pt idx="204">
                  <c:v>6.270022900535549E-3</c:v>
                </c:pt>
                <c:pt idx="205">
                  <c:v>6.2657776727542483E-3</c:v>
                </c:pt>
                <c:pt idx="206">
                  <c:v>6.2657776727542483E-3</c:v>
                </c:pt>
                <c:pt idx="207">
                  <c:v>6.2657776727542483E-3</c:v>
                </c:pt>
                <c:pt idx="208">
                  <c:v>6.2657776727542483E-3</c:v>
                </c:pt>
                <c:pt idx="209">
                  <c:v>6.2657776727542483E-3</c:v>
                </c:pt>
                <c:pt idx="210">
                  <c:v>5.9291917558082462E-3</c:v>
                </c:pt>
                <c:pt idx="211">
                  <c:v>5.6714457833721178E-3</c:v>
                </c:pt>
                <c:pt idx="212">
                  <c:v>5.6672005555908171E-3</c:v>
                </c:pt>
                <c:pt idx="213">
                  <c:v>5.6629553278095164E-3</c:v>
                </c:pt>
                <c:pt idx="214">
                  <c:v>5.6629553278095164E-3</c:v>
                </c:pt>
                <c:pt idx="215">
                  <c:v>5.6629553278095164E-3</c:v>
                </c:pt>
                <c:pt idx="216">
                  <c:v>5.6629553278095164E-3</c:v>
                </c:pt>
                <c:pt idx="217">
                  <c:v>5.6629553278095164E-3</c:v>
                </c:pt>
                <c:pt idx="218">
                  <c:v>5.6629553278095164E-3</c:v>
                </c:pt>
                <c:pt idx="219">
                  <c:v>5.6587101000282157E-3</c:v>
                </c:pt>
                <c:pt idx="220">
                  <c:v>5.6587101000282157E-3</c:v>
                </c:pt>
                <c:pt idx="221">
                  <c:v>5.6587101000282157E-3</c:v>
                </c:pt>
                <c:pt idx="222">
                  <c:v>5.6459744166843118E-3</c:v>
                </c:pt>
                <c:pt idx="223">
                  <c:v>5.5992769110900023E-3</c:v>
                </c:pt>
                <c:pt idx="224">
                  <c:v>5.5950316833087016E-3</c:v>
                </c:pt>
                <c:pt idx="225">
                  <c:v>5.5738055444021963E-3</c:v>
                </c:pt>
                <c:pt idx="226">
                  <c:v>5.3627570775603792E-3</c:v>
                </c:pt>
                <c:pt idx="227">
                  <c:v>5.3475955497700178E-3</c:v>
                </c:pt>
                <c:pt idx="228">
                  <c:v>5.3093884997383097E-3</c:v>
                </c:pt>
                <c:pt idx="229">
                  <c:v>5.1025852606777933E-3</c:v>
                </c:pt>
                <c:pt idx="230">
                  <c:v>5.0346616161769785E-3</c:v>
                </c:pt>
                <c:pt idx="231">
                  <c:v>5.0049450217078718E-3</c:v>
                </c:pt>
                <c:pt idx="232">
                  <c:v>5.0049450217078718E-3</c:v>
                </c:pt>
                <c:pt idx="233">
                  <c:v>4.9837188828013666E-3</c:v>
                </c:pt>
                <c:pt idx="234">
                  <c:v>4.9157952383005517E-3</c:v>
                </c:pt>
                <c:pt idx="235">
                  <c:v>4.3463282544946129E-3</c:v>
                </c:pt>
                <c:pt idx="236">
                  <c:v>4.3384442600436258E-3</c:v>
                </c:pt>
                <c:pt idx="237">
                  <c:v>3.8120360151623102E-3</c:v>
                </c:pt>
                <c:pt idx="238">
                  <c:v>3.8120360151623102E-3</c:v>
                </c:pt>
                <c:pt idx="239">
                  <c:v>3.8120360151623102E-3</c:v>
                </c:pt>
                <c:pt idx="240">
                  <c:v>3.8120360151623102E-3</c:v>
                </c:pt>
                <c:pt idx="241">
                  <c:v>3.8120360151623102E-3</c:v>
                </c:pt>
                <c:pt idx="242">
                  <c:v>3.8120360151623102E-3</c:v>
                </c:pt>
                <c:pt idx="243">
                  <c:v>3.8120360151623102E-3</c:v>
                </c:pt>
                <c:pt idx="244">
                  <c:v>3.8120360151623102E-3</c:v>
                </c:pt>
                <c:pt idx="245">
                  <c:v>3.8120360151623102E-3</c:v>
                </c:pt>
                <c:pt idx="246">
                  <c:v>3.8120360151623102E-3</c:v>
                </c:pt>
                <c:pt idx="247">
                  <c:v>3.7780741929119028E-3</c:v>
                </c:pt>
                <c:pt idx="248">
                  <c:v>3.7398671428801947E-3</c:v>
                </c:pt>
                <c:pt idx="249">
                  <c:v>3.529425137149992E-3</c:v>
                </c:pt>
                <c:pt idx="250">
                  <c:v>3.4621079537607916E-3</c:v>
                </c:pt>
                <c:pt idx="251">
                  <c:v>3.4329978204032975E-3</c:v>
                </c:pt>
                <c:pt idx="252">
                  <c:v>3.1309801868193189E-3</c:v>
                </c:pt>
                <c:pt idx="253">
                  <c:v>3.0818568367785501E-3</c:v>
                </c:pt>
                <c:pt idx="254">
                  <c:v>2.8574662254812165E-3</c:v>
                </c:pt>
                <c:pt idx="255">
                  <c:v>2.8495822310302295E-3</c:v>
                </c:pt>
                <c:pt idx="256">
                  <c:v>2.8495822310302295E-3</c:v>
                </c:pt>
                <c:pt idx="257">
                  <c:v>2.8495822310302295E-3</c:v>
                </c:pt>
                <c:pt idx="258">
                  <c:v>2.8368465476863239E-3</c:v>
                </c:pt>
                <c:pt idx="259">
                  <c:v>2.5214867696468288E-3</c:v>
                </c:pt>
                <c:pt idx="260">
                  <c:v>2.4960154029590211E-3</c:v>
                </c:pt>
                <c:pt idx="261">
                  <c:v>2.4960154029590211E-3</c:v>
                </c:pt>
                <c:pt idx="262">
                  <c:v>2.1788362415846793E-3</c:v>
                </c:pt>
                <c:pt idx="263">
                  <c:v>1.9307936469343846E-3</c:v>
                </c:pt>
                <c:pt idx="264">
                  <c:v>1.2636864241585243E-3</c:v>
                </c:pt>
                <c:pt idx="265">
                  <c:v>9.7683031836490186E-4</c:v>
                </c:pt>
                <c:pt idx="266">
                  <c:v>9.7349478225102273E-4</c:v>
                </c:pt>
                <c:pt idx="267">
                  <c:v>9.6379140446519254E-4</c:v>
                </c:pt>
                <c:pt idx="268">
                  <c:v>6.4509609031181483E-4</c:v>
                </c:pt>
                <c:pt idx="269">
                  <c:v>3.946276512150626E-4</c:v>
                </c:pt>
                <c:pt idx="270">
                  <c:v>3.9129211510118347E-4</c:v>
                </c:pt>
                <c:pt idx="271">
                  <c:v>3.6551751785756856E-4</c:v>
                </c:pt>
                <c:pt idx="272">
                  <c:v>7.0170956501348219E-5</c:v>
                </c:pt>
                <c:pt idx="273">
                  <c:v>4.1364053699661368E-5</c:v>
                </c:pt>
                <c:pt idx="274">
                  <c:v>-2.4518882153815036E-4</c:v>
                </c:pt>
                <c:pt idx="275">
                  <c:v>-2.5337604654494458E-4</c:v>
                </c:pt>
                <c:pt idx="276">
                  <c:v>-2.5337604654494458E-4</c:v>
                </c:pt>
                <c:pt idx="277">
                  <c:v>-2.5337604654494458E-4</c:v>
                </c:pt>
                <c:pt idx="278">
                  <c:v>-5.405353828943707E-4</c:v>
                </c:pt>
                <c:pt idx="279">
                  <c:v>-5.5327106623827629E-4</c:v>
                </c:pt>
                <c:pt idx="280">
                  <c:v>-5.5478721901731226E-4</c:v>
                </c:pt>
                <c:pt idx="281">
                  <c:v>-5.6600674958217842E-4</c:v>
                </c:pt>
                <c:pt idx="282">
                  <c:v>-5.7510366625639422E-4</c:v>
                </c:pt>
                <c:pt idx="283">
                  <c:v>-9.1714773320692583E-4</c:v>
                </c:pt>
                <c:pt idx="284">
                  <c:v>-1.1897520028776067E-3</c:v>
                </c:pt>
                <c:pt idx="285">
                  <c:v>-1.8353298561911563E-3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0E-4662-8DAF-DC5AAD38E10A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1'!$P$21:$P$3006</c:f>
              <c:numCache>
                <c:formatCode>General</c:formatCode>
                <c:ptCount val="2986"/>
                <c:pt idx="0">
                  <c:v>9.0598949021070851E-2</c:v>
                </c:pt>
                <c:pt idx="1">
                  <c:v>9.0453058251165466E-2</c:v>
                </c:pt>
                <c:pt idx="2">
                  <c:v>8.9371867750907774E-2</c:v>
                </c:pt>
                <c:pt idx="3">
                  <c:v>8.737935956466579E-2</c:v>
                </c:pt>
                <c:pt idx="4">
                  <c:v>8.7357376023995112E-2</c:v>
                </c:pt>
                <c:pt idx="5">
                  <c:v>8.6206237894330739E-2</c:v>
                </c:pt>
                <c:pt idx="6">
                  <c:v>8.616426931668672E-2</c:v>
                </c:pt>
                <c:pt idx="7">
                  <c:v>8.5482779555895838E-2</c:v>
                </c:pt>
                <c:pt idx="8">
                  <c:v>8.5476784044803827E-2</c:v>
                </c:pt>
                <c:pt idx="9">
                  <c:v>8.5454800504133149E-2</c:v>
                </c:pt>
                <c:pt idx="10">
                  <c:v>8.5406836415397147E-2</c:v>
                </c:pt>
                <c:pt idx="11">
                  <c:v>8.5392846889515803E-2</c:v>
                </c:pt>
                <c:pt idx="12">
                  <c:v>8.5378857363634458E-2</c:v>
                </c:pt>
                <c:pt idx="13">
                  <c:v>8.5370863348845125E-2</c:v>
                </c:pt>
                <c:pt idx="14">
                  <c:v>8.523096809003175E-2</c:v>
                </c:pt>
                <c:pt idx="15">
                  <c:v>7.534636880301783E-2</c:v>
                </c:pt>
                <c:pt idx="16">
                  <c:v>6.9930423783242726E-2</c:v>
                </c:pt>
                <c:pt idx="17">
                  <c:v>6.8997122556587756E-2</c:v>
                </c:pt>
                <c:pt idx="18">
                  <c:v>6.8913185401299717E-2</c:v>
                </c:pt>
                <c:pt idx="19">
                  <c:v>6.7999869211618089E-2</c:v>
                </c:pt>
                <c:pt idx="20">
                  <c:v>6.7080557510844449E-2</c:v>
                </c:pt>
                <c:pt idx="21">
                  <c:v>6.6996620355556424E-2</c:v>
                </c:pt>
                <c:pt idx="22">
                  <c:v>6.6027346062349446E-2</c:v>
                </c:pt>
                <c:pt idx="23">
                  <c:v>6.6013356536468101E-2</c:v>
                </c:pt>
                <c:pt idx="24">
                  <c:v>6.5803513648248033E-2</c:v>
                </c:pt>
                <c:pt idx="25">
                  <c:v>6.5024097206287781E-2</c:v>
                </c:pt>
                <c:pt idx="26">
                  <c:v>6.4940160050999757E-2</c:v>
                </c:pt>
                <c:pt idx="27">
                  <c:v>6.3950900720819423E-2</c:v>
                </c:pt>
                <c:pt idx="28">
                  <c:v>6.3950900720819423E-2</c:v>
                </c:pt>
                <c:pt idx="29">
                  <c:v>6.390093812838607E-2</c:v>
                </c:pt>
                <c:pt idx="30">
                  <c:v>6.2827741642917725E-2</c:v>
                </c:pt>
                <c:pt idx="31">
                  <c:v>6.2715825435867012E-2</c:v>
                </c:pt>
                <c:pt idx="32">
                  <c:v>6.1816498772066727E-2</c:v>
                </c:pt>
                <c:pt idx="33">
                  <c:v>6.0813249916005063E-2</c:v>
                </c:pt>
                <c:pt idx="34">
                  <c:v>5.7851467436556087E-2</c:v>
                </c:pt>
                <c:pt idx="35">
                  <c:v>5.7851467436556087E-2</c:v>
                </c:pt>
                <c:pt idx="36">
                  <c:v>5.7851467436556087E-2</c:v>
                </c:pt>
                <c:pt idx="37">
                  <c:v>5.6784266462179739E-2</c:v>
                </c:pt>
                <c:pt idx="38">
                  <c:v>5.3598651568629356E-2</c:v>
                </c:pt>
                <c:pt idx="39">
                  <c:v>4.855242973286103E-2</c:v>
                </c:pt>
                <c:pt idx="40">
                  <c:v>4.8384555422284981E-2</c:v>
                </c:pt>
                <c:pt idx="41">
                  <c:v>4.8384555422284981E-2</c:v>
                </c:pt>
                <c:pt idx="42">
                  <c:v>4.8384555422284981E-2</c:v>
                </c:pt>
                <c:pt idx="43">
                  <c:v>4.7653103069060739E-2</c:v>
                </c:pt>
                <c:pt idx="44">
                  <c:v>4.7653103069060739E-2</c:v>
                </c:pt>
                <c:pt idx="45">
                  <c:v>4.7653103069060739E-2</c:v>
                </c:pt>
                <c:pt idx="46">
                  <c:v>4.749921828436602E-2</c:v>
                </c:pt>
                <c:pt idx="47">
                  <c:v>4.5562668201649385E-2</c:v>
                </c:pt>
                <c:pt idx="48">
                  <c:v>4.5492720572242698E-2</c:v>
                </c:pt>
                <c:pt idx="49">
                  <c:v>4.5218925565707939E-2</c:v>
                </c:pt>
                <c:pt idx="50">
                  <c:v>4.5164965965879919E-2</c:v>
                </c:pt>
                <c:pt idx="51">
                  <c:v>4.4579404382561062E-2</c:v>
                </c:pt>
                <c:pt idx="52">
                  <c:v>4.4487473212483697E-2</c:v>
                </c:pt>
                <c:pt idx="53">
                  <c:v>4.4445504634839685E-2</c:v>
                </c:pt>
                <c:pt idx="54">
                  <c:v>4.4271634813171624E-2</c:v>
                </c:pt>
                <c:pt idx="55">
                  <c:v>4.4271634813171624E-2</c:v>
                </c:pt>
                <c:pt idx="56">
                  <c:v>4.4271634813171624E-2</c:v>
                </c:pt>
                <c:pt idx="57">
                  <c:v>4.4215676709646275E-2</c:v>
                </c:pt>
                <c:pt idx="58">
                  <c:v>4.4215676709646275E-2</c:v>
                </c:pt>
                <c:pt idx="59">
                  <c:v>4.4141732072844914E-2</c:v>
                </c:pt>
                <c:pt idx="60">
                  <c:v>4.2592891707411075E-2</c:v>
                </c:pt>
                <c:pt idx="61">
                  <c:v>4.2466985974479038E-2</c:v>
                </c:pt>
                <c:pt idx="62">
                  <c:v>4.2452996448597694E-2</c:v>
                </c:pt>
                <c:pt idx="63">
                  <c:v>4.232709071566565E-2</c:v>
                </c:pt>
                <c:pt idx="64">
                  <c:v>4.209526428677491E-2</c:v>
                </c:pt>
                <c:pt idx="65">
                  <c:v>4.1589642851349411E-2</c:v>
                </c:pt>
                <c:pt idx="66">
                  <c:v>4.1575653325468073E-2</c:v>
                </c:pt>
                <c:pt idx="67">
                  <c:v>4.1483722155390715E-2</c:v>
                </c:pt>
                <c:pt idx="68">
                  <c:v>4.1371805948340008E-2</c:v>
                </c:pt>
                <c:pt idx="69">
                  <c:v>4.1301858318933321E-2</c:v>
                </c:pt>
                <c:pt idx="70">
                  <c:v>4.1092015430713252E-2</c:v>
                </c:pt>
                <c:pt idx="71">
                  <c:v>4.1072030393739911E-2</c:v>
                </c:pt>
                <c:pt idx="72">
                  <c:v>4.0746274291074469E-2</c:v>
                </c:pt>
                <c:pt idx="73">
                  <c:v>4.0522441876973056E-2</c:v>
                </c:pt>
                <c:pt idx="74">
                  <c:v>4.0466483773447706E-2</c:v>
                </c:pt>
                <c:pt idx="75">
                  <c:v>4.0158714204058275E-2</c:v>
                </c:pt>
                <c:pt idx="76">
                  <c:v>3.9413272324952696E-2</c:v>
                </c:pt>
                <c:pt idx="77">
                  <c:v>3.9407276813860692E-2</c:v>
                </c:pt>
                <c:pt idx="78">
                  <c:v>3.9371303747308684E-2</c:v>
                </c:pt>
                <c:pt idx="79">
                  <c:v>3.9371303747308684E-2</c:v>
                </c:pt>
                <c:pt idx="80">
                  <c:v>3.9343324695546009E-2</c:v>
                </c:pt>
                <c:pt idx="81">
                  <c:v>3.9329335169664664E-2</c:v>
                </c:pt>
                <c:pt idx="82">
                  <c:v>3.9329335169664664E-2</c:v>
                </c:pt>
                <c:pt idx="83">
                  <c:v>3.9315345643783334E-2</c:v>
                </c:pt>
                <c:pt idx="84">
                  <c:v>3.9315345643783334E-2</c:v>
                </c:pt>
                <c:pt idx="85">
                  <c:v>3.9281371080928648E-2</c:v>
                </c:pt>
                <c:pt idx="86">
                  <c:v>3.9281371080928648E-2</c:v>
                </c:pt>
                <c:pt idx="87">
                  <c:v>3.9281371080928648E-2</c:v>
                </c:pt>
                <c:pt idx="88">
                  <c:v>3.9259387540257984E-2</c:v>
                </c:pt>
                <c:pt idx="89">
                  <c:v>3.9231408488495302E-2</c:v>
                </c:pt>
                <c:pt idx="90">
                  <c:v>3.8619866357111107E-2</c:v>
                </c:pt>
                <c:pt idx="91">
                  <c:v>3.8465981572416388E-2</c:v>
                </c:pt>
                <c:pt idx="92">
                  <c:v>3.8451992046535044E-2</c:v>
                </c:pt>
                <c:pt idx="93">
                  <c:v>3.8382044417128357E-2</c:v>
                </c:pt>
                <c:pt idx="94">
                  <c:v>3.8326086313603007E-2</c:v>
                </c:pt>
                <c:pt idx="95">
                  <c:v>3.8326086313603007E-2</c:v>
                </c:pt>
                <c:pt idx="96">
                  <c:v>3.8284117735958995E-2</c:v>
                </c:pt>
                <c:pt idx="97">
                  <c:v>3.8102253899501601E-2</c:v>
                </c:pt>
                <c:pt idx="98">
                  <c:v>3.8060285321857582E-2</c:v>
                </c:pt>
                <c:pt idx="99">
                  <c:v>3.8060285321857582E-2</c:v>
                </c:pt>
                <c:pt idx="100">
                  <c:v>3.8004327218332232E-2</c:v>
                </c:pt>
                <c:pt idx="101">
                  <c:v>3.7468728227446721E-2</c:v>
                </c:pt>
                <c:pt idx="102">
                  <c:v>3.7342822494514684E-2</c:v>
                </c:pt>
                <c:pt idx="103">
                  <c:v>3.7322837457541343E-2</c:v>
                </c:pt>
                <c:pt idx="104">
                  <c:v>3.7216916761582647E-2</c:v>
                </c:pt>
                <c:pt idx="105">
                  <c:v>3.7196931724609306E-2</c:v>
                </c:pt>
                <c:pt idx="106">
                  <c:v>3.7174948183938628E-2</c:v>
                </c:pt>
                <c:pt idx="107">
                  <c:v>3.7132979606294615E-2</c:v>
                </c:pt>
                <c:pt idx="108">
                  <c:v>3.6395531741978369E-2</c:v>
                </c:pt>
                <c:pt idx="109">
                  <c:v>3.633957363845302E-2</c:v>
                </c:pt>
                <c:pt idx="110">
                  <c:v>3.6325584112571682E-2</c:v>
                </c:pt>
                <c:pt idx="111">
                  <c:v>3.6241646957283657E-2</c:v>
                </c:pt>
                <c:pt idx="112">
                  <c:v>3.6241646957283657E-2</c:v>
                </c:pt>
                <c:pt idx="113">
                  <c:v>3.6213667905520976E-2</c:v>
                </c:pt>
                <c:pt idx="114">
                  <c:v>3.6115741224351613E-2</c:v>
                </c:pt>
                <c:pt idx="115">
                  <c:v>3.5434251463560724E-2</c:v>
                </c:pt>
                <c:pt idx="116">
                  <c:v>3.540627241179805E-2</c:v>
                </c:pt>
                <c:pt idx="117">
                  <c:v>3.5336324782391355E-2</c:v>
                </c:pt>
                <c:pt idx="118">
                  <c:v>3.5336324782391355E-2</c:v>
                </c:pt>
                <c:pt idx="119">
                  <c:v>3.5336324782391355E-2</c:v>
                </c:pt>
                <c:pt idx="120">
                  <c:v>3.5272372664076672E-2</c:v>
                </c:pt>
                <c:pt idx="121">
                  <c:v>3.5266377152984668E-2</c:v>
                </c:pt>
                <c:pt idx="122">
                  <c:v>3.5202425034669978E-2</c:v>
                </c:pt>
                <c:pt idx="123">
                  <c:v>3.5202425034669978E-2</c:v>
                </c:pt>
                <c:pt idx="124">
                  <c:v>3.518843550878864E-2</c:v>
                </c:pt>
                <c:pt idx="125">
                  <c:v>3.5182439997696636E-2</c:v>
                </c:pt>
                <c:pt idx="126">
                  <c:v>3.5182439997696636E-2</c:v>
                </c:pt>
                <c:pt idx="127">
                  <c:v>3.5182439997696636E-2</c:v>
                </c:pt>
                <c:pt idx="128">
                  <c:v>3.5118487879381953E-2</c:v>
                </c:pt>
                <c:pt idx="129">
                  <c:v>3.5076519301737941E-2</c:v>
                </c:pt>
                <c:pt idx="130">
                  <c:v>3.5070523790645937E-2</c:v>
                </c:pt>
                <c:pt idx="131">
                  <c:v>3.4395029540947045E-2</c:v>
                </c:pt>
                <c:pt idx="132">
                  <c:v>3.4395029540947045E-2</c:v>
                </c:pt>
                <c:pt idx="133">
                  <c:v>3.4325081911540357E-2</c:v>
                </c:pt>
                <c:pt idx="134">
                  <c:v>3.4277117822804341E-2</c:v>
                </c:pt>
                <c:pt idx="135">
                  <c:v>3.425513428213367E-2</c:v>
                </c:pt>
                <c:pt idx="136">
                  <c:v>3.425513428213367E-2</c:v>
                </c:pt>
                <c:pt idx="137">
                  <c:v>3.425513428213367E-2</c:v>
                </c:pt>
                <c:pt idx="138">
                  <c:v>3.425513428213367E-2</c:v>
                </c:pt>
                <c:pt idx="139">
                  <c:v>3.4241144756252333E-2</c:v>
                </c:pt>
                <c:pt idx="140">
                  <c:v>3.4165201615753642E-2</c:v>
                </c:pt>
                <c:pt idx="141">
                  <c:v>3.4101249497438951E-2</c:v>
                </c:pt>
                <c:pt idx="142">
                  <c:v>3.3363801633122712E-2</c:v>
                </c:pt>
                <c:pt idx="143">
                  <c:v>3.3349812107241368E-2</c:v>
                </c:pt>
                <c:pt idx="144">
                  <c:v>3.3285859988926685E-2</c:v>
                </c:pt>
                <c:pt idx="145">
                  <c:v>3.3251885426072006E-2</c:v>
                </c:pt>
                <c:pt idx="146">
                  <c:v>3.3167948270783981E-2</c:v>
                </c:pt>
                <c:pt idx="147">
                  <c:v>3.308401111549595E-2</c:v>
                </c:pt>
                <c:pt idx="148">
                  <c:v>3.308401111549595E-2</c:v>
                </c:pt>
                <c:pt idx="149">
                  <c:v>3.3020058997181266E-2</c:v>
                </c:pt>
                <c:pt idx="150">
                  <c:v>3.2212663503458333E-2</c:v>
                </c:pt>
                <c:pt idx="151">
                  <c:v>3.2212663503458333E-2</c:v>
                </c:pt>
                <c:pt idx="152">
                  <c:v>3.2212663503458333E-2</c:v>
                </c:pt>
                <c:pt idx="153">
                  <c:v>3.2086757770526289E-2</c:v>
                </c:pt>
                <c:pt idx="154">
                  <c:v>3.1946862511712908E-2</c:v>
                </c:pt>
                <c:pt idx="155">
                  <c:v>3.1293351802684694E-2</c:v>
                </c:pt>
                <c:pt idx="156">
                  <c:v>3.1201420632607335E-2</c:v>
                </c:pt>
                <c:pt idx="157">
                  <c:v>3.1181435595633994E-2</c:v>
                </c:pt>
                <c:pt idx="158">
                  <c:v>3.1139467017989982E-2</c:v>
                </c:pt>
                <c:pt idx="159">
                  <c:v>3.1125477492108637E-2</c:v>
                </c:pt>
                <c:pt idx="160">
                  <c:v>3.1097498440345962E-2</c:v>
                </c:pt>
                <c:pt idx="161">
                  <c:v>3.1089504425556629E-2</c:v>
                </c:pt>
                <c:pt idx="162">
                  <c:v>3.0296098457715033E-2</c:v>
                </c:pt>
                <c:pt idx="163">
                  <c:v>3.0226150828308346E-2</c:v>
                </c:pt>
                <c:pt idx="164">
                  <c:v>3.0220155317216342E-2</c:v>
                </c:pt>
                <c:pt idx="165">
                  <c:v>3.0220155317216342E-2</c:v>
                </c:pt>
                <c:pt idx="166">
                  <c:v>3.0212161302427008E-2</c:v>
                </c:pt>
                <c:pt idx="167">
                  <c:v>3.0198171776545671E-2</c:v>
                </c:pt>
                <c:pt idx="168">
                  <c:v>2.9974339362444265E-2</c:v>
                </c:pt>
                <c:pt idx="169">
                  <c:v>2.9932370784800245E-2</c:v>
                </c:pt>
                <c:pt idx="170">
                  <c:v>2.9918381258918908E-2</c:v>
                </c:pt>
                <c:pt idx="171">
                  <c:v>2.9222901972246682E-2</c:v>
                </c:pt>
                <c:pt idx="172">
                  <c:v>2.8239638153158358E-2</c:v>
                </c:pt>
                <c:pt idx="173">
                  <c:v>2.8225648627277021E-2</c:v>
                </c:pt>
                <c:pt idx="174">
                  <c:v>2.8197669575514346E-2</c:v>
                </c:pt>
                <c:pt idx="175">
                  <c:v>2.8155700997870334E-2</c:v>
                </c:pt>
                <c:pt idx="176">
                  <c:v>2.8155700997870334E-2</c:v>
                </c:pt>
                <c:pt idx="177">
                  <c:v>2.8155700997870334E-2</c:v>
                </c:pt>
                <c:pt idx="178">
                  <c:v>2.8155700997870334E-2</c:v>
                </c:pt>
                <c:pt idx="179">
                  <c:v>2.8155700997870334E-2</c:v>
                </c:pt>
                <c:pt idx="180">
                  <c:v>2.8127721946107659E-2</c:v>
                </c:pt>
                <c:pt idx="181">
                  <c:v>2.8071763842582302E-2</c:v>
                </c:pt>
                <c:pt idx="182">
                  <c:v>2.7981831176202274E-2</c:v>
                </c:pt>
                <c:pt idx="183">
                  <c:v>2.7250378822978032E-2</c:v>
                </c:pt>
                <c:pt idx="184">
                  <c:v>2.7194420719452682E-2</c:v>
                </c:pt>
                <c:pt idx="185">
                  <c:v>2.7194420719452682E-2</c:v>
                </c:pt>
                <c:pt idx="186">
                  <c:v>2.7194420719452682E-2</c:v>
                </c:pt>
                <c:pt idx="187">
                  <c:v>2.715245214180867E-2</c:v>
                </c:pt>
                <c:pt idx="188">
                  <c:v>2.7082504512401975E-2</c:v>
                </c:pt>
                <c:pt idx="189">
                  <c:v>2.6998567357113951E-2</c:v>
                </c:pt>
                <c:pt idx="190">
                  <c:v>2.6970588305351276E-2</c:v>
                </c:pt>
                <c:pt idx="191">
                  <c:v>2.674675589124987E-2</c:v>
                </c:pt>
                <c:pt idx="192">
                  <c:v>2.623314044103503E-2</c:v>
                </c:pt>
                <c:pt idx="193">
                  <c:v>2.6149203285747005E-2</c:v>
                </c:pt>
                <c:pt idx="194">
                  <c:v>2.6149203285747005E-2</c:v>
                </c:pt>
                <c:pt idx="195">
                  <c:v>2.6149203285747005E-2</c:v>
                </c:pt>
                <c:pt idx="196">
                  <c:v>2.6127219745076334E-2</c:v>
                </c:pt>
                <c:pt idx="197">
                  <c:v>2.6093245182221655E-2</c:v>
                </c:pt>
                <c:pt idx="198">
                  <c:v>2.5987324486262953E-2</c:v>
                </c:pt>
                <c:pt idx="199">
                  <c:v>2.5833439701568234E-2</c:v>
                </c:pt>
                <c:pt idx="200">
                  <c:v>2.5291845199590726E-2</c:v>
                </c:pt>
                <c:pt idx="201">
                  <c:v>2.5082002311370657E-2</c:v>
                </c:pt>
                <c:pt idx="202">
                  <c:v>2.5082002311370657E-2</c:v>
                </c:pt>
                <c:pt idx="203">
                  <c:v>2.5082002311370657E-2</c:v>
                </c:pt>
                <c:pt idx="204">
                  <c:v>2.5082002311370657E-2</c:v>
                </c:pt>
                <c:pt idx="205">
                  <c:v>2.506801278548932E-2</c:v>
                </c:pt>
                <c:pt idx="206">
                  <c:v>2.506801278548932E-2</c:v>
                </c:pt>
                <c:pt idx="207">
                  <c:v>2.506801278548932E-2</c:v>
                </c:pt>
                <c:pt idx="208">
                  <c:v>2.506801278548932E-2</c:v>
                </c:pt>
                <c:pt idx="209">
                  <c:v>2.506801278548932E-2</c:v>
                </c:pt>
                <c:pt idx="210">
                  <c:v>2.3958843233468953E-2</c:v>
                </c:pt>
                <c:pt idx="211">
                  <c:v>2.3109479162102008E-2</c:v>
                </c:pt>
                <c:pt idx="212">
                  <c:v>2.309548963622067E-2</c:v>
                </c:pt>
                <c:pt idx="213">
                  <c:v>2.3081500110339333E-2</c:v>
                </c:pt>
                <c:pt idx="214">
                  <c:v>2.3081500110339333E-2</c:v>
                </c:pt>
                <c:pt idx="215">
                  <c:v>2.3081500110339333E-2</c:v>
                </c:pt>
                <c:pt idx="216">
                  <c:v>2.3081500110339333E-2</c:v>
                </c:pt>
                <c:pt idx="217">
                  <c:v>2.3081500110339333E-2</c:v>
                </c:pt>
                <c:pt idx="218">
                  <c:v>2.3081500110339333E-2</c:v>
                </c:pt>
                <c:pt idx="219">
                  <c:v>2.3067510584457995E-2</c:v>
                </c:pt>
                <c:pt idx="220">
                  <c:v>2.3067510584457995E-2</c:v>
                </c:pt>
                <c:pt idx="221">
                  <c:v>2.3067510584457995E-2</c:v>
                </c:pt>
                <c:pt idx="222">
                  <c:v>2.3025542006813976E-2</c:v>
                </c:pt>
                <c:pt idx="223">
                  <c:v>2.2871657222119264E-2</c:v>
                </c:pt>
                <c:pt idx="224">
                  <c:v>2.2857667696237927E-2</c:v>
                </c:pt>
                <c:pt idx="225">
                  <c:v>2.2787720066831232E-2</c:v>
                </c:pt>
                <c:pt idx="226">
                  <c:v>2.2092240780159006E-2</c:v>
                </c:pt>
                <c:pt idx="227">
                  <c:v>2.2042278187725653E-2</c:v>
                </c:pt>
                <c:pt idx="228">
                  <c:v>2.1916372454793616E-2</c:v>
                </c:pt>
                <c:pt idx="229">
                  <c:v>2.1234882694002727E-2</c:v>
                </c:pt>
                <c:pt idx="230">
                  <c:v>2.1011050279901321E-2</c:v>
                </c:pt>
                <c:pt idx="231">
                  <c:v>2.0913123598731952E-2</c:v>
                </c:pt>
                <c:pt idx="232">
                  <c:v>2.0913123598731952E-2</c:v>
                </c:pt>
                <c:pt idx="233">
                  <c:v>2.0843175969325264E-2</c:v>
                </c:pt>
                <c:pt idx="234">
                  <c:v>2.0619343555223858E-2</c:v>
                </c:pt>
                <c:pt idx="235">
                  <c:v>1.8742748583427241E-2</c:v>
                </c:pt>
                <c:pt idx="236">
                  <c:v>1.8716768035361896E-2</c:v>
                </c:pt>
                <c:pt idx="237">
                  <c:v>1.6982066826075996E-2</c:v>
                </c:pt>
                <c:pt idx="238">
                  <c:v>1.6982066826075996E-2</c:v>
                </c:pt>
                <c:pt idx="239">
                  <c:v>1.6982066826075996E-2</c:v>
                </c:pt>
                <c:pt idx="240">
                  <c:v>1.6982066826075996E-2</c:v>
                </c:pt>
                <c:pt idx="241">
                  <c:v>1.6982066826075996E-2</c:v>
                </c:pt>
                <c:pt idx="242">
                  <c:v>1.6982066826075996E-2</c:v>
                </c:pt>
                <c:pt idx="243">
                  <c:v>1.6982066826075996E-2</c:v>
                </c:pt>
                <c:pt idx="244">
                  <c:v>1.6982066826075996E-2</c:v>
                </c:pt>
                <c:pt idx="245">
                  <c:v>1.6982066826075996E-2</c:v>
                </c:pt>
                <c:pt idx="246">
                  <c:v>1.6982066826075996E-2</c:v>
                </c:pt>
                <c:pt idx="247">
                  <c:v>1.687015061902529E-2</c:v>
                </c:pt>
                <c:pt idx="248">
                  <c:v>1.6744244886093246E-2</c:v>
                </c:pt>
                <c:pt idx="249">
                  <c:v>1.6050764103118356E-2</c:v>
                </c:pt>
                <c:pt idx="250">
                  <c:v>1.582893019271428E-2</c:v>
                </c:pt>
                <c:pt idx="251">
                  <c:v>1.5733002015242248E-2</c:v>
                </c:pt>
                <c:pt idx="252">
                  <c:v>1.4737747173969924E-2</c:v>
                </c:pt>
                <c:pt idx="253">
                  <c:v>1.4575868374485872E-2</c:v>
                </c:pt>
                <c:pt idx="254">
                  <c:v>1.3836422006472296E-2</c:v>
                </c:pt>
                <c:pt idx="255">
                  <c:v>1.3810441458406951E-2</c:v>
                </c:pt>
                <c:pt idx="256">
                  <c:v>1.3810441458406951E-2</c:v>
                </c:pt>
                <c:pt idx="257">
                  <c:v>1.3810441458406951E-2</c:v>
                </c:pt>
                <c:pt idx="258">
                  <c:v>1.3768472880762939E-2</c:v>
                </c:pt>
                <c:pt idx="259">
                  <c:v>1.2729250958149266E-2</c:v>
                </c:pt>
                <c:pt idx="260">
                  <c:v>1.2645313802861234E-2</c:v>
                </c:pt>
                <c:pt idx="261">
                  <c:v>1.2645313802861234E-2</c:v>
                </c:pt>
                <c:pt idx="262">
                  <c:v>1.1600096369155558E-2</c:v>
                </c:pt>
                <c:pt idx="263">
                  <c:v>1.0782708356945954E-2</c:v>
                </c:pt>
                <c:pt idx="264">
                  <c:v>8.584354289878568E-3</c:v>
                </c:pt>
                <c:pt idx="265">
                  <c:v>7.6390620410395904E-3</c:v>
                </c:pt>
                <c:pt idx="266">
                  <c:v>7.6280702707042514E-3</c:v>
                </c:pt>
                <c:pt idx="267">
                  <c:v>7.5960942115469096E-3</c:v>
                </c:pt>
                <c:pt idx="268">
                  <c:v>6.5458805185978977E-3</c:v>
                </c:pt>
                <c:pt idx="269">
                  <c:v>5.7204984915989604E-3</c:v>
                </c:pt>
                <c:pt idx="270">
                  <c:v>5.7095067212636214E-3</c:v>
                </c:pt>
                <c:pt idx="271">
                  <c:v>5.6245703141269282E-3</c:v>
                </c:pt>
                <c:pt idx="272">
                  <c:v>4.6512990135252757E-3</c:v>
                </c:pt>
                <c:pt idx="273">
                  <c:v>4.556370087901912E-3</c:v>
                </c:pt>
                <c:pt idx="274">
                  <c:v>3.6120770909116029E-3</c:v>
                </c:pt>
                <c:pt idx="275">
                  <c:v>3.5850972909975964E-3</c:v>
                </c:pt>
                <c:pt idx="276">
                  <c:v>3.5850972909975964E-3</c:v>
                </c:pt>
                <c:pt idx="277">
                  <c:v>3.5850972909975964E-3</c:v>
                </c:pt>
                <c:pt idx="278">
                  <c:v>2.6388057903099504E-3</c:v>
                </c:pt>
                <c:pt idx="279">
                  <c:v>2.5968372126659311E-3</c:v>
                </c:pt>
                <c:pt idx="280">
                  <c:v>2.5918409534226028E-3</c:v>
                </c:pt>
                <c:pt idx="281">
                  <c:v>2.5548686350219257E-3</c:v>
                </c:pt>
                <c:pt idx="282">
                  <c:v>2.5248910795619139E-3</c:v>
                </c:pt>
                <c:pt idx="283">
                  <c:v>1.3977349942655426E-3</c:v>
                </c:pt>
                <c:pt idx="284">
                  <c:v>4.9940758231391269E-4</c:v>
                </c:pt>
                <c:pt idx="285">
                  <c:v>-1.6279996034981176E-3</c:v>
                </c:pt>
                <c:pt idx="286">
                  <c:v>-2.701196088966476E-3</c:v>
                </c:pt>
                <c:pt idx="287">
                  <c:v>-3.6155115304967733E-3</c:v>
                </c:pt>
                <c:pt idx="288">
                  <c:v>-4.5558075200924225E-3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80E-4662-8DAF-DC5AAD38E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10648"/>
        <c:axId val="1"/>
      </c:scatterChart>
      <c:valAx>
        <c:axId val="75011064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8850700534475"/>
              <c:y val="0.86404960709216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10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782861265564553E-3"/>
          <c:y val="0.90030338352721007"/>
          <c:w val="0.99842171387344358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Prim. O-C Diagr.</a:t>
            </a:r>
          </a:p>
        </c:rich>
      </c:tx>
      <c:layout>
        <c:manualLayout>
          <c:xMode val="edge"/>
          <c:yMode val="edge"/>
          <c:x val="0.2806654989332154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1535610560285"/>
          <c:y val="0.234375"/>
          <c:w val="0.7525995165909203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1'!$R$21:$R$3004</c:f>
              <c:numCache>
                <c:formatCode>General</c:formatCode>
                <c:ptCount val="2984"/>
                <c:pt idx="0">
                  <c:v>2.2784000000683591E-2</c:v>
                </c:pt>
                <c:pt idx="1">
                  <c:v>1.4029999998456333E-2</c:v>
                </c:pt>
                <c:pt idx="2">
                  <c:v>-5.1188000001275213E-2</c:v>
                </c:pt>
                <c:pt idx="4">
                  <c:v>1.5427999998792075E-2</c:v>
                </c:pt>
                <c:pt idx="5">
                  <c:v>2.4779999996098923E-2</c:v>
                </c:pt>
                <c:pt idx="6">
                  <c:v>1.2521999997261446E-2</c:v>
                </c:pt>
                <c:pt idx="7">
                  <c:v>4.903999997623032E-3</c:v>
                </c:pt>
                <c:pt idx="8">
                  <c:v>2.0100000001548324E-3</c:v>
                </c:pt>
                <c:pt idx="9">
                  <c:v>9.7319999986211769E-3</c:v>
                </c:pt>
                <c:pt idx="10">
                  <c:v>6.5799999974842649E-3</c:v>
                </c:pt>
                <c:pt idx="11">
                  <c:v>4.4940000007045455E-3</c:v>
                </c:pt>
                <c:pt idx="12">
                  <c:v>1.4079999964451417E-3</c:v>
                </c:pt>
                <c:pt idx="13">
                  <c:v>1.2160000005678739E-3</c:v>
                </c:pt>
                <c:pt idx="14">
                  <c:v>9.355999998660991E-3</c:v>
                </c:pt>
                <c:pt idx="15">
                  <c:v>4.447999999683816E-3</c:v>
                </c:pt>
                <c:pt idx="16">
                  <c:v>7.8680000005988404E-3</c:v>
                </c:pt>
                <c:pt idx="17">
                  <c:v>7.0199999754549935E-4</c:v>
                </c:pt>
                <c:pt idx="18">
                  <c:v>-8.1400000635767356E-4</c:v>
                </c:pt>
                <c:pt idx="19">
                  <c:v>0</c:v>
                </c:pt>
                <c:pt idx="20">
                  <c:v>9.1999999131076038E-4</c:v>
                </c:pt>
                <c:pt idx="21">
                  <c:v>-3.5960000022896565E-3</c:v>
                </c:pt>
                <c:pt idx="22">
                  <c:v>8.7399999756598845E-4</c:v>
                </c:pt>
                <c:pt idx="23">
                  <c:v>-3.2120000032591633E-3</c:v>
                </c:pt>
                <c:pt idx="24">
                  <c:v>4.980000012437813E-4</c:v>
                </c:pt>
                <c:pt idx="25">
                  <c:v>-1.2722000006760936E-2</c:v>
                </c:pt>
                <c:pt idx="26">
                  <c:v>3.7619999930029735E-3</c:v>
                </c:pt>
                <c:pt idx="27">
                  <c:v>2.2519999984069727E-3</c:v>
                </c:pt>
                <c:pt idx="28">
                  <c:v>9.2519999961950816E-3</c:v>
                </c:pt>
                <c:pt idx="29">
                  <c:v>4.8019999958341941E-3</c:v>
                </c:pt>
                <c:pt idx="30">
                  <c:v>-1.2240000069141388E-3</c:v>
                </c:pt>
                <c:pt idx="31">
                  <c:v>1.0879999972530641E-3</c:v>
                </c:pt>
                <c:pt idx="32">
                  <c:v>3.9879999967524782E-3</c:v>
                </c:pt>
                <c:pt idx="33">
                  <c:v>1.1391999993065838E-2</c:v>
                </c:pt>
                <c:pt idx="34">
                  <c:v>-1.1244000001170207E-2</c:v>
                </c:pt>
                <c:pt idx="35">
                  <c:v>9.7559999921941198E-3</c:v>
                </c:pt>
                <c:pt idx="36">
                  <c:v>1.5755999993416481E-2</c:v>
                </c:pt>
                <c:pt idx="37">
                  <c:v>1.6623999996227212E-2</c:v>
                </c:pt>
                <c:pt idx="38">
                  <c:v>1.4611999999033287E-2</c:v>
                </c:pt>
                <c:pt idx="39">
                  <c:v>2.1619999970425852E-3</c:v>
                </c:pt>
                <c:pt idx="40">
                  <c:v>-8.6999999621184543E-4</c:v>
                </c:pt>
                <c:pt idx="41">
                  <c:v>1.1300000041956082E-3</c:v>
                </c:pt>
                <c:pt idx="42">
                  <c:v>3.1300000046030618E-3</c:v>
                </c:pt>
                <c:pt idx="43">
                  <c:v>5.0619999965419993E-3</c:v>
                </c:pt>
                <c:pt idx="44">
                  <c:v>1.106199999776436E-2</c:v>
                </c:pt>
                <c:pt idx="45">
                  <c:v>1.6061999995145015E-2</c:v>
                </c:pt>
                <c:pt idx="46">
                  <c:v>-6.8840000021737069E-3</c:v>
                </c:pt>
                <c:pt idx="47">
                  <c:v>7.3540000012144446E-3</c:v>
                </c:pt>
                <c:pt idx="48">
                  <c:v>6.9240000011632219E-3</c:v>
                </c:pt>
                <c:pt idx="49">
                  <c:v>-9.01999999769032E-4</c:v>
                </c:pt>
                <c:pt idx="50">
                  <c:v>2.8519999978016131E-3</c:v>
                </c:pt>
                <c:pt idx="51">
                  <c:v>3.737999992154073E-3</c:v>
                </c:pt>
                <c:pt idx="52">
                  <c:v>1.0299999994458631E-3</c:v>
                </c:pt>
                <c:pt idx="53">
                  <c:v>4.7720000002300367E-3</c:v>
                </c:pt>
                <c:pt idx="54">
                  <c:v>-3.1540000054519624E-3</c:v>
                </c:pt>
                <c:pt idx="55">
                  <c:v>2.8459999957703985E-3</c:v>
                </c:pt>
                <c:pt idx="56">
                  <c:v>7.8459999931510538E-3</c:v>
                </c:pt>
                <c:pt idx="57">
                  <c:v>5.0199999532196671E-4</c:v>
                </c:pt>
                <c:pt idx="58">
                  <c:v>8.5019999969517812E-3</c:v>
                </c:pt>
                <c:pt idx="59">
                  <c:v>3.7759999977424741E-3</c:v>
                </c:pt>
                <c:pt idx="60">
                  <c:v>-8.4740000020246953E-3</c:v>
                </c:pt>
                <c:pt idx="61">
                  <c:v>-3.2480000008945353E-3</c:v>
                </c:pt>
                <c:pt idx="62">
                  <c:v>8.6660000015399419E-3</c:v>
                </c:pt>
                <c:pt idx="63">
                  <c:v>1.6891999999643303E-2</c:v>
                </c:pt>
                <c:pt idx="64">
                  <c:v>1.2323999995714985E-2</c:v>
                </c:pt>
                <c:pt idx="65">
                  <c:v>-4.0700000026845373E-3</c:v>
                </c:pt>
                <c:pt idx="66">
                  <c:v>1.0844000003999099E-2</c:v>
                </c:pt>
                <c:pt idx="67">
                  <c:v>1.4135999997961335E-2</c:v>
                </c:pt>
                <c:pt idx="68">
                  <c:v>7.4479999966570176E-3</c:v>
                </c:pt>
                <c:pt idx="69">
                  <c:v>7.0180000038817525E-3</c:v>
                </c:pt>
                <c:pt idx="70">
                  <c:v>7.7279999968595803E-3</c:v>
                </c:pt>
                <c:pt idx="71">
                  <c:v>6.7479999925126322E-3</c:v>
                </c:pt>
                <c:pt idx="72">
                  <c:v>5.1739999980782159E-3</c:v>
                </c:pt>
                <c:pt idx="73">
                  <c:v>6.7979999948875047E-3</c:v>
                </c:pt>
                <c:pt idx="74">
                  <c:v>1.3453999992634635E-2</c:v>
                </c:pt>
                <c:pt idx="75">
                  <c:v>7.5619999988703057E-3</c:v>
                </c:pt>
                <c:pt idx="76">
                  <c:v>9.4079999980749562E-3</c:v>
                </c:pt>
                <c:pt idx="77">
                  <c:v>4.514000000199303E-3</c:v>
                </c:pt>
                <c:pt idx="78">
                  <c:v>2.1500000002561137E-3</c:v>
                </c:pt>
                <c:pt idx="79">
                  <c:v>6.150000001071021E-3</c:v>
                </c:pt>
                <c:pt idx="80">
                  <c:v>3.9780000006430782E-3</c:v>
                </c:pt>
                <c:pt idx="81">
                  <c:v>4.8919999971985817E-3</c:v>
                </c:pt>
                <c:pt idx="82">
                  <c:v>8.8919999980134889E-3</c:v>
                </c:pt>
                <c:pt idx="83">
                  <c:v>8.8059999980032444E-3</c:v>
                </c:pt>
                <c:pt idx="84">
                  <c:v>9.8059999945689924E-3</c:v>
                </c:pt>
                <c:pt idx="85">
                  <c:v>5.7400000005145557E-3</c:v>
                </c:pt>
                <c:pt idx="86">
                  <c:v>8.7399999974877574E-3</c:v>
                </c:pt>
                <c:pt idx="87">
                  <c:v>1.1740000001736917E-2</c:v>
                </c:pt>
                <c:pt idx="88">
                  <c:v>7.4619999941205606E-3</c:v>
                </c:pt>
                <c:pt idx="89">
                  <c:v>1.2289999998756684E-2</c:v>
                </c:pt>
                <c:pt idx="90">
                  <c:v>6.1019999993732199E-3</c:v>
                </c:pt>
                <c:pt idx="91">
                  <c:v>8.1559999962337315E-3</c:v>
                </c:pt>
                <c:pt idx="92">
                  <c:v>1.0699999984353781E-3</c:v>
                </c:pt>
                <c:pt idx="93">
                  <c:v>1.640000002225861E-3</c:v>
                </c:pt>
                <c:pt idx="94">
                  <c:v>5.2959999957238324E-3</c:v>
                </c:pt>
                <c:pt idx="95">
                  <c:v>7.295999996131286E-3</c:v>
                </c:pt>
                <c:pt idx="96">
                  <c:v>3.0379999952856451E-3</c:v>
                </c:pt>
                <c:pt idx="97">
                  <c:v>8.9200000002165325E-3</c:v>
                </c:pt>
                <c:pt idx="98">
                  <c:v>6.6619999997783452E-3</c:v>
                </c:pt>
                <c:pt idx="99">
                  <c:v>1.0662000000593252E-2</c:v>
                </c:pt>
                <c:pt idx="100">
                  <c:v>9.3179999967105687E-3</c:v>
                </c:pt>
                <c:pt idx="101">
                  <c:v>-4.5460000037564896E-3</c:v>
                </c:pt>
                <c:pt idx="102">
                  <c:v>5.6799999947543256E-3</c:v>
                </c:pt>
                <c:pt idx="103">
                  <c:v>1.2699999992037192E-2</c:v>
                </c:pt>
                <c:pt idx="104">
                  <c:v>4.9060000019380823E-3</c:v>
                </c:pt>
                <c:pt idx="105">
                  <c:v>-1.0739999997895211E-3</c:v>
                </c:pt>
                <c:pt idx="106">
                  <c:v>0</c:v>
                </c:pt>
                <c:pt idx="107">
                  <c:v>8.3900000026915222E-3</c:v>
                </c:pt>
                <c:pt idx="108">
                  <c:v>9.4279999975697137E-3</c:v>
                </c:pt>
                <c:pt idx="109">
                  <c:v>4.0839999928721227E-3</c:v>
                </c:pt>
                <c:pt idx="110">
                  <c:v>9.9980000013601966E-3</c:v>
                </c:pt>
                <c:pt idx="111">
                  <c:v>6.4820000043255277E-3</c:v>
                </c:pt>
                <c:pt idx="112">
                  <c:v>7.4820000008912757E-3</c:v>
                </c:pt>
                <c:pt idx="113">
                  <c:v>7.309999993594829E-3</c:v>
                </c:pt>
                <c:pt idx="114">
                  <c:v>8.7080000012065284E-3</c:v>
                </c:pt>
                <c:pt idx="115">
                  <c:v>3.0899999983375892E-3</c:v>
                </c:pt>
                <c:pt idx="116">
                  <c:v>7.9179999956977554E-3</c:v>
                </c:pt>
                <c:pt idx="117">
                  <c:v>3.488000002107583E-3</c:v>
                </c:pt>
                <c:pt idx="118">
                  <c:v>3.488000002107583E-3</c:v>
                </c:pt>
                <c:pt idx="119">
                  <c:v>1.148799999646144E-2</c:v>
                </c:pt>
                <c:pt idx="120">
                  <c:v>1.4951999997720122E-2</c:v>
                </c:pt>
                <c:pt idx="121">
                  <c:v>-4.9420000068494119E-3</c:v>
                </c:pt>
                <c:pt idx="122">
                  <c:v>-6.4780000029713847E-3</c:v>
                </c:pt>
                <c:pt idx="123">
                  <c:v>4.5219999956316315E-3</c:v>
                </c:pt>
                <c:pt idx="124">
                  <c:v>4.3599999480647966E-4</c:v>
                </c:pt>
                <c:pt idx="125">
                  <c:v>5.4199999431148171E-4</c:v>
                </c:pt>
                <c:pt idx="126">
                  <c:v>9.5419999997830018E-3</c:v>
                </c:pt>
                <c:pt idx="127">
                  <c:v>1.1542000000190455E-2</c:v>
                </c:pt>
                <c:pt idx="128">
                  <c:v>4.0060000028461218E-3</c:v>
                </c:pt>
                <c:pt idx="129">
                  <c:v>4.7479999993811361E-3</c:v>
                </c:pt>
                <c:pt idx="130">
                  <c:v>2.8539999984786846E-3</c:v>
                </c:pt>
                <c:pt idx="131">
                  <c:v>-1.870000000053551E-3</c:v>
                </c:pt>
                <c:pt idx="132">
                  <c:v>5.1299999977345578E-3</c:v>
                </c:pt>
                <c:pt idx="133">
                  <c:v>-3.0000000697327778E-4</c:v>
                </c:pt>
                <c:pt idx="134">
                  <c:v>-4.5200000749900937E-4</c:v>
                </c:pt>
                <c:pt idx="135">
                  <c:v>2.699999968172051E-4</c:v>
                </c:pt>
                <c:pt idx="136">
                  <c:v>2.699999968172051E-4</c:v>
                </c:pt>
                <c:pt idx="137">
                  <c:v>1.2700000006589107E-3</c:v>
                </c:pt>
                <c:pt idx="138">
                  <c:v>2.2699999972246587E-3</c:v>
                </c:pt>
                <c:pt idx="139">
                  <c:v>7.1839999945950694E-3</c:v>
                </c:pt>
                <c:pt idx="140">
                  <c:v>4.8600000009173527E-3</c:v>
                </c:pt>
                <c:pt idx="141">
                  <c:v>2.3239999936777167E-3</c:v>
                </c:pt>
                <c:pt idx="142">
                  <c:v>2.3619999992661178E-3</c:v>
                </c:pt>
                <c:pt idx="143">
                  <c:v>5.2759999962290749E-3</c:v>
                </c:pt>
                <c:pt idx="144">
                  <c:v>3.7400000001071021E-3</c:v>
                </c:pt>
                <c:pt idx="145">
                  <c:v>8.6739999969722703E-3</c:v>
                </c:pt>
                <c:pt idx="146">
                  <c:v>2.1579999956884421E-3</c:v>
                </c:pt>
                <c:pt idx="147">
                  <c:v>1.6419999956269749E-3</c:v>
                </c:pt>
                <c:pt idx="148">
                  <c:v>7.6419999968493357E-3</c:v>
                </c:pt>
                <c:pt idx="149">
                  <c:v>5.1060000041616149E-3</c:v>
                </c:pt>
                <c:pt idx="150">
                  <c:v>7.1399999433197081E-4</c:v>
                </c:pt>
                <c:pt idx="151">
                  <c:v>3.7139999913051724E-3</c:v>
                </c:pt>
                <c:pt idx="152">
                  <c:v>1.5713999993749894E-2</c:v>
                </c:pt>
                <c:pt idx="153">
                  <c:v>1.9399999946472235E-3</c:v>
                </c:pt>
                <c:pt idx="154">
                  <c:v>9.0799999961745925E-3</c:v>
                </c:pt>
                <c:pt idx="155">
                  <c:v>2.6339999967603944E-3</c:v>
                </c:pt>
                <c:pt idx="156">
                  <c:v>1.9259999971836805E-3</c:v>
                </c:pt>
                <c:pt idx="157">
                  <c:v>6.9459999940590933E-3</c:v>
                </c:pt>
                <c:pt idx="158">
                  <c:v>0</c:v>
                </c:pt>
                <c:pt idx="159">
                  <c:v>1.7601999999897089E-2</c:v>
                </c:pt>
                <c:pt idx="160">
                  <c:v>5.429999997431878E-3</c:v>
                </c:pt>
                <c:pt idx="161">
                  <c:v>6.238000001758337E-3</c:v>
                </c:pt>
                <c:pt idx="162">
                  <c:v>7.9319999931612983E-3</c:v>
                </c:pt>
                <c:pt idx="163">
                  <c:v>1.0501999997359235E-2</c:v>
                </c:pt>
                <c:pt idx="164">
                  <c:v>-5.3919999991194345E-3</c:v>
                </c:pt>
                <c:pt idx="165">
                  <c:v>-2.3920000021462329E-3</c:v>
                </c:pt>
                <c:pt idx="166">
                  <c:v>2.4159999957191758E-3</c:v>
                </c:pt>
                <c:pt idx="167">
                  <c:v>-5.6700000059208833E-3</c:v>
                </c:pt>
                <c:pt idx="168">
                  <c:v>1.1954000001423992E-2</c:v>
                </c:pt>
                <c:pt idx="169">
                  <c:v>7.6959999933023937E-3</c:v>
                </c:pt>
                <c:pt idx="170">
                  <c:v>-8.3900000026915222E-3</c:v>
                </c:pt>
                <c:pt idx="171">
                  <c:v>3.9059999980963767E-3</c:v>
                </c:pt>
                <c:pt idx="172">
                  <c:v>1.3289999995322432E-2</c:v>
                </c:pt>
                <c:pt idx="173">
                  <c:v>7.2040000013657846E-3</c:v>
                </c:pt>
                <c:pt idx="174">
                  <c:v>4.0319999970961362E-3</c:v>
                </c:pt>
                <c:pt idx="175">
                  <c:v>4.7739999936311506E-3</c:v>
                </c:pt>
                <c:pt idx="176">
                  <c:v>7.7739999978803098E-3</c:v>
                </c:pt>
                <c:pt idx="177">
                  <c:v>1.0773999994853511E-2</c:v>
                </c:pt>
                <c:pt idx="178">
                  <c:v>1.0773999994853511E-2</c:v>
                </c:pt>
                <c:pt idx="179">
                  <c:v>1.2773999995260965E-2</c:v>
                </c:pt>
                <c:pt idx="180">
                  <c:v>9.6019999982672743E-3</c:v>
                </c:pt>
                <c:pt idx="181">
                  <c:v>-4.7420000046258792E-3</c:v>
                </c:pt>
                <c:pt idx="182">
                  <c:v>3.8480000002891757E-3</c:v>
                </c:pt>
                <c:pt idx="183">
                  <c:v>6.7799999960698187E-3</c:v>
                </c:pt>
                <c:pt idx="184">
                  <c:v>5.4359999994630925E-3</c:v>
                </c:pt>
                <c:pt idx="185">
                  <c:v>5.4359999994630925E-3</c:v>
                </c:pt>
                <c:pt idx="186">
                  <c:v>7.4359999998705462E-3</c:v>
                </c:pt>
                <c:pt idx="187">
                  <c:v>7.1779999925638549E-3</c:v>
                </c:pt>
                <c:pt idx="188">
                  <c:v>1.4748000001418404E-2</c:v>
                </c:pt>
                <c:pt idx="189">
                  <c:v>2.2319999989122152E-3</c:v>
                </c:pt>
                <c:pt idx="190">
                  <c:v>6.0599999924306758E-3</c:v>
                </c:pt>
                <c:pt idx="191">
                  <c:v>-1.1316000003716908E-2</c:v>
                </c:pt>
                <c:pt idx="192">
                  <c:v>-9.01999999769032E-4</c:v>
                </c:pt>
                <c:pt idx="193">
                  <c:v>-1.0417999998026062E-2</c:v>
                </c:pt>
                <c:pt idx="194">
                  <c:v>-5.4180000006454065E-3</c:v>
                </c:pt>
                <c:pt idx="195">
                  <c:v>1.5819999971427023E-3</c:v>
                </c:pt>
                <c:pt idx="196">
                  <c:v>1.0304000003088731E-2</c:v>
                </c:pt>
                <c:pt idx="197">
                  <c:v>-3.7620000002789311E-3</c:v>
                </c:pt>
                <c:pt idx="198">
                  <c:v>4.4399999751476571E-4</c:v>
                </c:pt>
                <c:pt idx="199">
                  <c:v>5.4979999986244366E-3</c:v>
                </c:pt>
                <c:pt idx="200">
                  <c:v>2.7399999962653965E-3</c:v>
                </c:pt>
                <c:pt idx="201">
                  <c:v>-2.5499999974272214E-3</c:v>
                </c:pt>
                <c:pt idx="202">
                  <c:v>-2.5499999974272214E-3</c:v>
                </c:pt>
                <c:pt idx="203">
                  <c:v>-1.5500000008614734E-3</c:v>
                </c:pt>
                <c:pt idx="204">
                  <c:v>5.4500000042025931E-3</c:v>
                </c:pt>
                <c:pt idx="205">
                  <c:v>-1.1636000002908986E-2</c:v>
                </c:pt>
                <c:pt idx="206">
                  <c:v>-3.6360000012791716E-3</c:v>
                </c:pt>
                <c:pt idx="207">
                  <c:v>-6.3600000430596992E-4</c:v>
                </c:pt>
                <c:pt idx="208">
                  <c:v>2.3639999999431893E-3</c:v>
                </c:pt>
                <c:pt idx="209">
                  <c:v>4.3640000003506429E-3</c:v>
                </c:pt>
                <c:pt idx="210">
                  <c:v>8.9739999966695905E-3</c:v>
                </c:pt>
                <c:pt idx="211">
                  <c:v>1.0324000002583489E-2</c:v>
                </c:pt>
                <c:pt idx="212">
                  <c:v>2.4379999958910048E-3</c:v>
                </c:pt>
                <c:pt idx="213">
                  <c:v>3.2519999949727207E-3</c:v>
                </c:pt>
                <c:pt idx="214">
                  <c:v>3.9519999991171062E-3</c:v>
                </c:pt>
                <c:pt idx="215">
                  <c:v>1.025199999276083E-2</c:v>
                </c:pt>
                <c:pt idx="216">
                  <c:v>1.025199999276083E-2</c:v>
                </c:pt>
                <c:pt idx="217">
                  <c:v>1.3751999998930842E-2</c:v>
                </c:pt>
                <c:pt idx="218">
                  <c:v>2.2051999992982019E-2</c:v>
                </c:pt>
                <c:pt idx="219">
                  <c:v>-2.8339999989839271E-3</c:v>
                </c:pt>
                <c:pt idx="220">
                  <c:v>1.2659999993047677E-3</c:v>
                </c:pt>
                <c:pt idx="221">
                  <c:v>1.3766000003670342E-2</c:v>
                </c:pt>
                <c:pt idx="222">
                  <c:v>1.0807999991811812E-2</c:v>
                </c:pt>
                <c:pt idx="223">
                  <c:v>5.8619999981601723E-3</c:v>
                </c:pt>
                <c:pt idx="224">
                  <c:v>5.7759999981499277E-3</c:v>
                </c:pt>
                <c:pt idx="225">
                  <c:v>5.345999998098705E-3</c:v>
                </c:pt>
                <c:pt idx="226">
                  <c:v>6.4199999906122684E-4</c:v>
                </c:pt>
                <c:pt idx="227">
                  <c:v>1.7191999992064666E-2</c:v>
                </c:pt>
                <c:pt idx="228">
                  <c:v>1.9418000003497582E-2</c:v>
                </c:pt>
                <c:pt idx="229">
                  <c:v>4.8000000024330802E-3</c:v>
                </c:pt>
                <c:pt idx="230">
                  <c:v>2.4623999997857027E-2</c:v>
                </c:pt>
                <c:pt idx="231">
                  <c:v>3.821999991487246E-3</c:v>
                </c:pt>
                <c:pt idx="232">
                  <c:v>1.2821999989682809E-2</c:v>
                </c:pt>
                <c:pt idx="233">
                  <c:v>6.3919999956851825E-3</c:v>
                </c:pt>
                <c:pt idx="234">
                  <c:v>5.0159999955212697E-3</c:v>
                </c:pt>
                <c:pt idx="235">
                  <c:v>-8.0600000364938751E-4</c:v>
                </c:pt>
                <c:pt idx="236">
                  <c:v>-1.8000000272877514E-4</c:v>
                </c:pt>
                <c:pt idx="237">
                  <c:v>-1.5440000061062165E-3</c:v>
                </c:pt>
                <c:pt idx="238">
                  <c:v>4.6559999973396771E-3</c:v>
                </c:pt>
                <c:pt idx="239">
                  <c:v>4.6559999973396771E-3</c:v>
                </c:pt>
                <c:pt idx="240">
                  <c:v>6.0559999910765328E-3</c:v>
                </c:pt>
                <c:pt idx="241">
                  <c:v>7.4559999920893461E-3</c:v>
                </c:pt>
                <c:pt idx="242">
                  <c:v>8.8559999931021594E-3</c:v>
                </c:pt>
                <c:pt idx="243">
                  <c:v>1.0255999994114973E-2</c:v>
                </c:pt>
                <c:pt idx="244">
                  <c:v>1.09559999909834E-2</c:v>
                </c:pt>
                <c:pt idx="245">
                  <c:v>1.09559999909834E-2</c:v>
                </c:pt>
                <c:pt idx="246">
                  <c:v>1.5755999993416481E-2</c:v>
                </c:pt>
                <c:pt idx="247">
                  <c:v>2.76799999846844E-3</c:v>
                </c:pt>
                <c:pt idx="248">
                  <c:v>1.1940000040340237E-3</c:v>
                </c:pt>
                <c:pt idx="249">
                  <c:v>1.1880000020028092E-3</c:v>
                </c:pt>
                <c:pt idx="250">
                  <c:v>2.7099999933852814E-3</c:v>
                </c:pt>
                <c:pt idx="251">
                  <c:v>-7.9400000686291605E-4</c:v>
                </c:pt>
                <c:pt idx="252">
                  <c:v>9.0199999249307439E-4</c:v>
                </c:pt>
                <c:pt idx="253">
                  <c:v>1.1539999977685511E-3</c:v>
                </c:pt>
                <c:pt idx="254">
                  <c:v>1.0399999882793054E-4</c:v>
                </c:pt>
                <c:pt idx="255">
                  <c:v>-3.1700000035925768E-3</c:v>
                </c:pt>
                <c:pt idx="256">
                  <c:v>-2.4800000028335489E-3</c:v>
                </c:pt>
                <c:pt idx="257">
                  <c:v>2.9999999969732016E-4</c:v>
                </c:pt>
                <c:pt idx="258">
                  <c:v>7.6199999602977186E-4</c:v>
                </c:pt>
                <c:pt idx="259">
                  <c:v>2.3200000578071922E-4</c:v>
                </c:pt>
                <c:pt idx="260">
                  <c:v>-6.8040000041946769E-3</c:v>
                </c:pt>
                <c:pt idx="261">
                  <c:v>-1.340000017080456E-4</c:v>
                </c:pt>
                <c:pt idx="262">
                  <c:v>3.4199999936390668E-4</c:v>
                </c:pt>
                <c:pt idx="263">
                  <c:v>6.5999999787891284E-4</c:v>
                </c:pt>
                <c:pt idx="264">
                  <c:v>3.4599999926285818E-3</c:v>
                </c:pt>
                <c:pt idx="265">
                  <c:v>3.705999995872844E-3</c:v>
                </c:pt>
                <c:pt idx="268">
                  <c:v>3.7999999985913746E-3</c:v>
                </c:pt>
                <c:pt idx="269">
                  <c:v>1.2259999930392951E-3</c:v>
                </c:pt>
                <c:pt idx="271">
                  <c:v>1.7219999936060049E-3</c:v>
                </c:pt>
                <c:pt idx="272">
                  <c:v>7.9599999298807234E-4</c:v>
                </c:pt>
                <c:pt idx="274">
                  <c:v>5.3599999955622479E-4</c:v>
                </c:pt>
                <c:pt idx="278">
                  <c:v>-1.0840187314897776E-4</c:v>
                </c:pt>
                <c:pt idx="279">
                  <c:v>-4.8000001697801054E-5</c:v>
                </c:pt>
                <c:pt idx="281">
                  <c:v>-7.9335091868415475E-4</c:v>
                </c:pt>
                <c:pt idx="282">
                  <c:v>-9.2600000061793253E-4</c:v>
                </c:pt>
                <c:pt idx="283">
                  <c:v>-2.1479999995790422E-3</c:v>
                </c:pt>
                <c:pt idx="285">
                  <c:v>-1.6199999954551458E-3</c:v>
                </c:pt>
                <c:pt idx="286">
                  <c:v>-1.0460000048624352E-3</c:v>
                </c:pt>
                <c:pt idx="288">
                  <c:v>-1.5899999998509884E-3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46-4124-A3D8-1BC9D04D0420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1'!$O$21:$O$3006</c:f>
              <c:numCache>
                <c:formatCode>General</c:formatCode>
                <c:ptCount val="2986"/>
                <c:pt idx="0">
                  <c:v>2.6151637522591035E-2</c:v>
                </c:pt>
                <c:pt idx="1">
                  <c:v>2.6107365861443181E-2</c:v>
                </c:pt>
                <c:pt idx="2">
                  <c:v>2.5779270400059784E-2</c:v>
                </c:pt>
                <c:pt idx="3">
                  <c:v>2.5174628671780205E-2</c:v>
                </c:pt>
                <c:pt idx="4">
                  <c:v>2.5167957599552447E-2</c:v>
                </c:pt>
                <c:pt idx="5">
                  <c:v>2.4818635999262543E-2</c:v>
                </c:pt>
                <c:pt idx="6">
                  <c:v>2.4805900315918641E-2</c:v>
                </c:pt>
                <c:pt idx="7">
                  <c:v>2.4599097076858124E-2</c:v>
                </c:pt>
                <c:pt idx="8">
                  <c:v>2.4597277693523281E-2</c:v>
                </c:pt>
                <c:pt idx="9">
                  <c:v>2.4590606621295523E-2</c:v>
                </c:pt>
                <c:pt idx="10">
                  <c:v>2.4576051554616778E-2</c:v>
                </c:pt>
                <c:pt idx="11">
                  <c:v>2.4571806326835477E-2</c:v>
                </c:pt>
                <c:pt idx="12">
                  <c:v>2.4567561099054173E-2</c:v>
                </c:pt>
                <c:pt idx="13">
                  <c:v>2.4565135254607715E-2</c:v>
                </c:pt>
                <c:pt idx="14">
                  <c:v>2.4522682976794708E-2</c:v>
                </c:pt>
                <c:pt idx="15">
                  <c:v>2.1523126318749794E-2</c:v>
                </c:pt>
                <c:pt idx="16">
                  <c:v>1.9879616706274719E-2</c:v>
                </c:pt>
                <c:pt idx="17">
                  <c:v>1.9596399367150786E-2</c:v>
                </c:pt>
                <c:pt idx="18">
                  <c:v>1.9570928000462978E-2</c:v>
                </c:pt>
                <c:pt idx="19">
                  <c:v>1.9293775272455189E-2</c:v>
                </c:pt>
                <c:pt idx="20">
                  <c:v>1.9014803161112558E-2</c:v>
                </c:pt>
                <c:pt idx="21">
                  <c:v>1.898933179442475E-2</c:v>
                </c:pt>
                <c:pt idx="22">
                  <c:v>1.8695198155291758E-2</c:v>
                </c:pt>
                <c:pt idx="23">
                  <c:v>1.8690952927510458E-2</c:v>
                </c:pt>
                <c:pt idx="24">
                  <c:v>1.8627274510790943E-2</c:v>
                </c:pt>
                <c:pt idx="25">
                  <c:v>1.8390754677261319E-2</c:v>
                </c:pt>
                <c:pt idx="26">
                  <c:v>1.8365283310573514E-2</c:v>
                </c:pt>
                <c:pt idx="27">
                  <c:v>1.8065085060324379E-2</c:v>
                </c:pt>
                <c:pt idx="28">
                  <c:v>1.8065085060324379E-2</c:v>
                </c:pt>
                <c:pt idx="29">
                  <c:v>1.8049923532534016E-2</c:v>
                </c:pt>
                <c:pt idx="30">
                  <c:v>1.7724253915597073E-2</c:v>
                </c:pt>
                <c:pt idx="31">
                  <c:v>1.7690292093346667E-2</c:v>
                </c:pt>
                <c:pt idx="32">
                  <c:v>1.7417384593120179E-2</c:v>
                </c:pt>
                <c:pt idx="33">
                  <c:v>1.7112941115089739E-2</c:v>
                </c:pt>
                <c:pt idx="34">
                  <c:v>1.6214165747677173E-2</c:v>
                </c:pt>
                <c:pt idx="35">
                  <c:v>1.6214165747677173E-2</c:v>
                </c:pt>
                <c:pt idx="36">
                  <c:v>1.6214165747677173E-2</c:v>
                </c:pt>
                <c:pt idx="37">
                  <c:v>1.5890315514075073E-2</c:v>
                </c:pt>
                <c:pt idx="38">
                  <c:v>1.4923616502161688E-2</c:v>
                </c:pt>
                <c:pt idx="39">
                  <c:v>1.3392302195335281E-2</c:v>
                </c:pt>
                <c:pt idx="40">
                  <c:v>1.3341359461959671E-2</c:v>
                </c:pt>
                <c:pt idx="41">
                  <c:v>1.3341359461959671E-2</c:v>
                </c:pt>
                <c:pt idx="42">
                  <c:v>1.3341359461959671E-2</c:v>
                </c:pt>
                <c:pt idx="43">
                  <c:v>1.3119394695108793E-2</c:v>
                </c:pt>
                <c:pt idx="44">
                  <c:v>1.3119394695108793E-2</c:v>
                </c:pt>
                <c:pt idx="45">
                  <c:v>1.3119394695108793E-2</c:v>
                </c:pt>
                <c:pt idx="46">
                  <c:v>1.3072697189514483E-2</c:v>
                </c:pt>
                <c:pt idx="47">
                  <c:v>1.2485036372360111E-2</c:v>
                </c:pt>
                <c:pt idx="48">
                  <c:v>1.2463810233453606E-2</c:v>
                </c:pt>
                <c:pt idx="49">
                  <c:v>1.2380725061162431E-2</c:v>
                </c:pt>
                <c:pt idx="50">
                  <c:v>1.2364350611148843E-2</c:v>
                </c:pt>
                <c:pt idx="51">
                  <c:v>1.2186657505445817E-2</c:v>
                </c:pt>
                <c:pt idx="52">
                  <c:v>1.2158760294311555E-2</c:v>
                </c:pt>
                <c:pt idx="53">
                  <c:v>1.2146024610967652E-2</c:v>
                </c:pt>
                <c:pt idx="54">
                  <c:v>1.2093262494257198E-2</c:v>
                </c:pt>
                <c:pt idx="55">
                  <c:v>1.2093262494257198E-2</c:v>
                </c:pt>
                <c:pt idx="56">
                  <c:v>1.2093262494257198E-2</c:v>
                </c:pt>
                <c:pt idx="57">
                  <c:v>1.2076281583131994E-2</c:v>
                </c:pt>
                <c:pt idx="58">
                  <c:v>1.2076281583131994E-2</c:v>
                </c:pt>
                <c:pt idx="59">
                  <c:v>1.205384252200226E-2</c:v>
                </c:pt>
                <c:pt idx="60">
                  <c:v>1.1583835160501085E-2</c:v>
                </c:pt>
                <c:pt idx="61">
                  <c:v>1.1545628110469377E-2</c:v>
                </c:pt>
                <c:pt idx="62">
                  <c:v>1.1541382882688075E-2</c:v>
                </c:pt>
                <c:pt idx="63">
                  <c:v>1.1503175832656368E-2</c:v>
                </c:pt>
                <c:pt idx="64">
                  <c:v>1.1432826343709094E-2</c:v>
                </c:pt>
                <c:pt idx="65">
                  <c:v>1.1279391682470647E-2</c:v>
                </c:pt>
                <c:pt idx="66">
                  <c:v>1.1275146454689347E-2</c:v>
                </c:pt>
                <c:pt idx="67">
                  <c:v>1.1247249243555083E-2</c:v>
                </c:pt>
                <c:pt idx="68">
                  <c:v>1.1213287421304676E-2</c:v>
                </c:pt>
                <c:pt idx="69">
                  <c:v>1.119206128239817E-2</c:v>
                </c:pt>
                <c:pt idx="70">
                  <c:v>1.1128382865678656E-2</c:v>
                </c:pt>
                <c:pt idx="71">
                  <c:v>1.1122318254562513E-2</c:v>
                </c:pt>
                <c:pt idx="72">
                  <c:v>1.1023465093369362E-2</c:v>
                </c:pt>
                <c:pt idx="73">
                  <c:v>1.0955541448868547E-2</c:v>
                </c:pt>
                <c:pt idx="74">
                  <c:v>1.0938560537743345E-2</c:v>
                </c:pt>
                <c:pt idx="75">
                  <c:v>1.0845165526554724E-2</c:v>
                </c:pt>
                <c:pt idx="76">
                  <c:v>1.0618955531922545E-2</c:v>
                </c:pt>
                <c:pt idx="77">
                  <c:v>1.0617136148587702E-2</c:v>
                </c:pt>
                <c:pt idx="78">
                  <c:v>1.0606219848578643E-2</c:v>
                </c:pt>
                <c:pt idx="79">
                  <c:v>1.0606219848578643E-2</c:v>
                </c:pt>
                <c:pt idx="80">
                  <c:v>1.059772939301604E-2</c:v>
                </c:pt>
                <c:pt idx="81">
                  <c:v>1.0593484165234739E-2</c:v>
                </c:pt>
                <c:pt idx="82">
                  <c:v>1.0593484165234739E-2</c:v>
                </c:pt>
                <c:pt idx="83">
                  <c:v>1.0589238937453439E-2</c:v>
                </c:pt>
                <c:pt idx="84">
                  <c:v>1.0589238937453439E-2</c:v>
                </c:pt>
                <c:pt idx="85">
                  <c:v>1.0578929098555994E-2</c:v>
                </c:pt>
                <c:pt idx="86">
                  <c:v>1.0578929098555994E-2</c:v>
                </c:pt>
                <c:pt idx="87">
                  <c:v>1.0578929098555994E-2</c:v>
                </c:pt>
                <c:pt idx="88">
                  <c:v>1.0572258026328236E-2</c:v>
                </c:pt>
                <c:pt idx="89">
                  <c:v>1.0563767570765633E-2</c:v>
                </c:pt>
                <c:pt idx="90">
                  <c:v>1.0378190470611622E-2</c:v>
                </c:pt>
                <c:pt idx="91">
                  <c:v>1.033149296501731E-2</c:v>
                </c:pt>
                <c:pt idx="92">
                  <c:v>1.032724773723601E-2</c:v>
                </c:pt>
                <c:pt idx="93">
                  <c:v>1.0306021598329506E-2</c:v>
                </c:pt>
                <c:pt idx="94">
                  <c:v>1.0289040687204301E-2</c:v>
                </c:pt>
                <c:pt idx="95">
                  <c:v>1.0289040687204301E-2</c:v>
                </c:pt>
                <c:pt idx="96">
                  <c:v>1.0276305003860399E-2</c:v>
                </c:pt>
                <c:pt idx="97">
                  <c:v>1.0221117042703487E-2</c:v>
                </c:pt>
                <c:pt idx="98">
                  <c:v>1.0208381359359585E-2</c:v>
                </c:pt>
                <c:pt idx="99">
                  <c:v>1.0208381359359585E-2</c:v>
                </c:pt>
                <c:pt idx="100">
                  <c:v>1.019140044823438E-2</c:v>
                </c:pt>
                <c:pt idx="101">
                  <c:v>1.0028868870321716E-2</c:v>
                </c:pt>
                <c:pt idx="102">
                  <c:v>9.9906618202900074E-3</c:v>
                </c:pt>
                <c:pt idx="103">
                  <c:v>9.9845972091738636E-3</c:v>
                </c:pt>
                <c:pt idx="104">
                  <c:v>9.9524547702582993E-3</c:v>
                </c:pt>
                <c:pt idx="105">
                  <c:v>9.9463901591421554E-3</c:v>
                </c:pt>
                <c:pt idx="106">
                  <c:v>9.9397190869143972E-3</c:v>
                </c:pt>
                <c:pt idx="107">
                  <c:v>9.9269834035704933E-3</c:v>
                </c:pt>
                <c:pt idx="108">
                  <c:v>9.7031992533847724E-3</c:v>
                </c:pt>
                <c:pt idx="109">
                  <c:v>9.6862183422595696E-3</c:v>
                </c:pt>
                <c:pt idx="110">
                  <c:v>9.6819731144782688E-3</c:v>
                </c:pt>
                <c:pt idx="111">
                  <c:v>9.6565017477904629E-3</c:v>
                </c:pt>
                <c:pt idx="112">
                  <c:v>9.6565017477904629E-3</c:v>
                </c:pt>
                <c:pt idx="113">
                  <c:v>9.6480112922278614E-3</c:v>
                </c:pt>
                <c:pt idx="114">
                  <c:v>9.6182946977587547E-3</c:v>
                </c:pt>
                <c:pt idx="115">
                  <c:v>9.4114914586982384E-3</c:v>
                </c:pt>
                <c:pt idx="116">
                  <c:v>9.4030010031356352E-3</c:v>
                </c:pt>
                <c:pt idx="117">
                  <c:v>9.3817748642291317E-3</c:v>
                </c:pt>
                <c:pt idx="118">
                  <c:v>9.3817748642291317E-3</c:v>
                </c:pt>
                <c:pt idx="119">
                  <c:v>9.3817748642291317E-3</c:v>
                </c:pt>
                <c:pt idx="120">
                  <c:v>9.3623681086574696E-3</c:v>
                </c:pt>
                <c:pt idx="121">
                  <c:v>9.3605487253226264E-3</c:v>
                </c:pt>
                <c:pt idx="122">
                  <c:v>9.341141969750966E-3</c:v>
                </c:pt>
                <c:pt idx="123">
                  <c:v>9.341141969750966E-3</c:v>
                </c:pt>
                <c:pt idx="124">
                  <c:v>9.3368967419696636E-3</c:v>
                </c:pt>
                <c:pt idx="125">
                  <c:v>9.3350773586348204E-3</c:v>
                </c:pt>
                <c:pt idx="126">
                  <c:v>9.3350773586348204E-3</c:v>
                </c:pt>
                <c:pt idx="127">
                  <c:v>9.3350773586348204E-3</c:v>
                </c:pt>
                <c:pt idx="128">
                  <c:v>9.31567060306316E-3</c:v>
                </c:pt>
                <c:pt idx="129">
                  <c:v>9.3029349197192562E-3</c:v>
                </c:pt>
                <c:pt idx="130">
                  <c:v>9.301115536384413E-3</c:v>
                </c:pt>
                <c:pt idx="131">
                  <c:v>9.0961316806587398E-3</c:v>
                </c:pt>
                <c:pt idx="132">
                  <c:v>9.0961316806587398E-3</c:v>
                </c:pt>
                <c:pt idx="133">
                  <c:v>9.0749055417522345E-3</c:v>
                </c:pt>
                <c:pt idx="134">
                  <c:v>9.0603504750734892E-3</c:v>
                </c:pt>
                <c:pt idx="135">
                  <c:v>9.053679402845731E-3</c:v>
                </c:pt>
                <c:pt idx="136">
                  <c:v>9.053679402845731E-3</c:v>
                </c:pt>
                <c:pt idx="137">
                  <c:v>9.053679402845731E-3</c:v>
                </c:pt>
                <c:pt idx="138">
                  <c:v>9.053679402845731E-3</c:v>
                </c:pt>
                <c:pt idx="139">
                  <c:v>9.0494341750644303E-3</c:v>
                </c:pt>
                <c:pt idx="140">
                  <c:v>9.0263886528230818E-3</c:v>
                </c:pt>
                <c:pt idx="141">
                  <c:v>9.0069818972514197E-3</c:v>
                </c:pt>
                <c:pt idx="142">
                  <c:v>8.7831977470657005E-3</c:v>
                </c:pt>
                <c:pt idx="143">
                  <c:v>8.7789525192843998E-3</c:v>
                </c:pt>
                <c:pt idx="144">
                  <c:v>8.7595457637127377E-3</c:v>
                </c:pt>
                <c:pt idx="145">
                  <c:v>8.7492359248152931E-3</c:v>
                </c:pt>
                <c:pt idx="146">
                  <c:v>8.7237645581274871E-3</c:v>
                </c:pt>
                <c:pt idx="147">
                  <c:v>8.6982931914396811E-3</c:v>
                </c:pt>
                <c:pt idx="148">
                  <c:v>8.6982931914396811E-3</c:v>
                </c:pt>
                <c:pt idx="149">
                  <c:v>8.6788864358680207E-3</c:v>
                </c:pt>
                <c:pt idx="150">
                  <c:v>8.4338761467757945E-3</c:v>
                </c:pt>
                <c:pt idx="151">
                  <c:v>8.4338761467757945E-3</c:v>
                </c:pt>
                <c:pt idx="152">
                  <c:v>8.4338761467757945E-3</c:v>
                </c:pt>
                <c:pt idx="153">
                  <c:v>8.3956690967440864E-3</c:v>
                </c:pt>
                <c:pt idx="154">
                  <c:v>8.3532168189310776E-3</c:v>
                </c:pt>
                <c:pt idx="155">
                  <c:v>8.1549040354331626E-3</c:v>
                </c:pt>
                <c:pt idx="156">
                  <c:v>8.1270068242988991E-3</c:v>
                </c:pt>
                <c:pt idx="157">
                  <c:v>8.1209422131827552E-3</c:v>
                </c:pt>
                <c:pt idx="158">
                  <c:v>8.1082065298388514E-3</c:v>
                </c:pt>
                <c:pt idx="159">
                  <c:v>8.1039613020575507E-3</c:v>
                </c:pt>
                <c:pt idx="160">
                  <c:v>8.0954708464949492E-3</c:v>
                </c:pt>
                <c:pt idx="161">
                  <c:v>8.0930450020484917E-3</c:v>
                </c:pt>
                <c:pt idx="162">
                  <c:v>7.8522799407375679E-3</c:v>
                </c:pt>
                <c:pt idx="163">
                  <c:v>7.8310538018310626E-3</c:v>
                </c:pt>
                <c:pt idx="164">
                  <c:v>7.8292344184962195E-3</c:v>
                </c:pt>
                <c:pt idx="165">
                  <c:v>7.8292344184962195E-3</c:v>
                </c:pt>
                <c:pt idx="166">
                  <c:v>7.8268085740497619E-3</c:v>
                </c:pt>
                <c:pt idx="167">
                  <c:v>7.8225633462684612E-3</c:v>
                </c:pt>
                <c:pt idx="168">
                  <c:v>7.7546397017676464E-3</c:v>
                </c:pt>
                <c:pt idx="169">
                  <c:v>7.7419040184237425E-3</c:v>
                </c:pt>
                <c:pt idx="170">
                  <c:v>7.7376587906424418E-3</c:v>
                </c:pt>
                <c:pt idx="171">
                  <c:v>7.5266103238006248E-3</c:v>
                </c:pt>
                <c:pt idx="172">
                  <c:v>7.2282314568863307E-3</c:v>
                </c:pt>
                <c:pt idx="173">
                  <c:v>7.22398622910503E-3</c:v>
                </c:pt>
                <c:pt idx="174">
                  <c:v>7.2154957735424286E-3</c:v>
                </c:pt>
                <c:pt idx="175">
                  <c:v>7.2027600901985248E-3</c:v>
                </c:pt>
                <c:pt idx="176">
                  <c:v>7.2027600901985248E-3</c:v>
                </c:pt>
                <c:pt idx="177">
                  <c:v>7.2027600901985248E-3</c:v>
                </c:pt>
                <c:pt idx="178">
                  <c:v>7.2027600901985248E-3</c:v>
                </c:pt>
                <c:pt idx="179">
                  <c:v>7.2027600901985248E-3</c:v>
                </c:pt>
                <c:pt idx="180">
                  <c:v>7.1942696346359233E-3</c:v>
                </c:pt>
                <c:pt idx="181">
                  <c:v>7.1772887235107188E-3</c:v>
                </c:pt>
                <c:pt idx="182">
                  <c:v>7.1499979734880714E-3</c:v>
                </c:pt>
                <c:pt idx="183">
                  <c:v>6.9280332066371936E-3</c:v>
                </c:pt>
                <c:pt idx="184">
                  <c:v>6.911052295511989E-3</c:v>
                </c:pt>
                <c:pt idx="185">
                  <c:v>6.911052295511989E-3</c:v>
                </c:pt>
                <c:pt idx="186">
                  <c:v>6.911052295511989E-3</c:v>
                </c:pt>
                <c:pt idx="187">
                  <c:v>6.8983166121680869E-3</c:v>
                </c:pt>
                <c:pt idx="188">
                  <c:v>6.8770904732615816E-3</c:v>
                </c:pt>
                <c:pt idx="189">
                  <c:v>6.8516191065737773E-3</c:v>
                </c:pt>
                <c:pt idx="190">
                  <c:v>6.8431286510111742E-3</c:v>
                </c:pt>
                <c:pt idx="191">
                  <c:v>6.7752050065103594E-3</c:v>
                </c:pt>
                <c:pt idx="192">
                  <c:v>6.619344500825455E-3</c:v>
                </c:pt>
                <c:pt idx="193">
                  <c:v>6.593873134137649E-3</c:v>
                </c:pt>
                <c:pt idx="194">
                  <c:v>6.593873134137649E-3</c:v>
                </c:pt>
                <c:pt idx="195">
                  <c:v>6.593873134137649E-3</c:v>
                </c:pt>
                <c:pt idx="196">
                  <c:v>6.5872020619098907E-3</c:v>
                </c:pt>
                <c:pt idx="197">
                  <c:v>6.5768922230124444E-3</c:v>
                </c:pt>
                <c:pt idx="198">
                  <c:v>6.5447497840968802E-3</c:v>
                </c:pt>
                <c:pt idx="199">
                  <c:v>6.4980522785025707E-3</c:v>
                </c:pt>
                <c:pt idx="200">
                  <c:v>6.3337013172550631E-3</c:v>
                </c:pt>
                <c:pt idx="201">
                  <c:v>6.270022900535549E-3</c:v>
                </c:pt>
                <c:pt idx="202">
                  <c:v>6.270022900535549E-3</c:v>
                </c:pt>
                <c:pt idx="203">
                  <c:v>6.270022900535549E-3</c:v>
                </c:pt>
                <c:pt idx="204">
                  <c:v>6.270022900535549E-3</c:v>
                </c:pt>
                <c:pt idx="205">
                  <c:v>6.2657776727542483E-3</c:v>
                </c:pt>
                <c:pt idx="206">
                  <c:v>6.2657776727542483E-3</c:v>
                </c:pt>
                <c:pt idx="207">
                  <c:v>6.2657776727542483E-3</c:v>
                </c:pt>
                <c:pt idx="208">
                  <c:v>6.2657776727542483E-3</c:v>
                </c:pt>
                <c:pt idx="209">
                  <c:v>6.2657776727542483E-3</c:v>
                </c:pt>
                <c:pt idx="210">
                  <c:v>5.9291917558082462E-3</c:v>
                </c:pt>
                <c:pt idx="211">
                  <c:v>5.6714457833721178E-3</c:v>
                </c:pt>
                <c:pt idx="212">
                  <c:v>5.6672005555908171E-3</c:v>
                </c:pt>
                <c:pt idx="213">
                  <c:v>5.6629553278095164E-3</c:v>
                </c:pt>
                <c:pt idx="214">
                  <c:v>5.6629553278095164E-3</c:v>
                </c:pt>
                <c:pt idx="215">
                  <c:v>5.6629553278095164E-3</c:v>
                </c:pt>
                <c:pt idx="216">
                  <c:v>5.6629553278095164E-3</c:v>
                </c:pt>
                <c:pt idx="217">
                  <c:v>5.6629553278095164E-3</c:v>
                </c:pt>
                <c:pt idx="218">
                  <c:v>5.6629553278095164E-3</c:v>
                </c:pt>
                <c:pt idx="219">
                  <c:v>5.6587101000282157E-3</c:v>
                </c:pt>
                <c:pt idx="220">
                  <c:v>5.6587101000282157E-3</c:v>
                </c:pt>
                <c:pt idx="221">
                  <c:v>5.6587101000282157E-3</c:v>
                </c:pt>
                <c:pt idx="222">
                  <c:v>5.6459744166843118E-3</c:v>
                </c:pt>
                <c:pt idx="223">
                  <c:v>5.5992769110900023E-3</c:v>
                </c:pt>
                <c:pt idx="224">
                  <c:v>5.5950316833087016E-3</c:v>
                </c:pt>
                <c:pt idx="225">
                  <c:v>5.5738055444021963E-3</c:v>
                </c:pt>
                <c:pt idx="226">
                  <c:v>5.3627570775603792E-3</c:v>
                </c:pt>
                <c:pt idx="227">
                  <c:v>5.3475955497700178E-3</c:v>
                </c:pt>
                <c:pt idx="228">
                  <c:v>5.3093884997383097E-3</c:v>
                </c:pt>
                <c:pt idx="229">
                  <c:v>5.1025852606777933E-3</c:v>
                </c:pt>
                <c:pt idx="230">
                  <c:v>5.0346616161769785E-3</c:v>
                </c:pt>
                <c:pt idx="231">
                  <c:v>5.0049450217078718E-3</c:v>
                </c:pt>
                <c:pt idx="232">
                  <c:v>5.0049450217078718E-3</c:v>
                </c:pt>
                <c:pt idx="233">
                  <c:v>4.9837188828013666E-3</c:v>
                </c:pt>
                <c:pt idx="234">
                  <c:v>4.9157952383005517E-3</c:v>
                </c:pt>
                <c:pt idx="235">
                  <c:v>4.3463282544946129E-3</c:v>
                </c:pt>
                <c:pt idx="236">
                  <c:v>4.3384442600436258E-3</c:v>
                </c:pt>
                <c:pt idx="237">
                  <c:v>3.8120360151623102E-3</c:v>
                </c:pt>
                <c:pt idx="238">
                  <c:v>3.8120360151623102E-3</c:v>
                </c:pt>
                <c:pt idx="239">
                  <c:v>3.8120360151623102E-3</c:v>
                </c:pt>
                <c:pt idx="240">
                  <c:v>3.8120360151623102E-3</c:v>
                </c:pt>
                <c:pt idx="241">
                  <c:v>3.8120360151623102E-3</c:v>
                </c:pt>
                <c:pt idx="242">
                  <c:v>3.8120360151623102E-3</c:v>
                </c:pt>
                <c:pt idx="243">
                  <c:v>3.8120360151623102E-3</c:v>
                </c:pt>
                <c:pt idx="244">
                  <c:v>3.8120360151623102E-3</c:v>
                </c:pt>
                <c:pt idx="245">
                  <c:v>3.8120360151623102E-3</c:v>
                </c:pt>
                <c:pt idx="246">
                  <c:v>3.8120360151623102E-3</c:v>
                </c:pt>
                <c:pt idx="247">
                  <c:v>3.7780741929119028E-3</c:v>
                </c:pt>
                <c:pt idx="248">
                  <c:v>3.7398671428801947E-3</c:v>
                </c:pt>
                <c:pt idx="249">
                  <c:v>3.529425137149992E-3</c:v>
                </c:pt>
                <c:pt idx="250">
                  <c:v>3.4621079537607916E-3</c:v>
                </c:pt>
                <c:pt idx="251">
                  <c:v>3.4329978204032975E-3</c:v>
                </c:pt>
                <c:pt idx="252">
                  <c:v>3.1309801868193189E-3</c:v>
                </c:pt>
                <c:pt idx="253">
                  <c:v>3.0818568367785501E-3</c:v>
                </c:pt>
                <c:pt idx="254">
                  <c:v>2.8574662254812165E-3</c:v>
                </c:pt>
                <c:pt idx="255">
                  <c:v>2.8495822310302295E-3</c:v>
                </c:pt>
                <c:pt idx="256">
                  <c:v>2.8495822310302295E-3</c:v>
                </c:pt>
                <c:pt idx="257">
                  <c:v>2.8495822310302295E-3</c:v>
                </c:pt>
                <c:pt idx="258">
                  <c:v>2.8368465476863239E-3</c:v>
                </c:pt>
                <c:pt idx="259">
                  <c:v>2.5214867696468288E-3</c:v>
                </c:pt>
                <c:pt idx="260">
                  <c:v>2.4960154029590211E-3</c:v>
                </c:pt>
                <c:pt idx="261">
                  <c:v>2.4960154029590211E-3</c:v>
                </c:pt>
                <c:pt idx="262">
                  <c:v>2.1788362415846793E-3</c:v>
                </c:pt>
                <c:pt idx="263">
                  <c:v>1.9307936469343846E-3</c:v>
                </c:pt>
                <c:pt idx="264">
                  <c:v>1.2636864241585243E-3</c:v>
                </c:pt>
                <c:pt idx="265">
                  <c:v>9.7683031836490186E-4</c:v>
                </c:pt>
                <c:pt idx="266">
                  <c:v>9.7349478225102273E-4</c:v>
                </c:pt>
                <c:pt idx="267">
                  <c:v>9.6379140446519254E-4</c:v>
                </c:pt>
                <c:pt idx="268">
                  <c:v>6.4509609031181483E-4</c:v>
                </c:pt>
                <c:pt idx="269">
                  <c:v>3.946276512150626E-4</c:v>
                </c:pt>
                <c:pt idx="270">
                  <c:v>3.9129211510118347E-4</c:v>
                </c:pt>
                <c:pt idx="271">
                  <c:v>3.6551751785756856E-4</c:v>
                </c:pt>
                <c:pt idx="272">
                  <c:v>7.0170956501348219E-5</c:v>
                </c:pt>
                <c:pt idx="273">
                  <c:v>4.1364053699661368E-5</c:v>
                </c:pt>
                <c:pt idx="274">
                  <c:v>-2.4518882153815036E-4</c:v>
                </c:pt>
                <c:pt idx="275">
                  <c:v>-2.5337604654494458E-4</c:v>
                </c:pt>
                <c:pt idx="276">
                  <c:v>-2.5337604654494458E-4</c:v>
                </c:pt>
                <c:pt idx="277">
                  <c:v>-2.5337604654494458E-4</c:v>
                </c:pt>
                <c:pt idx="278">
                  <c:v>-5.405353828943707E-4</c:v>
                </c:pt>
                <c:pt idx="279">
                  <c:v>-5.5327106623827629E-4</c:v>
                </c:pt>
                <c:pt idx="280">
                  <c:v>-5.5478721901731226E-4</c:v>
                </c:pt>
                <c:pt idx="281">
                  <c:v>-5.6600674958217842E-4</c:v>
                </c:pt>
                <c:pt idx="282">
                  <c:v>-5.7510366625639422E-4</c:v>
                </c:pt>
                <c:pt idx="283">
                  <c:v>-9.1714773320692583E-4</c:v>
                </c:pt>
                <c:pt idx="284">
                  <c:v>-1.1897520028776067E-3</c:v>
                </c:pt>
                <c:pt idx="285">
                  <c:v>-1.8353298561911563E-3</c:v>
                </c:pt>
                <c:pt idx="286">
                  <c:v>-2.1609994731280995E-3</c:v>
                </c:pt>
                <c:pt idx="287">
                  <c:v>-2.4384554316916954E-3</c:v>
                </c:pt>
                <c:pt idx="288">
                  <c:v>-2.7237953847062783E-3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46-4124-A3D8-1BC9D04D0420}"/>
            </c:ext>
          </c:extLst>
        </c:ser>
        <c:ser>
          <c:idx val="2"/>
          <c:order val="2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1'!$U$21:$U$306</c:f>
              <c:numCache>
                <c:formatCode>General</c:formatCode>
                <c:ptCount val="286"/>
                <c:pt idx="2">
                  <c:v>-5.1188000001275213E-2</c:v>
                </c:pt>
                <c:pt idx="3">
                  <c:v>-1.7294000001129461E-2</c:v>
                </c:pt>
                <c:pt idx="158">
                  <c:v>3.0687999998917803E-2</c:v>
                </c:pt>
                <c:pt idx="266">
                  <c:v>2.2866999999678228E-2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46-4124-A3D8-1BC9D04D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1144"/>
        <c:axId val="1"/>
      </c:scatterChart>
      <c:valAx>
        <c:axId val="750121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929521283851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29106029106029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1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224554051325704"/>
          <c:y val="0.91249999999999998"/>
          <c:w val="0.434511871047304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Sec. O-C Diagr.</a:t>
            </a:r>
          </a:p>
        </c:rich>
      </c:tx>
      <c:layout>
        <c:manualLayout>
          <c:xMode val="edge"/>
          <c:yMode val="edge"/>
          <c:x val="0.2897961326262788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75528913752504"/>
          <c:y val="0.234375"/>
          <c:w val="0.7489803381899097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1'!$F$21:$F$306</c:f>
              <c:numCache>
                <c:formatCode>General</c:formatCode>
                <c:ptCount val="2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</c:numCache>
            </c:numRef>
          </c:xVal>
          <c:yVal>
            <c:numRef>
              <c:f>'Active 1'!$S$21:$S$3006</c:f>
              <c:numCache>
                <c:formatCode>General</c:formatCode>
                <c:ptCount val="2986"/>
                <c:pt idx="267">
                  <c:v>1.3098999996145722E-2</c:v>
                </c:pt>
                <c:pt idx="270">
                  <c:v>4.5869999958085828E-3</c:v>
                </c:pt>
                <c:pt idx="273">
                  <c:v>6.3410000002477318E-3</c:v>
                </c:pt>
                <c:pt idx="275">
                  <c:v>-2.8699999529635534E-4</c:v>
                </c:pt>
                <c:pt idx="276">
                  <c:v>-8.699999307282269E-5</c:v>
                </c:pt>
                <c:pt idx="277">
                  <c:v>1.3000004400964826E-5</c:v>
                </c:pt>
                <c:pt idx="280">
                  <c:v>6.6069999957107939E-3</c:v>
                </c:pt>
                <c:pt idx="284">
                  <c:v>-2.0989999975427054E-3</c:v>
                </c:pt>
                <c:pt idx="287">
                  <c:v>-8.1000107456929982E-5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DF-4C1C-BDA0-6A41B2F6369C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1'!$F$21:$F$3006</c:f>
              <c:numCache>
                <c:formatCode>General</c:formatCode>
                <c:ptCount val="2986"/>
                <c:pt idx="0">
                  <c:v>-11308</c:v>
                </c:pt>
                <c:pt idx="1">
                  <c:v>-11235</c:v>
                </c:pt>
                <c:pt idx="2">
                  <c:v>-10694</c:v>
                </c:pt>
                <c:pt idx="3">
                  <c:v>-9697</c:v>
                </c:pt>
                <c:pt idx="4">
                  <c:v>-9686</c:v>
                </c:pt>
                <c:pt idx="5">
                  <c:v>-9110</c:v>
                </c:pt>
                <c:pt idx="6">
                  <c:v>-9089</c:v>
                </c:pt>
                <c:pt idx="7">
                  <c:v>-8748</c:v>
                </c:pt>
                <c:pt idx="8">
                  <c:v>-8745</c:v>
                </c:pt>
                <c:pt idx="9">
                  <c:v>-8734</c:v>
                </c:pt>
                <c:pt idx="10">
                  <c:v>-8710</c:v>
                </c:pt>
                <c:pt idx="11">
                  <c:v>-8703</c:v>
                </c:pt>
                <c:pt idx="12">
                  <c:v>-8696</c:v>
                </c:pt>
                <c:pt idx="13">
                  <c:v>-8692</c:v>
                </c:pt>
                <c:pt idx="14">
                  <c:v>-8622</c:v>
                </c:pt>
                <c:pt idx="15">
                  <c:v>-3676</c:v>
                </c:pt>
                <c:pt idx="16">
                  <c:v>-966</c:v>
                </c:pt>
                <c:pt idx="17">
                  <c:v>-499</c:v>
                </c:pt>
                <c:pt idx="18">
                  <c:v>-457</c:v>
                </c:pt>
                <c:pt idx="19">
                  <c:v>0</c:v>
                </c:pt>
                <c:pt idx="20">
                  <c:v>460</c:v>
                </c:pt>
                <c:pt idx="21">
                  <c:v>502</c:v>
                </c:pt>
                <c:pt idx="22">
                  <c:v>987</c:v>
                </c:pt>
                <c:pt idx="23">
                  <c:v>994</c:v>
                </c:pt>
                <c:pt idx="24">
                  <c:v>1099</c:v>
                </c:pt>
                <c:pt idx="25">
                  <c:v>1489</c:v>
                </c:pt>
                <c:pt idx="26">
                  <c:v>1531</c:v>
                </c:pt>
                <c:pt idx="27">
                  <c:v>2026</c:v>
                </c:pt>
                <c:pt idx="28">
                  <c:v>2026</c:v>
                </c:pt>
                <c:pt idx="29">
                  <c:v>2051</c:v>
                </c:pt>
                <c:pt idx="30">
                  <c:v>2588</c:v>
                </c:pt>
                <c:pt idx="31">
                  <c:v>2644</c:v>
                </c:pt>
                <c:pt idx="32">
                  <c:v>3094</c:v>
                </c:pt>
                <c:pt idx="33">
                  <c:v>3596</c:v>
                </c:pt>
                <c:pt idx="34">
                  <c:v>5078</c:v>
                </c:pt>
                <c:pt idx="35">
                  <c:v>5078</c:v>
                </c:pt>
                <c:pt idx="36">
                  <c:v>5078</c:v>
                </c:pt>
                <c:pt idx="37">
                  <c:v>5612</c:v>
                </c:pt>
                <c:pt idx="38">
                  <c:v>7206</c:v>
                </c:pt>
                <c:pt idx="39">
                  <c:v>9731</c:v>
                </c:pt>
                <c:pt idx="40">
                  <c:v>9815</c:v>
                </c:pt>
                <c:pt idx="41">
                  <c:v>9815</c:v>
                </c:pt>
                <c:pt idx="42">
                  <c:v>9815</c:v>
                </c:pt>
                <c:pt idx="43">
                  <c:v>10181</c:v>
                </c:pt>
                <c:pt idx="44">
                  <c:v>10181</c:v>
                </c:pt>
                <c:pt idx="45">
                  <c:v>10181</c:v>
                </c:pt>
                <c:pt idx="46">
                  <c:v>10258</c:v>
                </c:pt>
                <c:pt idx="47">
                  <c:v>11227</c:v>
                </c:pt>
                <c:pt idx="48">
                  <c:v>11262</c:v>
                </c:pt>
                <c:pt idx="49">
                  <c:v>11399</c:v>
                </c:pt>
                <c:pt idx="50">
                  <c:v>11426</c:v>
                </c:pt>
                <c:pt idx="51">
                  <c:v>11719</c:v>
                </c:pt>
                <c:pt idx="52">
                  <c:v>11765</c:v>
                </c:pt>
                <c:pt idx="53">
                  <c:v>11786</c:v>
                </c:pt>
                <c:pt idx="54">
                  <c:v>11873</c:v>
                </c:pt>
                <c:pt idx="55">
                  <c:v>11873</c:v>
                </c:pt>
                <c:pt idx="56">
                  <c:v>11873</c:v>
                </c:pt>
                <c:pt idx="57">
                  <c:v>11901</c:v>
                </c:pt>
                <c:pt idx="58">
                  <c:v>11901</c:v>
                </c:pt>
                <c:pt idx="59">
                  <c:v>11938</c:v>
                </c:pt>
                <c:pt idx="60">
                  <c:v>12713</c:v>
                </c:pt>
                <c:pt idx="61">
                  <c:v>12776</c:v>
                </c:pt>
                <c:pt idx="62">
                  <c:v>12783</c:v>
                </c:pt>
                <c:pt idx="63">
                  <c:v>12846</c:v>
                </c:pt>
                <c:pt idx="64">
                  <c:v>12962</c:v>
                </c:pt>
                <c:pt idx="65">
                  <c:v>13215</c:v>
                </c:pt>
                <c:pt idx="66">
                  <c:v>13222</c:v>
                </c:pt>
                <c:pt idx="67">
                  <c:v>13268</c:v>
                </c:pt>
                <c:pt idx="68">
                  <c:v>13324</c:v>
                </c:pt>
                <c:pt idx="69">
                  <c:v>13359</c:v>
                </c:pt>
                <c:pt idx="70">
                  <c:v>13464</c:v>
                </c:pt>
                <c:pt idx="71">
                  <c:v>13474</c:v>
                </c:pt>
                <c:pt idx="72">
                  <c:v>13637</c:v>
                </c:pt>
                <c:pt idx="73">
                  <c:v>13749</c:v>
                </c:pt>
                <c:pt idx="74">
                  <c:v>13777</c:v>
                </c:pt>
                <c:pt idx="75">
                  <c:v>13931</c:v>
                </c:pt>
                <c:pt idx="76">
                  <c:v>14304</c:v>
                </c:pt>
                <c:pt idx="77">
                  <c:v>14307</c:v>
                </c:pt>
                <c:pt idx="78">
                  <c:v>14325</c:v>
                </c:pt>
                <c:pt idx="79">
                  <c:v>14325</c:v>
                </c:pt>
                <c:pt idx="80">
                  <c:v>14339</c:v>
                </c:pt>
                <c:pt idx="81">
                  <c:v>14346</c:v>
                </c:pt>
                <c:pt idx="82">
                  <c:v>14346</c:v>
                </c:pt>
                <c:pt idx="83">
                  <c:v>14353</c:v>
                </c:pt>
                <c:pt idx="84">
                  <c:v>14353</c:v>
                </c:pt>
                <c:pt idx="85">
                  <c:v>14370</c:v>
                </c:pt>
                <c:pt idx="86">
                  <c:v>14370</c:v>
                </c:pt>
                <c:pt idx="87">
                  <c:v>14370</c:v>
                </c:pt>
                <c:pt idx="88">
                  <c:v>14381</c:v>
                </c:pt>
                <c:pt idx="89">
                  <c:v>14395</c:v>
                </c:pt>
                <c:pt idx="90">
                  <c:v>14701</c:v>
                </c:pt>
                <c:pt idx="91">
                  <c:v>14778</c:v>
                </c:pt>
                <c:pt idx="92">
                  <c:v>14785</c:v>
                </c:pt>
                <c:pt idx="93">
                  <c:v>14820</c:v>
                </c:pt>
                <c:pt idx="94">
                  <c:v>14848</c:v>
                </c:pt>
                <c:pt idx="95">
                  <c:v>14848</c:v>
                </c:pt>
                <c:pt idx="96">
                  <c:v>14869</c:v>
                </c:pt>
                <c:pt idx="97">
                  <c:v>14960</c:v>
                </c:pt>
                <c:pt idx="98">
                  <c:v>14981</c:v>
                </c:pt>
                <c:pt idx="99">
                  <c:v>14981</c:v>
                </c:pt>
                <c:pt idx="100">
                  <c:v>15009</c:v>
                </c:pt>
                <c:pt idx="101">
                  <c:v>15277</c:v>
                </c:pt>
                <c:pt idx="102">
                  <c:v>15340</c:v>
                </c:pt>
                <c:pt idx="103">
                  <c:v>15350</c:v>
                </c:pt>
                <c:pt idx="104">
                  <c:v>15403</c:v>
                </c:pt>
                <c:pt idx="105">
                  <c:v>15413</c:v>
                </c:pt>
                <c:pt idx="106">
                  <c:v>15424</c:v>
                </c:pt>
                <c:pt idx="107">
                  <c:v>15445</c:v>
                </c:pt>
                <c:pt idx="108">
                  <c:v>15814</c:v>
                </c:pt>
                <c:pt idx="109">
                  <c:v>15842</c:v>
                </c:pt>
                <c:pt idx="110">
                  <c:v>15849</c:v>
                </c:pt>
                <c:pt idx="111">
                  <c:v>15891</c:v>
                </c:pt>
                <c:pt idx="112">
                  <c:v>15891</c:v>
                </c:pt>
                <c:pt idx="113">
                  <c:v>15905</c:v>
                </c:pt>
                <c:pt idx="114">
                  <c:v>15954</c:v>
                </c:pt>
                <c:pt idx="115">
                  <c:v>16295</c:v>
                </c:pt>
                <c:pt idx="116">
                  <c:v>16309</c:v>
                </c:pt>
                <c:pt idx="117">
                  <c:v>16344</c:v>
                </c:pt>
                <c:pt idx="118">
                  <c:v>16344</c:v>
                </c:pt>
                <c:pt idx="119">
                  <c:v>16344</c:v>
                </c:pt>
                <c:pt idx="120">
                  <c:v>16376</c:v>
                </c:pt>
                <c:pt idx="121">
                  <c:v>16379</c:v>
                </c:pt>
                <c:pt idx="122">
                  <c:v>16411</c:v>
                </c:pt>
                <c:pt idx="123">
                  <c:v>16411</c:v>
                </c:pt>
                <c:pt idx="124">
                  <c:v>16418</c:v>
                </c:pt>
                <c:pt idx="125">
                  <c:v>16421</c:v>
                </c:pt>
                <c:pt idx="126">
                  <c:v>16421</c:v>
                </c:pt>
                <c:pt idx="127">
                  <c:v>16421</c:v>
                </c:pt>
                <c:pt idx="128">
                  <c:v>16453</c:v>
                </c:pt>
                <c:pt idx="129">
                  <c:v>16474</c:v>
                </c:pt>
                <c:pt idx="130">
                  <c:v>16477</c:v>
                </c:pt>
                <c:pt idx="131">
                  <c:v>16815</c:v>
                </c:pt>
                <c:pt idx="132">
                  <c:v>16815</c:v>
                </c:pt>
                <c:pt idx="133">
                  <c:v>16850</c:v>
                </c:pt>
                <c:pt idx="134">
                  <c:v>16874</c:v>
                </c:pt>
                <c:pt idx="135">
                  <c:v>16885</c:v>
                </c:pt>
                <c:pt idx="136">
                  <c:v>16885</c:v>
                </c:pt>
                <c:pt idx="137">
                  <c:v>16885</c:v>
                </c:pt>
                <c:pt idx="138">
                  <c:v>16885</c:v>
                </c:pt>
                <c:pt idx="139">
                  <c:v>16892</c:v>
                </c:pt>
                <c:pt idx="140">
                  <c:v>16930</c:v>
                </c:pt>
                <c:pt idx="141">
                  <c:v>16962</c:v>
                </c:pt>
                <c:pt idx="142">
                  <c:v>17331</c:v>
                </c:pt>
                <c:pt idx="143">
                  <c:v>17338</c:v>
                </c:pt>
                <c:pt idx="144">
                  <c:v>17370</c:v>
                </c:pt>
                <c:pt idx="145">
                  <c:v>17387</c:v>
                </c:pt>
                <c:pt idx="146">
                  <c:v>17429</c:v>
                </c:pt>
                <c:pt idx="147">
                  <c:v>17471</c:v>
                </c:pt>
                <c:pt idx="148">
                  <c:v>17471</c:v>
                </c:pt>
                <c:pt idx="149">
                  <c:v>17503</c:v>
                </c:pt>
                <c:pt idx="150">
                  <c:v>17907</c:v>
                </c:pt>
                <c:pt idx="151">
                  <c:v>17907</c:v>
                </c:pt>
                <c:pt idx="152">
                  <c:v>17907</c:v>
                </c:pt>
                <c:pt idx="153">
                  <c:v>17970</c:v>
                </c:pt>
                <c:pt idx="154">
                  <c:v>18040</c:v>
                </c:pt>
                <c:pt idx="155">
                  <c:v>18367</c:v>
                </c:pt>
                <c:pt idx="156">
                  <c:v>18413</c:v>
                </c:pt>
                <c:pt idx="157">
                  <c:v>18423</c:v>
                </c:pt>
                <c:pt idx="158">
                  <c:v>18444</c:v>
                </c:pt>
                <c:pt idx="159">
                  <c:v>18451</c:v>
                </c:pt>
                <c:pt idx="160">
                  <c:v>18465</c:v>
                </c:pt>
                <c:pt idx="161">
                  <c:v>18469</c:v>
                </c:pt>
                <c:pt idx="162">
                  <c:v>18866</c:v>
                </c:pt>
                <c:pt idx="163">
                  <c:v>18901</c:v>
                </c:pt>
                <c:pt idx="164">
                  <c:v>18904</c:v>
                </c:pt>
                <c:pt idx="165">
                  <c:v>18904</c:v>
                </c:pt>
                <c:pt idx="166">
                  <c:v>18908</c:v>
                </c:pt>
                <c:pt idx="167">
                  <c:v>18915</c:v>
                </c:pt>
                <c:pt idx="168">
                  <c:v>19027</c:v>
                </c:pt>
                <c:pt idx="169">
                  <c:v>19048</c:v>
                </c:pt>
                <c:pt idx="170">
                  <c:v>19055</c:v>
                </c:pt>
                <c:pt idx="171">
                  <c:v>19403</c:v>
                </c:pt>
                <c:pt idx="172">
                  <c:v>19895</c:v>
                </c:pt>
                <c:pt idx="173">
                  <c:v>19902</c:v>
                </c:pt>
                <c:pt idx="174">
                  <c:v>19916</c:v>
                </c:pt>
                <c:pt idx="175">
                  <c:v>19937</c:v>
                </c:pt>
                <c:pt idx="176">
                  <c:v>19937</c:v>
                </c:pt>
                <c:pt idx="177">
                  <c:v>19937</c:v>
                </c:pt>
                <c:pt idx="178">
                  <c:v>19937</c:v>
                </c:pt>
                <c:pt idx="179">
                  <c:v>19937</c:v>
                </c:pt>
                <c:pt idx="180">
                  <c:v>19951</c:v>
                </c:pt>
                <c:pt idx="181">
                  <c:v>19979</c:v>
                </c:pt>
                <c:pt idx="182">
                  <c:v>20024</c:v>
                </c:pt>
                <c:pt idx="183">
                  <c:v>20390</c:v>
                </c:pt>
                <c:pt idx="184">
                  <c:v>20418</c:v>
                </c:pt>
                <c:pt idx="185">
                  <c:v>20418</c:v>
                </c:pt>
                <c:pt idx="186">
                  <c:v>20418</c:v>
                </c:pt>
                <c:pt idx="187">
                  <c:v>20439</c:v>
                </c:pt>
                <c:pt idx="188">
                  <c:v>20474</c:v>
                </c:pt>
                <c:pt idx="189">
                  <c:v>20516</c:v>
                </c:pt>
                <c:pt idx="190">
                  <c:v>20530</c:v>
                </c:pt>
                <c:pt idx="191">
                  <c:v>20642</c:v>
                </c:pt>
                <c:pt idx="192">
                  <c:v>20899</c:v>
                </c:pt>
                <c:pt idx="193">
                  <c:v>20941</c:v>
                </c:pt>
                <c:pt idx="194">
                  <c:v>20941</c:v>
                </c:pt>
                <c:pt idx="195">
                  <c:v>20941</c:v>
                </c:pt>
                <c:pt idx="196">
                  <c:v>20952</c:v>
                </c:pt>
                <c:pt idx="197">
                  <c:v>20969</c:v>
                </c:pt>
                <c:pt idx="198">
                  <c:v>21022</c:v>
                </c:pt>
                <c:pt idx="199">
                  <c:v>21099</c:v>
                </c:pt>
                <c:pt idx="200">
                  <c:v>21370</c:v>
                </c:pt>
                <c:pt idx="201">
                  <c:v>21475</c:v>
                </c:pt>
                <c:pt idx="202">
                  <c:v>21475</c:v>
                </c:pt>
                <c:pt idx="203">
                  <c:v>21475</c:v>
                </c:pt>
                <c:pt idx="204">
                  <c:v>21475</c:v>
                </c:pt>
                <c:pt idx="205">
                  <c:v>21482</c:v>
                </c:pt>
                <c:pt idx="206">
                  <c:v>21482</c:v>
                </c:pt>
                <c:pt idx="207">
                  <c:v>21482</c:v>
                </c:pt>
                <c:pt idx="208">
                  <c:v>21482</c:v>
                </c:pt>
                <c:pt idx="209">
                  <c:v>21482</c:v>
                </c:pt>
                <c:pt idx="210">
                  <c:v>22037</c:v>
                </c:pt>
                <c:pt idx="211">
                  <c:v>22462</c:v>
                </c:pt>
                <c:pt idx="212">
                  <c:v>22469</c:v>
                </c:pt>
                <c:pt idx="213">
                  <c:v>22476</c:v>
                </c:pt>
                <c:pt idx="214">
                  <c:v>22476</c:v>
                </c:pt>
                <c:pt idx="215">
                  <c:v>22476</c:v>
                </c:pt>
                <c:pt idx="216">
                  <c:v>22476</c:v>
                </c:pt>
                <c:pt idx="217">
                  <c:v>22476</c:v>
                </c:pt>
                <c:pt idx="218">
                  <c:v>22476</c:v>
                </c:pt>
                <c:pt idx="219">
                  <c:v>22483</c:v>
                </c:pt>
                <c:pt idx="220">
                  <c:v>22483</c:v>
                </c:pt>
                <c:pt idx="221">
                  <c:v>22483</c:v>
                </c:pt>
                <c:pt idx="222">
                  <c:v>22504</c:v>
                </c:pt>
                <c:pt idx="223">
                  <c:v>22581</c:v>
                </c:pt>
                <c:pt idx="224">
                  <c:v>22588</c:v>
                </c:pt>
                <c:pt idx="225">
                  <c:v>22623</c:v>
                </c:pt>
                <c:pt idx="226">
                  <c:v>22971</c:v>
                </c:pt>
                <c:pt idx="227">
                  <c:v>22996</c:v>
                </c:pt>
                <c:pt idx="228">
                  <c:v>23059</c:v>
                </c:pt>
                <c:pt idx="229">
                  <c:v>23400</c:v>
                </c:pt>
                <c:pt idx="230">
                  <c:v>23512</c:v>
                </c:pt>
                <c:pt idx="231">
                  <c:v>23561</c:v>
                </c:pt>
                <c:pt idx="232">
                  <c:v>23561</c:v>
                </c:pt>
                <c:pt idx="233">
                  <c:v>23596</c:v>
                </c:pt>
                <c:pt idx="234">
                  <c:v>23708</c:v>
                </c:pt>
                <c:pt idx="235">
                  <c:v>24647</c:v>
                </c:pt>
                <c:pt idx="236">
                  <c:v>24660</c:v>
                </c:pt>
                <c:pt idx="237">
                  <c:v>25528</c:v>
                </c:pt>
                <c:pt idx="238">
                  <c:v>25528</c:v>
                </c:pt>
                <c:pt idx="239">
                  <c:v>25528</c:v>
                </c:pt>
                <c:pt idx="240">
                  <c:v>25528</c:v>
                </c:pt>
                <c:pt idx="241">
                  <c:v>25528</c:v>
                </c:pt>
                <c:pt idx="242">
                  <c:v>25528</c:v>
                </c:pt>
                <c:pt idx="243">
                  <c:v>25528</c:v>
                </c:pt>
                <c:pt idx="244">
                  <c:v>25528</c:v>
                </c:pt>
                <c:pt idx="245">
                  <c:v>25528</c:v>
                </c:pt>
                <c:pt idx="246">
                  <c:v>25528</c:v>
                </c:pt>
                <c:pt idx="247">
                  <c:v>25584</c:v>
                </c:pt>
                <c:pt idx="248">
                  <c:v>25647</c:v>
                </c:pt>
                <c:pt idx="249">
                  <c:v>25994</c:v>
                </c:pt>
                <c:pt idx="250">
                  <c:v>26105</c:v>
                </c:pt>
                <c:pt idx="251">
                  <c:v>26153</c:v>
                </c:pt>
                <c:pt idx="252">
                  <c:v>26651</c:v>
                </c:pt>
                <c:pt idx="253">
                  <c:v>26732</c:v>
                </c:pt>
                <c:pt idx="254">
                  <c:v>27102</c:v>
                </c:pt>
                <c:pt idx="255">
                  <c:v>27115</c:v>
                </c:pt>
                <c:pt idx="256">
                  <c:v>27115</c:v>
                </c:pt>
                <c:pt idx="257">
                  <c:v>27115</c:v>
                </c:pt>
                <c:pt idx="258">
                  <c:v>27136</c:v>
                </c:pt>
                <c:pt idx="259">
                  <c:v>27656</c:v>
                </c:pt>
                <c:pt idx="260">
                  <c:v>27698</c:v>
                </c:pt>
                <c:pt idx="261">
                  <c:v>27698</c:v>
                </c:pt>
                <c:pt idx="262">
                  <c:v>28221</c:v>
                </c:pt>
                <c:pt idx="263">
                  <c:v>28630</c:v>
                </c:pt>
                <c:pt idx="264">
                  <c:v>29730</c:v>
                </c:pt>
                <c:pt idx="265">
                  <c:v>30203</c:v>
                </c:pt>
                <c:pt idx="266">
                  <c:v>30208.5</c:v>
                </c:pt>
                <c:pt idx="267">
                  <c:v>30224.5</c:v>
                </c:pt>
                <c:pt idx="268">
                  <c:v>30750</c:v>
                </c:pt>
                <c:pt idx="269">
                  <c:v>31163</c:v>
                </c:pt>
                <c:pt idx="270">
                  <c:v>31168.5</c:v>
                </c:pt>
                <c:pt idx="271">
                  <c:v>31211</c:v>
                </c:pt>
                <c:pt idx="272">
                  <c:v>31698</c:v>
                </c:pt>
                <c:pt idx="273">
                  <c:v>31745.5</c:v>
                </c:pt>
                <c:pt idx="274">
                  <c:v>32218</c:v>
                </c:pt>
                <c:pt idx="275">
                  <c:v>32231.5</c:v>
                </c:pt>
                <c:pt idx="276">
                  <c:v>32231.5</c:v>
                </c:pt>
                <c:pt idx="277">
                  <c:v>32231.5</c:v>
                </c:pt>
                <c:pt idx="278">
                  <c:v>32705</c:v>
                </c:pt>
                <c:pt idx="279">
                  <c:v>32726</c:v>
                </c:pt>
                <c:pt idx="280">
                  <c:v>32728.5</c:v>
                </c:pt>
                <c:pt idx="281">
                  <c:v>32747</c:v>
                </c:pt>
                <c:pt idx="282">
                  <c:v>32762</c:v>
                </c:pt>
                <c:pt idx="283">
                  <c:v>33326</c:v>
                </c:pt>
                <c:pt idx="284">
                  <c:v>33775.5</c:v>
                </c:pt>
                <c:pt idx="285">
                  <c:v>34840</c:v>
                </c:pt>
                <c:pt idx="286">
                  <c:v>35377</c:v>
                </c:pt>
                <c:pt idx="287">
                  <c:v>35834.5</c:v>
                </c:pt>
                <c:pt idx="288">
                  <c:v>36305</c:v>
                </c:pt>
              </c:numCache>
            </c:numRef>
          </c:xVal>
          <c:yVal>
            <c:numRef>
              <c:f>'Active 1'!$P$21:$P$3006</c:f>
              <c:numCache>
                <c:formatCode>General</c:formatCode>
                <c:ptCount val="2986"/>
                <c:pt idx="0">
                  <c:v>9.0598949021070851E-2</c:v>
                </c:pt>
                <c:pt idx="1">
                  <c:v>9.0453058251165466E-2</c:v>
                </c:pt>
                <c:pt idx="2">
                  <c:v>8.9371867750907774E-2</c:v>
                </c:pt>
                <c:pt idx="3">
                  <c:v>8.737935956466579E-2</c:v>
                </c:pt>
                <c:pt idx="4">
                  <c:v>8.7357376023995112E-2</c:v>
                </c:pt>
                <c:pt idx="5">
                  <c:v>8.6206237894330739E-2</c:v>
                </c:pt>
                <c:pt idx="6">
                  <c:v>8.616426931668672E-2</c:v>
                </c:pt>
                <c:pt idx="7">
                  <c:v>8.5482779555895838E-2</c:v>
                </c:pt>
                <c:pt idx="8">
                  <c:v>8.5476784044803827E-2</c:v>
                </c:pt>
                <c:pt idx="9">
                  <c:v>8.5454800504133149E-2</c:v>
                </c:pt>
                <c:pt idx="10">
                  <c:v>8.5406836415397147E-2</c:v>
                </c:pt>
                <c:pt idx="11">
                  <c:v>8.5392846889515803E-2</c:v>
                </c:pt>
                <c:pt idx="12">
                  <c:v>8.5378857363634458E-2</c:v>
                </c:pt>
                <c:pt idx="13">
                  <c:v>8.5370863348845125E-2</c:v>
                </c:pt>
                <c:pt idx="14">
                  <c:v>8.523096809003175E-2</c:v>
                </c:pt>
                <c:pt idx="15">
                  <c:v>7.534636880301783E-2</c:v>
                </c:pt>
                <c:pt idx="16">
                  <c:v>6.9930423783242726E-2</c:v>
                </c:pt>
                <c:pt idx="17">
                  <c:v>6.8997122556587756E-2</c:v>
                </c:pt>
                <c:pt idx="18">
                  <c:v>6.8913185401299717E-2</c:v>
                </c:pt>
                <c:pt idx="19">
                  <c:v>6.7999869211618089E-2</c:v>
                </c:pt>
                <c:pt idx="20">
                  <c:v>6.7080557510844449E-2</c:v>
                </c:pt>
                <c:pt idx="21">
                  <c:v>6.6996620355556424E-2</c:v>
                </c:pt>
                <c:pt idx="22">
                  <c:v>6.6027346062349446E-2</c:v>
                </c:pt>
                <c:pt idx="23">
                  <c:v>6.6013356536468101E-2</c:v>
                </c:pt>
                <c:pt idx="24">
                  <c:v>6.5803513648248033E-2</c:v>
                </c:pt>
                <c:pt idx="25">
                  <c:v>6.5024097206287781E-2</c:v>
                </c:pt>
                <c:pt idx="26">
                  <c:v>6.4940160050999757E-2</c:v>
                </c:pt>
                <c:pt idx="27">
                  <c:v>6.3950900720819423E-2</c:v>
                </c:pt>
                <c:pt idx="28">
                  <c:v>6.3950900720819423E-2</c:v>
                </c:pt>
                <c:pt idx="29">
                  <c:v>6.390093812838607E-2</c:v>
                </c:pt>
                <c:pt idx="30">
                  <c:v>6.2827741642917725E-2</c:v>
                </c:pt>
                <c:pt idx="31">
                  <c:v>6.2715825435867012E-2</c:v>
                </c:pt>
                <c:pt idx="32">
                  <c:v>6.1816498772066727E-2</c:v>
                </c:pt>
                <c:pt idx="33">
                  <c:v>6.0813249916005063E-2</c:v>
                </c:pt>
                <c:pt idx="34">
                  <c:v>5.7851467436556087E-2</c:v>
                </c:pt>
                <c:pt idx="35">
                  <c:v>5.7851467436556087E-2</c:v>
                </c:pt>
                <c:pt idx="36">
                  <c:v>5.7851467436556087E-2</c:v>
                </c:pt>
                <c:pt idx="37">
                  <c:v>5.6784266462179739E-2</c:v>
                </c:pt>
                <c:pt idx="38">
                  <c:v>5.3598651568629356E-2</c:v>
                </c:pt>
                <c:pt idx="39">
                  <c:v>4.855242973286103E-2</c:v>
                </c:pt>
                <c:pt idx="40">
                  <c:v>4.8384555422284981E-2</c:v>
                </c:pt>
                <c:pt idx="41">
                  <c:v>4.8384555422284981E-2</c:v>
                </c:pt>
                <c:pt idx="42">
                  <c:v>4.8384555422284981E-2</c:v>
                </c:pt>
                <c:pt idx="43">
                  <c:v>4.7653103069060739E-2</c:v>
                </c:pt>
                <c:pt idx="44">
                  <c:v>4.7653103069060739E-2</c:v>
                </c:pt>
                <c:pt idx="45">
                  <c:v>4.7653103069060739E-2</c:v>
                </c:pt>
                <c:pt idx="46">
                  <c:v>4.749921828436602E-2</c:v>
                </c:pt>
                <c:pt idx="47">
                  <c:v>4.5562668201649385E-2</c:v>
                </c:pt>
                <c:pt idx="48">
                  <c:v>4.5492720572242698E-2</c:v>
                </c:pt>
                <c:pt idx="49">
                  <c:v>4.5218925565707939E-2</c:v>
                </c:pt>
                <c:pt idx="50">
                  <c:v>4.5164965965879919E-2</c:v>
                </c:pt>
                <c:pt idx="51">
                  <c:v>4.4579404382561062E-2</c:v>
                </c:pt>
                <c:pt idx="52">
                  <c:v>4.4487473212483697E-2</c:v>
                </c:pt>
                <c:pt idx="53">
                  <c:v>4.4445504634839685E-2</c:v>
                </c:pt>
                <c:pt idx="54">
                  <c:v>4.4271634813171624E-2</c:v>
                </c:pt>
                <c:pt idx="55">
                  <c:v>4.4271634813171624E-2</c:v>
                </c:pt>
                <c:pt idx="56">
                  <c:v>4.4271634813171624E-2</c:v>
                </c:pt>
                <c:pt idx="57">
                  <c:v>4.4215676709646275E-2</c:v>
                </c:pt>
                <c:pt idx="58">
                  <c:v>4.4215676709646275E-2</c:v>
                </c:pt>
                <c:pt idx="59">
                  <c:v>4.4141732072844914E-2</c:v>
                </c:pt>
                <c:pt idx="60">
                  <c:v>4.2592891707411075E-2</c:v>
                </c:pt>
                <c:pt idx="61">
                  <c:v>4.2466985974479038E-2</c:v>
                </c:pt>
                <c:pt idx="62">
                  <c:v>4.2452996448597694E-2</c:v>
                </c:pt>
                <c:pt idx="63">
                  <c:v>4.232709071566565E-2</c:v>
                </c:pt>
                <c:pt idx="64">
                  <c:v>4.209526428677491E-2</c:v>
                </c:pt>
                <c:pt idx="65">
                  <c:v>4.1589642851349411E-2</c:v>
                </c:pt>
                <c:pt idx="66">
                  <c:v>4.1575653325468073E-2</c:v>
                </c:pt>
                <c:pt idx="67">
                  <c:v>4.1483722155390715E-2</c:v>
                </c:pt>
                <c:pt idx="68">
                  <c:v>4.1371805948340008E-2</c:v>
                </c:pt>
                <c:pt idx="69">
                  <c:v>4.1301858318933321E-2</c:v>
                </c:pt>
                <c:pt idx="70">
                  <c:v>4.1092015430713252E-2</c:v>
                </c:pt>
                <c:pt idx="71">
                  <c:v>4.1072030393739911E-2</c:v>
                </c:pt>
                <c:pt idx="72">
                  <c:v>4.0746274291074469E-2</c:v>
                </c:pt>
                <c:pt idx="73">
                  <c:v>4.0522441876973056E-2</c:v>
                </c:pt>
                <c:pt idx="74">
                  <c:v>4.0466483773447706E-2</c:v>
                </c:pt>
                <c:pt idx="75">
                  <c:v>4.0158714204058275E-2</c:v>
                </c:pt>
                <c:pt idx="76">
                  <c:v>3.9413272324952696E-2</c:v>
                </c:pt>
                <c:pt idx="77">
                  <c:v>3.9407276813860692E-2</c:v>
                </c:pt>
                <c:pt idx="78">
                  <c:v>3.9371303747308684E-2</c:v>
                </c:pt>
                <c:pt idx="79">
                  <c:v>3.9371303747308684E-2</c:v>
                </c:pt>
                <c:pt idx="80">
                  <c:v>3.9343324695546009E-2</c:v>
                </c:pt>
                <c:pt idx="81">
                  <c:v>3.9329335169664664E-2</c:v>
                </c:pt>
                <c:pt idx="82">
                  <c:v>3.9329335169664664E-2</c:v>
                </c:pt>
                <c:pt idx="83">
                  <c:v>3.9315345643783334E-2</c:v>
                </c:pt>
                <c:pt idx="84">
                  <c:v>3.9315345643783334E-2</c:v>
                </c:pt>
                <c:pt idx="85">
                  <c:v>3.9281371080928648E-2</c:v>
                </c:pt>
                <c:pt idx="86">
                  <c:v>3.9281371080928648E-2</c:v>
                </c:pt>
                <c:pt idx="87">
                  <c:v>3.9281371080928648E-2</c:v>
                </c:pt>
                <c:pt idx="88">
                  <c:v>3.9259387540257984E-2</c:v>
                </c:pt>
                <c:pt idx="89">
                  <c:v>3.9231408488495302E-2</c:v>
                </c:pt>
                <c:pt idx="90">
                  <c:v>3.8619866357111107E-2</c:v>
                </c:pt>
                <c:pt idx="91">
                  <c:v>3.8465981572416388E-2</c:v>
                </c:pt>
                <c:pt idx="92">
                  <c:v>3.8451992046535044E-2</c:v>
                </c:pt>
                <c:pt idx="93">
                  <c:v>3.8382044417128357E-2</c:v>
                </c:pt>
                <c:pt idx="94">
                  <c:v>3.8326086313603007E-2</c:v>
                </c:pt>
                <c:pt idx="95">
                  <c:v>3.8326086313603007E-2</c:v>
                </c:pt>
                <c:pt idx="96">
                  <c:v>3.8284117735958995E-2</c:v>
                </c:pt>
                <c:pt idx="97">
                  <c:v>3.8102253899501601E-2</c:v>
                </c:pt>
                <c:pt idx="98">
                  <c:v>3.8060285321857582E-2</c:v>
                </c:pt>
                <c:pt idx="99">
                  <c:v>3.8060285321857582E-2</c:v>
                </c:pt>
                <c:pt idx="100">
                  <c:v>3.8004327218332232E-2</c:v>
                </c:pt>
                <c:pt idx="101">
                  <c:v>3.7468728227446721E-2</c:v>
                </c:pt>
                <c:pt idx="102">
                  <c:v>3.7342822494514684E-2</c:v>
                </c:pt>
                <c:pt idx="103">
                  <c:v>3.7322837457541343E-2</c:v>
                </c:pt>
                <c:pt idx="104">
                  <c:v>3.7216916761582647E-2</c:v>
                </c:pt>
                <c:pt idx="105">
                  <c:v>3.7196931724609306E-2</c:v>
                </c:pt>
                <c:pt idx="106">
                  <c:v>3.7174948183938628E-2</c:v>
                </c:pt>
                <c:pt idx="107">
                  <c:v>3.7132979606294615E-2</c:v>
                </c:pt>
                <c:pt idx="108">
                  <c:v>3.6395531741978369E-2</c:v>
                </c:pt>
                <c:pt idx="109">
                  <c:v>3.633957363845302E-2</c:v>
                </c:pt>
                <c:pt idx="110">
                  <c:v>3.6325584112571682E-2</c:v>
                </c:pt>
                <c:pt idx="111">
                  <c:v>3.6241646957283657E-2</c:v>
                </c:pt>
                <c:pt idx="112">
                  <c:v>3.6241646957283657E-2</c:v>
                </c:pt>
                <c:pt idx="113">
                  <c:v>3.6213667905520976E-2</c:v>
                </c:pt>
                <c:pt idx="114">
                  <c:v>3.6115741224351613E-2</c:v>
                </c:pt>
                <c:pt idx="115">
                  <c:v>3.5434251463560724E-2</c:v>
                </c:pt>
                <c:pt idx="116">
                  <c:v>3.540627241179805E-2</c:v>
                </c:pt>
                <c:pt idx="117">
                  <c:v>3.5336324782391355E-2</c:v>
                </c:pt>
                <c:pt idx="118">
                  <c:v>3.5336324782391355E-2</c:v>
                </c:pt>
                <c:pt idx="119">
                  <c:v>3.5336324782391355E-2</c:v>
                </c:pt>
                <c:pt idx="120">
                  <c:v>3.5272372664076672E-2</c:v>
                </c:pt>
                <c:pt idx="121">
                  <c:v>3.5266377152984668E-2</c:v>
                </c:pt>
                <c:pt idx="122">
                  <c:v>3.5202425034669978E-2</c:v>
                </c:pt>
                <c:pt idx="123">
                  <c:v>3.5202425034669978E-2</c:v>
                </c:pt>
                <c:pt idx="124">
                  <c:v>3.518843550878864E-2</c:v>
                </c:pt>
                <c:pt idx="125">
                  <c:v>3.5182439997696636E-2</c:v>
                </c:pt>
                <c:pt idx="126">
                  <c:v>3.5182439997696636E-2</c:v>
                </c:pt>
                <c:pt idx="127">
                  <c:v>3.5182439997696636E-2</c:v>
                </c:pt>
                <c:pt idx="128">
                  <c:v>3.5118487879381953E-2</c:v>
                </c:pt>
                <c:pt idx="129">
                  <c:v>3.5076519301737941E-2</c:v>
                </c:pt>
                <c:pt idx="130">
                  <c:v>3.5070523790645937E-2</c:v>
                </c:pt>
                <c:pt idx="131">
                  <c:v>3.4395029540947045E-2</c:v>
                </c:pt>
                <c:pt idx="132">
                  <c:v>3.4395029540947045E-2</c:v>
                </c:pt>
                <c:pt idx="133">
                  <c:v>3.4325081911540357E-2</c:v>
                </c:pt>
                <c:pt idx="134">
                  <c:v>3.4277117822804341E-2</c:v>
                </c:pt>
                <c:pt idx="135">
                  <c:v>3.425513428213367E-2</c:v>
                </c:pt>
                <c:pt idx="136">
                  <c:v>3.425513428213367E-2</c:v>
                </c:pt>
                <c:pt idx="137">
                  <c:v>3.425513428213367E-2</c:v>
                </c:pt>
                <c:pt idx="138">
                  <c:v>3.425513428213367E-2</c:v>
                </c:pt>
                <c:pt idx="139">
                  <c:v>3.4241144756252333E-2</c:v>
                </c:pt>
                <c:pt idx="140">
                  <c:v>3.4165201615753642E-2</c:v>
                </c:pt>
                <c:pt idx="141">
                  <c:v>3.4101249497438951E-2</c:v>
                </c:pt>
                <c:pt idx="142">
                  <c:v>3.3363801633122712E-2</c:v>
                </c:pt>
                <c:pt idx="143">
                  <c:v>3.3349812107241368E-2</c:v>
                </c:pt>
                <c:pt idx="144">
                  <c:v>3.3285859988926685E-2</c:v>
                </c:pt>
                <c:pt idx="145">
                  <c:v>3.3251885426072006E-2</c:v>
                </c:pt>
                <c:pt idx="146">
                  <c:v>3.3167948270783981E-2</c:v>
                </c:pt>
                <c:pt idx="147">
                  <c:v>3.308401111549595E-2</c:v>
                </c:pt>
                <c:pt idx="148">
                  <c:v>3.308401111549595E-2</c:v>
                </c:pt>
                <c:pt idx="149">
                  <c:v>3.3020058997181266E-2</c:v>
                </c:pt>
                <c:pt idx="150">
                  <c:v>3.2212663503458333E-2</c:v>
                </c:pt>
                <c:pt idx="151">
                  <c:v>3.2212663503458333E-2</c:v>
                </c:pt>
                <c:pt idx="152">
                  <c:v>3.2212663503458333E-2</c:v>
                </c:pt>
                <c:pt idx="153">
                  <c:v>3.2086757770526289E-2</c:v>
                </c:pt>
                <c:pt idx="154">
                  <c:v>3.1946862511712908E-2</c:v>
                </c:pt>
                <c:pt idx="155">
                  <c:v>3.1293351802684694E-2</c:v>
                </c:pt>
                <c:pt idx="156">
                  <c:v>3.1201420632607335E-2</c:v>
                </c:pt>
                <c:pt idx="157">
                  <c:v>3.1181435595633994E-2</c:v>
                </c:pt>
                <c:pt idx="158">
                  <c:v>3.1139467017989982E-2</c:v>
                </c:pt>
                <c:pt idx="159">
                  <c:v>3.1125477492108637E-2</c:v>
                </c:pt>
                <c:pt idx="160">
                  <c:v>3.1097498440345962E-2</c:v>
                </c:pt>
                <c:pt idx="161">
                  <c:v>3.1089504425556629E-2</c:v>
                </c:pt>
                <c:pt idx="162">
                  <c:v>3.0296098457715033E-2</c:v>
                </c:pt>
                <c:pt idx="163">
                  <c:v>3.0226150828308346E-2</c:v>
                </c:pt>
                <c:pt idx="164">
                  <c:v>3.0220155317216342E-2</c:v>
                </c:pt>
                <c:pt idx="165">
                  <c:v>3.0220155317216342E-2</c:v>
                </c:pt>
                <c:pt idx="166">
                  <c:v>3.0212161302427008E-2</c:v>
                </c:pt>
                <c:pt idx="167">
                  <c:v>3.0198171776545671E-2</c:v>
                </c:pt>
                <c:pt idx="168">
                  <c:v>2.9974339362444265E-2</c:v>
                </c:pt>
                <c:pt idx="169">
                  <c:v>2.9932370784800245E-2</c:v>
                </c:pt>
                <c:pt idx="170">
                  <c:v>2.9918381258918908E-2</c:v>
                </c:pt>
                <c:pt idx="171">
                  <c:v>2.9222901972246682E-2</c:v>
                </c:pt>
                <c:pt idx="172">
                  <c:v>2.8239638153158358E-2</c:v>
                </c:pt>
                <c:pt idx="173">
                  <c:v>2.8225648627277021E-2</c:v>
                </c:pt>
                <c:pt idx="174">
                  <c:v>2.8197669575514346E-2</c:v>
                </c:pt>
                <c:pt idx="175">
                  <c:v>2.8155700997870334E-2</c:v>
                </c:pt>
                <c:pt idx="176">
                  <c:v>2.8155700997870334E-2</c:v>
                </c:pt>
                <c:pt idx="177">
                  <c:v>2.8155700997870334E-2</c:v>
                </c:pt>
                <c:pt idx="178">
                  <c:v>2.8155700997870334E-2</c:v>
                </c:pt>
                <c:pt idx="179">
                  <c:v>2.8155700997870334E-2</c:v>
                </c:pt>
                <c:pt idx="180">
                  <c:v>2.8127721946107659E-2</c:v>
                </c:pt>
                <c:pt idx="181">
                  <c:v>2.8071763842582302E-2</c:v>
                </c:pt>
                <c:pt idx="182">
                  <c:v>2.7981831176202274E-2</c:v>
                </c:pt>
                <c:pt idx="183">
                  <c:v>2.7250378822978032E-2</c:v>
                </c:pt>
                <c:pt idx="184">
                  <c:v>2.7194420719452682E-2</c:v>
                </c:pt>
                <c:pt idx="185">
                  <c:v>2.7194420719452682E-2</c:v>
                </c:pt>
                <c:pt idx="186">
                  <c:v>2.7194420719452682E-2</c:v>
                </c:pt>
                <c:pt idx="187">
                  <c:v>2.715245214180867E-2</c:v>
                </c:pt>
                <c:pt idx="188">
                  <c:v>2.7082504512401975E-2</c:v>
                </c:pt>
                <c:pt idx="189">
                  <c:v>2.6998567357113951E-2</c:v>
                </c:pt>
                <c:pt idx="190">
                  <c:v>2.6970588305351276E-2</c:v>
                </c:pt>
                <c:pt idx="191">
                  <c:v>2.674675589124987E-2</c:v>
                </c:pt>
                <c:pt idx="192">
                  <c:v>2.623314044103503E-2</c:v>
                </c:pt>
                <c:pt idx="193">
                  <c:v>2.6149203285747005E-2</c:v>
                </c:pt>
                <c:pt idx="194">
                  <c:v>2.6149203285747005E-2</c:v>
                </c:pt>
                <c:pt idx="195">
                  <c:v>2.6149203285747005E-2</c:v>
                </c:pt>
                <c:pt idx="196">
                  <c:v>2.6127219745076334E-2</c:v>
                </c:pt>
                <c:pt idx="197">
                  <c:v>2.6093245182221655E-2</c:v>
                </c:pt>
                <c:pt idx="198">
                  <c:v>2.5987324486262953E-2</c:v>
                </c:pt>
                <c:pt idx="199">
                  <c:v>2.5833439701568234E-2</c:v>
                </c:pt>
                <c:pt idx="200">
                  <c:v>2.5291845199590726E-2</c:v>
                </c:pt>
                <c:pt idx="201">
                  <c:v>2.5082002311370657E-2</c:v>
                </c:pt>
                <c:pt idx="202">
                  <c:v>2.5082002311370657E-2</c:v>
                </c:pt>
                <c:pt idx="203">
                  <c:v>2.5082002311370657E-2</c:v>
                </c:pt>
                <c:pt idx="204">
                  <c:v>2.5082002311370657E-2</c:v>
                </c:pt>
                <c:pt idx="205">
                  <c:v>2.506801278548932E-2</c:v>
                </c:pt>
                <c:pt idx="206">
                  <c:v>2.506801278548932E-2</c:v>
                </c:pt>
                <c:pt idx="207">
                  <c:v>2.506801278548932E-2</c:v>
                </c:pt>
                <c:pt idx="208">
                  <c:v>2.506801278548932E-2</c:v>
                </c:pt>
                <c:pt idx="209">
                  <c:v>2.506801278548932E-2</c:v>
                </c:pt>
                <c:pt idx="210">
                  <c:v>2.3958843233468953E-2</c:v>
                </c:pt>
                <c:pt idx="211">
                  <c:v>2.3109479162102008E-2</c:v>
                </c:pt>
                <c:pt idx="212">
                  <c:v>2.309548963622067E-2</c:v>
                </c:pt>
                <c:pt idx="213">
                  <c:v>2.3081500110339333E-2</c:v>
                </c:pt>
                <c:pt idx="214">
                  <c:v>2.3081500110339333E-2</c:v>
                </c:pt>
                <c:pt idx="215">
                  <c:v>2.3081500110339333E-2</c:v>
                </c:pt>
                <c:pt idx="216">
                  <c:v>2.3081500110339333E-2</c:v>
                </c:pt>
                <c:pt idx="217">
                  <c:v>2.3081500110339333E-2</c:v>
                </c:pt>
                <c:pt idx="218">
                  <c:v>2.3081500110339333E-2</c:v>
                </c:pt>
                <c:pt idx="219">
                  <c:v>2.3067510584457995E-2</c:v>
                </c:pt>
                <c:pt idx="220">
                  <c:v>2.3067510584457995E-2</c:v>
                </c:pt>
                <c:pt idx="221">
                  <c:v>2.3067510584457995E-2</c:v>
                </c:pt>
                <c:pt idx="222">
                  <c:v>2.3025542006813976E-2</c:v>
                </c:pt>
                <c:pt idx="223">
                  <c:v>2.2871657222119264E-2</c:v>
                </c:pt>
                <c:pt idx="224">
                  <c:v>2.2857667696237927E-2</c:v>
                </c:pt>
                <c:pt idx="225">
                  <c:v>2.2787720066831232E-2</c:v>
                </c:pt>
                <c:pt idx="226">
                  <c:v>2.2092240780159006E-2</c:v>
                </c:pt>
                <c:pt idx="227">
                  <c:v>2.2042278187725653E-2</c:v>
                </c:pt>
                <c:pt idx="228">
                  <c:v>2.1916372454793616E-2</c:v>
                </c:pt>
                <c:pt idx="229">
                  <c:v>2.1234882694002727E-2</c:v>
                </c:pt>
                <c:pt idx="230">
                  <c:v>2.1011050279901321E-2</c:v>
                </c:pt>
                <c:pt idx="231">
                  <c:v>2.0913123598731952E-2</c:v>
                </c:pt>
                <c:pt idx="232">
                  <c:v>2.0913123598731952E-2</c:v>
                </c:pt>
                <c:pt idx="233">
                  <c:v>2.0843175969325264E-2</c:v>
                </c:pt>
                <c:pt idx="234">
                  <c:v>2.0619343555223858E-2</c:v>
                </c:pt>
                <c:pt idx="235">
                  <c:v>1.8742748583427241E-2</c:v>
                </c:pt>
                <c:pt idx="236">
                  <c:v>1.8716768035361896E-2</c:v>
                </c:pt>
                <c:pt idx="237">
                  <c:v>1.6982066826075996E-2</c:v>
                </c:pt>
                <c:pt idx="238">
                  <c:v>1.6982066826075996E-2</c:v>
                </c:pt>
                <c:pt idx="239">
                  <c:v>1.6982066826075996E-2</c:v>
                </c:pt>
                <c:pt idx="240">
                  <c:v>1.6982066826075996E-2</c:v>
                </c:pt>
                <c:pt idx="241">
                  <c:v>1.6982066826075996E-2</c:v>
                </c:pt>
                <c:pt idx="242">
                  <c:v>1.6982066826075996E-2</c:v>
                </c:pt>
                <c:pt idx="243">
                  <c:v>1.6982066826075996E-2</c:v>
                </c:pt>
                <c:pt idx="244">
                  <c:v>1.6982066826075996E-2</c:v>
                </c:pt>
                <c:pt idx="245">
                  <c:v>1.6982066826075996E-2</c:v>
                </c:pt>
                <c:pt idx="246">
                  <c:v>1.6982066826075996E-2</c:v>
                </c:pt>
                <c:pt idx="247">
                  <c:v>1.687015061902529E-2</c:v>
                </c:pt>
                <c:pt idx="248">
                  <c:v>1.6744244886093246E-2</c:v>
                </c:pt>
                <c:pt idx="249">
                  <c:v>1.6050764103118356E-2</c:v>
                </c:pt>
                <c:pt idx="250">
                  <c:v>1.582893019271428E-2</c:v>
                </c:pt>
                <c:pt idx="251">
                  <c:v>1.5733002015242248E-2</c:v>
                </c:pt>
                <c:pt idx="252">
                  <c:v>1.4737747173969924E-2</c:v>
                </c:pt>
                <c:pt idx="253">
                  <c:v>1.4575868374485872E-2</c:v>
                </c:pt>
                <c:pt idx="254">
                  <c:v>1.3836422006472296E-2</c:v>
                </c:pt>
                <c:pt idx="255">
                  <c:v>1.3810441458406951E-2</c:v>
                </c:pt>
                <c:pt idx="256">
                  <c:v>1.3810441458406951E-2</c:v>
                </c:pt>
                <c:pt idx="257">
                  <c:v>1.3810441458406951E-2</c:v>
                </c:pt>
                <c:pt idx="258">
                  <c:v>1.3768472880762939E-2</c:v>
                </c:pt>
                <c:pt idx="259">
                  <c:v>1.2729250958149266E-2</c:v>
                </c:pt>
                <c:pt idx="260">
                  <c:v>1.2645313802861234E-2</c:v>
                </c:pt>
                <c:pt idx="261">
                  <c:v>1.2645313802861234E-2</c:v>
                </c:pt>
                <c:pt idx="262">
                  <c:v>1.1600096369155558E-2</c:v>
                </c:pt>
                <c:pt idx="263">
                  <c:v>1.0782708356945954E-2</c:v>
                </c:pt>
                <c:pt idx="264">
                  <c:v>8.584354289878568E-3</c:v>
                </c:pt>
                <c:pt idx="265">
                  <c:v>7.6390620410395904E-3</c:v>
                </c:pt>
                <c:pt idx="266">
                  <c:v>7.6280702707042514E-3</c:v>
                </c:pt>
                <c:pt idx="267">
                  <c:v>7.5960942115469096E-3</c:v>
                </c:pt>
                <c:pt idx="268">
                  <c:v>6.5458805185978977E-3</c:v>
                </c:pt>
                <c:pt idx="269">
                  <c:v>5.7204984915989604E-3</c:v>
                </c:pt>
                <c:pt idx="270">
                  <c:v>5.7095067212636214E-3</c:v>
                </c:pt>
                <c:pt idx="271">
                  <c:v>5.6245703141269282E-3</c:v>
                </c:pt>
                <c:pt idx="272">
                  <c:v>4.6512990135252757E-3</c:v>
                </c:pt>
                <c:pt idx="273">
                  <c:v>4.556370087901912E-3</c:v>
                </c:pt>
                <c:pt idx="274">
                  <c:v>3.6120770909116029E-3</c:v>
                </c:pt>
                <c:pt idx="275">
                  <c:v>3.5850972909975964E-3</c:v>
                </c:pt>
                <c:pt idx="276">
                  <c:v>3.5850972909975964E-3</c:v>
                </c:pt>
                <c:pt idx="277">
                  <c:v>3.5850972909975964E-3</c:v>
                </c:pt>
                <c:pt idx="278">
                  <c:v>2.6388057903099504E-3</c:v>
                </c:pt>
                <c:pt idx="279">
                  <c:v>2.5968372126659311E-3</c:v>
                </c:pt>
                <c:pt idx="280">
                  <c:v>2.5918409534226028E-3</c:v>
                </c:pt>
                <c:pt idx="281">
                  <c:v>2.5548686350219257E-3</c:v>
                </c:pt>
                <c:pt idx="282">
                  <c:v>2.5248910795619139E-3</c:v>
                </c:pt>
                <c:pt idx="283">
                  <c:v>1.3977349942655426E-3</c:v>
                </c:pt>
                <c:pt idx="284">
                  <c:v>4.9940758231391269E-4</c:v>
                </c:pt>
                <c:pt idx="285">
                  <c:v>-1.6279996034981176E-3</c:v>
                </c:pt>
                <c:pt idx="286">
                  <c:v>-2.701196088966476E-3</c:v>
                </c:pt>
                <c:pt idx="287">
                  <c:v>-3.6155115304967733E-3</c:v>
                </c:pt>
                <c:pt idx="288">
                  <c:v>-4.5558075200924225E-3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DF-4C1C-BDA0-6A41B2F6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9672"/>
        <c:axId val="1"/>
      </c:scatterChart>
      <c:valAx>
        <c:axId val="750129672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2448979591836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9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163308157908832"/>
          <c:y val="0.91249999999999998"/>
          <c:w val="0.332653489742353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686708860759493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5485232067509"/>
          <c:y val="0.15057178600338511"/>
          <c:w val="0.82014767932489452"/>
          <c:h val="0.625131438009501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2'!$H$21:$H$300</c:f>
              <c:numCache>
                <c:formatCode>General</c:formatCode>
                <c:ptCount val="280"/>
                <c:pt idx="0">
                  <c:v>-8.3158500001445645E-2</c:v>
                </c:pt>
                <c:pt idx="1">
                  <c:v>-9.1730000003735768E-2</c:v>
                </c:pt>
                <c:pt idx="4">
                  <c:v>-8.6459500002092682E-2</c:v>
                </c:pt>
                <c:pt idx="5">
                  <c:v>-7.5667500004783506E-2</c:v>
                </c:pt>
                <c:pt idx="6">
                  <c:v>-8.7873000004037749E-2</c:v>
                </c:pt>
                <c:pt idx="7">
                  <c:v>-9.4638500002474757E-2</c:v>
                </c:pt>
                <c:pt idx="8">
                  <c:v>-9.7525000001041917E-2</c:v>
                </c:pt>
                <c:pt idx="9">
                  <c:v>-8.9775500000541797E-2</c:v>
                </c:pt>
                <c:pt idx="10">
                  <c:v>-9.2867500003194436E-2</c:v>
                </c:pt>
                <c:pt idx="11">
                  <c:v>-9.4936000001325738E-2</c:v>
                </c:pt>
                <c:pt idx="12">
                  <c:v>-9.8004500003298745E-2</c:v>
                </c:pt>
                <c:pt idx="13">
                  <c:v>-9.8186499999428634E-2</c:v>
                </c:pt>
                <c:pt idx="14">
                  <c:v>-8.9871500003937399E-2</c:v>
                </c:pt>
                <c:pt idx="15">
                  <c:v>-8.2414500000595581E-2</c:v>
                </c:pt>
                <c:pt idx="19">
                  <c:v>-7.7672499995969702E-2</c:v>
                </c:pt>
                <c:pt idx="232">
                  <c:v>-5.9480000054463744E-3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F1-46BF-BBBA-CE5156143FD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2'!$I$21:$I$300</c:f>
              <c:numCache>
                <c:formatCode>General</c:formatCode>
                <c:ptCount val="280"/>
                <c:pt idx="16">
                  <c:v>-7.2219500005303416E-2</c:v>
                </c:pt>
                <c:pt idx="17">
                  <c:v>-7.8218000009655952E-2</c:v>
                </c:pt>
                <c:pt idx="18">
                  <c:v>-7.9629000007116701E-2</c:v>
                </c:pt>
                <c:pt idx="20">
                  <c:v>-7.5602500000968575E-2</c:v>
                </c:pt>
                <c:pt idx="21">
                  <c:v>-8.0013499995402526E-2</c:v>
                </c:pt>
                <c:pt idx="22">
                  <c:v>-7.433100000343984E-2</c:v>
                </c:pt>
                <c:pt idx="23">
                  <c:v>-7.8399500001978595E-2</c:v>
                </c:pt>
                <c:pt idx="24">
                  <c:v>-7.4426999999559484E-2</c:v>
                </c:pt>
                <c:pt idx="25">
                  <c:v>-8.6672000004909933E-2</c:v>
                </c:pt>
                <c:pt idx="26">
                  <c:v>-7.0083000005979557E-2</c:v>
                </c:pt>
                <c:pt idx="27">
                  <c:v>-7.0355500000005122E-2</c:v>
                </c:pt>
                <c:pt idx="28">
                  <c:v>-6.3355500002217013E-2</c:v>
                </c:pt>
                <c:pt idx="29">
                  <c:v>-6.774299999960931E-2</c:v>
                </c:pt>
                <c:pt idx="30">
                  <c:v>-7.2426500009896699E-2</c:v>
                </c:pt>
                <c:pt idx="31">
                  <c:v>-6.9974500009266194E-2</c:v>
                </c:pt>
                <c:pt idx="32">
                  <c:v>-6.5949499999987893E-2</c:v>
                </c:pt>
                <c:pt idx="33">
                  <c:v>-5.7290500000817701E-2</c:v>
                </c:pt>
                <c:pt idx="34">
                  <c:v>-7.6221499999519438E-2</c:v>
                </c:pt>
                <c:pt idx="35">
                  <c:v>-5.5221500006155111E-2</c:v>
                </c:pt>
                <c:pt idx="36">
                  <c:v>-4.922150000493275E-2</c:v>
                </c:pt>
                <c:pt idx="37">
                  <c:v>-4.7018500001286156E-2</c:v>
                </c:pt>
                <c:pt idx="38">
                  <c:v>-4.5045499995467253E-2</c:v>
                </c:pt>
                <c:pt idx="39">
                  <c:v>-5.1183000003220513E-2</c:v>
                </c:pt>
                <c:pt idx="40">
                  <c:v>-5.4004999998142011E-2</c:v>
                </c:pt>
                <c:pt idx="41">
                  <c:v>-5.2004999997734558E-2</c:v>
                </c:pt>
                <c:pt idx="42">
                  <c:v>-5.0004999997327104E-2</c:v>
                </c:pt>
                <c:pt idx="43">
                  <c:v>-4.715800000121817E-2</c:v>
                </c:pt>
                <c:pt idx="44">
                  <c:v>-4.1157999999995809E-2</c:v>
                </c:pt>
                <c:pt idx="45">
                  <c:v>-3.6158000002615154E-2</c:v>
                </c:pt>
                <c:pt idx="46">
                  <c:v>-5.8911499996611383E-2</c:v>
                </c:pt>
                <c:pt idx="47">
                  <c:v>-4.2250999998941552E-2</c:v>
                </c:pt>
                <c:pt idx="48">
                  <c:v>-4.2593499994836748E-2</c:v>
                </c:pt>
                <c:pt idx="49">
                  <c:v>-5.0076999999873806E-2</c:v>
                </c:pt>
                <c:pt idx="50">
                  <c:v>-4.6255500004917849E-2</c:v>
                </c:pt>
                <c:pt idx="51">
                  <c:v>-4.4637000006332528E-2</c:v>
                </c:pt>
                <c:pt idx="52">
                  <c:v>-4.7230000003764872E-2</c:v>
                </c:pt>
                <c:pt idx="53">
                  <c:v>-4.3435500003397465E-2</c:v>
                </c:pt>
                <c:pt idx="54">
                  <c:v>-5.1144000004569534E-2</c:v>
                </c:pt>
                <c:pt idx="55">
                  <c:v>-4.5144000003347173E-2</c:v>
                </c:pt>
                <c:pt idx="56">
                  <c:v>-4.0144000005966518E-2</c:v>
                </c:pt>
                <c:pt idx="57">
                  <c:v>-4.7418000001925975E-2</c:v>
                </c:pt>
                <c:pt idx="58">
                  <c:v>-3.9418000000296161E-2</c:v>
                </c:pt>
                <c:pt idx="59">
                  <c:v>-4.405150000093272E-2</c:v>
                </c:pt>
                <c:pt idx="60">
                  <c:v>-5.4364000003261026E-2</c:v>
                </c:pt>
                <c:pt idx="61">
                  <c:v>-4.8980500003381167E-2</c:v>
                </c:pt>
                <c:pt idx="62">
                  <c:v>-3.7048999998660292E-2</c:v>
                </c:pt>
                <c:pt idx="63">
                  <c:v>-2.8665500001807231E-2</c:v>
                </c:pt>
                <c:pt idx="64">
                  <c:v>-3.294350000214763E-2</c:v>
                </c:pt>
                <c:pt idx="65">
                  <c:v>-4.8705000001064036E-2</c:v>
                </c:pt>
                <c:pt idx="66">
                  <c:v>-3.377349999936996E-2</c:v>
                </c:pt>
                <c:pt idx="67">
                  <c:v>-3.0366500002855901E-2</c:v>
                </c:pt>
                <c:pt idx="68">
                  <c:v>-3.6914500000420958E-2</c:v>
                </c:pt>
                <c:pt idx="69">
                  <c:v>-3.7256999996316154E-2</c:v>
                </c:pt>
                <c:pt idx="70">
                  <c:v>-3.6284499998146202E-2</c:v>
                </c:pt>
                <c:pt idx="71">
                  <c:v>-3.7239500001305714E-2</c:v>
                </c:pt>
                <c:pt idx="72">
                  <c:v>-3.8405999999667984E-2</c:v>
                </c:pt>
                <c:pt idx="73">
                  <c:v>-3.6502000002656132E-2</c:v>
                </c:pt>
                <c:pt idx="74">
                  <c:v>-2.9776000003039371E-2</c:v>
                </c:pt>
                <c:pt idx="75">
                  <c:v>-3.5282999997434672E-2</c:v>
                </c:pt>
                <c:pt idx="76">
                  <c:v>-3.2504500006325543E-2</c:v>
                </c:pt>
                <c:pt idx="77">
                  <c:v>-3.7390999998024199E-2</c:v>
                </c:pt>
                <c:pt idx="78">
                  <c:v>-3.9710000004561152E-2</c:v>
                </c:pt>
                <c:pt idx="79">
                  <c:v>-3.5710000003746245E-2</c:v>
                </c:pt>
                <c:pt idx="80">
                  <c:v>-3.7847000006877352E-2</c:v>
                </c:pt>
                <c:pt idx="81">
                  <c:v>-3.6915500008035451E-2</c:v>
                </c:pt>
                <c:pt idx="82">
                  <c:v>-3.2915500007220544E-2</c:v>
                </c:pt>
                <c:pt idx="83">
                  <c:v>-3.2984000004944392E-2</c:v>
                </c:pt>
                <c:pt idx="84">
                  <c:v>-3.1984000008378644E-2</c:v>
                </c:pt>
                <c:pt idx="85">
                  <c:v>-3.6007499998959247E-2</c:v>
                </c:pt>
                <c:pt idx="86">
                  <c:v>-3.3007500001986045E-2</c:v>
                </c:pt>
                <c:pt idx="87">
                  <c:v>-3.0007499997736886E-2</c:v>
                </c:pt>
                <c:pt idx="88">
                  <c:v>-3.4258000006957445E-2</c:v>
                </c:pt>
                <c:pt idx="89">
                  <c:v>-2.9395000005024485E-2</c:v>
                </c:pt>
                <c:pt idx="90">
                  <c:v>-3.4818000000086613E-2</c:v>
                </c:pt>
                <c:pt idx="91">
                  <c:v>-3.2571500007179566E-2</c:v>
                </c:pt>
                <c:pt idx="92">
                  <c:v>-3.9640000002691522E-2</c:v>
                </c:pt>
                <c:pt idx="93">
                  <c:v>-3.898250000202097E-2</c:v>
                </c:pt>
                <c:pt idx="94">
                  <c:v>-3.5256500006653368E-2</c:v>
                </c:pt>
                <c:pt idx="95">
                  <c:v>-3.3256500006245915E-2</c:v>
                </c:pt>
                <c:pt idx="96">
                  <c:v>-3.7462000007508323E-2</c:v>
                </c:pt>
                <c:pt idx="97">
                  <c:v>-3.1352500001958106E-2</c:v>
                </c:pt>
                <c:pt idx="98">
                  <c:v>-3.355800000281306E-2</c:v>
                </c:pt>
                <c:pt idx="99">
                  <c:v>-2.9558000001998153E-2</c:v>
                </c:pt>
                <c:pt idx="100">
                  <c:v>-3.0832000004011206E-2</c:v>
                </c:pt>
                <c:pt idx="101">
                  <c:v>-4.4026000003213994E-2</c:v>
                </c:pt>
                <c:pt idx="102">
                  <c:v>-3.364250000595348E-2</c:v>
                </c:pt>
                <c:pt idx="103">
                  <c:v>-2.6597500007483177E-2</c:v>
                </c:pt>
                <c:pt idx="104">
                  <c:v>-3.4259000000020023E-2</c:v>
                </c:pt>
                <c:pt idx="105">
                  <c:v>-4.0214000000560191E-2</c:v>
                </c:pt>
                <c:pt idx="106">
                  <c:v>0</c:v>
                </c:pt>
                <c:pt idx="107">
                  <c:v>-3.0670000000100117E-2</c:v>
                </c:pt>
                <c:pt idx="108">
                  <c:v>-2.8709500002150889E-2</c:v>
                </c:pt>
                <c:pt idx="109">
                  <c:v>-3.398350000497885E-2</c:v>
                </c:pt>
                <c:pt idx="110">
                  <c:v>-2.8052000001480337E-2</c:v>
                </c:pt>
                <c:pt idx="111">
                  <c:v>-3.146299999934854E-2</c:v>
                </c:pt>
                <c:pt idx="112">
                  <c:v>-3.0463000002782792E-2</c:v>
                </c:pt>
                <c:pt idx="113">
                  <c:v>-3.0600000005506445E-2</c:v>
                </c:pt>
                <c:pt idx="114">
                  <c:v>-2.907950000371784E-2</c:v>
                </c:pt>
                <c:pt idx="115">
                  <c:v>-3.3845000005385373E-2</c:v>
                </c:pt>
                <c:pt idx="116">
                  <c:v>-2.8982000003452413E-2</c:v>
                </c:pt>
                <c:pt idx="117">
                  <c:v>-3.3324500000162516E-2</c:v>
                </c:pt>
                <c:pt idx="118">
                  <c:v>-3.3324500000162516E-2</c:v>
                </c:pt>
                <c:pt idx="119">
                  <c:v>-2.5324500005808659E-2</c:v>
                </c:pt>
                <c:pt idx="120">
                  <c:v>-2.1780499999294989E-2</c:v>
                </c:pt>
                <c:pt idx="121">
                  <c:v>-4.1667000004963484E-2</c:v>
                </c:pt>
                <c:pt idx="122">
                  <c:v>-4.3123000003106426E-2</c:v>
                </c:pt>
                <c:pt idx="123">
                  <c:v>-3.212300000450341E-2</c:v>
                </c:pt>
                <c:pt idx="124">
                  <c:v>-3.6191500003042165E-2</c:v>
                </c:pt>
                <c:pt idx="125">
                  <c:v>-3.6078000004636124E-2</c:v>
                </c:pt>
                <c:pt idx="126">
                  <c:v>-2.7077999999164604E-2</c:v>
                </c:pt>
                <c:pt idx="127">
                  <c:v>-2.507799999875715E-2</c:v>
                </c:pt>
                <c:pt idx="128">
                  <c:v>-3.2533999998122454E-2</c:v>
                </c:pt>
                <c:pt idx="129">
                  <c:v>-3.1739500002004206E-2</c:v>
                </c:pt>
                <c:pt idx="130">
                  <c:v>-3.3626000004005618E-2</c:v>
                </c:pt>
                <c:pt idx="131">
                  <c:v>-3.7505000000237487E-2</c:v>
                </c:pt>
                <c:pt idx="132">
                  <c:v>-3.0505000002449378E-2</c:v>
                </c:pt>
                <c:pt idx="133">
                  <c:v>-3.5847500003001187E-2</c:v>
                </c:pt>
                <c:pt idx="134">
                  <c:v>-3.5939500005042646E-2</c:v>
                </c:pt>
                <c:pt idx="135">
                  <c:v>-3.5190000002330635E-2</c:v>
                </c:pt>
                <c:pt idx="136">
                  <c:v>-3.5190000002330635E-2</c:v>
                </c:pt>
                <c:pt idx="137">
                  <c:v>-3.4189999998488929E-2</c:v>
                </c:pt>
                <c:pt idx="138">
                  <c:v>-3.3190000001923181E-2</c:v>
                </c:pt>
                <c:pt idx="139">
                  <c:v>-2.8258500002266373E-2</c:v>
                </c:pt>
                <c:pt idx="140">
                  <c:v>-3.0487500000162981E-2</c:v>
                </c:pt>
                <c:pt idx="141">
                  <c:v>-3.294350000214763E-2</c:v>
                </c:pt>
                <c:pt idx="142">
                  <c:v>-3.198300000076415E-2</c:v>
                </c:pt>
                <c:pt idx="143">
                  <c:v>-2.9051500001514796E-2</c:v>
                </c:pt>
                <c:pt idx="144">
                  <c:v>-3.0507499999657739E-2</c:v>
                </c:pt>
                <c:pt idx="145">
                  <c:v>-2.5530999999318738E-2</c:v>
                </c:pt>
                <c:pt idx="146">
                  <c:v>-3.1942000001436099E-2</c:v>
                </c:pt>
                <c:pt idx="147">
                  <c:v>-3.23530000023311E-2</c:v>
                </c:pt>
                <c:pt idx="148">
                  <c:v>-2.635300000110874E-2</c:v>
                </c:pt>
                <c:pt idx="149">
                  <c:v>-2.8809000003093388E-2</c:v>
                </c:pt>
                <c:pt idx="150">
                  <c:v>-3.2191000005695969E-2</c:v>
                </c:pt>
                <c:pt idx="151">
                  <c:v>-2.9191000008722767E-2</c:v>
                </c:pt>
                <c:pt idx="152">
                  <c:v>-1.7191000006278045E-2</c:v>
                </c:pt>
                <c:pt idx="153">
                  <c:v>-3.0807500006631017E-2</c:v>
                </c:pt>
                <c:pt idx="154">
                  <c:v>-2.3492500004067551E-2</c:v>
                </c:pt>
                <c:pt idx="155">
                  <c:v>-2.9121000006853137E-2</c:v>
                </c:pt>
                <c:pt idx="156">
                  <c:v>-2.971399999660207E-2</c:v>
                </c:pt>
                <c:pt idx="157">
                  <c:v>-2.4669000005815178E-2</c:v>
                </c:pt>
                <c:pt idx="159">
                  <c:v>-1.394300000538351E-2</c:v>
                </c:pt>
                <c:pt idx="160">
                  <c:v>-2.6080000003275927E-2</c:v>
                </c:pt>
                <c:pt idx="161">
                  <c:v>-2.5262000002840068E-2</c:v>
                </c:pt>
                <c:pt idx="162">
                  <c:v>-2.2575499999220483E-2</c:v>
                </c:pt>
                <c:pt idx="163">
                  <c:v>-1.9918000005418435E-2</c:v>
                </c:pt>
                <c:pt idx="164">
                  <c:v>-3.5804500002996065E-2</c:v>
                </c:pt>
                <c:pt idx="165">
                  <c:v>-3.2804500006022863E-2</c:v>
                </c:pt>
                <c:pt idx="166">
                  <c:v>-2.7986500004772097E-2</c:v>
                </c:pt>
                <c:pt idx="167">
                  <c:v>-3.6055000004125759E-2</c:v>
                </c:pt>
                <c:pt idx="168">
                  <c:v>-1.8151000003854278E-2</c:v>
                </c:pt>
                <c:pt idx="169">
                  <c:v>-2.2356500005116686E-2</c:v>
                </c:pt>
                <c:pt idx="170">
                  <c:v>-3.8425000006100163E-2</c:v>
                </c:pt>
                <c:pt idx="171">
                  <c:v>-2.5259000001824461E-2</c:v>
                </c:pt>
                <c:pt idx="172">
                  <c:v>-1.4645000002929009E-2</c:v>
                </c:pt>
                <c:pt idx="173">
                  <c:v>-2.0713500001875218E-2</c:v>
                </c:pt>
                <c:pt idx="174">
                  <c:v>-2.3850500001572073E-2</c:v>
                </c:pt>
                <c:pt idx="175">
                  <c:v>-2.3056000005453825E-2</c:v>
                </c:pt>
                <c:pt idx="176">
                  <c:v>-2.0056000001204666E-2</c:v>
                </c:pt>
                <c:pt idx="177">
                  <c:v>-1.7056000004231464E-2</c:v>
                </c:pt>
                <c:pt idx="178">
                  <c:v>-1.7056000004231464E-2</c:v>
                </c:pt>
                <c:pt idx="179">
                  <c:v>-1.505600000382401E-2</c:v>
                </c:pt>
                <c:pt idx="180">
                  <c:v>-1.8193000003520865E-2</c:v>
                </c:pt>
                <c:pt idx="181">
                  <c:v>-3.2467000004544389E-2</c:v>
                </c:pt>
                <c:pt idx="182">
                  <c:v>-2.3764500001561828E-2</c:v>
                </c:pt>
                <c:pt idx="183">
                  <c:v>-1.9917500001611188E-2</c:v>
                </c:pt>
                <c:pt idx="184">
                  <c:v>-2.1191500003624242E-2</c:v>
                </c:pt>
                <c:pt idx="185">
                  <c:v>-2.1191500003624242E-2</c:v>
                </c:pt>
                <c:pt idx="186">
                  <c:v>-1.9191500003216788E-2</c:v>
                </c:pt>
                <c:pt idx="187">
                  <c:v>-1.9397000003664289E-2</c:v>
                </c:pt>
                <c:pt idx="188">
                  <c:v>-1.173949999792967E-2</c:v>
                </c:pt>
                <c:pt idx="189">
                  <c:v>-2.4150500001269393E-2</c:v>
                </c:pt>
                <c:pt idx="190">
                  <c:v>-2.0287500003178138E-2</c:v>
                </c:pt>
                <c:pt idx="191">
                  <c:v>-3.738349999912316E-2</c:v>
                </c:pt>
                <c:pt idx="192">
                  <c:v>-2.6326999999582767E-2</c:v>
                </c:pt>
                <c:pt idx="193">
                  <c:v>-3.5737999998673331E-2</c:v>
                </c:pt>
                <c:pt idx="194">
                  <c:v>-3.0738000001292676E-2</c:v>
                </c:pt>
                <c:pt idx="195">
                  <c:v>-2.3738000003504567E-2</c:v>
                </c:pt>
                <c:pt idx="196">
                  <c:v>-1.4988499999162741E-2</c:v>
                </c:pt>
                <c:pt idx="197">
                  <c:v>-2.901199999905657E-2</c:v>
                </c:pt>
                <c:pt idx="198">
                  <c:v>-2.4673499996424653E-2</c:v>
                </c:pt>
                <c:pt idx="199">
                  <c:v>-1.9427000006544404E-2</c:v>
                </c:pt>
                <c:pt idx="200">
                  <c:v>-2.1507500001462176E-2</c:v>
                </c:pt>
                <c:pt idx="201">
                  <c:v>-2.6534999997238629E-2</c:v>
                </c:pt>
                <c:pt idx="202">
                  <c:v>-2.6534999997238629E-2</c:v>
                </c:pt>
                <c:pt idx="203">
                  <c:v>-2.5535000000672881E-2</c:v>
                </c:pt>
                <c:pt idx="204">
                  <c:v>-1.8534999995608814E-2</c:v>
                </c:pt>
                <c:pt idx="205">
                  <c:v>-3.5603500000433996E-2</c:v>
                </c:pt>
                <c:pt idx="206">
                  <c:v>-2.7603499998804182E-2</c:v>
                </c:pt>
                <c:pt idx="207">
                  <c:v>-2.460350000183098E-2</c:v>
                </c:pt>
                <c:pt idx="208">
                  <c:v>-2.1603499997581821E-2</c:v>
                </c:pt>
                <c:pt idx="209">
                  <c:v>-1.9603499997174367E-2</c:v>
                </c:pt>
                <c:pt idx="210">
                  <c:v>-1.3606000007712282E-2</c:v>
                </c:pt>
                <c:pt idx="211">
                  <c:v>-1.1193499994988088E-2</c:v>
                </c:pt>
                <c:pt idx="212">
                  <c:v>-1.9061999999394175E-2</c:v>
                </c:pt>
                <c:pt idx="213">
                  <c:v>-1.8230500005302019E-2</c:v>
                </c:pt>
                <c:pt idx="214">
                  <c:v>-1.7530500001157634E-2</c:v>
                </c:pt>
                <c:pt idx="215">
                  <c:v>-1.1230500007513911E-2</c:v>
                </c:pt>
                <c:pt idx="216">
                  <c:v>-1.1230500007513911E-2</c:v>
                </c:pt>
                <c:pt idx="217">
                  <c:v>-7.7305000013438985E-3</c:v>
                </c:pt>
                <c:pt idx="218">
                  <c:v>5.6949999270727858E-4</c:v>
                </c:pt>
                <c:pt idx="219">
                  <c:v>-2.4299000004248228E-2</c:v>
                </c:pt>
                <c:pt idx="220">
                  <c:v>-2.0199000005959533E-2</c:v>
                </c:pt>
                <c:pt idx="221">
                  <c:v>-7.6990000015939586E-3</c:v>
                </c:pt>
                <c:pt idx="222">
                  <c:v>-1.0604500006593298E-2</c:v>
                </c:pt>
                <c:pt idx="224">
                  <c:v>-1.542650000192225E-2</c:v>
                </c:pt>
                <c:pt idx="225">
                  <c:v>-1.5769000005093403E-2</c:v>
                </c:pt>
                <c:pt idx="226">
                  <c:v>-1.9603000000643078E-2</c:v>
                </c:pt>
                <c:pt idx="227">
                  <c:v>-2.9905000046710484E-3</c:v>
                </c:pt>
                <c:pt idx="228">
                  <c:v>-6.0700000176439062E-4</c:v>
                </c:pt>
                <c:pt idx="229">
                  <c:v>-1.4372500001627486E-2</c:v>
                </c:pt>
                <c:pt idx="233">
                  <c:v>-1.2290500002563931E-2</c:v>
                </c:pt>
                <c:pt idx="234">
                  <c:v>-1.3386500002525281E-2</c:v>
                </c:pt>
                <c:pt idx="235">
                  <c:v>-1.686100000370061E-2</c:v>
                </c:pt>
                <c:pt idx="237">
                  <c:v>-1.5396499999042135E-2</c:v>
                </c:pt>
                <c:pt idx="238">
                  <c:v>-9.1964999955962412E-3</c:v>
                </c:pt>
                <c:pt idx="239">
                  <c:v>-9.1964999955962412E-3</c:v>
                </c:pt>
                <c:pt idx="240">
                  <c:v>-7.7965000018593855E-3</c:v>
                </c:pt>
                <c:pt idx="242">
                  <c:v>-4.9964999998337589E-3</c:v>
                </c:pt>
                <c:pt idx="243">
                  <c:v>-3.5964999988209456E-3</c:v>
                </c:pt>
                <c:pt idx="244">
                  <c:v>-2.8965000019525178E-3</c:v>
                </c:pt>
                <c:pt idx="245">
                  <c:v>-2.8965000019525178E-3</c:v>
                </c:pt>
                <c:pt idx="246">
                  <c:v>1.9035000004805624E-3</c:v>
                </c:pt>
                <c:pt idx="248">
                  <c:v>-1.2360999993688893E-2</c:v>
                </c:pt>
                <c:pt idx="250">
                  <c:v>-9.700000002339948E-3</c:v>
                </c:pt>
                <c:pt idx="254">
                  <c:v>-9.8135000007459894E-3</c:v>
                </c:pt>
                <c:pt idx="255">
                  <c:v>-1.3055000003078021E-2</c:v>
                </c:pt>
                <c:pt idx="256">
                  <c:v>-1.2365000002318993E-2</c:v>
                </c:pt>
                <c:pt idx="257">
                  <c:v>-9.5849999997881241E-3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F1-46BF-BBBA-CE5156143FD5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2'!$J$21:$J$300</c:f>
              <c:numCache>
                <c:formatCode>General</c:formatCode>
                <c:ptCount val="280"/>
                <c:pt idx="223">
                  <c:v>-1.5358000004198402E-2</c:v>
                </c:pt>
                <c:pt idx="230">
                  <c:v>5.7315000012749806E-3</c:v>
                </c:pt>
                <c:pt idx="231">
                  <c:v>-1.4948000003641937E-2</c:v>
                </c:pt>
                <c:pt idx="236">
                  <c:v>-1.6202499995415565E-2</c:v>
                </c:pt>
                <c:pt idx="262">
                  <c:v>-6.7780000026687048E-3</c:v>
                </c:pt>
                <c:pt idx="272">
                  <c:v>2.3684999978286214E-3</c:v>
                </c:pt>
                <c:pt idx="273">
                  <c:v>8.0322499998146668E-3</c:v>
                </c:pt>
                <c:pt idx="274">
                  <c:v>3.408500000659842E-3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F1-46BF-BBBA-CE5156143FD5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2'!$F$21:$F$3000</c:f>
              <c:numCache>
                <c:formatCode>General</c:formatCode>
                <c:ptCount val="29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  <c:pt idx="280">
                  <c:v>57</c:v>
                </c:pt>
                <c:pt idx="281">
                  <c:v>621</c:v>
                </c:pt>
                <c:pt idx="282">
                  <c:v>1070.5</c:v>
                </c:pt>
                <c:pt idx="283">
                  <c:v>2135</c:v>
                </c:pt>
                <c:pt idx="284">
                  <c:v>2672</c:v>
                </c:pt>
                <c:pt idx="285">
                  <c:v>3129.5</c:v>
                </c:pt>
                <c:pt idx="286">
                  <c:v>3600</c:v>
                </c:pt>
              </c:numCache>
            </c:numRef>
          </c:xVal>
          <c:yVal>
            <c:numRef>
              <c:f>'Active 2'!$K$21:$K$3000</c:f>
              <c:numCache>
                <c:formatCode>General</c:formatCode>
                <c:ptCount val="2980"/>
                <c:pt idx="241">
                  <c:v>-6.3965000008465722E-3</c:v>
                </c:pt>
                <c:pt idx="247">
                  <c:v>-1.0944499998004176E-2</c:v>
                </c:pt>
                <c:pt idx="249">
                  <c:v>-1.1499499996716622E-2</c:v>
                </c:pt>
                <c:pt idx="251">
                  <c:v>-1.30840000056196E-2</c:v>
                </c:pt>
                <c:pt idx="252">
                  <c:v>-1.0143000006792136E-2</c:v>
                </c:pt>
                <c:pt idx="253">
                  <c:v>-9.6885000020847656E-3</c:v>
                </c:pt>
                <c:pt idx="258">
                  <c:v>-9.0705000038724393E-3</c:v>
                </c:pt>
                <c:pt idx="259">
                  <c:v>-8.3004999978584237E-3</c:v>
                </c:pt>
                <c:pt idx="260">
                  <c:v>-1.5231500001391396E-2</c:v>
                </c:pt>
                <c:pt idx="261">
                  <c:v>-8.5614999989047647E-3</c:v>
                </c:pt>
                <c:pt idx="263">
                  <c:v>-5.437500003608875E-3</c:v>
                </c:pt>
                <c:pt idx="264">
                  <c:v>1.1249999806750566E-4</c:v>
                </c:pt>
                <c:pt idx="265">
                  <c:v>1.5409999978146516E-3</c:v>
                </c:pt>
                <c:pt idx="266">
                  <c:v>2.0715749997179955E-2</c:v>
                </c:pt>
                <c:pt idx="267">
                  <c:v>1.0987749999912921E-2</c:v>
                </c:pt>
                <c:pt idx="268">
                  <c:v>3.0025000014575198E-3</c:v>
                </c:pt>
                <c:pt idx="269">
                  <c:v>1.460999992559664E-3</c:v>
                </c:pt>
                <c:pt idx="270">
                  <c:v>4.8357499981648289E-3</c:v>
                </c:pt>
                <c:pt idx="271">
                  <c:v>2.0769999973708764E-3</c:v>
                </c:pt>
                <c:pt idx="275">
                  <c:v>2.619250000861939E-3</c:v>
                </c:pt>
                <c:pt idx="276">
                  <c:v>2.8192500030854717E-3</c:v>
                </c:pt>
                <c:pt idx="277">
                  <c:v>2.9192500005592592E-3</c:v>
                </c:pt>
                <c:pt idx="278">
                  <c:v>3.9815981290303171E-3</c:v>
                </c:pt>
                <c:pt idx="279">
                  <c:v>3.4016490826616064E-3</c:v>
                </c:pt>
                <c:pt idx="280">
                  <c:v>3.306500002508983E-3</c:v>
                </c:pt>
                <c:pt idx="281">
                  <c:v>3.4945000006700866E-3</c:v>
                </c:pt>
                <c:pt idx="282">
                  <c:v>4.6672500029671937E-3</c:v>
                </c:pt>
                <c:pt idx="283">
                  <c:v>7.8074999983073212E-3</c:v>
                </c:pt>
                <c:pt idx="284">
                  <c:v>9.7239999959128909E-3</c:v>
                </c:pt>
                <c:pt idx="285">
                  <c:v>1.1832749893073924E-2</c:v>
                </c:pt>
                <c:pt idx="286">
                  <c:v>1.1500000000523869E-2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F1-46BF-BBBA-CE5156143FD5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2'!$L$21:$L$300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F1-46BF-BBBA-CE5156143FD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2'!$M$21:$M$300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F1-46BF-BBBA-CE5156143FD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2'!$N$21:$N$300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F1-46BF-BBBA-CE5156143FD5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2'!$U$21:$U$300</c:f>
              <c:numCache>
                <c:formatCode>General</c:formatCode>
                <c:ptCount val="280"/>
                <c:pt idx="2">
                  <c:v>-0.15559550000034506</c:v>
                </c:pt>
                <c:pt idx="3">
                  <c:v>-0.11920900000404799</c:v>
                </c:pt>
                <c:pt idx="158">
                  <c:v>-8.7450000864919275E-4</c:v>
                </c:pt>
                <c:pt idx="266">
                  <c:v>2.0715749997179955E-2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F1-46BF-BBBA-CE5156143FD5}"/>
            </c:ext>
          </c:extLst>
        </c:ser>
        <c:ser>
          <c:idx val="8"/>
          <c:order val="8"/>
          <c:tx>
            <c:strRef>
              <c:f>'Active 2'!$O$20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2'!$O$21:$O$300</c:f>
              <c:numCache>
                <c:formatCode>General</c:formatCode>
                <c:ptCount val="280"/>
                <c:pt idx="0">
                  <c:v>-9.1342034313482715E-2</c:v>
                </c:pt>
                <c:pt idx="1">
                  <c:v>-9.1182077973064837E-2</c:v>
                </c:pt>
                <c:pt idx="2">
                  <c:v>-8.9996648107776175E-2</c:v>
                </c:pt>
                <c:pt idx="3">
                  <c:v>-8.7812038910562121E-2</c:v>
                </c:pt>
                <c:pt idx="4">
                  <c:v>-8.7787935900362171E-2</c:v>
                </c:pt>
                <c:pt idx="5">
                  <c:v>-8.6525814638982734E-2</c:v>
                </c:pt>
                <c:pt idx="6">
                  <c:v>-8.6479799801328278E-2</c:v>
                </c:pt>
                <c:pt idx="7">
                  <c:v>-8.5732606485129689E-2</c:v>
                </c:pt>
                <c:pt idx="8">
                  <c:v>-8.5726032936893348E-2</c:v>
                </c:pt>
                <c:pt idx="9">
                  <c:v>-8.5701929926693385E-2</c:v>
                </c:pt>
                <c:pt idx="10">
                  <c:v>-8.5649341540802573E-2</c:v>
                </c:pt>
                <c:pt idx="11">
                  <c:v>-8.5634003261584421E-2</c:v>
                </c:pt>
                <c:pt idx="12">
                  <c:v>-8.5618664982366269E-2</c:v>
                </c:pt>
                <c:pt idx="13">
                  <c:v>-8.5609900251384471E-2</c:v>
                </c:pt>
                <c:pt idx="14">
                  <c:v>-8.5456517459202949E-2</c:v>
                </c:pt>
                <c:pt idx="15">
                  <c:v>-7.4618927600205276E-2</c:v>
                </c:pt>
                <c:pt idx="16">
                  <c:v>-6.8680822360034685E-2</c:v>
                </c:pt>
                <c:pt idx="17">
                  <c:v>-6.7657540017909357E-2</c:v>
                </c:pt>
                <c:pt idx="18">
                  <c:v>-6.7565510342600429E-2</c:v>
                </c:pt>
                <c:pt idx="19">
                  <c:v>-6.6564139827929608E-2</c:v>
                </c:pt>
                <c:pt idx="20">
                  <c:v>-6.5556195765022418E-2</c:v>
                </c:pt>
                <c:pt idx="21">
                  <c:v>-6.5464166089713505E-2</c:v>
                </c:pt>
                <c:pt idx="22">
                  <c:v>-6.4401442458170061E-2</c:v>
                </c:pt>
                <c:pt idx="23">
                  <c:v>-6.4386104178951908E-2</c:v>
                </c:pt>
                <c:pt idx="24">
                  <c:v>-6.4156029990679611E-2</c:v>
                </c:pt>
                <c:pt idx="25">
                  <c:v>-6.3301468719953957E-2</c:v>
                </c:pt>
                <c:pt idx="26">
                  <c:v>-6.3209439044645044E-2</c:v>
                </c:pt>
                <c:pt idx="27">
                  <c:v>-6.2124803585647093E-2</c:v>
                </c:pt>
                <c:pt idx="28">
                  <c:v>-6.2124803585647093E-2</c:v>
                </c:pt>
                <c:pt idx="29">
                  <c:v>-6.2070024017010839E-2</c:v>
                </c:pt>
                <c:pt idx="30">
                  <c:v>-6.0893358882703974E-2</c:v>
                </c:pt>
                <c:pt idx="31">
                  <c:v>-6.0770652648958742E-2</c:v>
                </c:pt>
                <c:pt idx="32">
                  <c:v>-5.9784620413506073E-2</c:v>
                </c:pt>
                <c:pt idx="33">
                  <c:v>-5.868464667528997E-2</c:v>
                </c:pt>
                <c:pt idx="34">
                  <c:v>-5.5437313846532485E-2</c:v>
                </c:pt>
                <c:pt idx="35">
                  <c:v>-5.5437313846532485E-2</c:v>
                </c:pt>
                <c:pt idx="36">
                  <c:v>-5.5437313846532485E-2</c:v>
                </c:pt>
                <c:pt idx="37">
                  <c:v>-5.4267222260461961E-2</c:v>
                </c:pt>
                <c:pt idx="38">
                  <c:v>-5.0774476964214027E-2</c:v>
                </c:pt>
                <c:pt idx="39">
                  <c:v>-4.5241740531951777E-2</c:v>
                </c:pt>
                <c:pt idx="40">
                  <c:v>-4.5057681181333936E-2</c:v>
                </c:pt>
                <c:pt idx="41">
                  <c:v>-4.5057681181333936E-2</c:v>
                </c:pt>
                <c:pt idx="42">
                  <c:v>-4.5057681181333936E-2</c:v>
                </c:pt>
                <c:pt idx="43">
                  <c:v>-4.4255708296499094E-2</c:v>
                </c:pt>
                <c:pt idx="44">
                  <c:v>-4.4255708296499094E-2</c:v>
                </c:pt>
                <c:pt idx="45">
                  <c:v>-4.4255708296499094E-2</c:v>
                </c:pt>
                <c:pt idx="46">
                  <c:v>-4.4086987225099419E-2</c:v>
                </c:pt>
                <c:pt idx="47">
                  <c:v>-4.1963731144757974E-2</c:v>
                </c:pt>
                <c:pt idx="48">
                  <c:v>-4.1887039748667212E-2</c:v>
                </c:pt>
                <c:pt idx="49">
                  <c:v>-4.1586847712540509E-2</c:v>
                </c:pt>
                <c:pt idx="50">
                  <c:v>-4.1527685778413342E-2</c:v>
                </c:pt>
                <c:pt idx="51">
                  <c:v>-4.0885669233996377E-2</c:v>
                </c:pt>
                <c:pt idx="52">
                  <c:v>-4.0784874827705667E-2</c:v>
                </c:pt>
                <c:pt idx="53">
                  <c:v>-4.073885999005121E-2</c:v>
                </c:pt>
                <c:pt idx="54">
                  <c:v>-4.0548227091197014E-2</c:v>
                </c:pt>
                <c:pt idx="55">
                  <c:v>-4.0548227091197014E-2</c:v>
                </c:pt>
                <c:pt idx="56">
                  <c:v>-4.0548227091197014E-2</c:v>
                </c:pt>
                <c:pt idx="57">
                  <c:v>-4.0486873974324405E-2</c:v>
                </c:pt>
                <c:pt idx="58">
                  <c:v>-4.0486873974324405E-2</c:v>
                </c:pt>
                <c:pt idx="59">
                  <c:v>-4.0405800212742746E-2</c:v>
                </c:pt>
                <c:pt idx="60">
                  <c:v>-3.8707633585018678E-2</c:v>
                </c:pt>
                <c:pt idx="61">
                  <c:v>-3.8569589072055308E-2</c:v>
                </c:pt>
                <c:pt idx="62">
                  <c:v>-3.8554250792837155E-2</c:v>
                </c:pt>
                <c:pt idx="63">
                  <c:v>-3.8416206279873785E-2</c:v>
                </c:pt>
                <c:pt idx="64">
                  <c:v>-3.8162029081401538E-2</c:v>
                </c:pt>
                <c:pt idx="65">
                  <c:v>-3.7607659846802588E-2</c:v>
                </c:pt>
                <c:pt idx="66">
                  <c:v>-3.7592321567584436E-2</c:v>
                </c:pt>
                <c:pt idx="67">
                  <c:v>-3.7491527161293711E-2</c:v>
                </c:pt>
                <c:pt idx="68">
                  <c:v>-3.7368820927548493E-2</c:v>
                </c:pt>
                <c:pt idx="69">
                  <c:v>-3.7292129531457732E-2</c:v>
                </c:pt>
                <c:pt idx="70">
                  <c:v>-3.7062055343185435E-2</c:v>
                </c:pt>
                <c:pt idx="71">
                  <c:v>-3.7040143515730928E-2</c:v>
                </c:pt>
                <c:pt idx="72">
                  <c:v>-3.6682980728222514E-2</c:v>
                </c:pt>
                <c:pt idx="73">
                  <c:v>-3.6437568260732064E-2</c:v>
                </c:pt>
                <c:pt idx="74">
                  <c:v>-3.6376215143859456E-2</c:v>
                </c:pt>
                <c:pt idx="75">
                  <c:v>-3.6038773001060093E-2</c:v>
                </c:pt>
                <c:pt idx="76">
                  <c:v>-3.5221461837007098E-2</c:v>
                </c:pt>
                <c:pt idx="77">
                  <c:v>-3.5214888288770743E-2</c:v>
                </c:pt>
                <c:pt idx="78">
                  <c:v>-3.5175446999352641E-2</c:v>
                </c:pt>
                <c:pt idx="79">
                  <c:v>-3.5175446999352641E-2</c:v>
                </c:pt>
                <c:pt idx="80">
                  <c:v>-3.5144770440916337E-2</c:v>
                </c:pt>
                <c:pt idx="81">
                  <c:v>-3.5129432161698185E-2</c:v>
                </c:pt>
                <c:pt idx="82">
                  <c:v>-3.5129432161698185E-2</c:v>
                </c:pt>
                <c:pt idx="83">
                  <c:v>-3.5114093882480032E-2</c:v>
                </c:pt>
                <c:pt idx="84">
                  <c:v>-3.5114093882480032E-2</c:v>
                </c:pt>
                <c:pt idx="85">
                  <c:v>-3.5076843775807373E-2</c:v>
                </c:pt>
                <c:pt idx="86">
                  <c:v>-3.5076843775807373E-2</c:v>
                </c:pt>
                <c:pt idx="87">
                  <c:v>-3.5076843775807373E-2</c:v>
                </c:pt>
                <c:pt idx="88">
                  <c:v>-3.5052740765607424E-2</c:v>
                </c:pt>
                <c:pt idx="89">
                  <c:v>-3.5022064207171119E-2</c:v>
                </c:pt>
                <c:pt idx="90">
                  <c:v>-3.4351562287063292E-2</c:v>
                </c:pt>
                <c:pt idx="91">
                  <c:v>-3.4182841215663604E-2</c:v>
                </c:pt>
                <c:pt idx="92">
                  <c:v>-3.4167502936445451E-2</c:v>
                </c:pt>
                <c:pt idx="93">
                  <c:v>-3.409081154035469E-2</c:v>
                </c:pt>
                <c:pt idx="94">
                  <c:v>-3.4029458423482081E-2</c:v>
                </c:pt>
                <c:pt idx="95">
                  <c:v>-3.4029458423482081E-2</c:v>
                </c:pt>
                <c:pt idx="96">
                  <c:v>-3.3983443585827625E-2</c:v>
                </c:pt>
                <c:pt idx="97">
                  <c:v>-3.3784045955991632E-2</c:v>
                </c:pt>
                <c:pt idx="98">
                  <c:v>-3.3738031118337175E-2</c:v>
                </c:pt>
                <c:pt idx="99">
                  <c:v>-3.3738031118337175E-2</c:v>
                </c:pt>
                <c:pt idx="100">
                  <c:v>-3.3676678001464566E-2</c:v>
                </c:pt>
                <c:pt idx="101">
                  <c:v>-3.3089441025683855E-2</c:v>
                </c:pt>
                <c:pt idx="102">
                  <c:v>-3.2951396512720485E-2</c:v>
                </c:pt>
                <c:pt idx="103">
                  <c:v>-3.2929484685265978E-2</c:v>
                </c:pt>
                <c:pt idx="104">
                  <c:v>-3.2813351999757115E-2</c:v>
                </c:pt>
                <c:pt idx="105">
                  <c:v>-3.2791440172302608E-2</c:v>
                </c:pt>
                <c:pt idx="106">
                  <c:v>-3.2767337162102658E-2</c:v>
                </c:pt>
                <c:pt idx="107">
                  <c:v>-3.2721322324448188E-2</c:v>
                </c:pt>
                <c:pt idx="108">
                  <c:v>-3.191277589137699E-2</c:v>
                </c:pt>
                <c:pt idx="109">
                  <c:v>-3.1851422774504382E-2</c:v>
                </c:pt>
                <c:pt idx="110">
                  <c:v>-3.1836084495286229E-2</c:v>
                </c:pt>
                <c:pt idx="111">
                  <c:v>-3.1744054819977316E-2</c:v>
                </c:pt>
                <c:pt idx="112">
                  <c:v>-3.1744054819977316E-2</c:v>
                </c:pt>
                <c:pt idx="113">
                  <c:v>-3.1713378261541011E-2</c:v>
                </c:pt>
                <c:pt idx="114">
                  <c:v>-3.1606010307013946E-2</c:v>
                </c:pt>
                <c:pt idx="115">
                  <c:v>-3.0858816990815354E-2</c:v>
                </c:pt>
                <c:pt idx="116">
                  <c:v>-3.082814043237905E-2</c:v>
                </c:pt>
                <c:pt idx="117">
                  <c:v>-3.0751449036288282E-2</c:v>
                </c:pt>
                <c:pt idx="118">
                  <c:v>-3.0751449036288282E-2</c:v>
                </c:pt>
                <c:pt idx="119">
                  <c:v>-3.0751449036288282E-2</c:v>
                </c:pt>
                <c:pt idx="120">
                  <c:v>-3.0681331188433875E-2</c:v>
                </c:pt>
                <c:pt idx="121">
                  <c:v>-3.067475764019752E-2</c:v>
                </c:pt>
                <c:pt idx="122">
                  <c:v>-3.0604639792343107E-2</c:v>
                </c:pt>
                <c:pt idx="123">
                  <c:v>-3.0604639792343107E-2</c:v>
                </c:pt>
                <c:pt idx="124">
                  <c:v>-3.0589301513124955E-2</c:v>
                </c:pt>
                <c:pt idx="125">
                  <c:v>-3.0582727964888607E-2</c:v>
                </c:pt>
                <c:pt idx="126">
                  <c:v>-3.0582727964888607E-2</c:v>
                </c:pt>
                <c:pt idx="127">
                  <c:v>-3.0582727964888607E-2</c:v>
                </c:pt>
                <c:pt idx="128">
                  <c:v>-3.0512610117034194E-2</c:v>
                </c:pt>
                <c:pt idx="129">
                  <c:v>-3.046659527937973E-2</c:v>
                </c:pt>
                <c:pt idx="130">
                  <c:v>-3.0460021731143382E-2</c:v>
                </c:pt>
                <c:pt idx="131">
                  <c:v>-2.9719401963181149E-2</c:v>
                </c:pt>
                <c:pt idx="132">
                  <c:v>-2.9719401963181149E-2</c:v>
                </c:pt>
                <c:pt idx="133">
                  <c:v>-2.9642710567090381E-2</c:v>
                </c:pt>
                <c:pt idx="134">
                  <c:v>-2.9590122181199576E-2</c:v>
                </c:pt>
                <c:pt idx="135">
                  <c:v>-2.956601917099962E-2</c:v>
                </c:pt>
                <c:pt idx="136">
                  <c:v>-2.956601917099962E-2</c:v>
                </c:pt>
                <c:pt idx="137">
                  <c:v>-2.956601917099962E-2</c:v>
                </c:pt>
                <c:pt idx="138">
                  <c:v>-2.956601917099962E-2</c:v>
                </c:pt>
                <c:pt idx="139">
                  <c:v>-2.9550680891781467E-2</c:v>
                </c:pt>
                <c:pt idx="140">
                  <c:v>-2.9467415947454351E-2</c:v>
                </c:pt>
                <c:pt idx="141">
                  <c:v>-2.9397298099599938E-2</c:v>
                </c:pt>
                <c:pt idx="142">
                  <c:v>-2.8588751666528741E-2</c:v>
                </c:pt>
                <c:pt idx="143">
                  <c:v>-2.8573413387310589E-2</c:v>
                </c:pt>
                <c:pt idx="144">
                  <c:v>-2.8503295539456176E-2</c:v>
                </c:pt>
                <c:pt idx="145">
                  <c:v>-2.8466045432783516E-2</c:v>
                </c:pt>
                <c:pt idx="146">
                  <c:v>-2.8374015757474603E-2</c:v>
                </c:pt>
                <c:pt idx="147">
                  <c:v>-2.8281986082165683E-2</c:v>
                </c:pt>
                <c:pt idx="148">
                  <c:v>-2.8281986082165683E-2</c:v>
                </c:pt>
                <c:pt idx="149">
                  <c:v>-2.8211868234311269E-2</c:v>
                </c:pt>
                <c:pt idx="150">
                  <c:v>-2.7326630405149311E-2</c:v>
                </c:pt>
                <c:pt idx="151">
                  <c:v>-2.7326630405149311E-2</c:v>
                </c:pt>
                <c:pt idx="152">
                  <c:v>-2.7326630405149311E-2</c:v>
                </c:pt>
                <c:pt idx="153">
                  <c:v>-2.7188585892185934E-2</c:v>
                </c:pt>
                <c:pt idx="154">
                  <c:v>-2.7035203100004405E-2</c:v>
                </c:pt>
                <c:pt idx="155">
                  <c:v>-2.6318686342242128E-2</c:v>
                </c:pt>
                <c:pt idx="156">
                  <c:v>-2.621789193595141E-2</c:v>
                </c:pt>
                <c:pt idx="157">
                  <c:v>-2.6195980108496903E-2</c:v>
                </c:pt>
                <c:pt idx="158">
                  <c:v>-2.6149965270842446E-2</c:v>
                </c:pt>
                <c:pt idx="159">
                  <c:v>-2.6134626991624294E-2</c:v>
                </c:pt>
                <c:pt idx="160">
                  <c:v>-2.610395043318799E-2</c:v>
                </c:pt>
                <c:pt idx="161">
                  <c:v>-2.6095185702206185E-2</c:v>
                </c:pt>
                <c:pt idx="162">
                  <c:v>-2.5225286152262379E-2</c:v>
                </c:pt>
                <c:pt idx="163">
                  <c:v>-2.5148594756171615E-2</c:v>
                </c:pt>
                <c:pt idx="164">
                  <c:v>-2.5142021207935263E-2</c:v>
                </c:pt>
                <c:pt idx="165">
                  <c:v>-2.5142021207935263E-2</c:v>
                </c:pt>
                <c:pt idx="166">
                  <c:v>-2.5133256476953462E-2</c:v>
                </c:pt>
                <c:pt idx="167">
                  <c:v>-2.511791819773531E-2</c:v>
                </c:pt>
                <c:pt idx="168">
                  <c:v>-2.4872505730244864E-2</c:v>
                </c:pt>
                <c:pt idx="169">
                  <c:v>-2.4826490892590404E-2</c:v>
                </c:pt>
                <c:pt idx="170">
                  <c:v>-2.4811152613372252E-2</c:v>
                </c:pt>
                <c:pt idx="171">
                  <c:v>-2.4048621017955515E-2</c:v>
                </c:pt>
                <c:pt idx="172">
                  <c:v>-2.2970559107193918E-2</c:v>
                </c:pt>
                <c:pt idx="173">
                  <c:v>-2.2955220827975766E-2</c:v>
                </c:pt>
                <c:pt idx="174">
                  <c:v>-2.2924544269539458E-2</c:v>
                </c:pt>
                <c:pt idx="175">
                  <c:v>-2.2878529431885002E-2</c:v>
                </c:pt>
                <c:pt idx="176">
                  <c:v>-2.2878529431885002E-2</c:v>
                </c:pt>
                <c:pt idx="177">
                  <c:v>-2.2878529431885002E-2</c:v>
                </c:pt>
                <c:pt idx="178">
                  <c:v>-2.2878529431885002E-2</c:v>
                </c:pt>
                <c:pt idx="179">
                  <c:v>-2.2878529431885002E-2</c:v>
                </c:pt>
                <c:pt idx="180">
                  <c:v>-2.2847852873448694E-2</c:v>
                </c:pt>
                <c:pt idx="181">
                  <c:v>-2.2786499756576085E-2</c:v>
                </c:pt>
                <c:pt idx="182">
                  <c:v>-2.2687896533030816E-2</c:v>
                </c:pt>
                <c:pt idx="183">
                  <c:v>-2.1885923648195971E-2</c:v>
                </c:pt>
                <c:pt idx="184">
                  <c:v>-2.1824570531323358E-2</c:v>
                </c:pt>
                <c:pt idx="185">
                  <c:v>-2.1824570531323358E-2</c:v>
                </c:pt>
                <c:pt idx="186">
                  <c:v>-2.1824570531323358E-2</c:v>
                </c:pt>
                <c:pt idx="187">
                  <c:v>-2.1778555693668902E-2</c:v>
                </c:pt>
                <c:pt idx="188">
                  <c:v>-2.1701864297578137E-2</c:v>
                </c:pt>
                <c:pt idx="189">
                  <c:v>-2.160983462226922E-2</c:v>
                </c:pt>
                <c:pt idx="190">
                  <c:v>-2.1579158063832916E-2</c:v>
                </c:pt>
                <c:pt idx="191">
                  <c:v>-2.133374559634247E-2</c:v>
                </c:pt>
                <c:pt idx="192">
                  <c:v>-2.0770611630761718E-2</c:v>
                </c:pt>
                <c:pt idx="193">
                  <c:v>-2.0678581955452802E-2</c:v>
                </c:pt>
                <c:pt idx="194">
                  <c:v>-2.0678581955452802E-2</c:v>
                </c:pt>
                <c:pt idx="195">
                  <c:v>-2.0678581955452802E-2</c:v>
                </c:pt>
                <c:pt idx="196">
                  <c:v>-2.0654478945252845E-2</c:v>
                </c:pt>
                <c:pt idx="197">
                  <c:v>-2.0617228838580189E-2</c:v>
                </c:pt>
                <c:pt idx="198">
                  <c:v>-2.0501096153071319E-2</c:v>
                </c:pt>
                <c:pt idx="199">
                  <c:v>-2.0332375081671638E-2</c:v>
                </c:pt>
                <c:pt idx="200">
                  <c:v>-1.9738564557654579E-2</c:v>
                </c:pt>
                <c:pt idx="201">
                  <c:v>-1.9508490369382289E-2</c:v>
                </c:pt>
                <c:pt idx="202">
                  <c:v>-1.9508490369382289E-2</c:v>
                </c:pt>
                <c:pt idx="203">
                  <c:v>-1.9508490369382289E-2</c:v>
                </c:pt>
                <c:pt idx="204">
                  <c:v>-1.9508490369382289E-2</c:v>
                </c:pt>
                <c:pt idx="205">
                  <c:v>-1.9493152090164133E-2</c:v>
                </c:pt>
                <c:pt idx="206">
                  <c:v>-1.9493152090164133E-2</c:v>
                </c:pt>
                <c:pt idx="207">
                  <c:v>-1.9493152090164133E-2</c:v>
                </c:pt>
                <c:pt idx="208">
                  <c:v>-1.9493152090164133E-2</c:v>
                </c:pt>
                <c:pt idx="209">
                  <c:v>-1.9493152090164133E-2</c:v>
                </c:pt>
                <c:pt idx="210">
                  <c:v>-1.8277045666439163E-2</c:v>
                </c:pt>
                <c:pt idx="211">
                  <c:v>-1.7345792999622744E-2</c:v>
                </c:pt>
                <c:pt idx="212">
                  <c:v>-1.7330454720404592E-2</c:v>
                </c:pt>
                <c:pt idx="213">
                  <c:v>-1.7315116441186437E-2</c:v>
                </c:pt>
                <c:pt idx="214">
                  <c:v>-1.7315116441186437E-2</c:v>
                </c:pt>
                <c:pt idx="215">
                  <c:v>-1.7315116441186437E-2</c:v>
                </c:pt>
                <c:pt idx="216">
                  <c:v>-1.7315116441186437E-2</c:v>
                </c:pt>
                <c:pt idx="217">
                  <c:v>-1.7315116441186437E-2</c:v>
                </c:pt>
                <c:pt idx="218">
                  <c:v>-1.7315116441186437E-2</c:v>
                </c:pt>
                <c:pt idx="219">
                  <c:v>-1.7299778161968284E-2</c:v>
                </c:pt>
                <c:pt idx="220">
                  <c:v>-1.7299778161968284E-2</c:v>
                </c:pt>
                <c:pt idx="221">
                  <c:v>-1.7299778161968284E-2</c:v>
                </c:pt>
                <c:pt idx="222">
                  <c:v>-1.7253763324313828E-2</c:v>
                </c:pt>
                <c:pt idx="223">
                  <c:v>-1.7085042252914146E-2</c:v>
                </c:pt>
                <c:pt idx="224">
                  <c:v>-1.7069703973695994E-2</c:v>
                </c:pt>
                <c:pt idx="225">
                  <c:v>-1.6993012577605229E-2</c:v>
                </c:pt>
                <c:pt idx="226">
                  <c:v>-1.6230480982188489E-2</c:v>
                </c:pt>
                <c:pt idx="227">
                  <c:v>-1.6175701413552231E-2</c:v>
                </c:pt>
                <c:pt idx="228">
                  <c:v>-1.6037656900588854E-2</c:v>
                </c:pt>
                <c:pt idx="229">
                  <c:v>-1.5290463584390269E-2</c:v>
                </c:pt>
                <c:pt idx="230">
                  <c:v>-1.5045051116899823E-2</c:v>
                </c:pt>
                <c:pt idx="231">
                  <c:v>-1.4937683162372754E-2</c:v>
                </c:pt>
                <c:pt idx="232">
                  <c:v>-1.4937683162372754E-2</c:v>
                </c:pt>
                <c:pt idx="233">
                  <c:v>-1.486099176628199E-2</c:v>
                </c:pt>
                <c:pt idx="234">
                  <c:v>-1.4615579298791547E-2</c:v>
                </c:pt>
                <c:pt idx="235">
                  <c:v>-1.2558058700813623E-2</c:v>
                </c:pt>
                <c:pt idx="236">
                  <c:v>-1.2529573325122768E-2</c:v>
                </c:pt>
                <c:pt idx="237">
                  <c:v>-1.0627626702071818E-2</c:v>
                </c:pt>
                <c:pt idx="238">
                  <c:v>-1.0627626702071818E-2</c:v>
                </c:pt>
                <c:pt idx="239">
                  <c:v>-1.0627626702071818E-2</c:v>
                </c:pt>
                <c:pt idx="240">
                  <c:v>-1.0627626702071818E-2</c:v>
                </c:pt>
                <c:pt idx="241">
                  <c:v>-1.0627626702071818E-2</c:v>
                </c:pt>
                <c:pt idx="242">
                  <c:v>-1.0627626702071818E-2</c:v>
                </c:pt>
                <c:pt idx="243">
                  <c:v>-1.0627626702071818E-2</c:v>
                </c:pt>
                <c:pt idx="244">
                  <c:v>-1.0627626702071818E-2</c:v>
                </c:pt>
                <c:pt idx="245">
                  <c:v>-1.0627626702071818E-2</c:v>
                </c:pt>
                <c:pt idx="246">
                  <c:v>-1.0627626702071818E-2</c:v>
                </c:pt>
                <c:pt idx="247">
                  <c:v>-1.0504920468326597E-2</c:v>
                </c:pt>
                <c:pt idx="248">
                  <c:v>-1.0366875955363222E-2</c:v>
                </c:pt>
                <c:pt idx="249">
                  <c:v>-9.6065355426919342E-3</c:v>
                </c:pt>
                <c:pt idx="250">
                  <c:v>-9.3633142579469392E-3</c:v>
                </c:pt>
                <c:pt idx="251">
                  <c:v>-9.2581374861653212E-3</c:v>
                </c:pt>
                <c:pt idx="252">
                  <c:v>-8.166928478931022E-3</c:v>
                </c:pt>
                <c:pt idx="253">
                  <c:v>-7.9894426765495397E-3</c:v>
                </c:pt>
                <c:pt idx="254">
                  <c:v>-7.1787050607328914E-3</c:v>
                </c:pt>
                <c:pt idx="255">
                  <c:v>-7.1502196850420363E-3</c:v>
                </c:pt>
                <c:pt idx="256">
                  <c:v>-7.1502196850420363E-3</c:v>
                </c:pt>
                <c:pt idx="257">
                  <c:v>-7.1502196850420363E-3</c:v>
                </c:pt>
                <c:pt idx="258">
                  <c:v>-7.1042048473875779E-3</c:v>
                </c:pt>
                <c:pt idx="259">
                  <c:v>-5.9647898197533709E-3</c:v>
                </c:pt>
                <c:pt idx="260">
                  <c:v>-5.8727601444444541E-3</c:v>
                </c:pt>
                <c:pt idx="261">
                  <c:v>-5.8727601444444541E-3</c:v>
                </c:pt>
                <c:pt idx="262">
                  <c:v>-4.7267715685738957E-3</c:v>
                </c:pt>
                <c:pt idx="263">
                  <c:v>-3.830577825684682E-3</c:v>
                </c:pt>
                <c:pt idx="264">
                  <c:v>-1.4202768056892435E-3</c:v>
                </c:pt>
                <c:pt idx="265">
                  <c:v>-3.8384736709120432E-4</c:v>
                </c:pt>
                <c:pt idx="266">
                  <c:v>-3.7179586199122695E-4</c:v>
                </c:pt>
                <c:pt idx="267">
                  <c:v>-3.3673693806402123E-4</c:v>
                </c:pt>
                <c:pt idx="268">
                  <c:v>8.1472959467016395E-4</c:v>
                </c:pt>
                <c:pt idx="269">
                  <c:v>1.7196880685411788E-3</c:v>
                </c:pt>
                <c:pt idx="270">
                  <c:v>1.7317395736411558E-3</c:v>
                </c:pt>
                <c:pt idx="271">
                  <c:v>1.8248648403227977E-3</c:v>
                </c:pt>
                <c:pt idx="272">
                  <c:v>2.8919708373571422E-3</c:v>
                </c:pt>
                <c:pt idx="273">
                  <c:v>2.996052017766036E-3</c:v>
                </c:pt>
                <c:pt idx="274">
                  <c:v>4.0313858649913496E-3</c:v>
                </c:pt>
                <c:pt idx="275">
                  <c:v>4.0609668320549302E-3</c:v>
                </c:pt>
                <c:pt idx="276">
                  <c:v>4.0609668320549302E-3</c:v>
                </c:pt>
                <c:pt idx="277">
                  <c:v>4.0609668320549302E-3</c:v>
                </c:pt>
                <c:pt idx="278">
                  <c:v>5.098491862025694E-3</c:v>
                </c:pt>
                <c:pt idx="279">
                  <c:v>5.1905215373346109E-3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F1-46BF-BBBA-CE5156143FD5}"/>
            </c:ext>
          </c:extLst>
        </c:ser>
        <c:ser>
          <c:idx val="9"/>
          <c:order val="9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2'!$F$21:$F$3000</c:f>
              <c:numCache>
                <c:formatCode>General</c:formatCode>
                <c:ptCount val="29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  <c:pt idx="280">
                  <c:v>57</c:v>
                </c:pt>
                <c:pt idx="281">
                  <c:v>621</c:v>
                </c:pt>
                <c:pt idx="282">
                  <c:v>1070.5</c:v>
                </c:pt>
                <c:pt idx="283">
                  <c:v>2135</c:v>
                </c:pt>
                <c:pt idx="284">
                  <c:v>2672</c:v>
                </c:pt>
                <c:pt idx="285">
                  <c:v>3129.5</c:v>
                </c:pt>
                <c:pt idx="286">
                  <c:v>3600</c:v>
                </c:pt>
              </c:numCache>
            </c:numRef>
          </c:xVal>
          <c:yVal>
            <c:numRef>
              <c:f>'Active 2'!$P$21:$P$3000</c:f>
              <c:numCache>
                <c:formatCode>General</c:formatCode>
                <c:ptCount val="2980"/>
                <c:pt idx="0">
                  <c:v>0.1429002952172819</c:v>
                </c:pt>
                <c:pt idx="1">
                  <c:v>0.14266690528378764</c:v>
                </c:pt>
                <c:pt idx="2">
                  <c:v>0.14093726207802887</c:v>
                </c:pt>
                <c:pt idx="3">
                  <c:v>0.1377497310685252</c:v>
                </c:pt>
                <c:pt idx="4">
                  <c:v>0.13771456272238222</c:v>
                </c:pt>
                <c:pt idx="5">
                  <c:v>0.13587302023344128</c:v>
                </c:pt>
                <c:pt idx="6">
                  <c:v>0.13580588066353197</c:v>
                </c:pt>
                <c:pt idx="7">
                  <c:v>0.13471566193309992</c:v>
                </c:pt>
                <c:pt idx="8">
                  <c:v>0.13470607056597</c:v>
                </c:pt>
                <c:pt idx="9">
                  <c:v>0.13467090221982703</c:v>
                </c:pt>
                <c:pt idx="10">
                  <c:v>0.13459417128278783</c:v>
                </c:pt>
                <c:pt idx="11">
                  <c:v>0.13457179142615139</c:v>
                </c:pt>
                <c:pt idx="12">
                  <c:v>0.13454941156951497</c:v>
                </c:pt>
                <c:pt idx="13">
                  <c:v>0.13453662308000844</c:v>
                </c:pt>
                <c:pt idx="14">
                  <c:v>0.13431282451364407</c:v>
                </c:pt>
                <c:pt idx="15">
                  <c:v>0.11849985723881436</c:v>
                </c:pt>
                <c:pt idx="16">
                  <c:v>0.10983565559813734</c:v>
                </c:pt>
                <c:pt idx="17">
                  <c:v>0.10834259944824945</c:v>
                </c:pt>
                <c:pt idx="18">
                  <c:v>0.10820832030843083</c:v>
                </c:pt>
                <c:pt idx="19">
                  <c:v>0.10674723538230929</c:v>
                </c:pt>
                <c:pt idx="20">
                  <c:v>0.10527655908905784</c:v>
                </c:pt>
                <c:pt idx="21">
                  <c:v>0.10514227994923922</c:v>
                </c:pt>
                <c:pt idx="22">
                  <c:v>0.10359167559657194</c:v>
                </c:pt>
                <c:pt idx="23">
                  <c:v>0.10356929573993549</c:v>
                </c:pt>
                <c:pt idx="24">
                  <c:v>0.10323359789038897</c:v>
                </c:pt>
                <c:pt idx="25">
                  <c:v>0.10198672016350187</c:v>
                </c:pt>
                <c:pt idx="26">
                  <c:v>0.10185244102368327</c:v>
                </c:pt>
                <c:pt idx="27">
                  <c:v>0.10026986544724964</c:v>
                </c:pt>
                <c:pt idx="28">
                  <c:v>0.10026986544724964</c:v>
                </c:pt>
                <c:pt idx="29">
                  <c:v>0.1001899373878338</c:v>
                </c:pt>
                <c:pt idx="30">
                  <c:v>9.8473082671581558E-2</c:v>
                </c:pt>
                <c:pt idx="31">
                  <c:v>9.8294043818490079E-2</c:v>
                </c:pt>
                <c:pt idx="32">
                  <c:v>9.6855338749004954E-2</c:v>
                </c:pt>
                <c:pt idx="33">
                  <c:v>9.5250383315934897E-2</c:v>
                </c:pt>
                <c:pt idx="34">
                  <c:v>9.0512247953763919E-2</c:v>
                </c:pt>
                <c:pt idx="35">
                  <c:v>9.0512247953763919E-2</c:v>
                </c:pt>
                <c:pt idx="36">
                  <c:v>9.0512247953763919E-2</c:v>
                </c:pt>
                <c:pt idx="37">
                  <c:v>8.8804984604641576E-2</c:v>
                </c:pt>
                <c:pt idx="38">
                  <c:v>8.3708771536287641E-2</c:v>
                </c:pt>
                <c:pt idx="39">
                  <c:v>7.5636037535287831E-2</c:v>
                </c:pt>
                <c:pt idx="40">
                  <c:v>7.5367479255650613E-2</c:v>
                </c:pt>
                <c:pt idx="41">
                  <c:v>7.5367479255650613E-2</c:v>
                </c:pt>
                <c:pt idx="42">
                  <c:v>7.5367479255650613E-2</c:v>
                </c:pt>
                <c:pt idx="43">
                  <c:v>7.4197332465802707E-2</c:v>
                </c:pt>
                <c:pt idx="44">
                  <c:v>7.4197332465802707E-2</c:v>
                </c:pt>
                <c:pt idx="45">
                  <c:v>7.4197332465802707E-2</c:v>
                </c:pt>
                <c:pt idx="46">
                  <c:v>7.3951154042801934E-2</c:v>
                </c:pt>
                <c:pt idx="47">
                  <c:v>7.0853142459843976E-2</c:v>
                </c:pt>
                <c:pt idx="48">
                  <c:v>7.0741243176661806E-2</c:v>
                </c:pt>
                <c:pt idx="49">
                  <c:v>7.0303237411063008E-2</c:v>
                </c:pt>
                <c:pt idx="50">
                  <c:v>7.0216915106893901E-2</c:v>
                </c:pt>
                <c:pt idx="51">
                  <c:v>6.928015825054025E-2</c:v>
                </c:pt>
                <c:pt idx="52">
                  <c:v>6.9133090621215101E-2</c:v>
                </c:pt>
                <c:pt idx="53">
                  <c:v>6.9065951051305807E-2</c:v>
                </c:pt>
                <c:pt idx="54">
                  <c:v>6.8787801404538676E-2</c:v>
                </c:pt>
                <c:pt idx="55">
                  <c:v>6.8787801404538676E-2</c:v>
                </c:pt>
                <c:pt idx="56">
                  <c:v>6.8787801404538676E-2</c:v>
                </c:pt>
                <c:pt idx="57">
                  <c:v>6.8698281977992937E-2</c:v>
                </c:pt>
                <c:pt idx="58">
                  <c:v>6.8698281977992937E-2</c:v>
                </c:pt>
                <c:pt idx="59">
                  <c:v>6.85799884500575E-2</c:v>
                </c:pt>
                <c:pt idx="60">
                  <c:v>6.6102218608166466E-2</c:v>
                </c:pt>
                <c:pt idx="61">
                  <c:v>6.5900799898438556E-2</c:v>
                </c:pt>
                <c:pt idx="62">
                  <c:v>6.587842004180211E-2</c:v>
                </c:pt>
                <c:pt idx="63">
                  <c:v>6.56770013320742E-2</c:v>
                </c:pt>
                <c:pt idx="64">
                  <c:v>6.5306135136384696E-2</c:v>
                </c:pt>
                <c:pt idx="65">
                  <c:v>6.4497263175096395E-2</c:v>
                </c:pt>
                <c:pt idx="66">
                  <c:v>6.4474883318459963E-2</c:v>
                </c:pt>
                <c:pt idx="67">
                  <c:v>6.4327815689134815E-2</c:v>
                </c:pt>
                <c:pt idx="68">
                  <c:v>6.4148776836043336E-2</c:v>
                </c:pt>
                <c:pt idx="69">
                  <c:v>6.4036877552861166E-2</c:v>
                </c:pt>
                <c:pt idx="70">
                  <c:v>6.3701179703314639E-2</c:v>
                </c:pt>
                <c:pt idx="71">
                  <c:v>6.3669208479548295E-2</c:v>
                </c:pt>
                <c:pt idx="72">
                  <c:v>6.3148077532157024E-2</c:v>
                </c:pt>
                <c:pt idx="73">
                  <c:v>6.2789999825974066E-2</c:v>
                </c:pt>
                <c:pt idx="74">
                  <c:v>6.2700480399428327E-2</c:v>
                </c:pt>
                <c:pt idx="75">
                  <c:v>6.2208123553426753E-2</c:v>
                </c:pt>
                <c:pt idx="76">
                  <c:v>6.1015596906942422E-2</c:v>
                </c:pt>
                <c:pt idx="77">
                  <c:v>6.1006005539812523E-2</c:v>
                </c:pt>
                <c:pt idx="78">
                  <c:v>6.0948457337033121E-2</c:v>
                </c:pt>
                <c:pt idx="79">
                  <c:v>6.0948457337033121E-2</c:v>
                </c:pt>
                <c:pt idx="80">
                  <c:v>6.0903697623760251E-2</c:v>
                </c:pt>
                <c:pt idx="81">
                  <c:v>6.0881317767123813E-2</c:v>
                </c:pt>
                <c:pt idx="82">
                  <c:v>6.0881317767123813E-2</c:v>
                </c:pt>
                <c:pt idx="83">
                  <c:v>6.0858937910487382E-2</c:v>
                </c:pt>
                <c:pt idx="84">
                  <c:v>6.0858937910487382E-2</c:v>
                </c:pt>
                <c:pt idx="85">
                  <c:v>6.0804586830084606E-2</c:v>
                </c:pt>
                <c:pt idx="86">
                  <c:v>6.0804586830084606E-2</c:v>
                </c:pt>
                <c:pt idx="87">
                  <c:v>6.0804586830084606E-2</c:v>
                </c:pt>
                <c:pt idx="88">
                  <c:v>6.0769418483941635E-2</c:v>
                </c:pt>
                <c:pt idx="89">
                  <c:v>6.0724658770668766E-2</c:v>
                </c:pt>
                <c:pt idx="90">
                  <c:v>5.9746339323418891E-2</c:v>
                </c:pt>
                <c:pt idx="91">
                  <c:v>5.9500160900418105E-2</c:v>
                </c:pt>
                <c:pt idx="92">
                  <c:v>5.9477781043781666E-2</c:v>
                </c:pt>
                <c:pt idx="93">
                  <c:v>5.9365881760599495E-2</c:v>
                </c:pt>
                <c:pt idx="94">
                  <c:v>5.9276362334053749E-2</c:v>
                </c:pt>
                <c:pt idx="95">
                  <c:v>5.9276362334053749E-2</c:v>
                </c:pt>
                <c:pt idx="96">
                  <c:v>5.9209222764144448E-2</c:v>
                </c:pt>
                <c:pt idx="97">
                  <c:v>5.8918284627870791E-2</c:v>
                </c:pt>
                <c:pt idx="98">
                  <c:v>5.8851145057961483E-2</c:v>
                </c:pt>
                <c:pt idx="99">
                  <c:v>5.8851145057961483E-2</c:v>
                </c:pt>
                <c:pt idx="100">
                  <c:v>5.8761625631415744E-2</c:v>
                </c:pt>
                <c:pt idx="101">
                  <c:v>5.790479683447794E-2</c:v>
                </c:pt>
                <c:pt idx="102">
                  <c:v>5.7703378124750029E-2</c:v>
                </c:pt>
                <c:pt idx="103">
                  <c:v>5.7671406900983692E-2</c:v>
                </c:pt>
                <c:pt idx="104">
                  <c:v>5.7501959415022112E-2</c:v>
                </c:pt>
                <c:pt idx="105">
                  <c:v>5.7469988191255775E-2</c:v>
                </c:pt>
                <c:pt idx="106">
                  <c:v>5.7434819845112804E-2</c:v>
                </c:pt>
                <c:pt idx="107">
                  <c:v>5.7367680275203496E-2</c:v>
                </c:pt>
                <c:pt idx="108">
                  <c:v>5.6187942118225705E-2</c:v>
                </c:pt>
                <c:pt idx="109">
                  <c:v>5.6098422691679965E-2</c:v>
                </c:pt>
                <c:pt idx="110">
                  <c:v>5.6076042835043527E-2</c:v>
                </c:pt>
                <c:pt idx="111">
                  <c:v>5.5941763695224918E-2</c:v>
                </c:pt>
                <c:pt idx="112">
                  <c:v>5.5941763695224918E-2</c:v>
                </c:pt>
                <c:pt idx="113">
                  <c:v>5.5897003981952048E-2</c:v>
                </c:pt>
                <c:pt idx="114">
                  <c:v>5.5740344985497001E-2</c:v>
                </c:pt>
                <c:pt idx="115">
                  <c:v>5.4650126255064949E-2</c:v>
                </c:pt>
                <c:pt idx="116">
                  <c:v>5.4605366541792079E-2</c:v>
                </c:pt>
                <c:pt idx="117">
                  <c:v>5.4493467258609901E-2</c:v>
                </c:pt>
                <c:pt idx="118">
                  <c:v>5.4493467258609901E-2</c:v>
                </c:pt>
                <c:pt idx="119">
                  <c:v>5.4493467258609901E-2</c:v>
                </c:pt>
                <c:pt idx="120">
                  <c:v>5.439115934255763E-2</c:v>
                </c:pt>
                <c:pt idx="121">
                  <c:v>5.438156797542773E-2</c:v>
                </c:pt>
                <c:pt idx="122">
                  <c:v>5.4279260059375452E-2</c:v>
                </c:pt>
                <c:pt idx="123">
                  <c:v>5.4279260059375452E-2</c:v>
                </c:pt>
                <c:pt idx="124">
                  <c:v>5.425688020273902E-2</c:v>
                </c:pt>
                <c:pt idx="125">
                  <c:v>5.4247288835609114E-2</c:v>
                </c:pt>
                <c:pt idx="126">
                  <c:v>5.4247288835609114E-2</c:v>
                </c:pt>
                <c:pt idx="127">
                  <c:v>5.4247288835609114E-2</c:v>
                </c:pt>
                <c:pt idx="128">
                  <c:v>5.4144980919556843E-2</c:v>
                </c:pt>
                <c:pt idx="129">
                  <c:v>5.4077841349647535E-2</c:v>
                </c:pt>
                <c:pt idx="130">
                  <c:v>5.4068249982517635E-2</c:v>
                </c:pt>
                <c:pt idx="131">
                  <c:v>5.2987622619215483E-2</c:v>
                </c:pt>
                <c:pt idx="132">
                  <c:v>5.2987622619215483E-2</c:v>
                </c:pt>
                <c:pt idx="133">
                  <c:v>5.2875723336033305E-2</c:v>
                </c:pt>
                <c:pt idx="134">
                  <c:v>5.2798992398994098E-2</c:v>
                </c:pt>
                <c:pt idx="135">
                  <c:v>5.2763824052851134E-2</c:v>
                </c:pt>
                <c:pt idx="136">
                  <c:v>5.2763824052851134E-2</c:v>
                </c:pt>
                <c:pt idx="137">
                  <c:v>5.2763824052851134E-2</c:v>
                </c:pt>
                <c:pt idx="138">
                  <c:v>5.2763824052851134E-2</c:v>
                </c:pt>
                <c:pt idx="139">
                  <c:v>5.2741444196214696E-2</c:v>
                </c:pt>
                <c:pt idx="140">
                  <c:v>5.2619953545902619E-2</c:v>
                </c:pt>
                <c:pt idx="141">
                  <c:v>5.2517645629850347E-2</c:v>
                </c:pt>
                <c:pt idx="142">
                  <c:v>5.1337907472872549E-2</c:v>
                </c:pt>
                <c:pt idx="143">
                  <c:v>5.1315527616236117E-2</c:v>
                </c:pt>
                <c:pt idx="144">
                  <c:v>5.1213219700183839E-2</c:v>
                </c:pt>
                <c:pt idx="145">
                  <c:v>5.115886861978107E-2</c:v>
                </c:pt>
                <c:pt idx="146">
                  <c:v>5.1024589479962461E-2</c:v>
                </c:pt>
                <c:pt idx="147">
                  <c:v>5.0890310340143845E-2</c:v>
                </c:pt>
                <c:pt idx="148">
                  <c:v>5.0890310340143845E-2</c:v>
                </c:pt>
                <c:pt idx="149">
                  <c:v>5.0788002424091573E-2</c:v>
                </c:pt>
                <c:pt idx="150">
                  <c:v>4.9496364983931604E-2</c:v>
                </c:pt>
                <c:pt idx="151">
                  <c:v>4.9496364983931604E-2</c:v>
                </c:pt>
                <c:pt idx="152">
                  <c:v>4.9496364983931604E-2</c:v>
                </c:pt>
                <c:pt idx="153">
                  <c:v>4.9294946274203687E-2</c:v>
                </c:pt>
                <c:pt idx="154">
                  <c:v>4.9071147707839338E-2</c:v>
                </c:pt>
                <c:pt idx="155">
                  <c:v>4.8025688690680149E-2</c:v>
                </c:pt>
                <c:pt idx="156">
                  <c:v>4.7878621061355008E-2</c:v>
                </c:pt>
                <c:pt idx="157">
                  <c:v>4.784664983758867E-2</c:v>
                </c:pt>
                <c:pt idx="158">
                  <c:v>4.7779510267679362E-2</c:v>
                </c:pt>
                <c:pt idx="159">
                  <c:v>4.7757130411042931E-2</c:v>
                </c:pt>
                <c:pt idx="160">
                  <c:v>4.7712370697770061E-2</c:v>
                </c:pt>
                <c:pt idx="161">
                  <c:v>4.7699582208263529E-2</c:v>
                </c:pt>
                <c:pt idx="162">
                  <c:v>4.6430324624739991E-2</c:v>
                </c:pt>
                <c:pt idx="163">
                  <c:v>4.6318425341557813E-2</c:v>
                </c:pt>
                <c:pt idx="164">
                  <c:v>4.6308833974427914E-2</c:v>
                </c:pt>
                <c:pt idx="165">
                  <c:v>4.6308833974427914E-2</c:v>
                </c:pt>
                <c:pt idx="166">
                  <c:v>4.6296045484921382E-2</c:v>
                </c:pt>
                <c:pt idx="167">
                  <c:v>4.6273665628284943E-2</c:v>
                </c:pt>
                <c:pt idx="168">
                  <c:v>4.5915587922101986E-2</c:v>
                </c:pt>
                <c:pt idx="169">
                  <c:v>4.5848448352192678E-2</c:v>
                </c:pt>
                <c:pt idx="170">
                  <c:v>4.5826068495556239E-2</c:v>
                </c:pt>
                <c:pt idx="171">
                  <c:v>4.4713469908487756E-2</c:v>
                </c:pt>
                <c:pt idx="172">
                  <c:v>4.3140485699184029E-2</c:v>
                </c:pt>
                <c:pt idx="173">
                  <c:v>4.3118105842547591E-2</c:v>
                </c:pt>
                <c:pt idx="174">
                  <c:v>4.3073346129274721E-2</c:v>
                </c:pt>
                <c:pt idx="175">
                  <c:v>4.3006206559365413E-2</c:v>
                </c:pt>
                <c:pt idx="176">
                  <c:v>4.3006206559365413E-2</c:v>
                </c:pt>
                <c:pt idx="177">
                  <c:v>4.3006206559365413E-2</c:v>
                </c:pt>
                <c:pt idx="178">
                  <c:v>4.3006206559365413E-2</c:v>
                </c:pt>
                <c:pt idx="179">
                  <c:v>4.3006206559365413E-2</c:v>
                </c:pt>
                <c:pt idx="180">
                  <c:v>4.2961446846092544E-2</c:v>
                </c:pt>
                <c:pt idx="181">
                  <c:v>4.2871927419546804E-2</c:v>
                </c:pt>
                <c:pt idx="182">
                  <c:v>4.2728056912598296E-2</c:v>
                </c:pt>
                <c:pt idx="183">
                  <c:v>4.1557910122750404E-2</c:v>
                </c:pt>
                <c:pt idx="184">
                  <c:v>4.1468390696204657E-2</c:v>
                </c:pt>
                <c:pt idx="185">
                  <c:v>4.1468390696204657E-2</c:v>
                </c:pt>
                <c:pt idx="186">
                  <c:v>4.1468390696204657E-2</c:v>
                </c:pt>
                <c:pt idx="187">
                  <c:v>4.1401251126295356E-2</c:v>
                </c:pt>
                <c:pt idx="188">
                  <c:v>4.1289351843113178E-2</c:v>
                </c:pt>
                <c:pt idx="189">
                  <c:v>4.1155072703294569E-2</c:v>
                </c:pt>
                <c:pt idx="190">
                  <c:v>4.11103129900217E-2</c:v>
                </c:pt>
                <c:pt idx="191">
                  <c:v>4.0752235283838735E-2</c:v>
                </c:pt>
                <c:pt idx="192">
                  <c:v>3.9930574833043901E-2</c:v>
                </c:pt>
                <c:pt idx="193">
                  <c:v>3.9796295693225292E-2</c:v>
                </c:pt>
                <c:pt idx="194">
                  <c:v>3.9796295693225292E-2</c:v>
                </c:pt>
                <c:pt idx="195">
                  <c:v>3.9796295693225292E-2</c:v>
                </c:pt>
                <c:pt idx="196">
                  <c:v>3.9761127347082321E-2</c:v>
                </c:pt>
                <c:pt idx="197">
                  <c:v>3.9706776266679553E-2</c:v>
                </c:pt>
                <c:pt idx="198">
                  <c:v>3.9537328780717973E-2</c:v>
                </c:pt>
                <c:pt idx="199">
                  <c:v>3.9291150357717186E-2</c:v>
                </c:pt>
                <c:pt idx="200">
                  <c:v>3.8424730193649483E-2</c:v>
                </c:pt>
                <c:pt idx="201">
                  <c:v>3.8089032344102956E-2</c:v>
                </c:pt>
                <c:pt idx="202">
                  <c:v>3.8089032344102956E-2</c:v>
                </c:pt>
                <c:pt idx="203">
                  <c:v>3.8089032344102956E-2</c:v>
                </c:pt>
                <c:pt idx="204">
                  <c:v>3.8089032344102956E-2</c:v>
                </c:pt>
                <c:pt idx="205">
                  <c:v>3.8066652487466518E-2</c:v>
                </c:pt>
                <c:pt idx="206">
                  <c:v>3.8066652487466518E-2</c:v>
                </c:pt>
                <c:pt idx="207">
                  <c:v>3.8066652487466518E-2</c:v>
                </c:pt>
                <c:pt idx="208">
                  <c:v>3.8066652487466518E-2</c:v>
                </c:pt>
                <c:pt idx="209">
                  <c:v>3.8066652487466518E-2</c:v>
                </c:pt>
                <c:pt idx="210">
                  <c:v>3.6292249568434881E-2</c:v>
                </c:pt>
                <c:pt idx="211">
                  <c:v>3.4933472558365604E-2</c:v>
                </c:pt>
                <c:pt idx="212">
                  <c:v>3.4911092701729166E-2</c:v>
                </c:pt>
                <c:pt idx="213">
                  <c:v>3.4888712845092734E-2</c:v>
                </c:pt>
                <c:pt idx="214">
                  <c:v>3.4888712845092734E-2</c:v>
                </c:pt>
                <c:pt idx="215">
                  <c:v>3.4888712845092734E-2</c:v>
                </c:pt>
                <c:pt idx="216">
                  <c:v>3.4888712845092734E-2</c:v>
                </c:pt>
                <c:pt idx="217">
                  <c:v>3.4888712845092734E-2</c:v>
                </c:pt>
                <c:pt idx="218">
                  <c:v>3.4888712845092734E-2</c:v>
                </c:pt>
                <c:pt idx="219">
                  <c:v>3.4866332988456296E-2</c:v>
                </c:pt>
                <c:pt idx="220">
                  <c:v>3.4866332988456296E-2</c:v>
                </c:pt>
                <c:pt idx="221">
                  <c:v>3.4866332988456296E-2</c:v>
                </c:pt>
                <c:pt idx="222">
                  <c:v>3.4799193418546995E-2</c:v>
                </c:pt>
                <c:pt idx="223">
                  <c:v>3.4553014995546208E-2</c:v>
                </c:pt>
                <c:pt idx="224">
                  <c:v>3.453063513890977E-2</c:v>
                </c:pt>
                <c:pt idx="225">
                  <c:v>3.4418735855727599E-2</c:v>
                </c:pt>
                <c:pt idx="226">
                  <c:v>3.3306137268659108E-2</c:v>
                </c:pt>
                <c:pt idx="227">
                  <c:v>3.3226209209243268E-2</c:v>
                </c:pt>
                <c:pt idx="228">
                  <c:v>3.3024790499515351E-2</c:v>
                </c:pt>
                <c:pt idx="229">
                  <c:v>3.1934571769083292E-2</c:v>
                </c:pt>
                <c:pt idx="230">
                  <c:v>3.1576494062900334E-2</c:v>
                </c:pt>
                <c:pt idx="231">
                  <c:v>3.1419835066445287E-2</c:v>
                </c:pt>
                <c:pt idx="232">
                  <c:v>3.1419835066445287E-2</c:v>
                </c:pt>
                <c:pt idx="233">
                  <c:v>3.1307935783263109E-2</c:v>
                </c:pt>
                <c:pt idx="234">
                  <c:v>3.0949858077080152E-2</c:v>
                </c:pt>
                <c:pt idx="235">
                  <c:v>2.7947760165421207E-2</c:v>
                </c:pt>
                <c:pt idx="236">
                  <c:v>2.790619757452497E-2</c:v>
                </c:pt>
                <c:pt idx="237">
                  <c:v>2.513109535160702E-2</c:v>
                </c:pt>
                <c:pt idx="238">
                  <c:v>2.513109535160702E-2</c:v>
                </c:pt>
                <c:pt idx="239">
                  <c:v>2.513109535160702E-2</c:v>
                </c:pt>
                <c:pt idx="240">
                  <c:v>2.513109535160702E-2</c:v>
                </c:pt>
                <c:pt idx="241">
                  <c:v>2.513109535160702E-2</c:v>
                </c:pt>
                <c:pt idx="242">
                  <c:v>2.513109535160702E-2</c:v>
                </c:pt>
                <c:pt idx="243">
                  <c:v>2.513109535160702E-2</c:v>
                </c:pt>
                <c:pt idx="244">
                  <c:v>2.513109535160702E-2</c:v>
                </c:pt>
                <c:pt idx="245">
                  <c:v>2.513109535160702E-2</c:v>
                </c:pt>
                <c:pt idx="246">
                  <c:v>2.513109535160702E-2</c:v>
                </c:pt>
                <c:pt idx="247">
                  <c:v>2.4952056498515535E-2</c:v>
                </c:pt>
                <c:pt idx="248">
                  <c:v>2.4750637788787617E-2</c:v>
                </c:pt>
                <c:pt idx="249">
                  <c:v>2.3641236324095767E-2</c:v>
                </c:pt>
                <c:pt idx="250">
                  <c:v>2.3286355740289436E-2</c:v>
                </c:pt>
                <c:pt idx="251">
                  <c:v>2.3132893866211021E-2</c:v>
                </c:pt>
                <c:pt idx="252">
                  <c:v>2.1540726922647496E-2</c:v>
                </c:pt>
                <c:pt idx="253">
                  <c:v>2.1281760010140177E-2</c:v>
                </c:pt>
                <c:pt idx="254">
                  <c:v>2.0098824730785746E-2</c:v>
                </c:pt>
                <c:pt idx="255">
                  <c:v>2.0057262139889509E-2</c:v>
                </c:pt>
                <c:pt idx="256">
                  <c:v>2.0057262139889509E-2</c:v>
                </c:pt>
                <c:pt idx="257">
                  <c:v>2.0057262139889509E-2</c:v>
                </c:pt>
                <c:pt idx="258">
                  <c:v>1.9990122569980208E-2</c:v>
                </c:pt>
                <c:pt idx="259">
                  <c:v>1.8327618934130742E-2</c:v>
                </c:pt>
                <c:pt idx="260">
                  <c:v>1.8193339794312126E-2</c:v>
                </c:pt>
                <c:pt idx="261">
                  <c:v>1.8193339794312126E-2</c:v>
                </c:pt>
                <c:pt idx="262">
                  <c:v>1.6521244791332761E-2</c:v>
                </c:pt>
                <c:pt idx="263">
                  <c:v>1.5213621739289624E-2</c:v>
                </c:pt>
                <c:pt idx="264">
                  <c:v>1.1696787124992676E-2</c:v>
                </c:pt>
                <c:pt idx="265">
                  <c:v>1.0184548240844988E-2</c:v>
                </c:pt>
                <c:pt idx="266">
                  <c:v>1.0166964067773503E-2</c:v>
                </c:pt>
                <c:pt idx="267">
                  <c:v>1.0115810109747365E-2</c:v>
                </c:pt>
                <c:pt idx="268">
                  <c:v>8.4357223008264155E-3</c:v>
                </c:pt>
                <c:pt idx="269">
                  <c:v>7.1153107592767419E-3</c:v>
                </c:pt>
                <c:pt idx="270">
                  <c:v>7.0977265862052575E-3</c:v>
                </c:pt>
                <c:pt idx="271">
                  <c:v>6.9618488851983301E-3</c:v>
                </c:pt>
                <c:pt idx="272">
                  <c:v>5.4048502877777713E-3</c:v>
                </c:pt>
                <c:pt idx="273">
                  <c:v>5.2529869748876769E-3</c:v>
                </c:pt>
                <c:pt idx="274">
                  <c:v>3.7423466519283053E-3</c:v>
                </c:pt>
                <c:pt idx="275">
                  <c:v>3.6991854998437521E-3</c:v>
                </c:pt>
                <c:pt idx="276">
                  <c:v>3.6991854998437521E-3</c:v>
                </c:pt>
                <c:pt idx="277">
                  <c:v>3.6991854998437521E-3</c:v>
                </c:pt>
                <c:pt idx="278">
                  <c:v>2.1853480545077474E-3</c:v>
                </c:pt>
                <c:pt idx="279">
                  <c:v>2.0510689146891366E-3</c:v>
                </c:pt>
                <c:pt idx="280">
                  <c:v>2.0031120790396329E-3</c:v>
                </c:pt>
                <c:pt idx="281">
                  <c:v>1.9993505861828865E-4</c:v>
                </c:pt>
                <c:pt idx="282">
                  <c:v>-1.2371714496785097E-3</c:v>
                </c:pt>
                <c:pt idx="283">
                  <c:v>-4.6405082196049659E-3</c:v>
                </c:pt>
                <c:pt idx="284">
                  <c:v>-6.3573629358572026E-3</c:v>
                </c:pt>
                <c:pt idx="285">
                  <c:v>-7.8200464231670697E-3</c:v>
                </c:pt>
                <c:pt idx="286">
                  <c:v>-9.3242925013731735E-3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9F1-46BF-BBBA-CE5156143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240"/>
        <c:axId val="1"/>
      </c:scatterChart>
      <c:valAx>
        <c:axId val="869385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050632911389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9.000000000000002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719887817761101"/>
          <c:w val="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Prim. O-C Diagr.</a:t>
            </a:r>
          </a:p>
        </c:rich>
      </c:tx>
      <c:layout>
        <c:manualLayout>
          <c:xMode val="edge"/>
          <c:yMode val="edge"/>
          <c:x val="0.2806654989332154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71535610560285"/>
          <c:y val="0.234375"/>
          <c:w val="0.7525995165909203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2'!$R$21:$R$3000</c:f>
              <c:numCache>
                <c:formatCode>General</c:formatCode>
                <c:ptCount val="2980"/>
                <c:pt idx="0">
                  <c:v>-8.3158500001445645E-2</c:v>
                </c:pt>
                <c:pt idx="1">
                  <c:v>-9.1730000003735768E-2</c:v>
                </c:pt>
                <c:pt idx="2">
                  <c:v>-0.15559550000034506</c:v>
                </c:pt>
                <c:pt idx="4">
                  <c:v>-8.6459500002092682E-2</c:v>
                </c:pt>
                <c:pt idx="5">
                  <c:v>-7.5667500004783506E-2</c:v>
                </c:pt>
                <c:pt idx="6">
                  <c:v>-8.7873000004037749E-2</c:v>
                </c:pt>
                <c:pt idx="7">
                  <c:v>-9.4638500002474757E-2</c:v>
                </c:pt>
                <c:pt idx="8">
                  <c:v>-9.7525000001041917E-2</c:v>
                </c:pt>
                <c:pt idx="9">
                  <c:v>-8.9775500000541797E-2</c:v>
                </c:pt>
                <c:pt idx="10">
                  <c:v>-9.2867500003194436E-2</c:v>
                </c:pt>
                <c:pt idx="11">
                  <c:v>-9.4936000001325738E-2</c:v>
                </c:pt>
                <c:pt idx="12">
                  <c:v>-9.8004500003298745E-2</c:v>
                </c:pt>
                <c:pt idx="13">
                  <c:v>-9.8186499999428634E-2</c:v>
                </c:pt>
                <c:pt idx="14">
                  <c:v>-8.9871500003937399E-2</c:v>
                </c:pt>
                <c:pt idx="15">
                  <c:v>-8.2414500000595581E-2</c:v>
                </c:pt>
                <c:pt idx="16">
                  <c:v>-7.2219500005303416E-2</c:v>
                </c:pt>
                <c:pt idx="17">
                  <c:v>-7.8218000009655952E-2</c:v>
                </c:pt>
                <c:pt idx="18">
                  <c:v>-7.9629000007116701E-2</c:v>
                </c:pt>
                <c:pt idx="19">
                  <c:v>-7.7672499995969702E-2</c:v>
                </c:pt>
                <c:pt idx="20">
                  <c:v>-7.5602500000968575E-2</c:v>
                </c:pt>
                <c:pt idx="21">
                  <c:v>-8.0013499995402526E-2</c:v>
                </c:pt>
                <c:pt idx="22">
                  <c:v>-7.433100000343984E-2</c:v>
                </c:pt>
                <c:pt idx="23">
                  <c:v>-7.8399500001978595E-2</c:v>
                </c:pt>
                <c:pt idx="24">
                  <c:v>-7.4426999999559484E-2</c:v>
                </c:pt>
                <c:pt idx="25">
                  <c:v>-8.6672000004909933E-2</c:v>
                </c:pt>
                <c:pt idx="26">
                  <c:v>-7.0083000005979557E-2</c:v>
                </c:pt>
                <c:pt idx="27">
                  <c:v>-7.0355500000005122E-2</c:v>
                </c:pt>
                <c:pt idx="28">
                  <c:v>-6.3355500002217013E-2</c:v>
                </c:pt>
                <c:pt idx="29">
                  <c:v>-6.774299999960931E-2</c:v>
                </c:pt>
                <c:pt idx="30">
                  <c:v>-7.2426500009896699E-2</c:v>
                </c:pt>
                <c:pt idx="31">
                  <c:v>-6.9974500009266194E-2</c:v>
                </c:pt>
                <c:pt idx="32">
                  <c:v>-6.5949499999987893E-2</c:v>
                </c:pt>
                <c:pt idx="33">
                  <c:v>-5.7290500000817701E-2</c:v>
                </c:pt>
                <c:pt idx="34">
                  <c:v>-7.6221499999519438E-2</c:v>
                </c:pt>
                <c:pt idx="35">
                  <c:v>-5.5221500006155111E-2</c:v>
                </c:pt>
                <c:pt idx="36">
                  <c:v>-4.922150000493275E-2</c:v>
                </c:pt>
                <c:pt idx="37">
                  <c:v>-4.7018500001286156E-2</c:v>
                </c:pt>
                <c:pt idx="38">
                  <c:v>-4.5045499995467253E-2</c:v>
                </c:pt>
                <c:pt idx="39">
                  <c:v>-5.1183000003220513E-2</c:v>
                </c:pt>
                <c:pt idx="40">
                  <c:v>-5.4004999998142011E-2</c:v>
                </c:pt>
                <c:pt idx="41">
                  <c:v>-5.2004999997734558E-2</c:v>
                </c:pt>
                <c:pt idx="42">
                  <c:v>-5.0004999997327104E-2</c:v>
                </c:pt>
                <c:pt idx="43">
                  <c:v>-4.715800000121817E-2</c:v>
                </c:pt>
                <c:pt idx="44">
                  <c:v>-4.1157999999995809E-2</c:v>
                </c:pt>
                <c:pt idx="45">
                  <c:v>-3.6158000002615154E-2</c:v>
                </c:pt>
                <c:pt idx="46">
                  <c:v>-5.8911499996611383E-2</c:v>
                </c:pt>
                <c:pt idx="47">
                  <c:v>-4.2250999998941552E-2</c:v>
                </c:pt>
                <c:pt idx="48">
                  <c:v>-4.2593499994836748E-2</c:v>
                </c:pt>
                <c:pt idx="49">
                  <c:v>-5.0076999999873806E-2</c:v>
                </c:pt>
                <c:pt idx="50">
                  <c:v>-4.6255500004917849E-2</c:v>
                </c:pt>
                <c:pt idx="51">
                  <c:v>-4.4637000006332528E-2</c:v>
                </c:pt>
                <c:pt idx="52">
                  <c:v>-4.7230000003764872E-2</c:v>
                </c:pt>
                <c:pt idx="53">
                  <c:v>-4.3435500003397465E-2</c:v>
                </c:pt>
                <c:pt idx="54">
                  <c:v>-5.1144000004569534E-2</c:v>
                </c:pt>
                <c:pt idx="55">
                  <c:v>-4.5144000003347173E-2</c:v>
                </c:pt>
                <c:pt idx="56">
                  <c:v>-4.0144000005966518E-2</c:v>
                </c:pt>
                <c:pt idx="57">
                  <c:v>-4.7418000001925975E-2</c:v>
                </c:pt>
                <c:pt idx="58">
                  <c:v>-3.9418000000296161E-2</c:v>
                </c:pt>
                <c:pt idx="59">
                  <c:v>-4.405150000093272E-2</c:v>
                </c:pt>
                <c:pt idx="60">
                  <c:v>-5.4364000003261026E-2</c:v>
                </c:pt>
                <c:pt idx="61">
                  <c:v>-4.8980500003381167E-2</c:v>
                </c:pt>
                <c:pt idx="62">
                  <c:v>-3.7048999998660292E-2</c:v>
                </c:pt>
                <c:pt idx="63">
                  <c:v>-2.8665500001807231E-2</c:v>
                </c:pt>
                <c:pt idx="64">
                  <c:v>-3.294350000214763E-2</c:v>
                </c:pt>
                <c:pt idx="65">
                  <c:v>-4.8705000001064036E-2</c:v>
                </c:pt>
                <c:pt idx="66">
                  <c:v>-3.377349999936996E-2</c:v>
                </c:pt>
                <c:pt idx="67">
                  <c:v>-3.0366500002855901E-2</c:v>
                </c:pt>
                <c:pt idx="68">
                  <c:v>-3.6914500000420958E-2</c:v>
                </c:pt>
                <c:pt idx="69">
                  <c:v>-3.7256999996316154E-2</c:v>
                </c:pt>
                <c:pt idx="70">
                  <c:v>-3.6284499998146202E-2</c:v>
                </c:pt>
                <c:pt idx="71">
                  <c:v>-3.7239500001305714E-2</c:v>
                </c:pt>
                <c:pt idx="72">
                  <c:v>-3.8405999999667984E-2</c:v>
                </c:pt>
                <c:pt idx="73">
                  <c:v>-3.6502000002656132E-2</c:v>
                </c:pt>
                <c:pt idx="74">
                  <c:v>-2.9776000003039371E-2</c:v>
                </c:pt>
                <c:pt idx="75">
                  <c:v>-3.5282999997434672E-2</c:v>
                </c:pt>
                <c:pt idx="76">
                  <c:v>-3.2504500006325543E-2</c:v>
                </c:pt>
                <c:pt idx="77">
                  <c:v>-3.7390999998024199E-2</c:v>
                </c:pt>
                <c:pt idx="78">
                  <c:v>-3.9710000004561152E-2</c:v>
                </c:pt>
                <c:pt idx="79">
                  <c:v>-3.5710000003746245E-2</c:v>
                </c:pt>
                <c:pt idx="80">
                  <c:v>-3.7847000006877352E-2</c:v>
                </c:pt>
                <c:pt idx="81">
                  <c:v>-3.6915500008035451E-2</c:v>
                </c:pt>
                <c:pt idx="82">
                  <c:v>-3.2915500007220544E-2</c:v>
                </c:pt>
                <c:pt idx="83">
                  <c:v>-3.2984000004944392E-2</c:v>
                </c:pt>
                <c:pt idx="84">
                  <c:v>-3.1984000008378644E-2</c:v>
                </c:pt>
                <c:pt idx="85">
                  <c:v>-3.6007499998959247E-2</c:v>
                </c:pt>
                <c:pt idx="86">
                  <c:v>-3.3007500001986045E-2</c:v>
                </c:pt>
                <c:pt idx="87">
                  <c:v>-3.0007499997736886E-2</c:v>
                </c:pt>
                <c:pt idx="88">
                  <c:v>-3.4258000006957445E-2</c:v>
                </c:pt>
                <c:pt idx="89">
                  <c:v>-2.9395000005024485E-2</c:v>
                </c:pt>
                <c:pt idx="90">
                  <c:v>-3.4818000000086613E-2</c:v>
                </c:pt>
                <c:pt idx="91">
                  <c:v>-3.2571500007179566E-2</c:v>
                </c:pt>
                <c:pt idx="92">
                  <c:v>-3.9640000002691522E-2</c:v>
                </c:pt>
                <c:pt idx="93">
                  <c:v>-3.898250000202097E-2</c:v>
                </c:pt>
                <c:pt idx="94">
                  <c:v>-3.5256500006653368E-2</c:v>
                </c:pt>
                <c:pt idx="95">
                  <c:v>-3.3256500006245915E-2</c:v>
                </c:pt>
                <c:pt idx="96">
                  <c:v>-3.7462000007508323E-2</c:v>
                </c:pt>
                <c:pt idx="97">
                  <c:v>-3.1352500001958106E-2</c:v>
                </c:pt>
                <c:pt idx="98">
                  <c:v>-3.355800000281306E-2</c:v>
                </c:pt>
                <c:pt idx="99">
                  <c:v>-2.9558000001998153E-2</c:v>
                </c:pt>
                <c:pt idx="100">
                  <c:v>-3.0832000004011206E-2</c:v>
                </c:pt>
                <c:pt idx="101">
                  <c:v>-4.4026000003213994E-2</c:v>
                </c:pt>
                <c:pt idx="102">
                  <c:v>-3.364250000595348E-2</c:v>
                </c:pt>
                <c:pt idx="103">
                  <c:v>-2.6597500007483177E-2</c:v>
                </c:pt>
                <c:pt idx="104">
                  <c:v>-3.4259000000020023E-2</c:v>
                </c:pt>
                <c:pt idx="105">
                  <c:v>-4.0214000000560191E-2</c:v>
                </c:pt>
                <c:pt idx="106">
                  <c:v>0</c:v>
                </c:pt>
                <c:pt idx="107">
                  <c:v>-3.0670000000100117E-2</c:v>
                </c:pt>
                <c:pt idx="108">
                  <c:v>-2.8709500002150889E-2</c:v>
                </c:pt>
                <c:pt idx="109">
                  <c:v>-3.398350000497885E-2</c:v>
                </c:pt>
                <c:pt idx="110">
                  <c:v>-2.8052000001480337E-2</c:v>
                </c:pt>
                <c:pt idx="111">
                  <c:v>-3.146299999934854E-2</c:v>
                </c:pt>
                <c:pt idx="112">
                  <c:v>-3.0463000002782792E-2</c:v>
                </c:pt>
                <c:pt idx="113">
                  <c:v>-3.0600000005506445E-2</c:v>
                </c:pt>
                <c:pt idx="114">
                  <c:v>-2.907950000371784E-2</c:v>
                </c:pt>
                <c:pt idx="115">
                  <c:v>-3.3845000005385373E-2</c:v>
                </c:pt>
                <c:pt idx="116">
                  <c:v>-2.8982000003452413E-2</c:v>
                </c:pt>
                <c:pt idx="117">
                  <c:v>-3.3324500000162516E-2</c:v>
                </c:pt>
                <c:pt idx="118">
                  <c:v>-3.3324500000162516E-2</c:v>
                </c:pt>
                <c:pt idx="119">
                  <c:v>-2.5324500005808659E-2</c:v>
                </c:pt>
                <c:pt idx="120">
                  <c:v>-2.1780499999294989E-2</c:v>
                </c:pt>
                <c:pt idx="121">
                  <c:v>-4.1667000004963484E-2</c:v>
                </c:pt>
                <c:pt idx="122">
                  <c:v>-4.3123000003106426E-2</c:v>
                </c:pt>
                <c:pt idx="123">
                  <c:v>-3.212300000450341E-2</c:v>
                </c:pt>
                <c:pt idx="124">
                  <c:v>-3.6191500003042165E-2</c:v>
                </c:pt>
                <c:pt idx="125">
                  <c:v>-3.6078000004636124E-2</c:v>
                </c:pt>
                <c:pt idx="126">
                  <c:v>-2.7077999999164604E-2</c:v>
                </c:pt>
                <c:pt idx="127">
                  <c:v>-2.507799999875715E-2</c:v>
                </c:pt>
                <c:pt idx="128">
                  <c:v>-3.2533999998122454E-2</c:v>
                </c:pt>
                <c:pt idx="129">
                  <c:v>-3.1739500002004206E-2</c:v>
                </c:pt>
                <c:pt idx="130">
                  <c:v>-3.3626000004005618E-2</c:v>
                </c:pt>
                <c:pt idx="131">
                  <c:v>-3.7505000000237487E-2</c:v>
                </c:pt>
                <c:pt idx="132">
                  <c:v>-3.0505000002449378E-2</c:v>
                </c:pt>
                <c:pt idx="133">
                  <c:v>-3.5847500003001187E-2</c:v>
                </c:pt>
                <c:pt idx="134">
                  <c:v>-3.5939500005042646E-2</c:v>
                </c:pt>
                <c:pt idx="135">
                  <c:v>-3.5190000002330635E-2</c:v>
                </c:pt>
                <c:pt idx="136">
                  <c:v>-3.5190000002330635E-2</c:v>
                </c:pt>
                <c:pt idx="137">
                  <c:v>-3.4189999998488929E-2</c:v>
                </c:pt>
                <c:pt idx="138">
                  <c:v>-3.3190000001923181E-2</c:v>
                </c:pt>
                <c:pt idx="139">
                  <c:v>-2.8258500002266373E-2</c:v>
                </c:pt>
                <c:pt idx="140">
                  <c:v>-3.0487500000162981E-2</c:v>
                </c:pt>
                <c:pt idx="141">
                  <c:v>-3.294350000214763E-2</c:v>
                </c:pt>
                <c:pt idx="142">
                  <c:v>-3.198300000076415E-2</c:v>
                </c:pt>
                <c:pt idx="143">
                  <c:v>-2.9051500001514796E-2</c:v>
                </c:pt>
                <c:pt idx="144">
                  <c:v>-3.0507499999657739E-2</c:v>
                </c:pt>
                <c:pt idx="145">
                  <c:v>-2.5530999999318738E-2</c:v>
                </c:pt>
                <c:pt idx="146">
                  <c:v>-3.1942000001436099E-2</c:v>
                </c:pt>
                <c:pt idx="147">
                  <c:v>-3.23530000023311E-2</c:v>
                </c:pt>
                <c:pt idx="148">
                  <c:v>-2.635300000110874E-2</c:v>
                </c:pt>
                <c:pt idx="149">
                  <c:v>-2.8809000003093388E-2</c:v>
                </c:pt>
                <c:pt idx="150">
                  <c:v>-3.2191000005695969E-2</c:v>
                </c:pt>
                <c:pt idx="151">
                  <c:v>-2.9191000008722767E-2</c:v>
                </c:pt>
                <c:pt idx="152">
                  <c:v>-1.7191000006278045E-2</c:v>
                </c:pt>
                <c:pt idx="153">
                  <c:v>-3.0807500006631017E-2</c:v>
                </c:pt>
                <c:pt idx="154">
                  <c:v>-2.3492500004067551E-2</c:v>
                </c:pt>
                <c:pt idx="155">
                  <c:v>-2.9121000006853137E-2</c:v>
                </c:pt>
                <c:pt idx="156">
                  <c:v>-2.971399999660207E-2</c:v>
                </c:pt>
                <c:pt idx="157">
                  <c:v>-2.4669000005815178E-2</c:v>
                </c:pt>
                <c:pt idx="158">
                  <c:v>0</c:v>
                </c:pt>
                <c:pt idx="159">
                  <c:v>-1.394300000538351E-2</c:v>
                </c:pt>
                <c:pt idx="160">
                  <c:v>-2.6080000003275927E-2</c:v>
                </c:pt>
                <c:pt idx="161">
                  <c:v>-2.5262000002840068E-2</c:v>
                </c:pt>
                <c:pt idx="162">
                  <c:v>-2.2575499999220483E-2</c:v>
                </c:pt>
                <c:pt idx="163">
                  <c:v>-1.9918000005418435E-2</c:v>
                </c:pt>
                <c:pt idx="164">
                  <c:v>-3.5804500002996065E-2</c:v>
                </c:pt>
                <c:pt idx="165">
                  <c:v>-3.2804500006022863E-2</c:v>
                </c:pt>
                <c:pt idx="166">
                  <c:v>-2.7986500004772097E-2</c:v>
                </c:pt>
                <c:pt idx="167">
                  <c:v>-3.6055000004125759E-2</c:v>
                </c:pt>
                <c:pt idx="168">
                  <c:v>-1.8151000003854278E-2</c:v>
                </c:pt>
                <c:pt idx="169">
                  <c:v>-2.2356500005116686E-2</c:v>
                </c:pt>
                <c:pt idx="170">
                  <c:v>-3.8425000006100163E-2</c:v>
                </c:pt>
                <c:pt idx="171">
                  <c:v>-2.5259000001824461E-2</c:v>
                </c:pt>
                <c:pt idx="172">
                  <c:v>-1.4645000002929009E-2</c:v>
                </c:pt>
                <c:pt idx="173">
                  <c:v>-2.0713500001875218E-2</c:v>
                </c:pt>
                <c:pt idx="174">
                  <c:v>-2.3850500001572073E-2</c:v>
                </c:pt>
                <c:pt idx="175">
                  <c:v>-2.3056000005453825E-2</c:v>
                </c:pt>
                <c:pt idx="176">
                  <c:v>-2.0056000001204666E-2</c:v>
                </c:pt>
                <c:pt idx="177">
                  <c:v>-1.7056000004231464E-2</c:v>
                </c:pt>
                <c:pt idx="178">
                  <c:v>-1.7056000004231464E-2</c:v>
                </c:pt>
                <c:pt idx="179">
                  <c:v>-1.505600000382401E-2</c:v>
                </c:pt>
                <c:pt idx="180">
                  <c:v>-1.8193000003520865E-2</c:v>
                </c:pt>
                <c:pt idx="181">
                  <c:v>-3.2467000004544389E-2</c:v>
                </c:pt>
                <c:pt idx="182">
                  <c:v>-2.3764500001561828E-2</c:v>
                </c:pt>
                <c:pt idx="183">
                  <c:v>-1.9917500001611188E-2</c:v>
                </c:pt>
                <c:pt idx="184">
                  <c:v>-2.1191500003624242E-2</c:v>
                </c:pt>
                <c:pt idx="185">
                  <c:v>-2.1191500003624242E-2</c:v>
                </c:pt>
                <c:pt idx="186">
                  <c:v>-1.9191500003216788E-2</c:v>
                </c:pt>
                <c:pt idx="187">
                  <c:v>-1.9397000003664289E-2</c:v>
                </c:pt>
                <c:pt idx="188">
                  <c:v>-1.173949999792967E-2</c:v>
                </c:pt>
                <c:pt idx="189">
                  <c:v>-2.4150500001269393E-2</c:v>
                </c:pt>
                <c:pt idx="190">
                  <c:v>-2.0287500003178138E-2</c:v>
                </c:pt>
                <c:pt idx="191">
                  <c:v>-3.738349999912316E-2</c:v>
                </c:pt>
                <c:pt idx="192">
                  <c:v>-2.6326999999582767E-2</c:v>
                </c:pt>
                <c:pt idx="193">
                  <c:v>-3.5737999998673331E-2</c:v>
                </c:pt>
                <c:pt idx="194">
                  <c:v>-3.0738000001292676E-2</c:v>
                </c:pt>
                <c:pt idx="195">
                  <c:v>-2.3738000003504567E-2</c:v>
                </c:pt>
                <c:pt idx="196">
                  <c:v>-1.4988499999162741E-2</c:v>
                </c:pt>
                <c:pt idx="197">
                  <c:v>-2.901199999905657E-2</c:v>
                </c:pt>
                <c:pt idx="198">
                  <c:v>-2.4673499996424653E-2</c:v>
                </c:pt>
                <c:pt idx="199">
                  <c:v>-1.9427000006544404E-2</c:v>
                </c:pt>
                <c:pt idx="200">
                  <c:v>-2.1507500001462176E-2</c:v>
                </c:pt>
                <c:pt idx="201">
                  <c:v>-2.6534999997238629E-2</c:v>
                </c:pt>
                <c:pt idx="202">
                  <c:v>-2.6534999997238629E-2</c:v>
                </c:pt>
                <c:pt idx="203">
                  <c:v>-2.5535000000672881E-2</c:v>
                </c:pt>
                <c:pt idx="204">
                  <c:v>-1.8534999995608814E-2</c:v>
                </c:pt>
                <c:pt idx="205">
                  <c:v>-3.5603500000433996E-2</c:v>
                </c:pt>
                <c:pt idx="206">
                  <c:v>-2.7603499998804182E-2</c:v>
                </c:pt>
                <c:pt idx="207">
                  <c:v>-2.460350000183098E-2</c:v>
                </c:pt>
                <c:pt idx="208">
                  <c:v>-2.1603499997581821E-2</c:v>
                </c:pt>
                <c:pt idx="209">
                  <c:v>-1.9603499997174367E-2</c:v>
                </c:pt>
                <c:pt idx="210">
                  <c:v>-1.3606000007712282E-2</c:v>
                </c:pt>
                <c:pt idx="211">
                  <c:v>-1.1193499994988088E-2</c:v>
                </c:pt>
                <c:pt idx="212">
                  <c:v>-1.9061999999394175E-2</c:v>
                </c:pt>
                <c:pt idx="213">
                  <c:v>-1.8230500005302019E-2</c:v>
                </c:pt>
                <c:pt idx="214">
                  <c:v>-1.7530500001157634E-2</c:v>
                </c:pt>
                <c:pt idx="215">
                  <c:v>-1.1230500007513911E-2</c:v>
                </c:pt>
                <c:pt idx="216">
                  <c:v>-1.1230500007513911E-2</c:v>
                </c:pt>
                <c:pt idx="217">
                  <c:v>-7.7305000013438985E-3</c:v>
                </c:pt>
                <c:pt idx="218">
                  <c:v>5.6949999270727858E-4</c:v>
                </c:pt>
                <c:pt idx="219">
                  <c:v>-2.4299000004248228E-2</c:v>
                </c:pt>
                <c:pt idx="220">
                  <c:v>-2.0199000005959533E-2</c:v>
                </c:pt>
                <c:pt idx="221">
                  <c:v>-7.6990000015939586E-3</c:v>
                </c:pt>
                <c:pt idx="222">
                  <c:v>-1.0604500006593298E-2</c:v>
                </c:pt>
                <c:pt idx="223">
                  <c:v>-1.5358000004198402E-2</c:v>
                </c:pt>
                <c:pt idx="224">
                  <c:v>-1.542650000192225E-2</c:v>
                </c:pt>
                <c:pt idx="225">
                  <c:v>-1.5769000005093403E-2</c:v>
                </c:pt>
                <c:pt idx="226">
                  <c:v>-1.9603000000643078E-2</c:v>
                </c:pt>
                <c:pt idx="227">
                  <c:v>-2.9905000046710484E-3</c:v>
                </c:pt>
                <c:pt idx="228">
                  <c:v>-6.0700000176439062E-4</c:v>
                </c:pt>
                <c:pt idx="229">
                  <c:v>-1.4372500001627486E-2</c:v>
                </c:pt>
                <c:pt idx="230">
                  <c:v>5.7315000012749806E-3</c:v>
                </c:pt>
                <c:pt idx="231">
                  <c:v>-1.4948000003641937E-2</c:v>
                </c:pt>
                <c:pt idx="232">
                  <c:v>-5.9480000054463744E-3</c:v>
                </c:pt>
                <c:pt idx="233">
                  <c:v>-1.2290500002563931E-2</c:v>
                </c:pt>
                <c:pt idx="234">
                  <c:v>-1.3386500002525281E-2</c:v>
                </c:pt>
                <c:pt idx="235">
                  <c:v>-1.686100000370061E-2</c:v>
                </c:pt>
                <c:pt idx="236">
                  <c:v>-1.6202499995415565E-2</c:v>
                </c:pt>
                <c:pt idx="237">
                  <c:v>-1.5396499999042135E-2</c:v>
                </c:pt>
                <c:pt idx="238">
                  <c:v>-9.1964999955962412E-3</c:v>
                </c:pt>
                <c:pt idx="239">
                  <c:v>-9.1964999955962412E-3</c:v>
                </c:pt>
                <c:pt idx="240">
                  <c:v>-7.7965000018593855E-3</c:v>
                </c:pt>
                <c:pt idx="241">
                  <c:v>-6.3965000008465722E-3</c:v>
                </c:pt>
                <c:pt idx="242">
                  <c:v>-4.9964999998337589E-3</c:v>
                </c:pt>
                <c:pt idx="243">
                  <c:v>-3.5964999988209456E-3</c:v>
                </c:pt>
                <c:pt idx="244">
                  <c:v>-2.8965000019525178E-3</c:v>
                </c:pt>
                <c:pt idx="245">
                  <c:v>-2.8965000019525178E-3</c:v>
                </c:pt>
                <c:pt idx="246">
                  <c:v>1.9035000004805624E-3</c:v>
                </c:pt>
                <c:pt idx="247">
                  <c:v>-1.0944499998004176E-2</c:v>
                </c:pt>
                <c:pt idx="248">
                  <c:v>-1.2360999993688893E-2</c:v>
                </c:pt>
                <c:pt idx="249">
                  <c:v>-1.1499499996716622E-2</c:v>
                </c:pt>
                <c:pt idx="250">
                  <c:v>-9.700000002339948E-3</c:v>
                </c:pt>
                <c:pt idx="251">
                  <c:v>-1.30840000056196E-2</c:v>
                </c:pt>
                <c:pt idx="252">
                  <c:v>-1.0143000006792136E-2</c:v>
                </c:pt>
                <c:pt idx="253">
                  <c:v>-9.6885000020847656E-3</c:v>
                </c:pt>
                <c:pt idx="254">
                  <c:v>-9.8135000007459894E-3</c:v>
                </c:pt>
                <c:pt idx="255">
                  <c:v>-1.3055000003078021E-2</c:v>
                </c:pt>
                <c:pt idx="256">
                  <c:v>-1.2365000002318993E-2</c:v>
                </c:pt>
                <c:pt idx="257">
                  <c:v>-9.5849999997881241E-3</c:v>
                </c:pt>
                <c:pt idx="258">
                  <c:v>-9.0705000038724393E-3</c:v>
                </c:pt>
                <c:pt idx="259">
                  <c:v>-8.3004999978584237E-3</c:v>
                </c:pt>
                <c:pt idx="260">
                  <c:v>-1.5231500001391396E-2</c:v>
                </c:pt>
                <c:pt idx="261">
                  <c:v>-8.5614999989047647E-3</c:v>
                </c:pt>
                <c:pt idx="262">
                  <c:v>-6.7780000026687048E-3</c:v>
                </c:pt>
                <c:pt idx="263">
                  <c:v>-5.437500003608875E-3</c:v>
                </c:pt>
                <c:pt idx="264">
                  <c:v>1.1249999806750566E-4</c:v>
                </c:pt>
                <c:pt idx="265">
                  <c:v>1.5409999978146516E-3</c:v>
                </c:pt>
                <c:pt idx="268">
                  <c:v>3.0025000014575198E-3</c:v>
                </c:pt>
                <c:pt idx="269">
                  <c:v>1.460999992559664E-3</c:v>
                </c:pt>
                <c:pt idx="271">
                  <c:v>2.0769999973708764E-3</c:v>
                </c:pt>
                <c:pt idx="272">
                  <c:v>2.3684999978286214E-3</c:v>
                </c:pt>
                <c:pt idx="274">
                  <c:v>3.408500000659842E-3</c:v>
                </c:pt>
                <c:pt idx="278">
                  <c:v>3.9815981290303171E-3</c:v>
                </c:pt>
                <c:pt idx="280">
                  <c:v>3.306500002508983E-3</c:v>
                </c:pt>
                <c:pt idx="281">
                  <c:v>3.4945000006700866E-3</c:v>
                </c:pt>
                <c:pt idx="282">
                  <c:v>4.6672500029671937E-3</c:v>
                </c:pt>
                <c:pt idx="283">
                  <c:v>7.8074999983073212E-3</c:v>
                </c:pt>
                <c:pt idx="284">
                  <c:v>9.7239999959128909E-3</c:v>
                </c:pt>
                <c:pt idx="285">
                  <c:v>1.1832749893073924E-2</c:v>
                </c:pt>
                <c:pt idx="286">
                  <c:v>1.1500000000523869E-2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9D-475F-85AC-020F480B9BF9}"/>
            </c:ext>
          </c:extLst>
        </c:ser>
        <c:ser>
          <c:idx val="1"/>
          <c:order val="1"/>
          <c:tx>
            <c:strRef>
              <c:f>'Active 2'!$O$20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2'!$O$21:$O$300</c:f>
              <c:numCache>
                <c:formatCode>General</c:formatCode>
                <c:ptCount val="280"/>
                <c:pt idx="0">
                  <c:v>-9.1342034313482715E-2</c:v>
                </c:pt>
                <c:pt idx="1">
                  <c:v>-9.1182077973064837E-2</c:v>
                </c:pt>
                <c:pt idx="2">
                  <c:v>-8.9996648107776175E-2</c:v>
                </c:pt>
                <c:pt idx="3">
                  <c:v>-8.7812038910562121E-2</c:v>
                </c:pt>
                <c:pt idx="4">
                  <c:v>-8.7787935900362171E-2</c:v>
                </c:pt>
                <c:pt idx="5">
                  <c:v>-8.6525814638982734E-2</c:v>
                </c:pt>
                <c:pt idx="6">
                  <c:v>-8.6479799801328278E-2</c:v>
                </c:pt>
                <c:pt idx="7">
                  <c:v>-8.5732606485129689E-2</c:v>
                </c:pt>
                <c:pt idx="8">
                  <c:v>-8.5726032936893348E-2</c:v>
                </c:pt>
                <c:pt idx="9">
                  <c:v>-8.5701929926693385E-2</c:v>
                </c:pt>
                <c:pt idx="10">
                  <c:v>-8.5649341540802573E-2</c:v>
                </c:pt>
                <c:pt idx="11">
                  <c:v>-8.5634003261584421E-2</c:v>
                </c:pt>
                <c:pt idx="12">
                  <c:v>-8.5618664982366269E-2</c:v>
                </c:pt>
                <c:pt idx="13">
                  <c:v>-8.5609900251384471E-2</c:v>
                </c:pt>
                <c:pt idx="14">
                  <c:v>-8.5456517459202949E-2</c:v>
                </c:pt>
                <c:pt idx="15">
                  <c:v>-7.4618927600205276E-2</c:v>
                </c:pt>
                <c:pt idx="16">
                  <c:v>-6.8680822360034685E-2</c:v>
                </c:pt>
                <c:pt idx="17">
                  <c:v>-6.7657540017909357E-2</c:v>
                </c:pt>
                <c:pt idx="18">
                  <c:v>-6.7565510342600429E-2</c:v>
                </c:pt>
                <c:pt idx="19">
                  <c:v>-6.6564139827929608E-2</c:v>
                </c:pt>
                <c:pt idx="20">
                  <c:v>-6.5556195765022418E-2</c:v>
                </c:pt>
                <c:pt idx="21">
                  <c:v>-6.5464166089713505E-2</c:v>
                </c:pt>
                <c:pt idx="22">
                  <c:v>-6.4401442458170061E-2</c:v>
                </c:pt>
                <c:pt idx="23">
                  <c:v>-6.4386104178951908E-2</c:v>
                </c:pt>
                <c:pt idx="24">
                  <c:v>-6.4156029990679611E-2</c:v>
                </c:pt>
                <c:pt idx="25">
                  <c:v>-6.3301468719953957E-2</c:v>
                </c:pt>
                <c:pt idx="26">
                  <c:v>-6.3209439044645044E-2</c:v>
                </c:pt>
                <c:pt idx="27">
                  <c:v>-6.2124803585647093E-2</c:v>
                </c:pt>
                <c:pt idx="28">
                  <c:v>-6.2124803585647093E-2</c:v>
                </c:pt>
                <c:pt idx="29">
                  <c:v>-6.2070024017010839E-2</c:v>
                </c:pt>
                <c:pt idx="30">
                  <c:v>-6.0893358882703974E-2</c:v>
                </c:pt>
                <c:pt idx="31">
                  <c:v>-6.0770652648958742E-2</c:v>
                </c:pt>
                <c:pt idx="32">
                  <c:v>-5.9784620413506073E-2</c:v>
                </c:pt>
                <c:pt idx="33">
                  <c:v>-5.868464667528997E-2</c:v>
                </c:pt>
                <c:pt idx="34">
                  <c:v>-5.5437313846532485E-2</c:v>
                </c:pt>
                <c:pt idx="35">
                  <c:v>-5.5437313846532485E-2</c:v>
                </c:pt>
                <c:pt idx="36">
                  <c:v>-5.5437313846532485E-2</c:v>
                </c:pt>
                <c:pt idx="37">
                  <c:v>-5.4267222260461961E-2</c:v>
                </c:pt>
                <c:pt idx="38">
                  <c:v>-5.0774476964214027E-2</c:v>
                </c:pt>
                <c:pt idx="39">
                  <c:v>-4.5241740531951777E-2</c:v>
                </c:pt>
                <c:pt idx="40">
                  <c:v>-4.5057681181333936E-2</c:v>
                </c:pt>
                <c:pt idx="41">
                  <c:v>-4.5057681181333936E-2</c:v>
                </c:pt>
                <c:pt idx="42">
                  <c:v>-4.5057681181333936E-2</c:v>
                </c:pt>
                <c:pt idx="43">
                  <c:v>-4.4255708296499094E-2</c:v>
                </c:pt>
                <c:pt idx="44">
                  <c:v>-4.4255708296499094E-2</c:v>
                </c:pt>
                <c:pt idx="45">
                  <c:v>-4.4255708296499094E-2</c:v>
                </c:pt>
                <c:pt idx="46">
                  <c:v>-4.4086987225099419E-2</c:v>
                </c:pt>
                <c:pt idx="47">
                  <c:v>-4.1963731144757974E-2</c:v>
                </c:pt>
                <c:pt idx="48">
                  <c:v>-4.1887039748667212E-2</c:v>
                </c:pt>
                <c:pt idx="49">
                  <c:v>-4.1586847712540509E-2</c:v>
                </c:pt>
                <c:pt idx="50">
                  <c:v>-4.1527685778413342E-2</c:v>
                </c:pt>
                <c:pt idx="51">
                  <c:v>-4.0885669233996377E-2</c:v>
                </c:pt>
                <c:pt idx="52">
                  <c:v>-4.0784874827705667E-2</c:v>
                </c:pt>
                <c:pt idx="53">
                  <c:v>-4.073885999005121E-2</c:v>
                </c:pt>
                <c:pt idx="54">
                  <c:v>-4.0548227091197014E-2</c:v>
                </c:pt>
                <c:pt idx="55">
                  <c:v>-4.0548227091197014E-2</c:v>
                </c:pt>
                <c:pt idx="56">
                  <c:v>-4.0548227091197014E-2</c:v>
                </c:pt>
                <c:pt idx="57">
                  <c:v>-4.0486873974324405E-2</c:v>
                </c:pt>
                <c:pt idx="58">
                  <c:v>-4.0486873974324405E-2</c:v>
                </c:pt>
                <c:pt idx="59">
                  <c:v>-4.0405800212742746E-2</c:v>
                </c:pt>
                <c:pt idx="60">
                  <c:v>-3.8707633585018678E-2</c:v>
                </c:pt>
                <c:pt idx="61">
                  <c:v>-3.8569589072055308E-2</c:v>
                </c:pt>
                <c:pt idx="62">
                  <c:v>-3.8554250792837155E-2</c:v>
                </c:pt>
                <c:pt idx="63">
                  <c:v>-3.8416206279873785E-2</c:v>
                </c:pt>
                <c:pt idx="64">
                  <c:v>-3.8162029081401538E-2</c:v>
                </c:pt>
                <c:pt idx="65">
                  <c:v>-3.7607659846802588E-2</c:v>
                </c:pt>
                <c:pt idx="66">
                  <c:v>-3.7592321567584436E-2</c:v>
                </c:pt>
                <c:pt idx="67">
                  <c:v>-3.7491527161293711E-2</c:v>
                </c:pt>
                <c:pt idx="68">
                  <c:v>-3.7368820927548493E-2</c:v>
                </c:pt>
                <c:pt idx="69">
                  <c:v>-3.7292129531457732E-2</c:v>
                </c:pt>
                <c:pt idx="70">
                  <c:v>-3.7062055343185435E-2</c:v>
                </c:pt>
                <c:pt idx="71">
                  <c:v>-3.7040143515730928E-2</c:v>
                </c:pt>
                <c:pt idx="72">
                  <c:v>-3.6682980728222514E-2</c:v>
                </c:pt>
                <c:pt idx="73">
                  <c:v>-3.6437568260732064E-2</c:v>
                </c:pt>
                <c:pt idx="74">
                  <c:v>-3.6376215143859456E-2</c:v>
                </c:pt>
                <c:pt idx="75">
                  <c:v>-3.6038773001060093E-2</c:v>
                </c:pt>
                <c:pt idx="76">
                  <c:v>-3.5221461837007098E-2</c:v>
                </c:pt>
                <c:pt idx="77">
                  <c:v>-3.5214888288770743E-2</c:v>
                </c:pt>
                <c:pt idx="78">
                  <c:v>-3.5175446999352641E-2</c:v>
                </c:pt>
                <c:pt idx="79">
                  <c:v>-3.5175446999352641E-2</c:v>
                </c:pt>
                <c:pt idx="80">
                  <c:v>-3.5144770440916337E-2</c:v>
                </c:pt>
                <c:pt idx="81">
                  <c:v>-3.5129432161698185E-2</c:v>
                </c:pt>
                <c:pt idx="82">
                  <c:v>-3.5129432161698185E-2</c:v>
                </c:pt>
                <c:pt idx="83">
                  <c:v>-3.5114093882480032E-2</c:v>
                </c:pt>
                <c:pt idx="84">
                  <c:v>-3.5114093882480032E-2</c:v>
                </c:pt>
                <c:pt idx="85">
                  <c:v>-3.5076843775807373E-2</c:v>
                </c:pt>
                <c:pt idx="86">
                  <c:v>-3.5076843775807373E-2</c:v>
                </c:pt>
                <c:pt idx="87">
                  <c:v>-3.5076843775807373E-2</c:v>
                </c:pt>
                <c:pt idx="88">
                  <c:v>-3.5052740765607424E-2</c:v>
                </c:pt>
                <c:pt idx="89">
                  <c:v>-3.5022064207171119E-2</c:v>
                </c:pt>
                <c:pt idx="90">
                  <c:v>-3.4351562287063292E-2</c:v>
                </c:pt>
                <c:pt idx="91">
                  <c:v>-3.4182841215663604E-2</c:v>
                </c:pt>
                <c:pt idx="92">
                  <c:v>-3.4167502936445451E-2</c:v>
                </c:pt>
                <c:pt idx="93">
                  <c:v>-3.409081154035469E-2</c:v>
                </c:pt>
                <c:pt idx="94">
                  <c:v>-3.4029458423482081E-2</c:v>
                </c:pt>
                <c:pt idx="95">
                  <c:v>-3.4029458423482081E-2</c:v>
                </c:pt>
                <c:pt idx="96">
                  <c:v>-3.3983443585827625E-2</c:v>
                </c:pt>
                <c:pt idx="97">
                  <c:v>-3.3784045955991632E-2</c:v>
                </c:pt>
                <c:pt idx="98">
                  <c:v>-3.3738031118337175E-2</c:v>
                </c:pt>
                <c:pt idx="99">
                  <c:v>-3.3738031118337175E-2</c:v>
                </c:pt>
                <c:pt idx="100">
                  <c:v>-3.3676678001464566E-2</c:v>
                </c:pt>
                <c:pt idx="101">
                  <c:v>-3.3089441025683855E-2</c:v>
                </c:pt>
                <c:pt idx="102">
                  <c:v>-3.2951396512720485E-2</c:v>
                </c:pt>
                <c:pt idx="103">
                  <c:v>-3.2929484685265978E-2</c:v>
                </c:pt>
                <c:pt idx="104">
                  <c:v>-3.2813351999757115E-2</c:v>
                </c:pt>
                <c:pt idx="105">
                  <c:v>-3.2791440172302608E-2</c:v>
                </c:pt>
                <c:pt idx="106">
                  <c:v>-3.2767337162102658E-2</c:v>
                </c:pt>
                <c:pt idx="107">
                  <c:v>-3.2721322324448188E-2</c:v>
                </c:pt>
                <c:pt idx="108">
                  <c:v>-3.191277589137699E-2</c:v>
                </c:pt>
                <c:pt idx="109">
                  <c:v>-3.1851422774504382E-2</c:v>
                </c:pt>
                <c:pt idx="110">
                  <c:v>-3.1836084495286229E-2</c:v>
                </c:pt>
                <c:pt idx="111">
                  <c:v>-3.1744054819977316E-2</c:v>
                </c:pt>
                <c:pt idx="112">
                  <c:v>-3.1744054819977316E-2</c:v>
                </c:pt>
                <c:pt idx="113">
                  <c:v>-3.1713378261541011E-2</c:v>
                </c:pt>
                <c:pt idx="114">
                  <c:v>-3.1606010307013946E-2</c:v>
                </c:pt>
                <c:pt idx="115">
                  <c:v>-3.0858816990815354E-2</c:v>
                </c:pt>
                <c:pt idx="116">
                  <c:v>-3.082814043237905E-2</c:v>
                </c:pt>
                <c:pt idx="117">
                  <c:v>-3.0751449036288282E-2</c:v>
                </c:pt>
                <c:pt idx="118">
                  <c:v>-3.0751449036288282E-2</c:v>
                </c:pt>
                <c:pt idx="119">
                  <c:v>-3.0751449036288282E-2</c:v>
                </c:pt>
                <c:pt idx="120">
                  <c:v>-3.0681331188433875E-2</c:v>
                </c:pt>
                <c:pt idx="121">
                  <c:v>-3.067475764019752E-2</c:v>
                </c:pt>
                <c:pt idx="122">
                  <c:v>-3.0604639792343107E-2</c:v>
                </c:pt>
                <c:pt idx="123">
                  <c:v>-3.0604639792343107E-2</c:v>
                </c:pt>
                <c:pt idx="124">
                  <c:v>-3.0589301513124955E-2</c:v>
                </c:pt>
                <c:pt idx="125">
                  <c:v>-3.0582727964888607E-2</c:v>
                </c:pt>
                <c:pt idx="126">
                  <c:v>-3.0582727964888607E-2</c:v>
                </c:pt>
                <c:pt idx="127">
                  <c:v>-3.0582727964888607E-2</c:v>
                </c:pt>
                <c:pt idx="128">
                  <c:v>-3.0512610117034194E-2</c:v>
                </c:pt>
                <c:pt idx="129">
                  <c:v>-3.046659527937973E-2</c:v>
                </c:pt>
                <c:pt idx="130">
                  <c:v>-3.0460021731143382E-2</c:v>
                </c:pt>
                <c:pt idx="131">
                  <c:v>-2.9719401963181149E-2</c:v>
                </c:pt>
                <c:pt idx="132">
                  <c:v>-2.9719401963181149E-2</c:v>
                </c:pt>
                <c:pt idx="133">
                  <c:v>-2.9642710567090381E-2</c:v>
                </c:pt>
                <c:pt idx="134">
                  <c:v>-2.9590122181199576E-2</c:v>
                </c:pt>
                <c:pt idx="135">
                  <c:v>-2.956601917099962E-2</c:v>
                </c:pt>
                <c:pt idx="136">
                  <c:v>-2.956601917099962E-2</c:v>
                </c:pt>
                <c:pt idx="137">
                  <c:v>-2.956601917099962E-2</c:v>
                </c:pt>
                <c:pt idx="138">
                  <c:v>-2.956601917099962E-2</c:v>
                </c:pt>
                <c:pt idx="139">
                  <c:v>-2.9550680891781467E-2</c:v>
                </c:pt>
                <c:pt idx="140">
                  <c:v>-2.9467415947454351E-2</c:v>
                </c:pt>
                <c:pt idx="141">
                  <c:v>-2.9397298099599938E-2</c:v>
                </c:pt>
                <c:pt idx="142">
                  <c:v>-2.8588751666528741E-2</c:v>
                </c:pt>
                <c:pt idx="143">
                  <c:v>-2.8573413387310589E-2</c:v>
                </c:pt>
                <c:pt idx="144">
                  <c:v>-2.8503295539456176E-2</c:v>
                </c:pt>
                <c:pt idx="145">
                  <c:v>-2.8466045432783516E-2</c:v>
                </c:pt>
                <c:pt idx="146">
                  <c:v>-2.8374015757474603E-2</c:v>
                </c:pt>
                <c:pt idx="147">
                  <c:v>-2.8281986082165683E-2</c:v>
                </c:pt>
                <c:pt idx="148">
                  <c:v>-2.8281986082165683E-2</c:v>
                </c:pt>
                <c:pt idx="149">
                  <c:v>-2.8211868234311269E-2</c:v>
                </c:pt>
                <c:pt idx="150">
                  <c:v>-2.7326630405149311E-2</c:v>
                </c:pt>
                <c:pt idx="151">
                  <c:v>-2.7326630405149311E-2</c:v>
                </c:pt>
                <c:pt idx="152">
                  <c:v>-2.7326630405149311E-2</c:v>
                </c:pt>
                <c:pt idx="153">
                  <c:v>-2.7188585892185934E-2</c:v>
                </c:pt>
                <c:pt idx="154">
                  <c:v>-2.7035203100004405E-2</c:v>
                </c:pt>
                <c:pt idx="155">
                  <c:v>-2.6318686342242128E-2</c:v>
                </c:pt>
                <c:pt idx="156">
                  <c:v>-2.621789193595141E-2</c:v>
                </c:pt>
                <c:pt idx="157">
                  <c:v>-2.6195980108496903E-2</c:v>
                </c:pt>
                <c:pt idx="158">
                  <c:v>-2.6149965270842446E-2</c:v>
                </c:pt>
                <c:pt idx="159">
                  <c:v>-2.6134626991624294E-2</c:v>
                </c:pt>
                <c:pt idx="160">
                  <c:v>-2.610395043318799E-2</c:v>
                </c:pt>
                <c:pt idx="161">
                  <c:v>-2.6095185702206185E-2</c:v>
                </c:pt>
                <c:pt idx="162">
                  <c:v>-2.5225286152262379E-2</c:v>
                </c:pt>
                <c:pt idx="163">
                  <c:v>-2.5148594756171615E-2</c:v>
                </c:pt>
                <c:pt idx="164">
                  <c:v>-2.5142021207935263E-2</c:v>
                </c:pt>
                <c:pt idx="165">
                  <c:v>-2.5142021207935263E-2</c:v>
                </c:pt>
                <c:pt idx="166">
                  <c:v>-2.5133256476953462E-2</c:v>
                </c:pt>
                <c:pt idx="167">
                  <c:v>-2.511791819773531E-2</c:v>
                </c:pt>
                <c:pt idx="168">
                  <c:v>-2.4872505730244864E-2</c:v>
                </c:pt>
                <c:pt idx="169">
                  <c:v>-2.4826490892590404E-2</c:v>
                </c:pt>
                <c:pt idx="170">
                  <c:v>-2.4811152613372252E-2</c:v>
                </c:pt>
                <c:pt idx="171">
                  <c:v>-2.4048621017955515E-2</c:v>
                </c:pt>
                <c:pt idx="172">
                  <c:v>-2.2970559107193918E-2</c:v>
                </c:pt>
                <c:pt idx="173">
                  <c:v>-2.2955220827975766E-2</c:v>
                </c:pt>
                <c:pt idx="174">
                  <c:v>-2.2924544269539458E-2</c:v>
                </c:pt>
                <c:pt idx="175">
                  <c:v>-2.2878529431885002E-2</c:v>
                </c:pt>
                <c:pt idx="176">
                  <c:v>-2.2878529431885002E-2</c:v>
                </c:pt>
                <c:pt idx="177">
                  <c:v>-2.2878529431885002E-2</c:v>
                </c:pt>
                <c:pt idx="178">
                  <c:v>-2.2878529431885002E-2</c:v>
                </c:pt>
                <c:pt idx="179">
                  <c:v>-2.2878529431885002E-2</c:v>
                </c:pt>
                <c:pt idx="180">
                  <c:v>-2.2847852873448694E-2</c:v>
                </c:pt>
                <c:pt idx="181">
                  <c:v>-2.2786499756576085E-2</c:v>
                </c:pt>
                <c:pt idx="182">
                  <c:v>-2.2687896533030816E-2</c:v>
                </c:pt>
                <c:pt idx="183">
                  <c:v>-2.1885923648195971E-2</c:v>
                </c:pt>
                <c:pt idx="184">
                  <c:v>-2.1824570531323358E-2</c:v>
                </c:pt>
                <c:pt idx="185">
                  <c:v>-2.1824570531323358E-2</c:v>
                </c:pt>
                <c:pt idx="186">
                  <c:v>-2.1824570531323358E-2</c:v>
                </c:pt>
                <c:pt idx="187">
                  <c:v>-2.1778555693668902E-2</c:v>
                </c:pt>
                <c:pt idx="188">
                  <c:v>-2.1701864297578137E-2</c:v>
                </c:pt>
                <c:pt idx="189">
                  <c:v>-2.160983462226922E-2</c:v>
                </c:pt>
                <c:pt idx="190">
                  <c:v>-2.1579158063832916E-2</c:v>
                </c:pt>
                <c:pt idx="191">
                  <c:v>-2.133374559634247E-2</c:v>
                </c:pt>
                <c:pt idx="192">
                  <c:v>-2.0770611630761718E-2</c:v>
                </c:pt>
                <c:pt idx="193">
                  <c:v>-2.0678581955452802E-2</c:v>
                </c:pt>
                <c:pt idx="194">
                  <c:v>-2.0678581955452802E-2</c:v>
                </c:pt>
                <c:pt idx="195">
                  <c:v>-2.0678581955452802E-2</c:v>
                </c:pt>
                <c:pt idx="196">
                  <c:v>-2.0654478945252845E-2</c:v>
                </c:pt>
                <c:pt idx="197">
                  <c:v>-2.0617228838580189E-2</c:v>
                </c:pt>
                <c:pt idx="198">
                  <c:v>-2.0501096153071319E-2</c:v>
                </c:pt>
                <c:pt idx="199">
                  <c:v>-2.0332375081671638E-2</c:v>
                </c:pt>
                <c:pt idx="200">
                  <c:v>-1.9738564557654579E-2</c:v>
                </c:pt>
                <c:pt idx="201">
                  <c:v>-1.9508490369382289E-2</c:v>
                </c:pt>
                <c:pt idx="202">
                  <c:v>-1.9508490369382289E-2</c:v>
                </c:pt>
                <c:pt idx="203">
                  <c:v>-1.9508490369382289E-2</c:v>
                </c:pt>
                <c:pt idx="204">
                  <c:v>-1.9508490369382289E-2</c:v>
                </c:pt>
                <c:pt idx="205">
                  <c:v>-1.9493152090164133E-2</c:v>
                </c:pt>
                <c:pt idx="206">
                  <c:v>-1.9493152090164133E-2</c:v>
                </c:pt>
                <c:pt idx="207">
                  <c:v>-1.9493152090164133E-2</c:v>
                </c:pt>
                <c:pt idx="208">
                  <c:v>-1.9493152090164133E-2</c:v>
                </c:pt>
                <c:pt idx="209">
                  <c:v>-1.9493152090164133E-2</c:v>
                </c:pt>
                <c:pt idx="210">
                  <c:v>-1.8277045666439163E-2</c:v>
                </c:pt>
                <c:pt idx="211">
                  <c:v>-1.7345792999622744E-2</c:v>
                </c:pt>
                <c:pt idx="212">
                  <c:v>-1.7330454720404592E-2</c:v>
                </c:pt>
                <c:pt idx="213">
                  <c:v>-1.7315116441186437E-2</c:v>
                </c:pt>
                <c:pt idx="214">
                  <c:v>-1.7315116441186437E-2</c:v>
                </c:pt>
                <c:pt idx="215">
                  <c:v>-1.7315116441186437E-2</c:v>
                </c:pt>
                <c:pt idx="216">
                  <c:v>-1.7315116441186437E-2</c:v>
                </c:pt>
                <c:pt idx="217">
                  <c:v>-1.7315116441186437E-2</c:v>
                </c:pt>
                <c:pt idx="218">
                  <c:v>-1.7315116441186437E-2</c:v>
                </c:pt>
                <c:pt idx="219">
                  <c:v>-1.7299778161968284E-2</c:v>
                </c:pt>
                <c:pt idx="220">
                  <c:v>-1.7299778161968284E-2</c:v>
                </c:pt>
                <c:pt idx="221">
                  <c:v>-1.7299778161968284E-2</c:v>
                </c:pt>
                <c:pt idx="222">
                  <c:v>-1.7253763324313828E-2</c:v>
                </c:pt>
                <c:pt idx="223">
                  <c:v>-1.7085042252914146E-2</c:v>
                </c:pt>
                <c:pt idx="224">
                  <c:v>-1.7069703973695994E-2</c:v>
                </c:pt>
                <c:pt idx="225">
                  <c:v>-1.6993012577605229E-2</c:v>
                </c:pt>
                <c:pt idx="226">
                  <c:v>-1.6230480982188489E-2</c:v>
                </c:pt>
                <c:pt idx="227">
                  <c:v>-1.6175701413552231E-2</c:v>
                </c:pt>
                <c:pt idx="228">
                  <c:v>-1.6037656900588854E-2</c:v>
                </c:pt>
                <c:pt idx="229">
                  <c:v>-1.5290463584390269E-2</c:v>
                </c:pt>
                <c:pt idx="230">
                  <c:v>-1.5045051116899823E-2</c:v>
                </c:pt>
                <c:pt idx="231">
                  <c:v>-1.4937683162372754E-2</c:v>
                </c:pt>
                <c:pt idx="232">
                  <c:v>-1.4937683162372754E-2</c:v>
                </c:pt>
                <c:pt idx="233">
                  <c:v>-1.486099176628199E-2</c:v>
                </c:pt>
                <c:pt idx="234">
                  <c:v>-1.4615579298791547E-2</c:v>
                </c:pt>
                <c:pt idx="235">
                  <c:v>-1.2558058700813623E-2</c:v>
                </c:pt>
                <c:pt idx="236">
                  <c:v>-1.2529573325122768E-2</c:v>
                </c:pt>
                <c:pt idx="237">
                  <c:v>-1.0627626702071818E-2</c:v>
                </c:pt>
                <c:pt idx="238">
                  <c:v>-1.0627626702071818E-2</c:v>
                </c:pt>
                <c:pt idx="239">
                  <c:v>-1.0627626702071818E-2</c:v>
                </c:pt>
                <c:pt idx="240">
                  <c:v>-1.0627626702071818E-2</c:v>
                </c:pt>
                <c:pt idx="241">
                  <c:v>-1.0627626702071818E-2</c:v>
                </c:pt>
                <c:pt idx="242">
                  <c:v>-1.0627626702071818E-2</c:v>
                </c:pt>
                <c:pt idx="243">
                  <c:v>-1.0627626702071818E-2</c:v>
                </c:pt>
                <c:pt idx="244">
                  <c:v>-1.0627626702071818E-2</c:v>
                </c:pt>
                <c:pt idx="245">
                  <c:v>-1.0627626702071818E-2</c:v>
                </c:pt>
                <c:pt idx="246">
                  <c:v>-1.0627626702071818E-2</c:v>
                </c:pt>
                <c:pt idx="247">
                  <c:v>-1.0504920468326597E-2</c:v>
                </c:pt>
                <c:pt idx="248">
                  <c:v>-1.0366875955363222E-2</c:v>
                </c:pt>
                <c:pt idx="249">
                  <c:v>-9.6065355426919342E-3</c:v>
                </c:pt>
                <c:pt idx="250">
                  <c:v>-9.3633142579469392E-3</c:v>
                </c:pt>
                <c:pt idx="251">
                  <c:v>-9.2581374861653212E-3</c:v>
                </c:pt>
                <c:pt idx="252">
                  <c:v>-8.166928478931022E-3</c:v>
                </c:pt>
                <c:pt idx="253">
                  <c:v>-7.9894426765495397E-3</c:v>
                </c:pt>
                <c:pt idx="254">
                  <c:v>-7.1787050607328914E-3</c:v>
                </c:pt>
                <c:pt idx="255">
                  <c:v>-7.1502196850420363E-3</c:v>
                </c:pt>
                <c:pt idx="256">
                  <c:v>-7.1502196850420363E-3</c:v>
                </c:pt>
                <c:pt idx="257">
                  <c:v>-7.1502196850420363E-3</c:v>
                </c:pt>
                <c:pt idx="258">
                  <c:v>-7.1042048473875779E-3</c:v>
                </c:pt>
                <c:pt idx="259">
                  <c:v>-5.9647898197533709E-3</c:v>
                </c:pt>
                <c:pt idx="260">
                  <c:v>-5.8727601444444541E-3</c:v>
                </c:pt>
                <c:pt idx="261">
                  <c:v>-5.8727601444444541E-3</c:v>
                </c:pt>
                <c:pt idx="262">
                  <c:v>-4.7267715685738957E-3</c:v>
                </c:pt>
                <c:pt idx="263">
                  <c:v>-3.830577825684682E-3</c:v>
                </c:pt>
                <c:pt idx="264">
                  <c:v>-1.4202768056892435E-3</c:v>
                </c:pt>
                <c:pt idx="265">
                  <c:v>-3.8384736709120432E-4</c:v>
                </c:pt>
                <c:pt idx="266">
                  <c:v>-3.7179586199122695E-4</c:v>
                </c:pt>
                <c:pt idx="267">
                  <c:v>-3.3673693806402123E-4</c:v>
                </c:pt>
                <c:pt idx="268">
                  <c:v>8.1472959467016395E-4</c:v>
                </c:pt>
                <c:pt idx="269">
                  <c:v>1.7196880685411788E-3</c:v>
                </c:pt>
                <c:pt idx="270">
                  <c:v>1.7317395736411558E-3</c:v>
                </c:pt>
                <c:pt idx="271">
                  <c:v>1.8248648403227977E-3</c:v>
                </c:pt>
                <c:pt idx="272">
                  <c:v>2.8919708373571422E-3</c:v>
                </c:pt>
                <c:pt idx="273">
                  <c:v>2.996052017766036E-3</c:v>
                </c:pt>
                <c:pt idx="274">
                  <c:v>4.0313858649913496E-3</c:v>
                </c:pt>
                <c:pt idx="275">
                  <c:v>4.0609668320549302E-3</c:v>
                </c:pt>
                <c:pt idx="276">
                  <c:v>4.0609668320549302E-3</c:v>
                </c:pt>
                <c:pt idx="277">
                  <c:v>4.0609668320549302E-3</c:v>
                </c:pt>
                <c:pt idx="278">
                  <c:v>5.098491862025694E-3</c:v>
                </c:pt>
                <c:pt idx="279">
                  <c:v>5.1905215373346109E-3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9D-475F-85AC-020F480B9BF9}"/>
            </c:ext>
          </c:extLst>
        </c:ser>
        <c:ser>
          <c:idx val="2"/>
          <c:order val="2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2'!$U$21:$U$300</c:f>
              <c:numCache>
                <c:formatCode>General</c:formatCode>
                <c:ptCount val="280"/>
                <c:pt idx="2">
                  <c:v>-0.15559550000034506</c:v>
                </c:pt>
                <c:pt idx="3">
                  <c:v>-0.11920900000404799</c:v>
                </c:pt>
                <c:pt idx="158">
                  <c:v>-8.7450000864919275E-4</c:v>
                </c:pt>
                <c:pt idx="266">
                  <c:v>2.0715749997179955E-2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9D-475F-85AC-020F480B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3112"/>
        <c:axId val="1"/>
      </c:scatterChart>
      <c:valAx>
        <c:axId val="86939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929521283851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29106029106029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31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224554051325704"/>
          <c:y val="0.91249999999999998"/>
          <c:w val="0.434511871047304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Sec. O-C Diagr.</a:t>
            </a:r>
          </a:p>
        </c:rich>
      </c:tx>
      <c:layout>
        <c:manualLayout>
          <c:xMode val="edge"/>
          <c:yMode val="edge"/>
          <c:x val="0.2897961326262788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59201569676309"/>
          <c:y val="0.234375"/>
          <c:w val="0.75714361163067168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2'!$S$21:$S$300</c:f>
              <c:numCache>
                <c:formatCode>General</c:formatCode>
                <c:ptCount val="280"/>
                <c:pt idx="267">
                  <c:v>1.0987749999912921E-2</c:v>
                </c:pt>
                <c:pt idx="270">
                  <c:v>4.8357499981648289E-3</c:v>
                </c:pt>
                <c:pt idx="273">
                  <c:v>8.0322499998146668E-3</c:v>
                </c:pt>
                <c:pt idx="275">
                  <c:v>2.619250000861939E-3</c:v>
                </c:pt>
                <c:pt idx="276">
                  <c:v>2.8192500030854717E-3</c:v>
                </c:pt>
                <c:pt idx="277">
                  <c:v>2.9192500005592592E-3</c:v>
                </c:pt>
                <c:pt idx="279">
                  <c:v>3.4016490826616064E-3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A6-405B-8665-4B772A132E76}"/>
            </c:ext>
          </c:extLst>
        </c:ser>
        <c:ser>
          <c:idx val="1"/>
          <c:order val="1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2'!$P$21:$P$300</c:f>
              <c:numCache>
                <c:formatCode>General</c:formatCode>
                <c:ptCount val="280"/>
                <c:pt idx="0">
                  <c:v>0.1429002952172819</c:v>
                </c:pt>
                <c:pt idx="1">
                  <c:v>0.14266690528378764</c:v>
                </c:pt>
                <c:pt idx="2">
                  <c:v>0.14093726207802887</c:v>
                </c:pt>
                <c:pt idx="3">
                  <c:v>0.1377497310685252</c:v>
                </c:pt>
                <c:pt idx="4">
                  <c:v>0.13771456272238222</c:v>
                </c:pt>
                <c:pt idx="5">
                  <c:v>0.13587302023344128</c:v>
                </c:pt>
                <c:pt idx="6">
                  <c:v>0.13580588066353197</c:v>
                </c:pt>
                <c:pt idx="7">
                  <c:v>0.13471566193309992</c:v>
                </c:pt>
                <c:pt idx="8">
                  <c:v>0.13470607056597</c:v>
                </c:pt>
                <c:pt idx="9">
                  <c:v>0.13467090221982703</c:v>
                </c:pt>
                <c:pt idx="10">
                  <c:v>0.13459417128278783</c:v>
                </c:pt>
                <c:pt idx="11">
                  <c:v>0.13457179142615139</c:v>
                </c:pt>
                <c:pt idx="12">
                  <c:v>0.13454941156951497</c:v>
                </c:pt>
                <c:pt idx="13">
                  <c:v>0.13453662308000844</c:v>
                </c:pt>
                <c:pt idx="14">
                  <c:v>0.13431282451364407</c:v>
                </c:pt>
                <c:pt idx="15">
                  <c:v>0.11849985723881436</c:v>
                </c:pt>
                <c:pt idx="16">
                  <c:v>0.10983565559813734</c:v>
                </c:pt>
                <c:pt idx="17">
                  <c:v>0.10834259944824945</c:v>
                </c:pt>
                <c:pt idx="18">
                  <c:v>0.10820832030843083</c:v>
                </c:pt>
                <c:pt idx="19">
                  <c:v>0.10674723538230929</c:v>
                </c:pt>
                <c:pt idx="20">
                  <c:v>0.10527655908905784</c:v>
                </c:pt>
                <c:pt idx="21">
                  <c:v>0.10514227994923922</c:v>
                </c:pt>
                <c:pt idx="22">
                  <c:v>0.10359167559657194</c:v>
                </c:pt>
                <c:pt idx="23">
                  <c:v>0.10356929573993549</c:v>
                </c:pt>
                <c:pt idx="24">
                  <c:v>0.10323359789038897</c:v>
                </c:pt>
                <c:pt idx="25">
                  <c:v>0.10198672016350187</c:v>
                </c:pt>
                <c:pt idx="26">
                  <c:v>0.10185244102368327</c:v>
                </c:pt>
                <c:pt idx="27">
                  <c:v>0.10026986544724964</c:v>
                </c:pt>
                <c:pt idx="28">
                  <c:v>0.10026986544724964</c:v>
                </c:pt>
                <c:pt idx="29">
                  <c:v>0.1001899373878338</c:v>
                </c:pt>
                <c:pt idx="30">
                  <c:v>9.8473082671581558E-2</c:v>
                </c:pt>
                <c:pt idx="31">
                  <c:v>9.8294043818490079E-2</c:v>
                </c:pt>
                <c:pt idx="32">
                  <c:v>9.6855338749004954E-2</c:v>
                </c:pt>
                <c:pt idx="33">
                  <c:v>9.5250383315934897E-2</c:v>
                </c:pt>
                <c:pt idx="34">
                  <c:v>9.0512247953763919E-2</c:v>
                </c:pt>
                <c:pt idx="35">
                  <c:v>9.0512247953763919E-2</c:v>
                </c:pt>
                <c:pt idx="36">
                  <c:v>9.0512247953763919E-2</c:v>
                </c:pt>
                <c:pt idx="37">
                  <c:v>8.8804984604641576E-2</c:v>
                </c:pt>
                <c:pt idx="38">
                  <c:v>8.3708771536287641E-2</c:v>
                </c:pt>
                <c:pt idx="39">
                  <c:v>7.5636037535287831E-2</c:v>
                </c:pt>
                <c:pt idx="40">
                  <c:v>7.5367479255650613E-2</c:v>
                </c:pt>
                <c:pt idx="41">
                  <c:v>7.5367479255650613E-2</c:v>
                </c:pt>
                <c:pt idx="42">
                  <c:v>7.5367479255650613E-2</c:v>
                </c:pt>
                <c:pt idx="43">
                  <c:v>7.4197332465802707E-2</c:v>
                </c:pt>
                <c:pt idx="44">
                  <c:v>7.4197332465802707E-2</c:v>
                </c:pt>
                <c:pt idx="45">
                  <c:v>7.4197332465802707E-2</c:v>
                </c:pt>
                <c:pt idx="46">
                  <c:v>7.3951154042801934E-2</c:v>
                </c:pt>
                <c:pt idx="47">
                  <c:v>7.0853142459843976E-2</c:v>
                </c:pt>
                <c:pt idx="48">
                  <c:v>7.0741243176661806E-2</c:v>
                </c:pt>
                <c:pt idx="49">
                  <c:v>7.0303237411063008E-2</c:v>
                </c:pt>
                <c:pt idx="50">
                  <c:v>7.0216915106893901E-2</c:v>
                </c:pt>
                <c:pt idx="51">
                  <c:v>6.928015825054025E-2</c:v>
                </c:pt>
                <c:pt idx="52">
                  <c:v>6.9133090621215101E-2</c:v>
                </c:pt>
                <c:pt idx="53">
                  <c:v>6.9065951051305807E-2</c:v>
                </c:pt>
                <c:pt idx="54">
                  <c:v>6.8787801404538676E-2</c:v>
                </c:pt>
                <c:pt idx="55">
                  <c:v>6.8787801404538676E-2</c:v>
                </c:pt>
                <c:pt idx="56">
                  <c:v>6.8787801404538676E-2</c:v>
                </c:pt>
                <c:pt idx="57">
                  <c:v>6.8698281977992937E-2</c:v>
                </c:pt>
                <c:pt idx="58">
                  <c:v>6.8698281977992937E-2</c:v>
                </c:pt>
                <c:pt idx="59">
                  <c:v>6.85799884500575E-2</c:v>
                </c:pt>
                <c:pt idx="60">
                  <c:v>6.6102218608166466E-2</c:v>
                </c:pt>
                <c:pt idx="61">
                  <c:v>6.5900799898438556E-2</c:v>
                </c:pt>
                <c:pt idx="62">
                  <c:v>6.587842004180211E-2</c:v>
                </c:pt>
                <c:pt idx="63">
                  <c:v>6.56770013320742E-2</c:v>
                </c:pt>
                <c:pt idx="64">
                  <c:v>6.5306135136384696E-2</c:v>
                </c:pt>
                <c:pt idx="65">
                  <c:v>6.4497263175096395E-2</c:v>
                </c:pt>
                <c:pt idx="66">
                  <c:v>6.4474883318459963E-2</c:v>
                </c:pt>
                <c:pt idx="67">
                  <c:v>6.4327815689134815E-2</c:v>
                </c:pt>
                <c:pt idx="68">
                  <c:v>6.4148776836043336E-2</c:v>
                </c:pt>
                <c:pt idx="69">
                  <c:v>6.4036877552861166E-2</c:v>
                </c:pt>
                <c:pt idx="70">
                  <c:v>6.3701179703314639E-2</c:v>
                </c:pt>
                <c:pt idx="71">
                  <c:v>6.3669208479548295E-2</c:v>
                </c:pt>
                <c:pt idx="72">
                  <c:v>6.3148077532157024E-2</c:v>
                </c:pt>
                <c:pt idx="73">
                  <c:v>6.2789999825974066E-2</c:v>
                </c:pt>
                <c:pt idx="74">
                  <c:v>6.2700480399428327E-2</c:v>
                </c:pt>
                <c:pt idx="75">
                  <c:v>6.2208123553426753E-2</c:v>
                </c:pt>
                <c:pt idx="76">
                  <c:v>6.1015596906942422E-2</c:v>
                </c:pt>
                <c:pt idx="77">
                  <c:v>6.1006005539812523E-2</c:v>
                </c:pt>
                <c:pt idx="78">
                  <c:v>6.0948457337033121E-2</c:v>
                </c:pt>
                <c:pt idx="79">
                  <c:v>6.0948457337033121E-2</c:v>
                </c:pt>
                <c:pt idx="80">
                  <c:v>6.0903697623760251E-2</c:v>
                </c:pt>
                <c:pt idx="81">
                  <c:v>6.0881317767123813E-2</c:v>
                </c:pt>
                <c:pt idx="82">
                  <c:v>6.0881317767123813E-2</c:v>
                </c:pt>
                <c:pt idx="83">
                  <c:v>6.0858937910487382E-2</c:v>
                </c:pt>
                <c:pt idx="84">
                  <c:v>6.0858937910487382E-2</c:v>
                </c:pt>
                <c:pt idx="85">
                  <c:v>6.0804586830084606E-2</c:v>
                </c:pt>
                <c:pt idx="86">
                  <c:v>6.0804586830084606E-2</c:v>
                </c:pt>
                <c:pt idx="87">
                  <c:v>6.0804586830084606E-2</c:v>
                </c:pt>
                <c:pt idx="88">
                  <c:v>6.0769418483941635E-2</c:v>
                </c:pt>
                <c:pt idx="89">
                  <c:v>6.0724658770668766E-2</c:v>
                </c:pt>
                <c:pt idx="90">
                  <c:v>5.9746339323418891E-2</c:v>
                </c:pt>
                <c:pt idx="91">
                  <c:v>5.9500160900418105E-2</c:v>
                </c:pt>
                <c:pt idx="92">
                  <c:v>5.9477781043781666E-2</c:v>
                </c:pt>
                <c:pt idx="93">
                  <c:v>5.9365881760599495E-2</c:v>
                </c:pt>
                <c:pt idx="94">
                  <c:v>5.9276362334053749E-2</c:v>
                </c:pt>
                <c:pt idx="95">
                  <c:v>5.9276362334053749E-2</c:v>
                </c:pt>
                <c:pt idx="96">
                  <c:v>5.9209222764144448E-2</c:v>
                </c:pt>
                <c:pt idx="97">
                  <c:v>5.8918284627870791E-2</c:v>
                </c:pt>
                <c:pt idx="98">
                  <c:v>5.8851145057961483E-2</c:v>
                </c:pt>
                <c:pt idx="99">
                  <c:v>5.8851145057961483E-2</c:v>
                </c:pt>
                <c:pt idx="100">
                  <c:v>5.8761625631415744E-2</c:v>
                </c:pt>
                <c:pt idx="101">
                  <c:v>5.790479683447794E-2</c:v>
                </c:pt>
                <c:pt idx="102">
                  <c:v>5.7703378124750029E-2</c:v>
                </c:pt>
                <c:pt idx="103">
                  <c:v>5.7671406900983692E-2</c:v>
                </c:pt>
                <c:pt idx="104">
                  <c:v>5.7501959415022112E-2</c:v>
                </c:pt>
                <c:pt idx="105">
                  <c:v>5.7469988191255775E-2</c:v>
                </c:pt>
                <c:pt idx="106">
                  <c:v>5.7434819845112804E-2</c:v>
                </c:pt>
                <c:pt idx="107">
                  <c:v>5.7367680275203496E-2</c:v>
                </c:pt>
                <c:pt idx="108">
                  <c:v>5.6187942118225705E-2</c:v>
                </c:pt>
                <c:pt idx="109">
                  <c:v>5.6098422691679965E-2</c:v>
                </c:pt>
                <c:pt idx="110">
                  <c:v>5.6076042835043527E-2</c:v>
                </c:pt>
                <c:pt idx="111">
                  <c:v>5.5941763695224918E-2</c:v>
                </c:pt>
                <c:pt idx="112">
                  <c:v>5.5941763695224918E-2</c:v>
                </c:pt>
                <c:pt idx="113">
                  <c:v>5.5897003981952048E-2</c:v>
                </c:pt>
                <c:pt idx="114">
                  <c:v>5.5740344985497001E-2</c:v>
                </c:pt>
                <c:pt idx="115">
                  <c:v>5.4650126255064949E-2</c:v>
                </c:pt>
                <c:pt idx="116">
                  <c:v>5.4605366541792079E-2</c:v>
                </c:pt>
                <c:pt idx="117">
                  <c:v>5.4493467258609901E-2</c:v>
                </c:pt>
                <c:pt idx="118">
                  <c:v>5.4493467258609901E-2</c:v>
                </c:pt>
                <c:pt idx="119">
                  <c:v>5.4493467258609901E-2</c:v>
                </c:pt>
                <c:pt idx="120">
                  <c:v>5.439115934255763E-2</c:v>
                </c:pt>
                <c:pt idx="121">
                  <c:v>5.438156797542773E-2</c:v>
                </c:pt>
                <c:pt idx="122">
                  <c:v>5.4279260059375452E-2</c:v>
                </c:pt>
                <c:pt idx="123">
                  <c:v>5.4279260059375452E-2</c:v>
                </c:pt>
                <c:pt idx="124">
                  <c:v>5.425688020273902E-2</c:v>
                </c:pt>
                <c:pt idx="125">
                  <c:v>5.4247288835609114E-2</c:v>
                </c:pt>
                <c:pt idx="126">
                  <c:v>5.4247288835609114E-2</c:v>
                </c:pt>
                <c:pt idx="127">
                  <c:v>5.4247288835609114E-2</c:v>
                </c:pt>
                <c:pt idx="128">
                  <c:v>5.4144980919556843E-2</c:v>
                </c:pt>
                <c:pt idx="129">
                  <c:v>5.4077841349647535E-2</c:v>
                </c:pt>
                <c:pt idx="130">
                  <c:v>5.4068249982517635E-2</c:v>
                </c:pt>
                <c:pt idx="131">
                  <c:v>5.2987622619215483E-2</c:v>
                </c:pt>
                <c:pt idx="132">
                  <c:v>5.2987622619215483E-2</c:v>
                </c:pt>
                <c:pt idx="133">
                  <c:v>5.2875723336033305E-2</c:v>
                </c:pt>
                <c:pt idx="134">
                  <c:v>5.2798992398994098E-2</c:v>
                </c:pt>
                <c:pt idx="135">
                  <c:v>5.2763824052851134E-2</c:v>
                </c:pt>
                <c:pt idx="136">
                  <c:v>5.2763824052851134E-2</c:v>
                </c:pt>
                <c:pt idx="137">
                  <c:v>5.2763824052851134E-2</c:v>
                </c:pt>
                <c:pt idx="138">
                  <c:v>5.2763824052851134E-2</c:v>
                </c:pt>
                <c:pt idx="139">
                  <c:v>5.2741444196214696E-2</c:v>
                </c:pt>
                <c:pt idx="140">
                  <c:v>5.2619953545902619E-2</c:v>
                </c:pt>
                <c:pt idx="141">
                  <c:v>5.2517645629850347E-2</c:v>
                </c:pt>
                <c:pt idx="142">
                  <c:v>5.1337907472872549E-2</c:v>
                </c:pt>
                <c:pt idx="143">
                  <c:v>5.1315527616236117E-2</c:v>
                </c:pt>
                <c:pt idx="144">
                  <c:v>5.1213219700183839E-2</c:v>
                </c:pt>
                <c:pt idx="145">
                  <c:v>5.115886861978107E-2</c:v>
                </c:pt>
                <c:pt idx="146">
                  <c:v>5.1024589479962461E-2</c:v>
                </c:pt>
                <c:pt idx="147">
                  <c:v>5.0890310340143845E-2</c:v>
                </c:pt>
                <c:pt idx="148">
                  <c:v>5.0890310340143845E-2</c:v>
                </c:pt>
                <c:pt idx="149">
                  <c:v>5.0788002424091573E-2</c:v>
                </c:pt>
                <c:pt idx="150">
                  <c:v>4.9496364983931604E-2</c:v>
                </c:pt>
                <c:pt idx="151">
                  <c:v>4.9496364983931604E-2</c:v>
                </c:pt>
                <c:pt idx="152">
                  <c:v>4.9496364983931604E-2</c:v>
                </c:pt>
                <c:pt idx="153">
                  <c:v>4.9294946274203687E-2</c:v>
                </c:pt>
                <c:pt idx="154">
                  <c:v>4.9071147707839338E-2</c:v>
                </c:pt>
                <c:pt idx="155">
                  <c:v>4.8025688690680149E-2</c:v>
                </c:pt>
                <c:pt idx="156">
                  <c:v>4.7878621061355008E-2</c:v>
                </c:pt>
                <c:pt idx="157">
                  <c:v>4.784664983758867E-2</c:v>
                </c:pt>
                <c:pt idx="158">
                  <c:v>4.7779510267679362E-2</c:v>
                </c:pt>
                <c:pt idx="159">
                  <c:v>4.7757130411042931E-2</c:v>
                </c:pt>
                <c:pt idx="160">
                  <c:v>4.7712370697770061E-2</c:v>
                </c:pt>
                <c:pt idx="161">
                  <c:v>4.7699582208263529E-2</c:v>
                </c:pt>
                <c:pt idx="162">
                  <c:v>4.6430324624739991E-2</c:v>
                </c:pt>
                <c:pt idx="163">
                  <c:v>4.6318425341557813E-2</c:v>
                </c:pt>
                <c:pt idx="164">
                  <c:v>4.6308833974427914E-2</c:v>
                </c:pt>
                <c:pt idx="165">
                  <c:v>4.6308833974427914E-2</c:v>
                </c:pt>
                <c:pt idx="166">
                  <c:v>4.6296045484921382E-2</c:v>
                </c:pt>
                <c:pt idx="167">
                  <c:v>4.6273665628284943E-2</c:v>
                </c:pt>
                <c:pt idx="168">
                  <c:v>4.5915587922101986E-2</c:v>
                </c:pt>
                <c:pt idx="169">
                  <c:v>4.5848448352192678E-2</c:v>
                </c:pt>
                <c:pt idx="170">
                  <c:v>4.5826068495556239E-2</c:v>
                </c:pt>
                <c:pt idx="171">
                  <c:v>4.4713469908487756E-2</c:v>
                </c:pt>
                <c:pt idx="172">
                  <c:v>4.3140485699184029E-2</c:v>
                </c:pt>
                <c:pt idx="173">
                  <c:v>4.3118105842547591E-2</c:v>
                </c:pt>
                <c:pt idx="174">
                  <c:v>4.3073346129274721E-2</c:v>
                </c:pt>
                <c:pt idx="175">
                  <c:v>4.3006206559365413E-2</c:v>
                </c:pt>
                <c:pt idx="176">
                  <c:v>4.3006206559365413E-2</c:v>
                </c:pt>
                <c:pt idx="177">
                  <c:v>4.3006206559365413E-2</c:v>
                </c:pt>
                <c:pt idx="178">
                  <c:v>4.3006206559365413E-2</c:v>
                </c:pt>
                <c:pt idx="179">
                  <c:v>4.3006206559365413E-2</c:v>
                </c:pt>
                <c:pt idx="180">
                  <c:v>4.2961446846092544E-2</c:v>
                </c:pt>
                <c:pt idx="181">
                  <c:v>4.2871927419546804E-2</c:v>
                </c:pt>
                <c:pt idx="182">
                  <c:v>4.2728056912598296E-2</c:v>
                </c:pt>
                <c:pt idx="183">
                  <c:v>4.1557910122750404E-2</c:v>
                </c:pt>
                <c:pt idx="184">
                  <c:v>4.1468390696204657E-2</c:v>
                </c:pt>
                <c:pt idx="185">
                  <c:v>4.1468390696204657E-2</c:v>
                </c:pt>
                <c:pt idx="186">
                  <c:v>4.1468390696204657E-2</c:v>
                </c:pt>
                <c:pt idx="187">
                  <c:v>4.1401251126295356E-2</c:v>
                </c:pt>
                <c:pt idx="188">
                  <c:v>4.1289351843113178E-2</c:v>
                </c:pt>
                <c:pt idx="189">
                  <c:v>4.1155072703294569E-2</c:v>
                </c:pt>
                <c:pt idx="190">
                  <c:v>4.11103129900217E-2</c:v>
                </c:pt>
                <c:pt idx="191">
                  <c:v>4.0752235283838735E-2</c:v>
                </c:pt>
                <c:pt idx="192">
                  <c:v>3.9930574833043901E-2</c:v>
                </c:pt>
                <c:pt idx="193">
                  <c:v>3.9796295693225292E-2</c:v>
                </c:pt>
                <c:pt idx="194">
                  <c:v>3.9796295693225292E-2</c:v>
                </c:pt>
                <c:pt idx="195">
                  <c:v>3.9796295693225292E-2</c:v>
                </c:pt>
                <c:pt idx="196">
                  <c:v>3.9761127347082321E-2</c:v>
                </c:pt>
                <c:pt idx="197">
                  <c:v>3.9706776266679553E-2</c:v>
                </c:pt>
                <c:pt idx="198">
                  <c:v>3.9537328780717973E-2</c:v>
                </c:pt>
                <c:pt idx="199">
                  <c:v>3.9291150357717186E-2</c:v>
                </c:pt>
                <c:pt idx="200">
                  <c:v>3.8424730193649483E-2</c:v>
                </c:pt>
                <c:pt idx="201">
                  <c:v>3.8089032344102956E-2</c:v>
                </c:pt>
                <c:pt idx="202">
                  <c:v>3.8089032344102956E-2</c:v>
                </c:pt>
                <c:pt idx="203">
                  <c:v>3.8089032344102956E-2</c:v>
                </c:pt>
                <c:pt idx="204">
                  <c:v>3.8089032344102956E-2</c:v>
                </c:pt>
                <c:pt idx="205">
                  <c:v>3.8066652487466518E-2</c:v>
                </c:pt>
                <c:pt idx="206">
                  <c:v>3.8066652487466518E-2</c:v>
                </c:pt>
                <c:pt idx="207">
                  <c:v>3.8066652487466518E-2</c:v>
                </c:pt>
                <c:pt idx="208">
                  <c:v>3.8066652487466518E-2</c:v>
                </c:pt>
                <c:pt idx="209">
                  <c:v>3.8066652487466518E-2</c:v>
                </c:pt>
                <c:pt idx="210">
                  <c:v>3.6292249568434881E-2</c:v>
                </c:pt>
                <c:pt idx="211">
                  <c:v>3.4933472558365604E-2</c:v>
                </c:pt>
                <c:pt idx="212">
                  <c:v>3.4911092701729166E-2</c:v>
                </c:pt>
                <c:pt idx="213">
                  <c:v>3.4888712845092734E-2</c:v>
                </c:pt>
                <c:pt idx="214">
                  <c:v>3.4888712845092734E-2</c:v>
                </c:pt>
                <c:pt idx="215">
                  <c:v>3.4888712845092734E-2</c:v>
                </c:pt>
                <c:pt idx="216">
                  <c:v>3.4888712845092734E-2</c:v>
                </c:pt>
                <c:pt idx="217">
                  <c:v>3.4888712845092734E-2</c:v>
                </c:pt>
                <c:pt idx="218">
                  <c:v>3.4888712845092734E-2</c:v>
                </c:pt>
                <c:pt idx="219">
                  <c:v>3.4866332988456296E-2</c:v>
                </c:pt>
                <c:pt idx="220">
                  <c:v>3.4866332988456296E-2</c:v>
                </c:pt>
                <c:pt idx="221">
                  <c:v>3.4866332988456296E-2</c:v>
                </c:pt>
                <c:pt idx="222">
                  <c:v>3.4799193418546995E-2</c:v>
                </c:pt>
                <c:pt idx="223">
                  <c:v>3.4553014995546208E-2</c:v>
                </c:pt>
                <c:pt idx="224">
                  <c:v>3.453063513890977E-2</c:v>
                </c:pt>
                <c:pt idx="225">
                  <c:v>3.4418735855727599E-2</c:v>
                </c:pt>
                <c:pt idx="226">
                  <c:v>3.3306137268659108E-2</c:v>
                </c:pt>
                <c:pt idx="227">
                  <c:v>3.3226209209243268E-2</c:v>
                </c:pt>
                <c:pt idx="228">
                  <c:v>3.3024790499515351E-2</c:v>
                </c:pt>
                <c:pt idx="229">
                  <c:v>3.1934571769083292E-2</c:v>
                </c:pt>
                <c:pt idx="230">
                  <c:v>3.1576494062900334E-2</c:v>
                </c:pt>
                <c:pt idx="231">
                  <c:v>3.1419835066445287E-2</c:v>
                </c:pt>
                <c:pt idx="232">
                  <c:v>3.1419835066445287E-2</c:v>
                </c:pt>
                <c:pt idx="233">
                  <c:v>3.1307935783263109E-2</c:v>
                </c:pt>
                <c:pt idx="234">
                  <c:v>3.0949858077080152E-2</c:v>
                </c:pt>
                <c:pt idx="235">
                  <c:v>2.7947760165421207E-2</c:v>
                </c:pt>
                <c:pt idx="236">
                  <c:v>2.790619757452497E-2</c:v>
                </c:pt>
                <c:pt idx="237">
                  <c:v>2.513109535160702E-2</c:v>
                </c:pt>
                <c:pt idx="238">
                  <c:v>2.513109535160702E-2</c:v>
                </c:pt>
                <c:pt idx="239">
                  <c:v>2.513109535160702E-2</c:v>
                </c:pt>
                <c:pt idx="240">
                  <c:v>2.513109535160702E-2</c:v>
                </c:pt>
                <c:pt idx="241">
                  <c:v>2.513109535160702E-2</c:v>
                </c:pt>
                <c:pt idx="242">
                  <c:v>2.513109535160702E-2</c:v>
                </c:pt>
                <c:pt idx="243">
                  <c:v>2.513109535160702E-2</c:v>
                </c:pt>
                <c:pt idx="244">
                  <c:v>2.513109535160702E-2</c:v>
                </c:pt>
                <c:pt idx="245">
                  <c:v>2.513109535160702E-2</c:v>
                </c:pt>
                <c:pt idx="246">
                  <c:v>2.513109535160702E-2</c:v>
                </c:pt>
                <c:pt idx="247">
                  <c:v>2.4952056498515535E-2</c:v>
                </c:pt>
                <c:pt idx="248">
                  <c:v>2.4750637788787617E-2</c:v>
                </c:pt>
                <c:pt idx="249">
                  <c:v>2.3641236324095767E-2</c:v>
                </c:pt>
                <c:pt idx="250">
                  <c:v>2.3286355740289436E-2</c:v>
                </c:pt>
                <c:pt idx="251">
                  <c:v>2.3132893866211021E-2</c:v>
                </c:pt>
                <c:pt idx="252">
                  <c:v>2.1540726922647496E-2</c:v>
                </c:pt>
                <c:pt idx="253">
                  <c:v>2.1281760010140177E-2</c:v>
                </c:pt>
                <c:pt idx="254">
                  <c:v>2.0098824730785746E-2</c:v>
                </c:pt>
                <c:pt idx="255">
                  <c:v>2.0057262139889509E-2</c:v>
                </c:pt>
                <c:pt idx="256">
                  <c:v>2.0057262139889509E-2</c:v>
                </c:pt>
                <c:pt idx="257">
                  <c:v>2.0057262139889509E-2</c:v>
                </c:pt>
                <c:pt idx="258">
                  <c:v>1.9990122569980208E-2</c:v>
                </c:pt>
                <c:pt idx="259">
                  <c:v>1.8327618934130742E-2</c:v>
                </c:pt>
                <c:pt idx="260">
                  <c:v>1.8193339794312126E-2</c:v>
                </c:pt>
                <c:pt idx="261">
                  <c:v>1.8193339794312126E-2</c:v>
                </c:pt>
                <c:pt idx="262">
                  <c:v>1.6521244791332761E-2</c:v>
                </c:pt>
                <c:pt idx="263">
                  <c:v>1.5213621739289624E-2</c:v>
                </c:pt>
                <c:pt idx="264">
                  <c:v>1.1696787124992676E-2</c:v>
                </c:pt>
                <c:pt idx="265">
                  <c:v>1.0184548240844988E-2</c:v>
                </c:pt>
                <c:pt idx="266">
                  <c:v>1.0166964067773503E-2</c:v>
                </c:pt>
                <c:pt idx="267">
                  <c:v>1.0115810109747365E-2</c:v>
                </c:pt>
                <c:pt idx="268">
                  <c:v>8.4357223008264155E-3</c:v>
                </c:pt>
                <c:pt idx="269">
                  <c:v>7.1153107592767419E-3</c:v>
                </c:pt>
                <c:pt idx="270">
                  <c:v>7.0977265862052575E-3</c:v>
                </c:pt>
                <c:pt idx="271">
                  <c:v>6.9618488851983301E-3</c:v>
                </c:pt>
                <c:pt idx="272">
                  <c:v>5.4048502877777713E-3</c:v>
                </c:pt>
                <c:pt idx="273">
                  <c:v>5.2529869748876769E-3</c:v>
                </c:pt>
                <c:pt idx="274">
                  <c:v>3.7423466519283053E-3</c:v>
                </c:pt>
                <c:pt idx="275">
                  <c:v>3.6991854998437521E-3</c:v>
                </c:pt>
                <c:pt idx="276">
                  <c:v>3.6991854998437521E-3</c:v>
                </c:pt>
                <c:pt idx="277">
                  <c:v>3.6991854998437521E-3</c:v>
                </c:pt>
                <c:pt idx="278">
                  <c:v>2.1853480545077474E-3</c:v>
                </c:pt>
                <c:pt idx="279">
                  <c:v>2.0510689146891366E-3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A6-405B-8665-4B772A132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4256"/>
        <c:axId val="1"/>
      </c:scatterChart>
      <c:valAx>
        <c:axId val="869384256"/>
        <c:scaling>
          <c:orientation val="minMax"/>
          <c:max val="33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085917831698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2448979591836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4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3269591301087"/>
          <c:y val="0.91249999999999998"/>
          <c:w val="0.332653489742353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Peg - O-C Diagr.</a:t>
            </a:r>
          </a:p>
        </c:rich>
      </c:tx>
      <c:layout>
        <c:manualLayout>
          <c:xMode val="edge"/>
          <c:yMode val="edge"/>
          <c:x val="0.36867088607594939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2278481012658"/>
          <c:y val="0.23030371183626847"/>
          <c:w val="0.80854430379746833"/>
          <c:h val="0.551516783607906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2'!$H$21:$H$300</c:f>
              <c:numCache>
                <c:formatCode>General</c:formatCode>
                <c:ptCount val="280"/>
                <c:pt idx="0">
                  <c:v>-8.3158500001445645E-2</c:v>
                </c:pt>
                <c:pt idx="1">
                  <c:v>-9.1730000003735768E-2</c:v>
                </c:pt>
                <c:pt idx="4">
                  <c:v>-8.6459500002092682E-2</c:v>
                </c:pt>
                <c:pt idx="5">
                  <c:v>-7.5667500004783506E-2</c:v>
                </c:pt>
                <c:pt idx="6">
                  <c:v>-8.7873000004037749E-2</c:v>
                </c:pt>
                <c:pt idx="7">
                  <c:v>-9.4638500002474757E-2</c:v>
                </c:pt>
                <c:pt idx="8">
                  <c:v>-9.7525000001041917E-2</c:v>
                </c:pt>
                <c:pt idx="9">
                  <c:v>-8.9775500000541797E-2</c:v>
                </c:pt>
                <c:pt idx="10">
                  <c:v>-9.2867500003194436E-2</c:v>
                </c:pt>
                <c:pt idx="11">
                  <c:v>-9.4936000001325738E-2</c:v>
                </c:pt>
                <c:pt idx="12">
                  <c:v>-9.8004500003298745E-2</c:v>
                </c:pt>
                <c:pt idx="13">
                  <c:v>-9.8186499999428634E-2</c:v>
                </c:pt>
                <c:pt idx="14">
                  <c:v>-8.9871500003937399E-2</c:v>
                </c:pt>
                <c:pt idx="15">
                  <c:v>-8.2414500000595581E-2</c:v>
                </c:pt>
                <c:pt idx="19">
                  <c:v>-7.7672499995969702E-2</c:v>
                </c:pt>
                <c:pt idx="232">
                  <c:v>-5.9480000054463744E-3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3-4B92-BDC9-1AB7A2368B19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2'!$I$21:$I$300</c:f>
              <c:numCache>
                <c:formatCode>General</c:formatCode>
                <c:ptCount val="280"/>
                <c:pt idx="16">
                  <c:v>-7.2219500005303416E-2</c:v>
                </c:pt>
                <c:pt idx="17">
                  <c:v>-7.8218000009655952E-2</c:v>
                </c:pt>
                <c:pt idx="18">
                  <c:v>-7.9629000007116701E-2</c:v>
                </c:pt>
                <c:pt idx="20">
                  <c:v>-7.5602500000968575E-2</c:v>
                </c:pt>
                <c:pt idx="21">
                  <c:v>-8.0013499995402526E-2</c:v>
                </c:pt>
                <c:pt idx="22">
                  <c:v>-7.433100000343984E-2</c:v>
                </c:pt>
                <c:pt idx="23">
                  <c:v>-7.8399500001978595E-2</c:v>
                </c:pt>
                <c:pt idx="24">
                  <c:v>-7.4426999999559484E-2</c:v>
                </c:pt>
                <c:pt idx="25">
                  <c:v>-8.6672000004909933E-2</c:v>
                </c:pt>
                <c:pt idx="26">
                  <c:v>-7.0083000005979557E-2</c:v>
                </c:pt>
                <c:pt idx="27">
                  <c:v>-7.0355500000005122E-2</c:v>
                </c:pt>
                <c:pt idx="28">
                  <c:v>-6.3355500002217013E-2</c:v>
                </c:pt>
                <c:pt idx="29">
                  <c:v>-6.774299999960931E-2</c:v>
                </c:pt>
                <c:pt idx="30">
                  <c:v>-7.2426500009896699E-2</c:v>
                </c:pt>
                <c:pt idx="31">
                  <c:v>-6.9974500009266194E-2</c:v>
                </c:pt>
                <c:pt idx="32">
                  <c:v>-6.5949499999987893E-2</c:v>
                </c:pt>
                <c:pt idx="33">
                  <c:v>-5.7290500000817701E-2</c:v>
                </c:pt>
                <c:pt idx="34">
                  <c:v>-7.6221499999519438E-2</c:v>
                </c:pt>
                <c:pt idx="35">
                  <c:v>-5.5221500006155111E-2</c:v>
                </c:pt>
                <c:pt idx="36">
                  <c:v>-4.922150000493275E-2</c:v>
                </c:pt>
                <c:pt idx="37">
                  <c:v>-4.7018500001286156E-2</c:v>
                </c:pt>
                <c:pt idx="38">
                  <c:v>-4.5045499995467253E-2</c:v>
                </c:pt>
                <c:pt idx="39">
                  <c:v>-5.1183000003220513E-2</c:v>
                </c:pt>
                <c:pt idx="40">
                  <c:v>-5.4004999998142011E-2</c:v>
                </c:pt>
                <c:pt idx="41">
                  <c:v>-5.2004999997734558E-2</c:v>
                </c:pt>
                <c:pt idx="42">
                  <c:v>-5.0004999997327104E-2</c:v>
                </c:pt>
                <c:pt idx="43">
                  <c:v>-4.715800000121817E-2</c:v>
                </c:pt>
                <c:pt idx="44">
                  <c:v>-4.1157999999995809E-2</c:v>
                </c:pt>
                <c:pt idx="45">
                  <c:v>-3.6158000002615154E-2</c:v>
                </c:pt>
                <c:pt idx="46">
                  <c:v>-5.8911499996611383E-2</c:v>
                </c:pt>
                <c:pt idx="47">
                  <c:v>-4.2250999998941552E-2</c:v>
                </c:pt>
                <c:pt idx="48">
                  <c:v>-4.2593499994836748E-2</c:v>
                </c:pt>
                <c:pt idx="49">
                  <c:v>-5.0076999999873806E-2</c:v>
                </c:pt>
                <c:pt idx="50">
                  <c:v>-4.6255500004917849E-2</c:v>
                </c:pt>
                <c:pt idx="51">
                  <c:v>-4.4637000006332528E-2</c:v>
                </c:pt>
                <c:pt idx="52">
                  <c:v>-4.7230000003764872E-2</c:v>
                </c:pt>
                <c:pt idx="53">
                  <c:v>-4.3435500003397465E-2</c:v>
                </c:pt>
                <c:pt idx="54">
                  <c:v>-5.1144000004569534E-2</c:v>
                </c:pt>
                <c:pt idx="55">
                  <c:v>-4.5144000003347173E-2</c:v>
                </c:pt>
                <c:pt idx="56">
                  <c:v>-4.0144000005966518E-2</c:v>
                </c:pt>
                <c:pt idx="57">
                  <c:v>-4.7418000001925975E-2</c:v>
                </c:pt>
                <c:pt idx="58">
                  <c:v>-3.9418000000296161E-2</c:v>
                </c:pt>
                <c:pt idx="59">
                  <c:v>-4.405150000093272E-2</c:v>
                </c:pt>
                <c:pt idx="60">
                  <c:v>-5.4364000003261026E-2</c:v>
                </c:pt>
                <c:pt idx="61">
                  <c:v>-4.8980500003381167E-2</c:v>
                </c:pt>
                <c:pt idx="62">
                  <c:v>-3.7048999998660292E-2</c:v>
                </c:pt>
                <c:pt idx="63">
                  <c:v>-2.8665500001807231E-2</c:v>
                </c:pt>
                <c:pt idx="64">
                  <c:v>-3.294350000214763E-2</c:v>
                </c:pt>
                <c:pt idx="65">
                  <c:v>-4.8705000001064036E-2</c:v>
                </c:pt>
                <c:pt idx="66">
                  <c:v>-3.377349999936996E-2</c:v>
                </c:pt>
                <c:pt idx="67">
                  <c:v>-3.0366500002855901E-2</c:v>
                </c:pt>
                <c:pt idx="68">
                  <c:v>-3.6914500000420958E-2</c:v>
                </c:pt>
                <c:pt idx="69">
                  <c:v>-3.7256999996316154E-2</c:v>
                </c:pt>
                <c:pt idx="70">
                  <c:v>-3.6284499998146202E-2</c:v>
                </c:pt>
                <c:pt idx="71">
                  <c:v>-3.7239500001305714E-2</c:v>
                </c:pt>
                <c:pt idx="72">
                  <c:v>-3.8405999999667984E-2</c:v>
                </c:pt>
                <c:pt idx="73">
                  <c:v>-3.6502000002656132E-2</c:v>
                </c:pt>
                <c:pt idx="74">
                  <c:v>-2.9776000003039371E-2</c:v>
                </c:pt>
                <c:pt idx="75">
                  <c:v>-3.5282999997434672E-2</c:v>
                </c:pt>
                <c:pt idx="76">
                  <c:v>-3.2504500006325543E-2</c:v>
                </c:pt>
                <c:pt idx="77">
                  <c:v>-3.7390999998024199E-2</c:v>
                </c:pt>
                <c:pt idx="78">
                  <c:v>-3.9710000004561152E-2</c:v>
                </c:pt>
                <c:pt idx="79">
                  <c:v>-3.5710000003746245E-2</c:v>
                </c:pt>
                <c:pt idx="80">
                  <c:v>-3.7847000006877352E-2</c:v>
                </c:pt>
                <c:pt idx="81">
                  <c:v>-3.6915500008035451E-2</c:v>
                </c:pt>
                <c:pt idx="82">
                  <c:v>-3.2915500007220544E-2</c:v>
                </c:pt>
                <c:pt idx="83">
                  <c:v>-3.2984000004944392E-2</c:v>
                </c:pt>
                <c:pt idx="84">
                  <c:v>-3.1984000008378644E-2</c:v>
                </c:pt>
                <c:pt idx="85">
                  <c:v>-3.6007499998959247E-2</c:v>
                </c:pt>
                <c:pt idx="86">
                  <c:v>-3.3007500001986045E-2</c:v>
                </c:pt>
                <c:pt idx="87">
                  <c:v>-3.0007499997736886E-2</c:v>
                </c:pt>
                <c:pt idx="88">
                  <c:v>-3.4258000006957445E-2</c:v>
                </c:pt>
                <c:pt idx="89">
                  <c:v>-2.9395000005024485E-2</c:v>
                </c:pt>
                <c:pt idx="90">
                  <c:v>-3.4818000000086613E-2</c:v>
                </c:pt>
                <c:pt idx="91">
                  <c:v>-3.2571500007179566E-2</c:v>
                </c:pt>
                <c:pt idx="92">
                  <c:v>-3.9640000002691522E-2</c:v>
                </c:pt>
                <c:pt idx="93">
                  <c:v>-3.898250000202097E-2</c:v>
                </c:pt>
                <c:pt idx="94">
                  <c:v>-3.5256500006653368E-2</c:v>
                </c:pt>
                <c:pt idx="95">
                  <c:v>-3.3256500006245915E-2</c:v>
                </c:pt>
                <c:pt idx="96">
                  <c:v>-3.7462000007508323E-2</c:v>
                </c:pt>
                <c:pt idx="97">
                  <c:v>-3.1352500001958106E-2</c:v>
                </c:pt>
                <c:pt idx="98">
                  <c:v>-3.355800000281306E-2</c:v>
                </c:pt>
                <c:pt idx="99">
                  <c:v>-2.9558000001998153E-2</c:v>
                </c:pt>
                <c:pt idx="100">
                  <c:v>-3.0832000004011206E-2</c:v>
                </c:pt>
                <c:pt idx="101">
                  <c:v>-4.4026000003213994E-2</c:v>
                </c:pt>
                <c:pt idx="102">
                  <c:v>-3.364250000595348E-2</c:v>
                </c:pt>
                <c:pt idx="103">
                  <c:v>-2.6597500007483177E-2</c:v>
                </c:pt>
                <c:pt idx="104">
                  <c:v>-3.4259000000020023E-2</c:v>
                </c:pt>
                <c:pt idx="105">
                  <c:v>-4.0214000000560191E-2</c:v>
                </c:pt>
                <c:pt idx="106">
                  <c:v>0</c:v>
                </c:pt>
                <c:pt idx="107">
                  <c:v>-3.0670000000100117E-2</c:v>
                </c:pt>
                <c:pt idx="108">
                  <c:v>-2.8709500002150889E-2</c:v>
                </c:pt>
                <c:pt idx="109">
                  <c:v>-3.398350000497885E-2</c:v>
                </c:pt>
                <c:pt idx="110">
                  <c:v>-2.8052000001480337E-2</c:v>
                </c:pt>
                <c:pt idx="111">
                  <c:v>-3.146299999934854E-2</c:v>
                </c:pt>
                <c:pt idx="112">
                  <c:v>-3.0463000002782792E-2</c:v>
                </c:pt>
                <c:pt idx="113">
                  <c:v>-3.0600000005506445E-2</c:v>
                </c:pt>
                <c:pt idx="114">
                  <c:v>-2.907950000371784E-2</c:v>
                </c:pt>
                <c:pt idx="115">
                  <c:v>-3.3845000005385373E-2</c:v>
                </c:pt>
                <c:pt idx="116">
                  <c:v>-2.8982000003452413E-2</c:v>
                </c:pt>
                <c:pt idx="117">
                  <c:v>-3.3324500000162516E-2</c:v>
                </c:pt>
                <c:pt idx="118">
                  <c:v>-3.3324500000162516E-2</c:v>
                </c:pt>
                <c:pt idx="119">
                  <c:v>-2.5324500005808659E-2</c:v>
                </c:pt>
                <c:pt idx="120">
                  <c:v>-2.1780499999294989E-2</c:v>
                </c:pt>
                <c:pt idx="121">
                  <c:v>-4.1667000004963484E-2</c:v>
                </c:pt>
                <c:pt idx="122">
                  <c:v>-4.3123000003106426E-2</c:v>
                </c:pt>
                <c:pt idx="123">
                  <c:v>-3.212300000450341E-2</c:v>
                </c:pt>
                <c:pt idx="124">
                  <c:v>-3.6191500003042165E-2</c:v>
                </c:pt>
                <c:pt idx="125">
                  <c:v>-3.6078000004636124E-2</c:v>
                </c:pt>
                <c:pt idx="126">
                  <c:v>-2.7077999999164604E-2</c:v>
                </c:pt>
                <c:pt idx="127">
                  <c:v>-2.507799999875715E-2</c:v>
                </c:pt>
                <c:pt idx="128">
                  <c:v>-3.2533999998122454E-2</c:v>
                </c:pt>
                <c:pt idx="129">
                  <c:v>-3.1739500002004206E-2</c:v>
                </c:pt>
                <c:pt idx="130">
                  <c:v>-3.3626000004005618E-2</c:v>
                </c:pt>
                <c:pt idx="131">
                  <c:v>-3.7505000000237487E-2</c:v>
                </c:pt>
                <c:pt idx="132">
                  <c:v>-3.0505000002449378E-2</c:v>
                </c:pt>
                <c:pt idx="133">
                  <c:v>-3.5847500003001187E-2</c:v>
                </c:pt>
                <c:pt idx="134">
                  <c:v>-3.5939500005042646E-2</c:v>
                </c:pt>
                <c:pt idx="135">
                  <c:v>-3.5190000002330635E-2</c:v>
                </c:pt>
                <c:pt idx="136">
                  <c:v>-3.5190000002330635E-2</c:v>
                </c:pt>
                <c:pt idx="137">
                  <c:v>-3.4189999998488929E-2</c:v>
                </c:pt>
                <c:pt idx="138">
                  <c:v>-3.3190000001923181E-2</c:v>
                </c:pt>
                <c:pt idx="139">
                  <c:v>-2.8258500002266373E-2</c:v>
                </c:pt>
                <c:pt idx="140">
                  <c:v>-3.0487500000162981E-2</c:v>
                </c:pt>
                <c:pt idx="141">
                  <c:v>-3.294350000214763E-2</c:v>
                </c:pt>
                <c:pt idx="142">
                  <c:v>-3.198300000076415E-2</c:v>
                </c:pt>
                <c:pt idx="143">
                  <c:v>-2.9051500001514796E-2</c:v>
                </c:pt>
                <c:pt idx="144">
                  <c:v>-3.0507499999657739E-2</c:v>
                </c:pt>
                <c:pt idx="145">
                  <c:v>-2.5530999999318738E-2</c:v>
                </c:pt>
                <c:pt idx="146">
                  <c:v>-3.1942000001436099E-2</c:v>
                </c:pt>
                <c:pt idx="147">
                  <c:v>-3.23530000023311E-2</c:v>
                </c:pt>
                <c:pt idx="148">
                  <c:v>-2.635300000110874E-2</c:v>
                </c:pt>
                <c:pt idx="149">
                  <c:v>-2.8809000003093388E-2</c:v>
                </c:pt>
                <c:pt idx="150">
                  <c:v>-3.2191000005695969E-2</c:v>
                </c:pt>
                <c:pt idx="151">
                  <c:v>-2.9191000008722767E-2</c:v>
                </c:pt>
                <c:pt idx="152">
                  <c:v>-1.7191000006278045E-2</c:v>
                </c:pt>
                <c:pt idx="153">
                  <c:v>-3.0807500006631017E-2</c:v>
                </c:pt>
                <c:pt idx="154">
                  <c:v>-2.3492500004067551E-2</c:v>
                </c:pt>
                <c:pt idx="155">
                  <c:v>-2.9121000006853137E-2</c:v>
                </c:pt>
                <c:pt idx="156">
                  <c:v>-2.971399999660207E-2</c:v>
                </c:pt>
                <c:pt idx="157">
                  <c:v>-2.4669000005815178E-2</c:v>
                </c:pt>
                <c:pt idx="159">
                  <c:v>-1.394300000538351E-2</c:v>
                </c:pt>
                <c:pt idx="160">
                  <c:v>-2.6080000003275927E-2</c:v>
                </c:pt>
                <c:pt idx="161">
                  <c:v>-2.5262000002840068E-2</c:v>
                </c:pt>
                <c:pt idx="162">
                  <c:v>-2.2575499999220483E-2</c:v>
                </c:pt>
                <c:pt idx="163">
                  <c:v>-1.9918000005418435E-2</c:v>
                </c:pt>
                <c:pt idx="164">
                  <c:v>-3.5804500002996065E-2</c:v>
                </c:pt>
                <c:pt idx="165">
                  <c:v>-3.2804500006022863E-2</c:v>
                </c:pt>
                <c:pt idx="166">
                  <c:v>-2.7986500004772097E-2</c:v>
                </c:pt>
                <c:pt idx="167">
                  <c:v>-3.6055000004125759E-2</c:v>
                </c:pt>
                <c:pt idx="168">
                  <c:v>-1.8151000003854278E-2</c:v>
                </c:pt>
                <c:pt idx="169">
                  <c:v>-2.2356500005116686E-2</c:v>
                </c:pt>
                <c:pt idx="170">
                  <c:v>-3.8425000006100163E-2</c:v>
                </c:pt>
                <c:pt idx="171">
                  <c:v>-2.5259000001824461E-2</c:v>
                </c:pt>
                <c:pt idx="172">
                  <c:v>-1.4645000002929009E-2</c:v>
                </c:pt>
                <c:pt idx="173">
                  <c:v>-2.0713500001875218E-2</c:v>
                </c:pt>
                <c:pt idx="174">
                  <c:v>-2.3850500001572073E-2</c:v>
                </c:pt>
                <c:pt idx="175">
                  <c:v>-2.3056000005453825E-2</c:v>
                </c:pt>
                <c:pt idx="176">
                  <c:v>-2.0056000001204666E-2</c:v>
                </c:pt>
                <c:pt idx="177">
                  <c:v>-1.7056000004231464E-2</c:v>
                </c:pt>
                <c:pt idx="178">
                  <c:v>-1.7056000004231464E-2</c:v>
                </c:pt>
                <c:pt idx="179">
                  <c:v>-1.505600000382401E-2</c:v>
                </c:pt>
                <c:pt idx="180">
                  <c:v>-1.8193000003520865E-2</c:v>
                </c:pt>
                <c:pt idx="181">
                  <c:v>-3.2467000004544389E-2</c:v>
                </c:pt>
                <c:pt idx="182">
                  <c:v>-2.3764500001561828E-2</c:v>
                </c:pt>
                <c:pt idx="183">
                  <c:v>-1.9917500001611188E-2</c:v>
                </c:pt>
                <c:pt idx="184">
                  <c:v>-2.1191500003624242E-2</c:v>
                </c:pt>
                <c:pt idx="185">
                  <c:v>-2.1191500003624242E-2</c:v>
                </c:pt>
                <c:pt idx="186">
                  <c:v>-1.9191500003216788E-2</c:v>
                </c:pt>
                <c:pt idx="187">
                  <c:v>-1.9397000003664289E-2</c:v>
                </c:pt>
                <c:pt idx="188">
                  <c:v>-1.173949999792967E-2</c:v>
                </c:pt>
                <c:pt idx="189">
                  <c:v>-2.4150500001269393E-2</c:v>
                </c:pt>
                <c:pt idx="190">
                  <c:v>-2.0287500003178138E-2</c:v>
                </c:pt>
                <c:pt idx="191">
                  <c:v>-3.738349999912316E-2</c:v>
                </c:pt>
                <c:pt idx="192">
                  <c:v>-2.6326999999582767E-2</c:v>
                </c:pt>
                <c:pt idx="193">
                  <c:v>-3.5737999998673331E-2</c:v>
                </c:pt>
                <c:pt idx="194">
                  <c:v>-3.0738000001292676E-2</c:v>
                </c:pt>
                <c:pt idx="195">
                  <c:v>-2.3738000003504567E-2</c:v>
                </c:pt>
                <c:pt idx="196">
                  <c:v>-1.4988499999162741E-2</c:v>
                </c:pt>
                <c:pt idx="197">
                  <c:v>-2.901199999905657E-2</c:v>
                </c:pt>
                <c:pt idx="198">
                  <c:v>-2.4673499996424653E-2</c:v>
                </c:pt>
                <c:pt idx="199">
                  <c:v>-1.9427000006544404E-2</c:v>
                </c:pt>
                <c:pt idx="200">
                  <c:v>-2.1507500001462176E-2</c:v>
                </c:pt>
                <c:pt idx="201">
                  <c:v>-2.6534999997238629E-2</c:v>
                </c:pt>
                <c:pt idx="202">
                  <c:v>-2.6534999997238629E-2</c:v>
                </c:pt>
                <c:pt idx="203">
                  <c:v>-2.5535000000672881E-2</c:v>
                </c:pt>
                <c:pt idx="204">
                  <c:v>-1.8534999995608814E-2</c:v>
                </c:pt>
                <c:pt idx="205">
                  <c:v>-3.5603500000433996E-2</c:v>
                </c:pt>
                <c:pt idx="206">
                  <c:v>-2.7603499998804182E-2</c:v>
                </c:pt>
                <c:pt idx="207">
                  <c:v>-2.460350000183098E-2</c:v>
                </c:pt>
                <c:pt idx="208">
                  <c:v>-2.1603499997581821E-2</c:v>
                </c:pt>
                <c:pt idx="209">
                  <c:v>-1.9603499997174367E-2</c:v>
                </c:pt>
                <c:pt idx="210">
                  <c:v>-1.3606000007712282E-2</c:v>
                </c:pt>
                <c:pt idx="211">
                  <c:v>-1.1193499994988088E-2</c:v>
                </c:pt>
                <c:pt idx="212">
                  <c:v>-1.9061999999394175E-2</c:v>
                </c:pt>
                <c:pt idx="213">
                  <c:v>-1.8230500005302019E-2</c:v>
                </c:pt>
                <c:pt idx="214">
                  <c:v>-1.7530500001157634E-2</c:v>
                </c:pt>
                <c:pt idx="215">
                  <c:v>-1.1230500007513911E-2</c:v>
                </c:pt>
                <c:pt idx="216">
                  <c:v>-1.1230500007513911E-2</c:v>
                </c:pt>
                <c:pt idx="217">
                  <c:v>-7.7305000013438985E-3</c:v>
                </c:pt>
                <c:pt idx="218">
                  <c:v>5.6949999270727858E-4</c:v>
                </c:pt>
                <c:pt idx="219">
                  <c:v>-2.4299000004248228E-2</c:v>
                </c:pt>
                <c:pt idx="220">
                  <c:v>-2.0199000005959533E-2</c:v>
                </c:pt>
                <c:pt idx="221">
                  <c:v>-7.6990000015939586E-3</c:v>
                </c:pt>
                <c:pt idx="222">
                  <c:v>-1.0604500006593298E-2</c:v>
                </c:pt>
                <c:pt idx="224">
                  <c:v>-1.542650000192225E-2</c:v>
                </c:pt>
                <c:pt idx="225">
                  <c:v>-1.5769000005093403E-2</c:v>
                </c:pt>
                <c:pt idx="226">
                  <c:v>-1.9603000000643078E-2</c:v>
                </c:pt>
                <c:pt idx="227">
                  <c:v>-2.9905000046710484E-3</c:v>
                </c:pt>
                <c:pt idx="228">
                  <c:v>-6.0700000176439062E-4</c:v>
                </c:pt>
                <c:pt idx="229">
                  <c:v>-1.4372500001627486E-2</c:v>
                </c:pt>
                <c:pt idx="233">
                  <c:v>-1.2290500002563931E-2</c:v>
                </c:pt>
                <c:pt idx="234">
                  <c:v>-1.3386500002525281E-2</c:v>
                </c:pt>
                <c:pt idx="235">
                  <c:v>-1.686100000370061E-2</c:v>
                </c:pt>
                <c:pt idx="237">
                  <c:v>-1.5396499999042135E-2</c:v>
                </c:pt>
                <c:pt idx="238">
                  <c:v>-9.1964999955962412E-3</c:v>
                </c:pt>
                <c:pt idx="239">
                  <c:v>-9.1964999955962412E-3</c:v>
                </c:pt>
                <c:pt idx="240">
                  <c:v>-7.7965000018593855E-3</c:v>
                </c:pt>
                <c:pt idx="242">
                  <c:v>-4.9964999998337589E-3</c:v>
                </c:pt>
                <c:pt idx="243">
                  <c:v>-3.5964999988209456E-3</c:v>
                </c:pt>
                <c:pt idx="244">
                  <c:v>-2.8965000019525178E-3</c:v>
                </c:pt>
                <c:pt idx="245">
                  <c:v>-2.8965000019525178E-3</c:v>
                </c:pt>
                <c:pt idx="246">
                  <c:v>1.9035000004805624E-3</c:v>
                </c:pt>
                <c:pt idx="248">
                  <c:v>-1.2360999993688893E-2</c:v>
                </c:pt>
                <c:pt idx="250">
                  <c:v>-9.700000002339948E-3</c:v>
                </c:pt>
                <c:pt idx="254">
                  <c:v>-9.8135000007459894E-3</c:v>
                </c:pt>
                <c:pt idx="255">
                  <c:v>-1.3055000003078021E-2</c:v>
                </c:pt>
                <c:pt idx="256">
                  <c:v>-1.2365000002318993E-2</c:v>
                </c:pt>
                <c:pt idx="257">
                  <c:v>-9.5849999997881241E-3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3-4B92-BDC9-1AB7A2368B19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2'!$J$21:$J$300</c:f>
              <c:numCache>
                <c:formatCode>General</c:formatCode>
                <c:ptCount val="280"/>
                <c:pt idx="223">
                  <c:v>-1.5358000004198402E-2</c:v>
                </c:pt>
                <c:pt idx="230">
                  <c:v>5.7315000012749806E-3</c:v>
                </c:pt>
                <c:pt idx="231">
                  <c:v>-1.4948000003641937E-2</c:v>
                </c:pt>
                <c:pt idx="236">
                  <c:v>-1.6202499995415565E-2</c:v>
                </c:pt>
                <c:pt idx="262">
                  <c:v>-6.7780000026687048E-3</c:v>
                </c:pt>
                <c:pt idx="272">
                  <c:v>2.3684999978286214E-3</c:v>
                </c:pt>
                <c:pt idx="273">
                  <c:v>8.0322499998146668E-3</c:v>
                </c:pt>
                <c:pt idx="274">
                  <c:v>3.408500000659842E-3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3-4B92-BDC9-1AB7A2368B19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2'!$K$21:$K$300</c:f>
              <c:numCache>
                <c:formatCode>General</c:formatCode>
                <c:ptCount val="280"/>
                <c:pt idx="241">
                  <c:v>-6.3965000008465722E-3</c:v>
                </c:pt>
                <c:pt idx="247">
                  <c:v>-1.0944499998004176E-2</c:v>
                </c:pt>
                <c:pt idx="249">
                  <c:v>-1.1499499996716622E-2</c:v>
                </c:pt>
                <c:pt idx="251">
                  <c:v>-1.30840000056196E-2</c:v>
                </c:pt>
                <c:pt idx="252">
                  <c:v>-1.0143000006792136E-2</c:v>
                </c:pt>
                <c:pt idx="253">
                  <c:v>-9.6885000020847656E-3</c:v>
                </c:pt>
                <c:pt idx="258">
                  <c:v>-9.0705000038724393E-3</c:v>
                </c:pt>
                <c:pt idx="259">
                  <c:v>-8.3004999978584237E-3</c:v>
                </c:pt>
                <c:pt idx="260">
                  <c:v>-1.5231500001391396E-2</c:v>
                </c:pt>
                <c:pt idx="261">
                  <c:v>-8.5614999989047647E-3</c:v>
                </c:pt>
                <c:pt idx="263">
                  <c:v>-5.437500003608875E-3</c:v>
                </c:pt>
                <c:pt idx="264">
                  <c:v>1.1249999806750566E-4</c:v>
                </c:pt>
                <c:pt idx="265">
                  <c:v>1.5409999978146516E-3</c:v>
                </c:pt>
                <c:pt idx="266">
                  <c:v>2.0715749997179955E-2</c:v>
                </c:pt>
                <c:pt idx="267">
                  <c:v>1.0987749999912921E-2</c:v>
                </c:pt>
                <c:pt idx="268">
                  <c:v>3.0025000014575198E-3</c:v>
                </c:pt>
                <c:pt idx="269">
                  <c:v>1.460999992559664E-3</c:v>
                </c:pt>
                <c:pt idx="270">
                  <c:v>4.8357499981648289E-3</c:v>
                </c:pt>
                <c:pt idx="271">
                  <c:v>2.0769999973708764E-3</c:v>
                </c:pt>
                <c:pt idx="275">
                  <c:v>2.619250000861939E-3</c:v>
                </c:pt>
                <c:pt idx="276">
                  <c:v>2.8192500030854717E-3</c:v>
                </c:pt>
                <c:pt idx="277">
                  <c:v>2.9192500005592592E-3</c:v>
                </c:pt>
                <c:pt idx="278">
                  <c:v>3.9815981290303171E-3</c:v>
                </c:pt>
                <c:pt idx="279">
                  <c:v>3.4016490826616064E-3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3-4B92-BDC9-1AB7A2368B19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2'!$L$21:$L$300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33-4B92-BDC9-1AB7A2368B1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2'!$M$21:$M$300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33-4B92-BDC9-1AB7A2368B1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2'!$N$21:$N$300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3-4B92-BDC9-1AB7A2368B19}"/>
            </c:ext>
          </c:extLst>
        </c:ser>
        <c:ser>
          <c:idx val="7"/>
          <c:order val="7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2'!$U$21:$U$300</c:f>
              <c:numCache>
                <c:formatCode>General</c:formatCode>
                <c:ptCount val="280"/>
                <c:pt idx="2">
                  <c:v>-0.15559550000034506</c:v>
                </c:pt>
                <c:pt idx="3">
                  <c:v>-0.11920900000404799</c:v>
                </c:pt>
                <c:pt idx="158">
                  <c:v>-8.7450000864919275E-4</c:v>
                </c:pt>
                <c:pt idx="266">
                  <c:v>2.0715749997179955E-2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3-4B92-BDC9-1AB7A2368B19}"/>
            </c:ext>
          </c:extLst>
        </c:ser>
        <c:ser>
          <c:idx val="8"/>
          <c:order val="8"/>
          <c:tx>
            <c:strRef>
              <c:f>'Active 2'!$O$20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2'!$O$21:$O$300</c:f>
              <c:numCache>
                <c:formatCode>General</c:formatCode>
                <c:ptCount val="280"/>
                <c:pt idx="0">
                  <c:v>-9.1342034313482715E-2</c:v>
                </c:pt>
                <c:pt idx="1">
                  <c:v>-9.1182077973064837E-2</c:v>
                </c:pt>
                <c:pt idx="2">
                  <c:v>-8.9996648107776175E-2</c:v>
                </c:pt>
                <c:pt idx="3">
                  <c:v>-8.7812038910562121E-2</c:v>
                </c:pt>
                <c:pt idx="4">
                  <c:v>-8.7787935900362171E-2</c:v>
                </c:pt>
                <c:pt idx="5">
                  <c:v>-8.6525814638982734E-2</c:v>
                </c:pt>
                <c:pt idx="6">
                  <c:v>-8.6479799801328278E-2</c:v>
                </c:pt>
                <c:pt idx="7">
                  <c:v>-8.5732606485129689E-2</c:v>
                </c:pt>
                <c:pt idx="8">
                  <c:v>-8.5726032936893348E-2</c:v>
                </c:pt>
                <c:pt idx="9">
                  <c:v>-8.5701929926693385E-2</c:v>
                </c:pt>
                <c:pt idx="10">
                  <c:v>-8.5649341540802573E-2</c:v>
                </c:pt>
                <c:pt idx="11">
                  <c:v>-8.5634003261584421E-2</c:v>
                </c:pt>
                <c:pt idx="12">
                  <c:v>-8.5618664982366269E-2</c:v>
                </c:pt>
                <c:pt idx="13">
                  <c:v>-8.5609900251384471E-2</c:v>
                </c:pt>
                <c:pt idx="14">
                  <c:v>-8.5456517459202949E-2</c:v>
                </c:pt>
                <c:pt idx="15">
                  <c:v>-7.4618927600205276E-2</c:v>
                </c:pt>
                <c:pt idx="16">
                  <c:v>-6.8680822360034685E-2</c:v>
                </c:pt>
                <c:pt idx="17">
                  <c:v>-6.7657540017909357E-2</c:v>
                </c:pt>
                <c:pt idx="18">
                  <c:v>-6.7565510342600429E-2</c:v>
                </c:pt>
                <c:pt idx="19">
                  <c:v>-6.6564139827929608E-2</c:v>
                </c:pt>
                <c:pt idx="20">
                  <c:v>-6.5556195765022418E-2</c:v>
                </c:pt>
                <c:pt idx="21">
                  <c:v>-6.5464166089713505E-2</c:v>
                </c:pt>
                <c:pt idx="22">
                  <c:v>-6.4401442458170061E-2</c:v>
                </c:pt>
                <c:pt idx="23">
                  <c:v>-6.4386104178951908E-2</c:v>
                </c:pt>
                <c:pt idx="24">
                  <c:v>-6.4156029990679611E-2</c:v>
                </c:pt>
                <c:pt idx="25">
                  <c:v>-6.3301468719953957E-2</c:v>
                </c:pt>
                <c:pt idx="26">
                  <c:v>-6.3209439044645044E-2</c:v>
                </c:pt>
                <c:pt idx="27">
                  <c:v>-6.2124803585647093E-2</c:v>
                </c:pt>
                <c:pt idx="28">
                  <c:v>-6.2124803585647093E-2</c:v>
                </c:pt>
                <c:pt idx="29">
                  <c:v>-6.2070024017010839E-2</c:v>
                </c:pt>
                <c:pt idx="30">
                  <c:v>-6.0893358882703974E-2</c:v>
                </c:pt>
                <c:pt idx="31">
                  <c:v>-6.0770652648958742E-2</c:v>
                </c:pt>
                <c:pt idx="32">
                  <c:v>-5.9784620413506073E-2</c:v>
                </c:pt>
                <c:pt idx="33">
                  <c:v>-5.868464667528997E-2</c:v>
                </c:pt>
                <c:pt idx="34">
                  <c:v>-5.5437313846532485E-2</c:v>
                </c:pt>
                <c:pt idx="35">
                  <c:v>-5.5437313846532485E-2</c:v>
                </c:pt>
                <c:pt idx="36">
                  <c:v>-5.5437313846532485E-2</c:v>
                </c:pt>
                <c:pt idx="37">
                  <c:v>-5.4267222260461961E-2</c:v>
                </c:pt>
                <c:pt idx="38">
                  <c:v>-5.0774476964214027E-2</c:v>
                </c:pt>
                <c:pt idx="39">
                  <c:v>-4.5241740531951777E-2</c:v>
                </c:pt>
                <c:pt idx="40">
                  <c:v>-4.5057681181333936E-2</c:v>
                </c:pt>
                <c:pt idx="41">
                  <c:v>-4.5057681181333936E-2</c:v>
                </c:pt>
                <c:pt idx="42">
                  <c:v>-4.5057681181333936E-2</c:v>
                </c:pt>
                <c:pt idx="43">
                  <c:v>-4.4255708296499094E-2</c:v>
                </c:pt>
                <c:pt idx="44">
                  <c:v>-4.4255708296499094E-2</c:v>
                </c:pt>
                <c:pt idx="45">
                  <c:v>-4.4255708296499094E-2</c:v>
                </c:pt>
                <c:pt idx="46">
                  <c:v>-4.4086987225099419E-2</c:v>
                </c:pt>
                <c:pt idx="47">
                  <c:v>-4.1963731144757974E-2</c:v>
                </c:pt>
                <c:pt idx="48">
                  <c:v>-4.1887039748667212E-2</c:v>
                </c:pt>
                <c:pt idx="49">
                  <c:v>-4.1586847712540509E-2</c:v>
                </c:pt>
                <c:pt idx="50">
                  <c:v>-4.1527685778413342E-2</c:v>
                </c:pt>
                <c:pt idx="51">
                  <c:v>-4.0885669233996377E-2</c:v>
                </c:pt>
                <c:pt idx="52">
                  <c:v>-4.0784874827705667E-2</c:v>
                </c:pt>
                <c:pt idx="53">
                  <c:v>-4.073885999005121E-2</c:v>
                </c:pt>
                <c:pt idx="54">
                  <c:v>-4.0548227091197014E-2</c:v>
                </c:pt>
                <c:pt idx="55">
                  <c:v>-4.0548227091197014E-2</c:v>
                </c:pt>
                <c:pt idx="56">
                  <c:v>-4.0548227091197014E-2</c:v>
                </c:pt>
                <c:pt idx="57">
                  <c:v>-4.0486873974324405E-2</c:v>
                </c:pt>
                <c:pt idx="58">
                  <c:v>-4.0486873974324405E-2</c:v>
                </c:pt>
                <c:pt idx="59">
                  <c:v>-4.0405800212742746E-2</c:v>
                </c:pt>
                <c:pt idx="60">
                  <c:v>-3.8707633585018678E-2</c:v>
                </c:pt>
                <c:pt idx="61">
                  <c:v>-3.8569589072055308E-2</c:v>
                </c:pt>
                <c:pt idx="62">
                  <c:v>-3.8554250792837155E-2</c:v>
                </c:pt>
                <c:pt idx="63">
                  <c:v>-3.8416206279873785E-2</c:v>
                </c:pt>
                <c:pt idx="64">
                  <c:v>-3.8162029081401538E-2</c:v>
                </c:pt>
                <c:pt idx="65">
                  <c:v>-3.7607659846802588E-2</c:v>
                </c:pt>
                <c:pt idx="66">
                  <c:v>-3.7592321567584436E-2</c:v>
                </c:pt>
                <c:pt idx="67">
                  <c:v>-3.7491527161293711E-2</c:v>
                </c:pt>
                <c:pt idx="68">
                  <c:v>-3.7368820927548493E-2</c:v>
                </c:pt>
                <c:pt idx="69">
                  <c:v>-3.7292129531457732E-2</c:v>
                </c:pt>
                <c:pt idx="70">
                  <c:v>-3.7062055343185435E-2</c:v>
                </c:pt>
                <c:pt idx="71">
                  <c:v>-3.7040143515730928E-2</c:v>
                </c:pt>
                <c:pt idx="72">
                  <c:v>-3.6682980728222514E-2</c:v>
                </c:pt>
                <c:pt idx="73">
                  <c:v>-3.6437568260732064E-2</c:v>
                </c:pt>
                <c:pt idx="74">
                  <c:v>-3.6376215143859456E-2</c:v>
                </c:pt>
                <c:pt idx="75">
                  <c:v>-3.6038773001060093E-2</c:v>
                </c:pt>
                <c:pt idx="76">
                  <c:v>-3.5221461837007098E-2</c:v>
                </c:pt>
                <c:pt idx="77">
                  <c:v>-3.5214888288770743E-2</c:v>
                </c:pt>
                <c:pt idx="78">
                  <c:v>-3.5175446999352641E-2</c:v>
                </c:pt>
                <c:pt idx="79">
                  <c:v>-3.5175446999352641E-2</c:v>
                </c:pt>
                <c:pt idx="80">
                  <c:v>-3.5144770440916337E-2</c:v>
                </c:pt>
                <c:pt idx="81">
                  <c:v>-3.5129432161698185E-2</c:v>
                </c:pt>
                <c:pt idx="82">
                  <c:v>-3.5129432161698185E-2</c:v>
                </c:pt>
                <c:pt idx="83">
                  <c:v>-3.5114093882480032E-2</c:v>
                </c:pt>
                <c:pt idx="84">
                  <c:v>-3.5114093882480032E-2</c:v>
                </c:pt>
                <c:pt idx="85">
                  <c:v>-3.5076843775807373E-2</c:v>
                </c:pt>
                <c:pt idx="86">
                  <c:v>-3.5076843775807373E-2</c:v>
                </c:pt>
                <c:pt idx="87">
                  <c:v>-3.5076843775807373E-2</c:v>
                </c:pt>
                <c:pt idx="88">
                  <c:v>-3.5052740765607424E-2</c:v>
                </c:pt>
                <c:pt idx="89">
                  <c:v>-3.5022064207171119E-2</c:v>
                </c:pt>
                <c:pt idx="90">
                  <c:v>-3.4351562287063292E-2</c:v>
                </c:pt>
                <c:pt idx="91">
                  <c:v>-3.4182841215663604E-2</c:v>
                </c:pt>
                <c:pt idx="92">
                  <c:v>-3.4167502936445451E-2</c:v>
                </c:pt>
                <c:pt idx="93">
                  <c:v>-3.409081154035469E-2</c:v>
                </c:pt>
                <c:pt idx="94">
                  <c:v>-3.4029458423482081E-2</c:v>
                </c:pt>
                <c:pt idx="95">
                  <c:v>-3.4029458423482081E-2</c:v>
                </c:pt>
                <c:pt idx="96">
                  <c:v>-3.3983443585827625E-2</c:v>
                </c:pt>
                <c:pt idx="97">
                  <c:v>-3.3784045955991632E-2</c:v>
                </c:pt>
                <c:pt idx="98">
                  <c:v>-3.3738031118337175E-2</c:v>
                </c:pt>
                <c:pt idx="99">
                  <c:v>-3.3738031118337175E-2</c:v>
                </c:pt>
                <c:pt idx="100">
                  <c:v>-3.3676678001464566E-2</c:v>
                </c:pt>
                <c:pt idx="101">
                  <c:v>-3.3089441025683855E-2</c:v>
                </c:pt>
                <c:pt idx="102">
                  <c:v>-3.2951396512720485E-2</c:v>
                </c:pt>
                <c:pt idx="103">
                  <c:v>-3.2929484685265978E-2</c:v>
                </c:pt>
                <c:pt idx="104">
                  <c:v>-3.2813351999757115E-2</c:v>
                </c:pt>
                <c:pt idx="105">
                  <c:v>-3.2791440172302608E-2</c:v>
                </c:pt>
                <c:pt idx="106">
                  <c:v>-3.2767337162102658E-2</c:v>
                </c:pt>
                <c:pt idx="107">
                  <c:v>-3.2721322324448188E-2</c:v>
                </c:pt>
                <c:pt idx="108">
                  <c:v>-3.191277589137699E-2</c:v>
                </c:pt>
                <c:pt idx="109">
                  <c:v>-3.1851422774504382E-2</c:v>
                </c:pt>
                <c:pt idx="110">
                  <c:v>-3.1836084495286229E-2</c:v>
                </c:pt>
                <c:pt idx="111">
                  <c:v>-3.1744054819977316E-2</c:v>
                </c:pt>
                <c:pt idx="112">
                  <c:v>-3.1744054819977316E-2</c:v>
                </c:pt>
                <c:pt idx="113">
                  <c:v>-3.1713378261541011E-2</c:v>
                </c:pt>
                <c:pt idx="114">
                  <c:v>-3.1606010307013946E-2</c:v>
                </c:pt>
                <c:pt idx="115">
                  <c:v>-3.0858816990815354E-2</c:v>
                </c:pt>
                <c:pt idx="116">
                  <c:v>-3.082814043237905E-2</c:v>
                </c:pt>
                <c:pt idx="117">
                  <c:v>-3.0751449036288282E-2</c:v>
                </c:pt>
                <c:pt idx="118">
                  <c:v>-3.0751449036288282E-2</c:v>
                </c:pt>
                <c:pt idx="119">
                  <c:v>-3.0751449036288282E-2</c:v>
                </c:pt>
                <c:pt idx="120">
                  <c:v>-3.0681331188433875E-2</c:v>
                </c:pt>
                <c:pt idx="121">
                  <c:v>-3.067475764019752E-2</c:v>
                </c:pt>
                <c:pt idx="122">
                  <c:v>-3.0604639792343107E-2</c:v>
                </c:pt>
                <c:pt idx="123">
                  <c:v>-3.0604639792343107E-2</c:v>
                </c:pt>
                <c:pt idx="124">
                  <c:v>-3.0589301513124955E-2</c:v>
                </c:pt>
                <c:pt idx="125">
                  <c:v>-3.0582727964888607E-2</c:v>
                </c:pt>
                <c:pt idx="126">
                  <c:v>-3.0582727964888607E-2</c:v>
                </c:pt>
                <c:pt idx="127">
                  <c:v>-3.0582727964888607E-2</c:v>
                </c:pt>
                <c:pt idx="128">
                  <c:v>-3.0512610117034194E-2</c:v>
                </c:pt>
                <c:pt idx="129">
                  <c:v>-3.046659527937973E-2</c:v>
                </c:pt>
                <c:pt idx="130">
                  <c:v>-3.0460021731143382E-2</c:v>
                </c:pt>
                <c:pt idx="131">
                  <c:v>-2.9719401963181149E-2</c:v>
                </c:pt>
                <c:pt idx="132">
                  <c:v>-2.9719401963181149E-2</c:v>
                </c:pt>
                <c:pt idx="133">
                  <c:v>-2.9642710567090381E-2</c:v>
                </c:pt>
                <c:pt idx="134">
                  <c:v>-2.9590122181199576E-2</c:v>
                </c:pt>
                <c:pt idx="135">
                  <c:v>-2.956601917099962E-2</c:v>
                </c:pt>
                <c:pt idx="136">
                  <c:v>-2.956601917099962E-2</c:v>
                </c:pt>
                <c:pt idx="137">
                  <c:v>-2.956601917099962E-2</c:v>
                </c:pt>
                <c:pt idx="138">
                  <c:v>-2.956601917099962E-2</c:v>
                </c:pt>
                <c:pt idx="139">
                  <c:v>-2.9550680891781467E-2</c:v>
                </c:pt>
                <c:pt idx="140">
                  <c:v>-2.9467415947454351E-2</c:v>
                </c:pt>
                <c:pt idx="141">
                  <c:v>-2.9397298099599938E-2</c:v>
                </c:pt>
                <c:pt idx="142">
                  <c:v>-2.8588751666528741E-2</c:v>
                </c:pt>
                <c:pt idx="143">
                  <c:v>-2.8573413387310589E-2</c:v>
                </c:pt>
                <c:pt idx="144">
                  <c:v>-2.8503295539456176E-2</c:v>
                </c:pt>
                <c:pt idx="145">
                  <c:v>-2.8466045432783516E-2</c:v>
                </c:pt>
                <c:pt idx="146">
                  <c:v>-2.8374015757474603E-2</c:v>
                </c:pt>
                <c:pt idx="147">
                  <c:v>-2.8281986082165683E-2</c:v>
                </c:pt>
                <c:pt idx="148">
                  <c:v>-2.8281986082165683E-2</c:v>
                </c:pt>
                <c:pt idx="149">
                  <c:v>-2.8211868234311269E-2</c:v>
                </c:pt>
                <c:pt idx="150">
                  <c:v>-2.7326630405149311E-2</c:v>
                </c:pt>
                <c:pt idx="151">
                  <c:v>-2.7326630405149311E-2</c:v>
                </c:pt>
                <c:pt idx="152">
                  <c:v>-2.7326630405149311E-2</c:v>
                </c:pt>
                <c:pt idx="153">
                  <c:v>-2.7188585892185934E-2</c:v>
                </c:pt>
                <c:pt idx="154">
                  <c:v>-2.7035203100004405E-2</c:v>
                </c:pt>
                <c:pt idx="155">
                  <c:v>-2.6318686342242128E-2</c:v>
                </c:pt>
                <c:pt idx="156">
                  <c:v>-2.621789193595141E-2</c:v>
                </c:pt>
                <c:pt idx="157">
                  <c:v>-2.6195980108496903E-2</c:v>
                </c:pt>
                <c:pt idx="158">
                  <c:v>-2.6149965270842446E-2</c:v>
                </c:pt>
                <c:pt idx="159">
                  <c:v>-2.6134626991624294E-2</c:v>
                </c:pt>
                <c:pt idx="160">
                  <c:v>-2.610395043318799E-2</c:v>
                </c:pt>
                <c:pt idx="161">
                  <c:v>-2.6095185702206185E-2</c:v>
                </c:pt>
                <c:pt idx="162">
                  <c:v>-2.5225286152262379E-2</c:v>
                </c:pt>
                <c:pt idx="163">
                  <c:v>-2.5148594756171615E-2</c:v>
                </c:pt>
                <c:pt idx="164">
                  <c:v>-2.5142021207935263E-2</c:v>
                </c:pt>
                <c:pt idx="165">
                  <c:v>-2.5142021207935263E-2</c:v>
                </c:pt>
                <c:pt idx="166">
                  <c:v>-2.5133256476953462E-2</c:v>
                </c:pt>
                <c:pt idx="167">
                  <c:v>-2.511791819773531E-2</c:v>
                </c:pt>
                <c:pt idx="168">
                  <c:v>-2.4872505730244864E-2</c:v>
                </c:pt>
                <c:pt idx="169">
                  <c:v>-2.4826490892590404E-2</c:v>
                </c:pt>
                <c:pt idx="170">
                  <c:v>-2.4811152613372252E-2</c:v>
                </c:pt>
                <c:pt idx="171">
                  <c:v>-2.4048621017955515E-2</c:v>
                </c:pt>
                <c:pt idx="172">
                  <c:v>-2.2970559107193918E-2</c:v>
                </c:pt>
                <c:pt idx="173">
                  <c:v>-2.2955220827975766E-2</c:v>
                </c:pt>
                <c:pt idx="174">
                  <c:v>-2.2924544269539458E-2</c:v>
                </c:pt>
                <c:pt idx="175">
                  <c:v>-2.2878529431885002E-2</c:v>
                </c:pt>
                <c:pt idx="176">
                  <c:v>-2.2878529431885002E-2</c:v>
                </c:pt>
                <c:pt idx="177">
                  <c:v>-2.2878529431885002E-2</c:v>
                </c:pt>
                <c:pt idx="178">
                  <c:v>-2.2878529431885002E-2</c:v>
                </c:pt>
                <c:pt idx="179">
                  <c:v>-2.2878529431885002E-2</c:v>
                </c:pt>
                <c:pt idx="180">
                  <c:v>-2.2847852873448694E-2</c:v>
                </c:pt>
                <c:pt idx="181">
                  <c:v>-2.2786499756576085E-2</c:v>
                </c:pt>
                <c:pt idx="182">
                  <c:v>-2.2687896533030816E-2</c:v>
                </c:pt>
                <c:pt idx="183">
                  <c:v>-2.1885923648195971E-2</c:v>
                </c:pt>
                <c:pt idx="184">
                  <c:v>-2.1824570531323358E-2</c:v>
                </c:pt>
                <c:pt idx="185">
                  <c:v>-2.1824570531323358E-2</c:v>
                </c:pt>
                <c:pt idx="186">
                  <c:v>-2.1824570531323358E-2</c:v>
                </c:pt>
                <c:pt idx="187">
                  <c:v>-2.1778555693668902E-2</c:v>
                </c:pt>
                <c:pt idx="188">
                  <c:v>-2.1701864297578137E-2</c:v>
                </c:pt>
                <c:pt idx="189">
                  <c:v>-2.160983462226922E-2</c:v>
                </c:pt>
                <c:pt idx="190">
                  <c:v>-2.1579158063832916E-2</c:v>
                </c:pt>
                <c:pt idx="191">
                  <c:v>-2.133374559634247E-2</c:v>
                </c:pt>
                <c:pt idx="192">
                  <c:v>-2.0770611630761718E-2</c:v>
                </c:pt>
                <c:pt idx="193">
                  <c:v>-2.0678581955452802E-2</c:v>
                </c:pt>
                <c:pt idx="194">
                  <c:v>-2.0678581955452802E-2</c:v>
                </c:pt>
                <c:pt idx="195">
                  <c:v>-2.0678581955452802E-2</c:v>
                </c:pt>
                <c:pt idx="196">
                  <c:v>-2.0654478945252845E-2</c:v>
                </c:pt>
                <c:pt idx="197">
                  <c:v>-2.0617228838580189E-2</c:v>
                </c:pt>
                <c:pt idx="198">
                  <c:v>-2.0501096153071319E-2</c:v>
                </c:pt>
                <c:pt idx="199">
                  <c:v>-2.0332375081671638E-2</c:v>
                </c:pt>
                <c:pt idx="200">
                  <c:v>-1.9738564557654579E-2</c:v>
                </c:pt>
                <c:pt idx="201">
                  <c:v>-1.9508490369382289E-2</c:v>
                </c:pt>
                <c:pt idx="202">
                  <c:v>-1.9508490369382289E-2</c:v>
                </c:pt>
                <c:pt idx="203">
                  <c:v>-1.9508490369382289E-2</c:v>
                </c:pt>
                <c:pt idx="204">
                  <c:v>-1.9508490369382289E-2</c:v>
                </c:pt>
                <c:pt idx="205">
                  <c:v>-1.9493152090164133E-2</c:v>
                </c:pt>
                <c:pt idx="206">
                  <c:v>-1.9493152090164133E-2</c:v>
                </c:pt>
                <c:pt idx="207">
                  <c:v>-1.9493152090164133E-2</c:v>
                </c:pt>
                <c:pt idx="208">
                  <c:v>-1.9493152090164133E-2</c:v>
                </c:pt>
                <c:pt idx="209">
                  <c:v>-1.9493152090164133E-2</c:v>
                </c:pt>
                <c:pt idx="210">
                  <c:v>-1.8277045666439163E-2</c:v>
                </c:pt>
                <c:pt idx="211">
                  <c:v>-1.7345792999622744E-2</c:v>
                </c:pt>
                <c:pt idx="212">
                  <c:v>-1.7330454720404592E-2</c:v>
                </c:pt>
                <c:pt idx="213">
                  <c:v>-1.7315116441186437E-2</c:v>
                </c:pt>
                <c:pt idx="214">
                  <c:v>-1.7315116441186437E-2</c:v>
                </c:pt>
                <c:pt idx="215">
                  <c:v>-1.7315116441186437E-2</c:v>
                </c:pt>
                <c:pt idx="216">
                  <c:v>-1.7315116441186437E-2</c:v>
                </c:pt>
                <c:pt idx="217">
                  <c:v>-1.7315116441186437E-2</c:v>
                </c:pt>
                <c:pt idx="218">
                  <c:v>-1.7315116441186437E-2</c:v>
                </c:pt>
                <c:pt idx="219">
                  <c:v>-1.7299778161968284E-2</c:v>
                </c:pt>
                <c:pt idx="220">
                  <c:v>-1.7299778161968284E-2</c:v>
                </c:pt>
                <c:pt idx="221">
                  <c:v>-1.7299778161968284E-2</c:v>
                </c:pt>
                <c:pt idx="222">
                  <c:v>-1.7253763324313828E-2</c:v>
                </c:pt>
                <c:pt idx="223">
                  <c:v>-1.7085042252914146E-2</c:v>
                </c:pt>
                <c:pt idx="224">
                  <c:v>-1.7069703973695994E-2</c:v>
                </c:pt>
                <c:pt idx="225">
                  <c:v>-1.6993012577605229E-2</c:v>
                </c:pt>
                <c:pt idx="226">
                  <c:v>-1.6230480982188489E-2</c:v>
                </c:pt>
                <c:pt idx="227">
                  <c:v>-1.6175701413552231E-2</c:v>
                </c:pt>
                <c:pt idx="228">
                  <c:v>-1.6037656900588854E-2</c:v>
                </c:pt>
                <c:pt idx="229">
                  <c:v>-1.5290463584390269E-2</c:v>
                </c:pt>
                <c:pt idx="230">
                  <c:v>-1.5045051116899823E-2</c:v>
                </c:pt>
                <c:pt idx="231">
                  <c:v>-1.4937683162372754E-2</c:v>
                </c:pt>
                <c:pt idx="232">
                  <c:v>-1.4937683162372754E-2</c:v>
                </c:pt>
                <c:pt idx="233">
                  <c:v>-1.486099176628199E-2</c:v>
                </c:pt>
                <c:pt idx="234">
                  <c:v>-1.4615579298791547E-2</c:v>
                </c:pt>
                <c:pt idx="235">
                  <c:v>-1.2558058700813623E-2</c:v>
                </c:pt>
                <c:pt idx="236">
                  <c:v>-1.2529573325122768E-2</c:v>
                </c:pt>
                <c:pt idx="237">
                  <c:v>-1.0627626702071818E-2</c:v>
                </c:pt>
                <c:pt idx="238">
                  <c:v>-1.0627626702071818E-2</c:v>
                </c:pt>
                <c:pt idx="239">
                  <c:v>-1.0627626702071818E-2</c:v>
                </c:pt>
                <c:pt idx="240">
                  <c:v>-1.0627626702071818E-2</c:v>
                </c:pt>
                <c:pt idx="241">
                  <c:v>-1.0627626702071818E-2</c:v>
                </c:pt>
                <c:pt idx="242">
                  <c:v>-1.0627626702071818E-2</c:v>
                </c:pt>
                <c:pt idx="243">
                  <c:v>-1.0627626702071818E-2</c:v>
                </c:pt>
                <c:pt idx="244">
                  <c:v>-1.0627626702071818E-2</c:v>
                </c:pt>
                <c:pt idx="245">
                  <c:v>-1.0627626702071818E-2</c:v>
                </c:pt>
                <c:pt idx="246">
                  <c:v>-1.0627626702071818E-2</c:v>
                </c:pt>
                <c:pt idx="247">
                  <c:v>-1.0504920468326597E-2</c:v>
                </c:pt>
                <c:pt idx="248">
                  <c:v>-1.0366875955363222E-2</c:v>
                </c:pt>
                <c:pt idx="249">
                  <c:v>-9.6065355426919342E-3</c:v>
                </c:pt>
                <c:pt idx="250">
                  <c:v>-9.3633142579469392E-3</c:v>
                </c:pt>
                <c:pt idx="251">
                  <c:v>-9.2581374861653212E-3</c:v>
                </c:pt>
                <c:pt idx="252">
                  <c:v>-8.166928478931022E-3</c:v>
                </c:pt>
                <c:pt idx="253">
                  <c:v>-7.9894426765495397E-3</c:v>
                </c:pt>
                <c:pt idx="254">
                  <c:v>-7.1787050607328914E-3</c:v>
                </c:pt>
                <c:pt idx="255">
                  <c:v>-7.1502196850420363E-3</c:v>
                </c:pt>
                <c:pt idx="256">
                  <c:v>-7.1502196850420363E-3</c:v>
                </c:pt>
                <c:pt idx="257">
                  <c:v>-7.1502196850420363E-3</c:v>
                </c:pt>
                <c:pt idx="258">
                  <c:v>-7.1042048473875779E-3</c:v>
                </c:pt>
                <c:pt idx="259">
                  <c:v>-5.9647898197533709E-3</c:v>
                </c:pt>
                <c:pt idx="260">
                  <c:v>-5.8727601444444541E-3</c:v>
                </c:pt>
                <c:pt idx="261">
                  <c:v>-5.8727601444444541E-3</c:v>
                </c:pt>
                <c:pt idx="262">
                  <c:v>-4.7267715685738957E-3</c:v>
                </c:pt>
                <c:pt idx="263">
                  <c:v>-3.830577825684682E-3</c:v>
                </c:pt>
                <c:pt idx="264">
                  <c:v>-1.4202768056892435E-3</c:v>
                </c:pt>
                <c:pt idx="265">
                  <c:v>-3.8384736709120432E-4</c:v>
                </c:pt>
                <c:pt idx="266">
                  <c:v>-3.7179586199122695E-4</c:v>
                </c:pt>
                <c:pt idx="267">
                  <c:v>-3.3673693806402123E-4</c:v>
                </c:pt>
                <c:pt idx="268">
                  <c:v>8.1472959467016395E-4</c:v>
                </c:pt>
                <c:pt idx="269">
                  <c:v>1.7196880685411788E-3</c:v>
                </c:pt>
                <c:pt idx="270">
                  <c:v>1.7317395736411558E-3</c:v>
                </c:pt>
                <c:pt idx="271">
                  <c:v>1.8248648403227977E-3</c:v>
                </c:pt>
                <c:pt idx="272">
                  <c:v>2.8919708373571422E-3</c:v>
                </c:pt>
                <c:pt idx="273">
                  <c:v>2.996052017766036E-3</c:v>
                </c:pt>
                <c:pt idx="274">
                  <c:v>4.0313858649913496E-3</c:v>
                </c:pt>
                <c:pt idx="275">
                  <c:v>4.0609668320549302E-3</c:v>
                </c:pt>
                <c:pt idx="276">
                  <c:v>4.0609668320549302E-3</c:v>
                </c:pt>
                <c:pt idx="277">
                  <c:v>4.0609668320549302E-3</c:v>
                </c:pt>
                <c:pt idx="278">
                  <c:v>5.098491862025694E-3</c:v>
                </c:pt>
                <c:pt idx="279">
                  <c:v>5.1905215373346109E-3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33-4B92-BDC9-1AB7A2368B19}"/>
            </c:ext>
          </c:extLst>
        </c:ser>
        <c:ser>
          <c:idx val="9"/>
          <c:order val="9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2'!$P$21:$P$300</c:f>
              <c:numCache>
                <c:formatCode>General</c:formatCode>
                <c:ptCount val="280"/>
                <c:pt idx="0">
                  <c:v>0.1429002952172819</c:v>
                </c:pt>
                <c:pt idx="1">
                  <c:v>0.14266690528378764</c:v>
                </c:pt>
                <c:pt idx="2">
                  <c:v>0.14093726207802887</c:v>
                </c:pt>
                <c:pt idx="3">
                  <c:v>0.1377497310685252</c:v>
                </c:pt>
                <c:pt idx="4">
                  <c:v>0.13771456272238222</c:v>
                </c:pt>
                <c:pt idx="5">
                  <c:v>0.13587302023344128</c:v>
                </c:pt>
                <c:pt idx="6">
                  <c:v>0.13580588066353197</c:v>
                </c:pt>
                <c:pt idx="7">
                  <c:v>0.13471566193309992</c:v>
                </c:pt>
                <c:pt idx="8">
                  <c:v>0.13470607056597</c:v>
                </c:pt>
                <c:pt idx="9">
                  <c:v>0.13467090221982703</c:v>
                </c:pt>
                <c:pt idx="10">
                  <c:v>0.13459417128278783</c:v>
                </c:pt>
                <c:pt idx="11">
                  <c:v>0.13457179142615139</c:v>
                </c:pt>
                <c:pt idx="12">
                  <c:v>0.13454941156951497</c:v>
                </c:pt>
                <c:pt idx="13">
                  <c:v>0.13453662308000844</c:v>
                </c:pt>
                <c:pt idx="14">
                  <c:v>0.13431282451364407</c:v>
                </c:pt>
                <c:pt idx="15">
                  <c:v>0.11849985723881436</c:v>
                </c:pt>
                <c:pt idx="16">
                  <c:v>0.10983565559813734</c:v>
                </c:pt>
                <c:pt idx="17">
                  <c:v>0.10834259944824945</c:v>
                </c:pt>
                <c:pt idx="18">
                  <c:v>0.10820832030843083</c:v>
                </c:pt>
                <c:pt idx="19">
                  <c:v>0.10674723538230929</c:v>
                </c:pt>
                <c:pt idx="20">
                  <c:v>0.10527655908905784</c:v>
                </c:pt>
                <c:pt idx="21">
                  <c:v>0.10514227994923922</c:v>
                </c:pt>
                <c:pt idx="22">
                  <c:v>0.10359167559657194</c:v>
                </c:pt>
                <c:pt idx="23">
                  <c:v>0.10356929573993549</c:v>
                </c:pt>
                <c:pt idx="24">
                  <c:v>0.10323359789038897</c:v>
                </c:pt>
                <c:pt idx="25">
                  <c:v>0.10198672016350187</c:v>
                </c:pt>
                <c:pt idx="26">
                  <c:v>0.10185244102368327</c:v>
                </c:pt>
                <c:pt idx="27">
                  <c:v>0.10026986544724964</c:v>
                </c:pt>
                <c:pt idx="28">
                  <c:v>0.10026986544724964</c:v>
                </c:pt>
                <c:pt idx="29">
                  <c:v>0.1001899373878338</c:v>
                </c:pt>
                <c:pt idx="30">
                  <c:v>9.8473082671581558E-2</c:v>
                </c:pt>
                <c:pt idx="31">
                  <c:v>9.8294043818490079E-2</c:v>
                </c:pt>
                <c:pt idx="32">
                  <c:v>9.6855338749004954E-2</c:v>
                </c:pt>
                <c:pt idx="33">
                  <c:v>9.5250383315934897E-2</c:v>
                </c:pt>
                <c:pt idx="34">
                  <c:v>9.0512247953763919E-2</c:v>
                </c:pt>
                <c:pt idx="35">
                  <c:v>9.0512247953763919E-2</c:v>
                </c:pt>
                <c:pt idx="36">
                  <c:v>9.0512247953763919E-2</c:v>
                </c:pt>
                <c:pt idx="37">
                  <c:v>8.8804984604641576E-2</c:v>
                </c:pt>
                <c:pt idx="38">
                  <c:v>8.3708771536287641E-2</c:v>
                </c:pt>
                <c:pt idx="39">
                  <c:v>7.5636037535287831E-2</c:v>
                </c:pt>
                <c:pt idx="40">
                  <c:v>7.5367479255650613E-2</c:v>
                </c:pt>
                <c:pt idx="41">
                  <c:v>7.5367479255650613E-2</c:v>
                </c:pt>
                <c:pt idx="42">
                  <c:v>7.5367479255650613E-2</c:v>
                </c:pt>
                <c:pt idx="43">
                  <c:v>7.4197332465802707E-2</c:v>
                </c:pt>
                <c:pt idx="44">
                  <c:v>7.4197332465802707E-2</c:v>
                </c:pt>
                <c:pt idx="45">
                  <c:v>7.4197332465802707E-2</c:v>
                </c:pt>
                <c:pt idx="46">
                  <c:v>7.3951154042801934E-2</c:v>
                </c:pt>
                <c:pt idx="47">
                  <c:v>7.0853142459843976E-2</c:v>
                </c:pt>
                <c:pt idx="48">
                  <c:v>7.0741243176661806E-2</c:v>
                </c:pt>
                <c:pt idx="49">
                  <c:v>7.0303237411063008E-2</c:v>
                </c:pt>
                <c:pt idx="50">
                  <c:v>7.0216915106893901E-2</c:v>
                </c:pt>
                <c:pt idx="51">
                  <c:v>6.928015825054025E-2</c:v>
                </c:pt>
                <c:pt idx="52">
                  <c:v>6.9133090621215101E-2</c:v>
                </c:pt>
                <c:pt idx="53">
                  <c:v>6.9065951051305807E-2</c:v>
                </c:pt>
                <c:pt idx="54">
                  <c:v>6.8787801404538676E-2</c:v>
                </c:pt>
                <c:pt idx="55">
                  <c:v>6.8787801404538676E-2</c:v>
                </c:pt>
                <c:pt idx="56">
                  <c:v>6.8787801404538676E-2</c:v>
                </c:pt>
                <c:pt idx="57">
                  <c:v>6.8698281977992937E-2</c:v>
                </c:pt>
                <c:pt idx="58">
                  <c:v>6.8698281977992937E-2</c:v>
                </c:pt>
                <c:pt idx="59">
                  <c:v>6.85799884500575E-2</c:v>
                </c:pt>
                <c:pt idx="60">
                  <c:v>6.6102218608166466E-2</c:v>
                </c:pt>
                <c:pt idx="61">
                  <c:v>6.5900799898438556E-2</c:v>
                </c:pt>
                <c:pt idx="62">
                  <c:v>6.587842004180211E-2</c:v>
                </c:pt>
                <c:pt idx="63">
                  <c:v>6.56770013320742E-2</c:v>
                </c:pt>
                <c:pt idx="64">
                  <c:v>6.5306135136384696E-2</c:v>
                </c:pt>
                <c:pt idx="65">
                  <c:v>6.4497263175096395E-2</c:v>
                </c:pt>
                <c:pt idx="66">
                  <c:v>6.4474883318459963E-2</c:v>
                </c:pt>
                <c:pt idx="67">
                  <c:v>6.4327815689134815E-2</c:v>
                </c:pt>
                <c:pt idx="68">
                  <c:v>6.4148776836043336E-2</c:v>
                </c:pt>
                <c:pt idx="69">
                  <c:v>6.4036877552861166E-2</c:v>
                </c:pt>
                <c:pt idx="70">
                  <c:v>6.3701179703314639E-2</c:v>
                </c:pt>
                <c:pt idx="71">
                  <c:v>6.3669208479548295E-2</c:v>
                </c:pt>
                <c:pt idx="72">
                  <c:v>6.3148077532157024E-2</c:v>
                </c:pt>
                <c:pt idx="73">
                  <c:v>6.2789999825974066E-2</c:v>
                </c:pt>
                <c:pt idx="74">
                  <c:v>6.2700480399428327E-2</c:v>
                </c:pt>
                <c:pt idx="75">
                  <c:v>6.2208123553426753E-2</c:v>
                </c:pt>
                <c:pt idx="76">
                  <c:v>6.1015596906942422E-2</c:v>
                </c:pt>
                <c:pt idx="77">
                  <c:v>6.1006005539812523E-2</c:v>
                </c:pt>
                <c:pt idx="78">
                  <c:v>6.0948457337033121E-2</c:v>
                </c:pt>
                <c:pt idx="79">
                  <c:v>6.0948457337033121E-2</c:v>
                </c:pt>
                <c:pt idx="80">
                  <c:v>6.0903697623760251E-2</c:v>
                </c:pt>
                <c:pt idx="81">
                  <c:v>6.0881317767123813E-2</c:v>
                </c:pt>
                <c:pt idx="82">
                  <c:v>6.0881317767123813E-2</c:v>
                </c:pt>
                <c:pt idx="83">
                  <c:v>6.0858937910487382E-2</c:v>
                </c:pt>
                <c:pt idx="84">
                  <c:v>6.0858937910487382E-2</c:v>
                </c:pt>
                <c:pt idx="85">
                  <c:v>6.0804586830084606E-2</c:v>
                </c:pt>
                <c:pt idx="86">
                  <c:v>6.0804586830084606E-2</c:v>
                </c:pt>
                <c:pt idx="87">
                  <c:v>6.0804586830084606E-2</c:v>
                </c:pt>
                <c:pt idx="88">
                  <c:v>6.0769418483941635E-2</c:v>
                </c:pt>
                <c:pt idx="89">
                  <c:v>6.0724658770668766E-2</c:v>
                </c:pt>
                <c:pt idx="90">
                  <c:v>5.9746339323418891E-2</c:v>
                </c:pt>
                <c:pt idx="91">
                  <c:v>5.9500160900418105E-2</c:v>
                </c:pt>
                <c:pt idx="92">
                  <c:v>5.9477781043781666E-2</c:v>
                </c:pt>
                <c:pt idx="93">
                  <c:v>5.9365881760599495E-2</c:v>
                </c:pt>
                <c:pt idx="94">
                  <c:v>5.9276362334053749E-2</c:v>
                </c:pt>
                <c:pt idx="95">
                  <c:v>5.9276362334053749E-2</c:v>
                </c:pt>
                <c:pt idx="96">
                  <c:v>5.9209222764144448E-2</c:v>
                </c:pt>
                <c:pt idx="97">
                  <c:v>5.8918284627870791E-2</c:v>
                </c:pt>
                <c:pt idx="98">
                  <c:v>5.8851145057961483E-2</c:v>
                </c:pt>
                <c:pt idx="99">
                  <c:v>5.8851145057961483E-2</c:v>
                </c:pt>
                <c:pt idx="100">
                  <c:v>5.8761625631415744E-2</c:v>
                </c:pt>
                <c:pt idx="101">
                  <c:v>5.790479683447794E-2</c:v>
                </c:pt>
                <c:pt idx="102">
                  <c:v>5.7703378124750029E-2</c:v>
                </c:pt>
                <c:pt idx="103">
                  <c:v>5.7671406900983692E-2</c:v>
                </c:pt>
                <c:pt idx="104">
                  <c:v>5.7501959415022112E-2</c:v>
                </c:pt>
                <c:pt idx="105">
                  <c:v>5.7469988191255775E-2</c:v>
                </c:pt>
                <c:pt idx="106">
                  <c:v>5.7434819845112804E-2</c:v>
                </c:pt>
                <c:pt idx="107">
                  <c:v>5.7367680275203496E-2</c:v>
                </c:pt>
                <c:pt idx="108">
                  <c:v>5.6187942118225705E-2</c:v>
                </c:pt>
                <c:pt idx="109">
                  <c:v>5.6098422691679965E-2</c:v>
                </c:pt>
                <c:pt idx="110">
                  <c:v>5.6076042835043527E-2</c:v>
                </c:pt>
                <c:pt idx="111">
                  <c:v>5.5941763695224918E-2</c:v>
                </c:pt>
                <c:pt idx="112">
                  <c:v>5.5941763695224918E-2</c:v>
                </c:pt>
                <c:pt idx="113">
                  <c:v>5.5897003981952048E-2</c:v>
                </c:pt>
                <c:pt idx="114">
                  <c:v>5.5740344985497001E-2</c:v>
                </c:pt>
                <c:pt idx="115">
                  <c:v>5.4650126255064949E-2</c:v>
                </c:pt>
                <c:pt idx="116">
                  <c:v>5.4605366541792079E-2</c:v>
                </c:pt>
                <c:pt idx="117">
                  <c:v>5.4493467258609901E-2</c:v>
                </c:pt>
                <c:pt idx="118">
                  <c:v>5.4493467258609901E-2</c:v>
                </c:pt>
                <c:pt idx="119">
                  <c:v>5.4493467258609901E-2</c:v>
                </c:pt>
                <c:pt idx="120">
                  <c:v>5.439115934255763E-2</c:v>
                </c:pt>
                <c:pt idx="121">
                  <c:v>5.438156797542773E-2</c:v>
                </c:pt>
                <c:pt idx="122">
                  <c:v>5.4279260059375452E-2</c:v>
                </c:pt>
                <c:pt idx="123">
                  <c:v>5.4279260059375452E-2</c:v>
                </c:pt>
                <c:pt idx="124">
                  <c:v>5.425688020273902E-2</c:v>
                </c:pt>
                <c:pt idx="125">
                  <c:v>5.4247288835609114E-2</c:v>
                </c:pt>
                <c:pt idx="126">
                  <c:v>5.4247288835609114E-2</c:v>
                </c:pt>
                <c:pt idx="127">
                  <c:v>5.4247288835609114E-2</c:v>
                </c:pt>
                <c:pt idx="128">
                  <c:v>5.4144980919556843E-2</c:v>
                </c:pt>
                <c:pt idx="129">
                  <c:v>5.4077841349647535E-2</c:v>
                </c:pt>
                <c:pt idx="130">
                  <c:v>5.4068249982517635E-2</c:v>
                </c:pt>
                <c:pt idx="131">
                  <c:v>5.2987622619215483E-2</c:v>
                </c:pt>
                <c:pt idx="132">
                  <c:v>5.2987622619215483E-2</c:v>
                </c:pt>
                <c:pt idx="133">
                  <c:v>5.2875723336033305E-2</c:v>
                </c:pt>
                <c:pt idx="134">
                  <c:v>5.2798992398994098E-2</c:v>
                </c:pt>
                <c:pt idx="135">
                  <c:v>5.2763824052851134E-2</c:v>
                </c:pt>
                <c:pt idx="136">
                  <c:v>5.2763824052851134E-2</c:v>
                </c:pt>
                <c:pt idx="137">
                  <c:v>5.2763824052851134E-2</c:v>
                </c:pt>
                <c:pt idx="138">
                  <c:v>5.2763824052851134E-2</c:v>
                </c:pt>
                <c:pt idx="139">
                  <c:v>5.2741444196214696E-2</c:v>
                </c:pt>
                <c:pt idx="140">
                  <c:v>5.2619953545902619E-2</c:v>
                </c:pt>
                <c:pt idx="141">
                  <c:v>5.2517645629850347E-2</c:v>
                </c:pt>
                <c:pt idx="142">
                  <c:v>5.1337907472872549E-2</c:v>
                </c:pt>
                <c:pt idx="143">
                  <c:v>5.1315527616236117E-2</c:v>
                </c:pt>
                <c:pt idx="144">
                  <c:v>5.1213219700183839E-2</c:v>
                </c:pt>
                <c:pt idx="145">
                  <c:v>5.115886861978107E-2</c:v>
                </c:pt>
                <c:pt idx="146">
                  <c:v>5.1024589479962461E-2</c:v>
                </c:pt>
                <c:pt idx="147">
                  <c:v>5.0890310340143845E-2</c:v>
                </c:pt>
                <c:pt idx="148">
                  <c:v>5.0890310340143845E-2</c:v>
                </c:pt>
                <c:pt idx="149">
                  <c:v>5.0788002424091573E-2</c:v>
                </c:pt>
                <c:pt idx="150">
                  <c:v>4.9496364983931604E-2</c:v>
                </c:pt>
                <c:pt idx="151">
                  <c:v>4.9496364983931604E-2</c:v>
                </c:pt>
                <c:pt idx="152">
                  <c:v>4.9496364983931604E-2</c:v>
                </c:pt>
                <c:pt idx="153">
                  <c:v>4.9294946274203687E-2</c:v>
                </c:pt>
                <c:pt idx="154">
                  <c:v>4.9071147707839338E-2</c:v>
                </c:pt>
                <c:pt idx="155">
                  <c:v>4.8025688690680149E-2</c:v>
                </c:pt>
                <c:pt idx="156">
                  <c:v>4.7878621061355008E-2</c:v>
                </c:pt>
                <c:pt idx="157">
                  <c:v>4.784664983758867E-2</c:v>
                </c:pt>
                <c:pt idx="158">
                  <c:v>4.7779510267679362E-2</c:v>
                </c:pt>
                <c:pt idx="159">
                  <c:v>4.7757130411042931E-2</c:v>
                </c:pt>
                <c:pt idx="160">
                  <c:v>4.7712370697770061E-2</c:v>
                </c:pt>
                <c:pt idx="161">
                  <c:v>4.7699582208263529E-2</c:v>
                </c:pt>
                <c:pt idx="162">
                  <c:v>4.6430324624739991E-2</c:v>
                </c:pt>
                <c:pt idx="163">
                  <c:v>4.6318425341557813E-2</c:v>
                </c:pt>
                <c:pt idx="164">
                  <c:v>4.6308833974427914E-2</c:v>
                </c:pt>
                <c:pt idx="165">
                  <c:v>4.6308833974427914E-2</c:v>
                </c:pt>
                <c:pt idx="166">
                  <c:v>4.6296045484921382E-2</c:v>
                </c:pt>
                <c:pt idx="167">
                  <c:v>4.6273665628284943E-2</c:v>
                </c:pt>
                <c:pt idx="168">
                  <c:v>4.5915587922101986E-2</c:v>
                </c:pt>
                <c:pt idx="169">
                  <c:v>4.5848448352192678E-2</c:v>
                </c:pt>
                <c:pt idx="170">
                  <c:v>4.5826068495556239E-2</c:v>
                </c:pt>
                <c:pt idx="171">
                  <c:v>4.4713469908487756E-2</c:v>
                </c:pt>
                <c:pt idx="172">
                  <c:v>4.3140485699184029E-2</c:v>
                </c:pt>
                <c:pt idx="173">
                  <c:v>4.3118105842547591E-2</c:v>
                </c:pt>
                <c:pt idx="174">
                  <c:v>4.3073346129274721E-2</c:v>
                </c:pt>
                <c:pt idx="175">
                  <c:v>4.3006206559365413E-2</c:v>
                </c:pt>
                <c:pt idx="176">
                  <c:v>4.3006206559365413E-2</c:v>
                </c:pt>
                <c:pt idx="177">
                  <c:v>4.3006206559365413E-2</c:v>
                </c:pt>
                <c:pt idx="178">
                  <c:v>4.3006206559365413E-2</c:v>
                </c:pt>
                <c:pt idx="179">
                  <c:v>4.3006206559365413E-2</c:v>
                </c:pt>
                <c:pt idx="180">
                  <c:v>4.2961446846092544E-2</c:v>
                </c:pt>
                <c:pt idx="181">
                  <c:v>4.2871927419546804E-2</c:v>
                </c:pt>
                <c:pt idx="182">
                  <c:v>4.2728056912598296E-2</c:v>
                </c:pt>
                <c:pt idx="183">
                  <c:v>4.1557910122750404E-2</c:v>
                </c:pt>
                <c:pt idx="184">
                  <c:v>4.1468390696204657E-2</c:v>
                </c:pt>
                <c:pt idx="185">
                  <c:v>4.1468390696204657E-2</c:v>
                </c:pt>
                <c:pt idx="186">
                  <c:v>4.1468390696204657E-2</c:v>
                </c:pt>
                <c:pt idx="187">
                  <c:v>4.1401251126295356E-2</c:v>
                </c:pt>
                <c:pt idx="188">
                  <c:v>4.1289351843113178E-2</c:v>
                </c:pt>
                <c:pt idx="189">
                  <c:v>4.1155072703294569E-2</c:v>
                </c:pt>
                <c:pt idx="190">
                  <c:v>4.11103129900217E-2</c:v>
                </c:pt>
                <c:pt idx="191">
                  <c:v>4.0752235283838735E-2</c:v>
                </c:pt>
                <c:pt idx="192">
                  <c:v>3.9930574833043901E-2</c:v>
                </c:pt>
                <c:pt idx="193">
                  <c:v>3.9796295693225292E-2</c:v>
                </c:pt>
                <c:pt idx="194">
                  <c:v>3.9796295693225292E-2</c:v>
                </c:pt>
                <c:pt idx="195">
                  <c:v>3.9796295693225292E-2</c:v>
                </c:pt>
                <c:pt idx="196">
                  <c:v>3.9761127347082321E-2</c:v>
                </c:pt>
                <c:pt idx="197">
                  <c:v>3.9706776266679553E-2</c:v>
                </c:pt>
                <c:pt idx="198">
                  <c:v>3.9537328780717973E-2</c:v>
                </c:pt>
                <c:pt idx="199">
                  <c:v>3.9291150357717186E-2</c:v>
                </c:pt>
                <c:pt idx="200">
                  <c:v>3.8424730193649483E-2</c:v>
                </c:pt>
                <c:pt idx="201">
                  <c:v>3.8089032344102956E-2</c:v>
                </c:pt>
                <c:pt idx="202">
                  <c:v>3.8089032344102956E-2</c:v>
                </c:pt>
                <c:pt idx="203">
                  <c:v>3.8089032344102956E-2</c:v>
                </c:pt>
                <c:pt idx="204">
                  <c:v>3.8089032344102956E-2</c:v>
                </c:pt>
                <c:pt idx="205">
                  <c:v>3.8066652487466518E-2</c:v>
                </c:pt>
                <c:pt idx="206">
                  <c:v>3.8066652487466518E-2</c:v>
                </c:pt>
                <c:pt idx="207">
                  <c:v>3.8066652487466518E-2</c:v>
                </c:pt>
                <c:pt idx="208">
                  <c:v>3.8066652487466518E-2</c:v>
                </c:pt>
                <c:pt idx="209">
                  <c:v>3.8066652487466518E-2</c:v>
                </c:pt>
                <c:pt idx="210">
                  <c:v>3.6292249568434881E-2</c:v>
                </c:pt>
                <c:pt idx="211">
                  <c:v>3.4933472558365604E-2</c:v>
                </c:pt>
                <c:pt idx="212">
                  <c:v>3.4911092701729166E-2</c:v>
                </c:pt>
                <c:pt idx="213">
                  <c:v>3.4888712845092734E-2</c:v>
                </c:pt>
                <c:pt idx="214">
                  <c:v>3.4888712845092734E-2</c:v>
                </c:pt>
                <c:pt idx="215">
                  <c:v>3.4888712845092734E-2</c:v>
                </c:pt>
                <c:pt idx="216">
                  <c:v>3.4888712845092734E-2</c:v>
                </c:pt>
                <c:pt idx="217">
                  <c:v>3.4888712845092734E-2</c:v>
                </c:pt>
                <c:pt idx="218">
                  <c:v>3.4888712845092734E-2</c:v>
                </c:pt>
                <c:pt idx="219">
                  <c:v>3.4866332988456296E-2</c:v>
                </c:pt>
                <c:pt idx="220">
                  <c:v>3.4866332988456296E-2</c:v>
                </c:pt>
                <c:pt idx="221">
                  <c:v>3.4866332988456296E-2</c:v>
                </c:pt>
                <c:pt idx="222">
                  <c:v>3.4799193418546995E-2</c:v>
                </c:pt>
                <c:pt idx="223">
                  <c:v>3.4553014995546208E-2</c:v>
                </c:pt>
                <c:pt idx="224">
                  <c:v>3.453063513890977E-2</c:v>
                </c:pt>
                <c:pt idx="225">
                  <c:v>3.4418735855727599E-2</c:v>
                </c:pt>
                <c:pt idx="226">
                  <c:v>3.3306137268659108E-2</c:v>
                </c:pt>
                <c:pt idx="227">
                  <c:v>3.3226209209243268E-2</c:v>
                </c:pt>
                <c:pt idx="228">
                  <c:v>3.3024790499515351E-2</c:v>
                </c:pt>
                <c:pt idx="229">
                  <c:v>3.1934571769083292E-2</c:v>
                </c:pt>
                <c:pt idx="230">
                  <c:v>3.1576494062900334E-2</c:v>
                </c:pt>
                <c:pt idx="231">
                  <c:v>3.1419835066445287E-2</c:v>
                </c:pt>
                <c:pt idx="232">
                  <c:v>3.1419835066445287E-2</c:v>
                </c:pt>
                <c:pt idx="233">
                  <c:v>3.1307935783263109E-2</c:v>
                </c:pt>
                <c:pt idx="234">
                  <c:v>3.0949858077080152E-2</c:v>
                </c:pt>
                <c:pt idx="235">
                  <c:v>2.7947760165421207E-2</c:v>
                </c:pt>
                <c:pt idx="236">
                  <c:v>2.790619757452497E-2</c:v>
                </c:pt>
                <c:pt idx="237">
                  <c:v>2.513109535160702E-2</c:v>
                </c:pt>
                <c:pt idx="238">
                  <c:v>2.513109535160702E-2</c:v>
                </c:pt>
                <c:pt idx="239">
                  <c:v>2.513109535160702E-2</c:v>
                </c:pt>
                <c:pt idx="240">
                  <c:v>2.513109535160702E-2</c:v>
                </c:pt>
                <c:pt idx="241">
                  <c:v>2.513109535160702E-2</c:v>
                </c:pt>
                <c:pt idx="242">
                  <c:v>2.513109535160702E-2</c:v>
                </c:pt>
                <c:pt idx="243">
                  <c:v>2.513109535160702E-2</c:v>
                </c:pt>
                <c:pt idx="244">
                  <c:v>2.513109535160702E-2</c:v>
                </c:pt>
                <c:pt idx="245">
                  <c:v>2.513109535160702E-2</c:v>
                </c:pt>
                <c:pt idx="246">
                  <c:v>2.513109535160702E-2</c:v>
                </c:pt>
                <c:pt idx="247">
                  <c:v>2.4952056498515535E-2</c:v>
                </c:pt>
                <c:pt idx="248">
                  <c:v>2.4750637788787617E-2</c:v>
                </c:pt>
                <c:pt idx="249">
                  <c:v>2.3641236324095767E-2</c:v>
                </c:pt>
                <c:pt idx="250">
                  <c:v>2.3286355740289436E-2</c:v>
                </c:pt>
                <c:pt idx="251">
                  <c:v>2.3132893866211021E-2</c:v>
                </c:pt>
                <c:pt idx="252">
                  <c:v>2.1540726922647496E-2</c:v>
                </c:pt>
                <c:pt idx="253">
                  <c:v>2.1281760010140177E-2</c:v>
                </c:pt>
                <c:pt idx="254">
                  <c:v>2.0098824730785746E-2</c:v>
                </c:pt>
                <c:pt idx="255">
                  <c:v>2.0057262139889509E-2</c:v>
                </c:pt>
                <c:pt idx="256">
                  <c:v>2.0057262139889509E-2</c:v>
                </c:pt>
                <c:pt idx="257">
                  <c:v>2.0057262139889509E-2</c:v>
                </c:pt>
                <c:pt idx="258">
                  <c:v>1.9990122569980208E-2</c:v>
                </c:pt>
                <c:pt idx="259">
                  <c:v>1.8327618934130742E-2</c:v>
                </c:pt>
                <c:pt idx="260">
                  <c:v>1.8193339794312126E-2</c:v>
                </c:pt>
                <c:pt idx="261">
                  <c:v>1.8193339794312126E-2</c:v>
                </c:pt>
                <c:pt idx="262">
                  <c:v>1.6521244791332761E-2</c:v>
                </c:pt>
                <c:pt idx="263">
                  <c:v>1.5213621739289624E-2</c:v>
                </c:pt>
                <c:pt idx="264">
                  <c:v>1.1696787124992676E-2</c:v>
                </c:pt>
                <c:pt idx="265">
                  <c:v>1.0184548240844988E-2</c:v>
                </c:pt>
                <c:pt idx="266">
                  <c:v>1.0166964067773503E-2</c:v>
                </c:pt>
                <c:pt idx="267">
                  <c:v>1.0115810109747365E-2</c:v>
                </c:pt>
                <c:pt idx="268">
                  <c:v>8.4357223008264155E-3</c:v>
                </c:pt>
                <c:pt idx="269">
                  <c:v>7.1153107592767419E-3</c:v>
                </c:pt>
                <c:pt idx="270">
                  <c:v>7.0977265862052575E-3</c:v>
                </c:pt>
                <c:pt idx="271">
                  <c:v>6.9618488851983301E-3</c:v>
                </c:pt>
                <c:pt idx="272">
                  <c:v>5.4048502877777713E-3</c:v>
                </c:pt>
                <c:pt idx="273">
                  <c:v>5.2529869748876769E-3</c:v>
                </c:pt>
                <c:pt idx="274">
                  <c:v>3.7423466519283053E-3</c:v>
                </c:pt>
                <c:pt idx="275">
                  <c:v>3.6991854998437521E-3</c:v>
                </c:pt>
                <c:pt idx="276">
                  <c:v>3.6991854998437521E-3</c:v>
                </c:pt>
                <c:pt idx="277">
                  <c:v>3.6991854998437521E-3</c:v>
                </c:pt>
                <c:pt idx="278">
                  <c:v>2.1853480545077474E-3</c:v>
                </c:pt>
                <c:pt idx="279">
                  <c:v>2.0510689146891366E-3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C33-4B92-BDC9-1AB7A236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4752"/>
        <c:axId val="1"/>
      </c:scatterChart>
      <c:valAx>
        <c:axId val="869394752"/>
        <c:scaling>
          <c:orientation val="minMax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2278481012656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1515278771971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4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0000254513640343"/>
          <c:w val="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4599460787138"/>
          <c:y val="8.7879047937523491E-2"/>
          <c:w val="0.8165881936992152"/>
          <c:h val="0.736365815476489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2'!$S$21:$S$300</c:f>
              <c:numCache>
                <c:formatCode>General</c:formatCode>
                <c:ptCount val="280"/>
                <c:pt idx="267">
                  <c:v>1.0987749999912921E-2</c:v>
                </c:pt>
                <c:pt idx="270">
                  <c:v>4.8357499981648289E-3</c:v>
                </c:pt>
                <c:pt idx="273">
                  <c:v>8.0322499998146668E-3</c:v>
                </c:pt>
                <c:pt idx="275">
                  <c:v>2.619250000861939E-3</c:v>
                </c:pt>
                <c:pt idx="276">
                  <c:v>2.8192500030854717E-3</c:v>
                </c:pt>
                <c:pt idx="277">
                  <c:v>2.9192500005592592E-3</c:v>
                </c:pt>
                <c:pt idx="279">
                  <c:v>3.4016490826616064E-3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CA-43A2-9C6C-76903299C47A}"/>
            </c:ext>
          </c:extLst>
        </c:ser>
        <c:ser>
          <c:idx val="1"/>
          <c:order val="1"/>
          <c:tx>
            <c:strRef>
              <c:f>'Active 2'!$P$20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2'!$P$21:$P$300</c:f>
              <c:numCache>
                <c:formatCode>General</c:formatCode>
                <c:ptCount val="280"/>
                <c:pt idx="0">
                  <c:v>0.1429002952172819</c:v>
                </c:pt>
                <c:pt idx="1">
                  <c:v>0.14266690528378764</c:v>
                </c:pt>
                <c:pt idx="2">
                  <c:v>0.14093726207802887</c:v>
                </c:pt>
                <c:pt idx="3">
                  <c:v>0.1377497310685252</c:v>
                </c:pt>
                <c:pt idx="4">
                  <c:v>0.13771456272238222</c:v>
                </c:pt>
                <c:pt idx="5">
                  <c:v>0.13587302023344128</c:v>
                </c:pt>
                <c:pt idx="6">
                  <c:v>0.13580588066353197</c:v>
                </c:pt>
                <c:pt idx="7">
                  <c:v>0.13471566193309992</c:v>
                </c:pt>
                <c:pt idx="8">
                  <c:v>0.13470607056597</c:v>
                </c:pt>
                <c:pt idx="9">
                  <c:v>0.13467090221982703</c:v>
                </c:pt>
                <c:pt idx="10">
                  <c:v>0.13459417128278783</c:v>
                </c:pt>
                <c:pt idx="11">
                  <c:v>0.13457179142615139</c:v>
                </c:pt>
                <c:pt idx="12">
                  <c:v>0.13454941156951497</c:v>
                </c:pt>
                <c:pt idx="13">
                  <c:v>0.13453662308000844</c:v>
                </c:pt>
                <c:pt idx="14">
                  <c:v>0.13431282451364407</c:v>
                </c:pt>
                <c:pt idx="15">
                  <c:v>0.11849985723881436</c:v>
                </c:pt>
                <c:pt idx="16">
                  <c:v>0.10983565559813734</c:v>
                </c:pt>
                <c:pt idx="17">
                  <c:v>0.10834259944824945</c:v>
                </c:pt>
                <c:pt idx="18">
                  <c:v>0.10820832030843083</c:v>
                </c:pt>
                <c:pt idx="19">
                  <c:v>0.10674723538230929</c:v>
                </c:pt>
                <c:pt idx="20">
                  <c:v>0.10527655908905784</c:v>
                </c:pt>
                <c:pt idx="21">
                  <c:v>0.10514227994923922</c:v>
                </c:pt>
                <c:pt idx="22">
                  <c:v>0.10359167559657194</c:v>
                </c:pt>
                <c:pt idx="23">
                  <c:v>0.10356929573993549</c:v>
                </c:pt>
                <c:pt idx="24">
                  <c:v>0.10323359789038897</c:v>
                </c:pt>
                <c:pt idx="25">
                  <c:v>0.10198672016350187</c:v>
                </c:pt>
                <c:pt idx="26">
                  <c:v>0.10185244102368327</c:v>
                </c:pt>
                <c:pt idx="27">
                  <c:v>0.10026986544724964</c:v>
                </c:pt>
                <c:pt idx="28">
                  <c:v>0.10026986544724964</c:v>
                </c:pt>
                <c:pt idx="29">
                  <c:v>0.1001899373878338</c:v>
                </c:pt>
                <c:pt idx="30">
                  <c:v>9.8473082671581558E-2</c:v>
                </c:pt>
                <c:pt idx="31">
                  <c:v>9.8294043818490079E-2</c:v>
                </c:pt>
                <c:pt idx="32">
                  <c:v>9.6855338749004954E-2</c:v>
                </c:pt>
                <c:pt idx="33">
                  <c:v>9.5250383315934897E-2</c:v>
                </c:pt>
                <c:pt idx="34">
                  <c:v>9.0512247953763919E-2</c:v>
                </c:pt>
                <c:pt idx="35">
                  <c:v>9.0512247953763919E-2</c:v>
                </c:pt>
                <c:pt idx="36">
                  <c:v>9.0512247953763919E-2</c:v>
                </c:pt>
                <c:pt idx="37">
                  <c:v>8.8804984604641576E-2</c:v>
                </c:pt>
                <c:pt idx="38">
                  <c:v>8.3708771536287641E-2</c:v>
                </c:pt>
                <c:pt idx="39">
                  <c:v>7.5636037535287831E-2</c:v>
                </c:pt>
                <c:pt idx="40">
                  <c:v>7.5367479255650613E-2</c:v>
                </c:pt>
                <c:pt idx="41">
                  <c:v>7.5367479255650613E-2</c:v>
                </c:pt>
                <c:pt idx="42">
                  <c:v>7.5367479255650613E-2</c:v>
                </c:pt>
                <c:pt idx="43">
                  <c:v>7.4197332465802707E-2</c:v>
                </c:pt>
                <c:pt idx="44">
                  <c:v>7.4197332465802707E-2</c:v>
                </c:pt>
                <c:pt idx="45">
                  <c:v>7.4197332465802707E-2</c:v>
                </c:pt>
                <c:pt idx="46">
                  <c:v>7.3951154042801934E-2</c:v>
                </c:pt>
                <c:pt idx="47">
                  <c:v>7.0853142459843976E-2</c:v>
                </c:pt>
                <c:pt idx="48">
                  <c:v>7.0741243176661806E-2</c:v>
                </c:pt>
                <c:pt idx="49">
                  <c:v>7.0303237411063008E-2</c:v>
                </c:pt>
                <c:pt idx="50">
                  <c:v>7.0216915106893901E-2</c:v>
                </c:pt>
                <c:pt idx="51">
                  <c:v>6.928015825054025E-2</c:v>
                </c:pt>
                <c:pt idx="52">
                  <c:v>6.9133090621215101E-2</c:v>
                </c:pt>
                <c:pt idx="53">
                  <c:v>6.9065951051305807E-2</c:v>
                </c:pt>
                <c:pt idx="54">
                  <c:v>6.8787801404538676E-2</c:v>
                </c:pt>
                <c:pt idx="55">
                  <c:v>6.8787801404538676E-2</c:v>
                </c:pt>
                <c:pt idx="56">
                  <c:v>6.8787801404538676E-2</c:v>
                </c:pt>
                <c:pt idx="57">
                  <c:v>6.8698281977992937E-2</c:v>
                </c:pt>
                <c:pt idx="58">
                  <c:v>6.8698281977992937E-2</c:v>
                </c:pt>
                <c:pt idx="59">
                  <c:v>6.85799884500575E-2</c:v>
                </c:pt>
                <c:pt idx="60">
                  <c:v>6.6102218608166466E-2</c:v>
                </c:pt>
                <c:pt idx="61">
                  <c:v>6.5900799898438556E-2</c:v>
                </c:pt>
                <c:pt idx="62">
                  <c:v>6.587842004180211E-2</c:v>
                </c:pt>
                <c:pt idx="63">
                  <c:v>6.56770013320742E-2</c:v>
                </c:pt>
                <c:pt idx="64">
                  <c:v>6.5306135136384696E-2</c:v>
                </c:pt>
                <c:pt idx="65">
                  <c:v>6.4497263175096395E-2</c:v>
                </c:pt>
                <c:pt idx="66">
                  <c:v>6.4474883318459963E-2</c:v>
                </c:pt>
                <c:pt idx="67">
                  <c:v>6.4327815689134815E-2</c:v>
                </c:pt>
                <c:pt idx="68">
                  <c:v>6.4148776836043336E-2</c:v>
                </c:pt>
                <c:pt idx="69">
                  <c:v>6.4036877552861166E-2</c:v>
                </c:pt>
                <c:pt idx="70">
                  <c:v>6.3701179703314639E-2</c:v>
                </c:pt>
                <c:pt idx="71">
                  <c:v>6.3669208479548295E-2</c:v>
                </c:pt>
                <c:pt idx="72">
                  <c:v>6.3148077532157024E-2</c:v>
                </c:pt>
                <c:pt idx="73">
                  <c:v>6.2789999825974066E-2</c:v>
                </c:pt>
                <c:pt idx="74">
                  <c:v>6.2700480399428327E-2</c:v>
                </c:pt>
                <c:pt idx="75">
                  <c:v>6.2208123553426753E-2</c:v>
                </c:pt>
                <c:pt idx="76">
                  <c:v>6.1015596906942422E-2</c:v>
                </c:pt>
                <c:pt idx="77">
                  <c:v>6.1006005539812523E-2</c:v>
                </c:pt>
                <c:pt idx="78">
                  <c:v>6.0948457337033121E-2</c:v>
                </c:pt>
                <c:pt idx="79">
                  <c:v>6.0948457337033121E-2</c:v>
                </c:pt>
                <c:pt idx="80">
                  <c:v>6.0903697623760251E-2</c:v>
                </c:pt>
                <c:pt idx="81">
                  <c:v>6.0881317767123813E-2</c:v>
                </c:pt>
                <c:pt idx="82">
                  <c:v>6.0881317767123813E-2</c:v>
                </c:pt>
                <c:pt idx="83">
                  <c:v>6.0858937910487382E-2</c:v>
                </c:pt>
                <c:pt idx="84">
                  <c:v>6.0858937910487382E-2</c:v>
                </c:pt>
                <c:pt idx="85">
                  <c:v>6.0804586830084606E-2</c:v>
                </c:pt>
                <c:pt idx="86">
                  <c:v>6.0804586830084606E-2</c:v>
                </c:pt>
                <c:pt idx="87">
                  <c:v>6.0804586830084606E-2</c:v>
                </c:pt>
                <c:pt idx="88">
                  <c:v>6.0769418483941635E-2</c:v>
                </c:pt>
                <c:pt idx="89">
                  <c:v>6.0724658770668766E-2</c:v>
                </c:pt>
                <c:pt idx="90">
                  <c:v>5.9746339323418891E-2</c:v>
                </c:pt>
                <c:pt idx="91">
                  <c:v>5.9500160900418105E-2</c:v>
                </c:pt>
                <c:pt idx="92">
                  <c:v>5.9477781043781666E-2</c:v>
                </c:pt>
                <c:pt idx="93">
                  <c:v>5.9365881760599495E-2</c:v>
                </c:pt>
                <c:pt idx="94">
                  <c:v>5.9276362334053749E-2</c:v>
                </c:pt>
                <c:pt idx="95">
                  <c:v>5.9276362334053749E-2</c:v>
                </c:pt>
                <c:pt idx="96">
                  <c:v>5.9209222764144448E-2</c:v>
                </c:pt>
                <c:pt idx="97">
                  <c:v>5.8918284627870791E-2</c:v>
                </c:pt>
                <c:pt idx="98">
                  <c:v>5.8851145057961483E-2</c:v>
                </c:pt>
                <c:pt idx="99">
                  <c:v>5.8851145057961483E-2</c:v>
                </c:pt>
                <c:pt idx="100">
                  <c:v>5.8761625631415744E-2</c:v>
                </c:pt>
                <c:pt idx="101">
                  <c:v>5.790479683447794E-2</c:v>
                </c:pt>
                <c:pt idx="102">
                  <c:v>5.7703378124750029E-2</c:v>
                </c:pt>
                <c:pt idx="103">
                  <c:v>5.7671406900983692E-2</c:v>
                </c:pt>
                <c:pt idx="104">
                  <c:v>5.7501959415022112E-2</c:v>
                </c:pt>
                <c:pt idx="105">
                  <c:v>5.7469988191255775E-2</c:v>
                </c:pt>
                <c:pt idx="106">
                  <c:v>5.7434819845112804E-2</c:v>
                </c:pt>
                <c:pt idx="107">
                  <c:v>5.7367680275203496E-2</c:v>
                </c:pt>
                <c:pt idx="108">
                  <c:v>5.6187942118225705E-2</c:v>
                </c:pt>
                <c:pt idx="109">
                  <c:v>5.6098422691679965E-2</c:v>
                </c:pt>
                <c:pt idx="110">
                  <c:v>5.6076042835043527E-2</c:v>
                </c:pt>
                <c:pt idx="111">
                  <c:v>5.5941763695224918E-2</c:v>
                </c:pt>
                <c:pt idx="112">
                  <c:v>5.5941763695224918E-2</c:v>
                </c:pt>
                <c:pt idx="113">
                  <c:v>5.5897003981952048E-2</c:v>
                </c:pt>
                <c:pt idx="114">
                  <c:v>5.5740344985497001E-2</c:v>
                </c:pt>
                <c:pt idx="115">
                  <c:v>5.4650126255064949E-2</c:v>
                </c:pt>
                <c:pt idx="116">
                  <c:v>5.4605366541792079E-2</c:v>
                </c:pt>
                <c:pt idx="117">
                  <c:v>5.4493467258609901E-2</c:v>
                </c:pt>
                <c:pt idx="118">
                  <c:v>5.4493467258609901E-2</c:v>
                </c:pt>
                <c:pt idx="119">
                  <c:v>5.4493467258609901E-2</c:v>
                </c:pt>
                <c:pt idx="120">
                  <c:v>5.439115934255763E-2</c:v>
                </c:pt>
                <c:pt idx="121">
                  <c:v>5.438156797542773E-2</c:v>
                </c:pt>
                <c:pt idx="122">
                  <c:v>5.4279260059375452E-2</c:v>
                </c:pt>
                <c:pt idx="123">
                  <c:v>5.4279260059375452E-2</c:v>
                </c:pt>
                <c:pt idx="124">
                  <c:v>5.425688020273902E-2</c:v>
                </c:pt>
                <c:pt idx="125">
                  <c:v>5.4247288835609114E-2</c:v>
                </c:pt>
                <c:pt idx="126">
                  <c:v>5.4247288835609114E-2</c:v>
                </c:pt>
                <c:pt idx="127">
                  <c:v>5.4247288835609114E-2</c:v>
                </c:pt>
                <c:pt idx="128">
                  <c:v>5.4144980919556843E-2</c:v>
                </c:pt>
                <c:pt idx="129">
                  <c:v>5.4077841349647535E-2</c:v>
                </c:pt>
                <c:pt idx="130">
                  <c:v>5.4068249982517635E-2</c:v>
                </c:pt>
                <c:pt idx="131">
                  <c:v>5.2987622619215483E-2</c:v>
                </c:pt>
                <c:pt idx="132">
                  <c:v>5.2987622619215483E-2</c:v>
                </c:pt>
                <c:pt idx="133">
                  <c:v>5.2875723336033305E-2</c:v>
                </c:pt>
                <c:pt idx="134">
                  <c:v>5.2798992398994098E-2</c:v>
                </c:pt>
                <c:pt idx="135">
                  <c:v>5.2763824052851134E-2</c:v>
                </c:pt>
                <c:pt idx="136">
                  <c:v>5.2763824052851134E-2</c:v>
                </c:pt>
                <c:pt idx="137">
                  <c:v>5.2763824052851134E-2</c:v>
                </c:pt>
                <c:pt idx="138">
                  <c:v>5.2763824052851134E-2</c:v>
                </c:pt>
                <c:pt idx="139">
                  <c:v>5.2741444196214696E-2</c:v>
                </c:pt>
                <c:pt idx="140">
                  <c:v>5.2619953545902619E-2</c:v>
                </c:pt>
                <c:pt idx="141">
                  <c:v>5.2517645629850347E-2</c:v>
                </c:pt>
                <c:pt idx="142">
                  <c:v>5.1337907472872549E-2</c:v>
                </c:pt>
                <c:pt idx="143">
                  <c:v>5.1315527616236117E-2</c:v>
                </c:pt>
                <c:pt idx="144">
                  <c:v>5.1213219700183839E-2</c:v>
                </c:pt>
                <c:pt idx="145">
                  <c:v>5.115886861978107E-2</c:v>
                </c:pt>
                <c:pt idx="146">
                  <c:v>5.1024589479962461E-2</c:v>
                </c:pt>
                <c:pt idx="147">
                  <c:v>5.0890310340143845E-2</c:v>
                </c:pt>
                <c:pt idx="148">
                  <c:v>5.0890310340143845E-2</c:v>
                </c:pt>
                <c:pt idx="149">
                  <c:v>5.0788002424091573E-2</c:v>
                </c:pt>
                <c:pt idx="150">
                  <c:v>4.9496364983931604E-2</c:v>
                </c:pt>
                <c:pt idx="151">
                  <c:v>4.9496364983931604E-2</c:v>
                </c:pt>
                <c:pt idx="152">
                  <c:v>4.9496364983931604E-2</c:v>
                </c:pt>
                <c:pt idx="153">
                  <c:v>4.9294946274203687E-2</c:v>
                </c:pt>
                <c:pt idx="154">
                  <c:v>4.9071147707839338E-2</c:v>
                </c:pt>
                <c:pt idx="155">
                  <c:v>4.8025688690680149E-2</c:v>
                </c:pt>
                <c:pt idx="156">
                  <c:v>4.7878621061355008E-2</c:v>
                </c:pt>
                <c:pt idx="157">
                  <c:v>4.784664983758867E-2</c:v>
                </c:pt>
                <c:pt idx="158">
                  <c:v>4.7779510267679362E-2</c:v>
                </c:pt>
                <c:pt idx="159">
                  <c:v>4.7757130411042931E-2</c:v>
                </c:pt>
                <c:pt idx="160">
                  <c:v>4.7712370697770061E-2</c:v>
                </c:pt>
                <c:pt idx="161">
                  <c:v>4.7699582208263529E-2</c:v>
                </c:pt>
                <c:pt idx="162">
                  <c:v>4.6430324624739991E-2</c:v>
                </c:pt>
                <c:pt idx="163">
                  <c:v>4.6318425341557813E-2</c:v>
                </c:pt>
                <c:pt idx="164">
                  <c:v>4.6308833974427914E-2</c:v>
                </c:pt>
                <c:pt idx="165">
                  <c:v>4.6308833974427914E-2</c:v>
                </c:pt>
                <c:pt idx="166">
                  <c:v>4.6296045484921382E-2</c:v>
                </c:pt>
                <c:pt idx="167">
                  <c:v>4.6273665628284943E-2</c:v>
                </c:pt>
                <c:pt idx="168">
                  <c:v>4.5915587922101986E-2</c:v>
                </c:pt>
                <c:pt idx="169">
                  <c:v>4.5848448352192678E-2</c:v>
                </c:pt>
                <c:pt idx="170">
                  <c:v>4.5826068495556239E-2</c:v>
                </c:pt>
                <c:pt idx="171">
                  <c:v>4.4713469908487756E-2</c:v>
                </c:pt>
                <c:pt idx="172">
                  <c:v>4.3140485699184029E-2</c:v>
                </c:pt>
                <c:pt idx="173">
                  <c:v>4.3118105842547591E-2</c:v>
                </c:pt>
                <c:pt idx="174">
                  <c:v>4.3073346129274721E-2</c:v>
                </c:pt>
                <c:pt idx="175">
                  <c:v>4.3006206559365413E-2</c:v>
                </c:pt>
                <c:pt idx="176">
                  <c:v>4.3006206559365413E-2</c:v>
                </c:pt>
                <c:pt idx="177">
                  <c:v>4.3006206559365413E-2</c:v>
                </c:pt>
                <c:pt idx="178">
                  <c:v>4.3006206559365413E-2</c:v>
                </c:pt>
                <c:pt idx="179">
                  <c:v>4.3006206559365413E-2</c:v>
                </c:pt>
                <c:pt idx="180">
                  <c:v>4.2961446846092544E-2</c:v>
                </c:pt>
                <c:pt idx="181">
                  <c:v>4.2871927419546804E-2</c:v>
                </c:pt>
                <c:pt idx="182">
                  <c:v>4.2728056912598296E-2</c:v>
                </c:pt>
                <c:pt idx="183">
                  <c:v>4.1557910122750404E-2</c:v>
                </c:pt>
                <c:pt idx="184">
                  <c:v>4.1468390696204657E-2</c:v>
                </c:pt>
                <c:pt idx="185">
                  <c:v>4.1468390696204657E-2</c:v>
                </c:pt>
                <c:pt idx="186">
                  <c:v>4.1468390696204657E-2</c:v>
                </c:pt>
                <c:pt idx="187">
                  <c:v>4.1401251126295356E-2</c:v>
                </c:pt>
                <c:pt idx="188">
                  <c:v>4.1289351843113178E-2</c:v>
                </c:pt>
                <c:pt idx="189">
                  <c:v>4.1155072703294569E-2</c:v>
                </c:pt>
                <c:pt idx="190">
                  <c:v>4.11103129900217E-2</c:v>
                </c:pt>
                <c:pt idx="191">
                  <c:v>4.0752235283838735E-2</c:v>
                </c:pt>
                <c:pt idx="192">
                  <c:v>3.9930574833043901E-2</c:v>
                </c:pt>
                <c:pt idx="193">
                  <c:v>3.9796295693225292E-2</c:v>
                </c:pt>
                <c:pt idx="194">
                  <c:v>3.9796295693225292E-2</c:v>
                </c:pt>
                <c:pt idx="195">
                  <c:v>3.9796295693225292E-2</c:v>
                </c:pt>
                <c:pt idx="196">
                  <c:v>3.9761127347082321E-2</c:v>
                </c:pt>
                <c:pt idx="197">
                  <c:v>3.9706776266679553E-2</c:v>
                </c:pt>
                <c:pt idx="198">
                  <c:v>3.9537328780717973E-2</c:v>
                </c:pt>
                <c:pt idx="199">
                  <c:v>3.9291150357717186E-2</c:v>
                </c:pt>
                <c:pt idx="200">
                  <c:v>3.8424730193649483E-2</c:v>
                </c:pt>
                <c:pt idx="201">
                  <c:v>3.8089032344102956E-2</c:v>
                </c:pt>
                <c:pt idx="202">
                  <c:v>3.8089032344102956E-2</c:v>
                </c:pt>
                <c:pt idx="203">
                  <c:v>3.8089032344102956E-2</c:v>
                </c:pt>
                <c:pt idx="204">
                  <c:v>3.8089032344102956E-2</c:v>
                </c:pt>
                <c:pt idx="205">
                  <c:v>3.8066652487466518E-2</c:v>
                </c:pt>
                <c:pt idx="206">
                  <c:v>3.8066652487466518E-2</c:v>
                </c:pt>
                <c:pt idx="207">
                  <c:v>3.8066652487466518E-2</c:v>
                </c:pt>
                <c:pt idx="208">
                  <c:v>3.8066652487466518E-2</c:v>
                </c:pt>
                <c:pt idx="209">
                  <c:v>3.8066652487466518E-2</c:v>
                </c:pt>
                <c:pt idx="210">
                  <c:v>3.6292249568434881E-2</c:v>
                </c:pt>
                <c:pt idx="211">
                  <c:v>3.4933472558365604E-2</c:v>
                </c:pt>
                <c:pt idx="212">
                  <c:v>3.4911092701729166E-2</c:v>
                </c:pt>
                <c:pt idx="213">
                  <c:v>3.4888712845092734E-2</c:v>
                </c:pt>
                <c:pt idx="214">
                  <c:v>3.4888712845092734E-2</c:v>
                </c:pt>
                <c:pt idx="215">
                  <c:v>3.4888712845092734E-2</c:v>
                </c:pt>
                <c:pt idx="216">
                  <c:v>3.4888712845092734E-2</c:v>
                </c:pt>
                <c:pt idx="217">
                  <c:v>3.4888712845092734E-2</c:v>
                </c:pt>
                <c:pt idx="218">
                  <c:v>3.4888712845092734E-2</c:v>
                </c:pt>
                <c:pt idx="219">
                  <c:v>3.4866332988456296E-2</c:v>
                </c:pt>
                <c:pt idx="220">
                  <c:v>3.4866332988456296E-2</c:v>
                </c:pt>
                <c:pt idx="221">
                  <c:v>3.4866332988456296E-2</c:v>
                </c:pt>
                <c:pt idx="222">
                  <c:v>3.4799193418546995E-2</c:v>
                </c:pt>
                <c:pt idx="223">
                  <c:v>3.4553014995546208E-2</c:v>
                </c:pt>
                <c:pt idx="224">
                  <c:v>3.453063513890977E-2</c:v>
                </c:pt>
                <c:pt idx="225">
                  <c:v>3.4418735855727599E-2</c:v>
                </c:pt>
                <c:pt idx="226">
                  <c:v>3.3306137268659108E-2</c:v>
                </c:pt>
                <c:pt idx="227">
                  <c:v>3.3226209209243268E-2</c:v>
                </c:pt>
                <c:pt idx="228">
                  <c:v>3.3024790499515351E-2</c:v>
                </c:pt>
                <c:pt idx="229">
                  <c:v>3.1934571769083292E-2</c:v>
                </c:pt>
                <c:pt idx="230">
                  <c:v>3.1576494062900334E-2</c:v>
                </c:pt>
                <c:pt idx="231">
                  <c:v>3.1419835066445287E-2</c:v>
                </c:pt>
                <c:pt idx="232">
                  <c:v>3.1419835066445287E-2</c:v>
                </c:pt>
                <c:pt idx="233">
                  <c:v>3.1307935783263109E-2</c:v>
                </c:pt>
                <c:pt idx="234">
                  <c:v>3.0949858077080152E-2</c:v>
                </c:pt>
                <c:pt idx="235">
                  <c:v>2.7947760165421207E-2</c:v>
                </c:pt>
                <c:pt idx="236">
                  <c:v>2.790619757452497E-2</c:v>
                </c:pt>
                <c:pt idx="237">
                  <c:v>2.513109535160702E-2</c:v>
                </c:pt>
                <c:pt idx="238">
                  <c:v>2.513109535160702E-2</c:v>
                </c:pt>
                <c:pt idx="239">
                  <c:v>2.513109535160702E-2</c:v>
                </c:pt>
                <c:pt idx="240">
                  <c:v>2.513109535160702E-2</c:v>
                </c:pt>
                <c:pt idx="241">
                  <c:v>2.513109535160702E-2</c:v>
                </c:pt>
                <c:pt idx="242">
                  <c:v>2.513109535160702E-2</c:v>
                </c:pt>
                <c:pt idx="243">
                  <c:v>2.513109535160702E-2</c:v>
                </c:pt>
                <c:pt idx="244">
                  <c:v>2.513109535160702E-2</c:v>
                </c:pt>
                <c:pt idx="245">
                  <c:v>2.513109535160702E-2</c:v>
                </c:pt>
                <c:pt idx="246">
                  <c:v>2.513109535160702E-2</c:v>
                </c:pt>
                <c:pt idx="247">
                  <c:v>2.4952056498515535E-2</c:v>
                </c:pt>
                <c:pt idx="248">
                  <c:v>2.4750637788787617E-2</c:v>
                </c:pt>
                <c:pt idx="249">
                  <c:v>2.3641236324095767E-2</c:v>
                </c:pt>
                <c:pt idx="250">
                  <c:v>2.3286355740289436E-2</c:v>
                </c:pt>
                <c:pt idx="251">
                  <c:v>2.3132893866211021E-2</c:v>
                </c:pt>
                <c:pt idx="252">
                  <c:v>2.1540726922647496E-2</c:v>
                </c:pt>
                <c:pt idx="253">
                  <c:v>2.1281760010140177E-2</c:v>
                </c:pt>
                <c:pt idx="254">
                  <c:v>2.0098824730785746E-2</c:v>
                </c:pt>
                <c:pt idx="255">
                  <c:v>2.0057262139889509E-2</c:v>
                </c:pt>
                <c:pt idx="256">
                  <c:v>2.0057262139889509E-2</c:v>
                </c:pt>
                <c:pt idx="257">
                  <c:v>2.0057262139889509E-2</c:v>
                </c:pt>
                <c:pt idx="258">
                  <c:v>1.9990122569980208E-2</c:v>
                </c:pt>
                <c:pt idx="259">
                  <c:v>1.8327618934130742E-2</c:v>
                </c:pt>
                <c:pt idx="260">
                  <c:v>1.8193339794312126E-2</c:v>
                </c:pt>
                <c:pt idx="261">
                  <c:v>1.8193339794312126E-2</c:v>
                </c:pt>
                <c:pt idx="262">
                  <c:v>1.6521244791332761E-2</c:v>
                </c:pt>
                <c:pt idx="263">
                  <c:v>1.5213621739289624E-2</c:v>
                </c:pt>
                <c:pt idx="264">
                  <c:v>1.1696787124992676E-2</c:v>
                </c:pt>
                <c:pt idx="265">
                  <c:v>1.0184548240844988E-2</c:v>
                </c:pt>
                <c:pt idx="266">
                  <c:v>1.0166964067773503E-2</c:v>
                </c:pt>
                <c:pt idx="267">
                  <c:v>1.0115810109747365E-2</c:v>
                </c:pt>
                <c:pt idx="268">
                  <c:v>8.4357223008264155E-3</c:v>
                </c:pt>
                <c:pt idx="269">
                  <c:v>7.1153107592767419E-3</c:v>
                </c:pt>
                <c:pt idx="270">
                  <c:v>7.0977265862052575E-3</c:v>
                </c:pt>
                <c:pt idx="271">
                  <c:v>6.9618488851983301E-3</c:v>
                </c:pt>
                <c:pt idx="272">
                  <c:v>5.4048502877777713E-3</c:v>
                </c:pt>
                <c:pt idx="273">
                  <c:v>5.2529869748876769E-3</c:v>
                </c:pt>
                <c:pt idx="274">
                  <c:v>3.7423466519283053E-3</c:v>
                </c:pt>
                <c:pt idx="275">
                  <c:v>3.6991854998437521E-3</c:v>
                </c:pt>
                <c:pt idx="276">
                  <c:v>3.6991854998437521E-3</c:v>
                </c:pt>
                <c:pt idx="277">
                  <c:v>3.6991854998437521E-3</c:v>
                </c:pt>
                <c:pt idx="278">
                  <c:v>2.1853480545077474E-3</c:v>
                </c:pt>
                <c:pt idx="279">
                  <c:v>2.0510689146891366E-3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CA-43A2-9C6C-76903299C47A}"/>
            </c:ext>
          </c:extLst>
        </c:ser>
        <c:ser>
          <c:idx val="2"/>
          <c:order val="2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266"/>
            <c:marker>
              <c:symbol val="star"/>
              <c:size val="6"/>
              <c:spPr>
                <a:noFill/>
                <a:ln>
                  <a:solidFill>
                    <a:srgbClr val="00008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7CA-43A2-9C6C-76903299C47A}"/>
              </c:ext>
            </c:extLst>
          </c:dPt>
          <c:xVal>
            <c:numRef>
              <c:f>'Active 2'!$F$21:$F$300</c:f>
              <c:numCache>
                <c:formatCode>General</c:formatCode>
                <c:ptCount val="280"/>
                <c:pt idx="0">
                  <c:v>-44013</c:v>
                </c:pt>
                <c:pt idx="1">
                  <c:v>-43940</c:v>
                </c:pt>
                <c:pt idx="2">
                  <c:v>-43399</c:v>
                </c:pt>
                <c:pt idx="3">
                  <c:v>-42402</c:v>
                </c:pt>
                <c:pt idx="4">
                  <c:v>-42391</c:v>
                </c:pt>
                <c:pt idx="5">
                  <c:v>-41815</c:v>
                </c:pt>
                <c:pt idx="6">
                  <c:v>-41794</c:v>
                </c:pt>
                <c:pt idx="7">
                  <c:v>-41453</c:v>
                </c:pt>
                <c:pt idx="8">
                  <c:v>-41450</c:v>
                </c:pt>
                <c:pt idx="9">
                  <c:v>-41439</c:v>
                </c:pt>
                <c:pt idx="10">
                  <c:v>-41415</c:v>
                </c:pt>
                <c:pt idx="11">
                  <c:v>-41408</c:v>
                </c:pt>
                <c:pt idx="12">
                  <c:v>-41401</c:v>
                </c:pt>
                <c:pt idx="13">
                  <c:v>-41397</c:v>
                </c:pt>
                <c:pt idx="14">
                  <c:v>-41327</c:v>
                </c:pt>
                <c:pt idx="15">
                  <c:v>-36381</c:v>
                </c:pt>
                <c:pt idx="16">
                  <c:v>-33671</c:v>
                </c:pt>
                <c:pt idx="17">
                  <c:v>-33204</c:v>
                </c:pt>
                <c:pt idx="18">
                  <c:v>-33162</c:v>
                </c:pt>
                <c:pt idx="19">
                  <c:v>-32705</c:v>
                </c:pt>
                <c:pt idx="20">
                  <c:v>-32245</c:v>
                </c:pt>
                <c:pt idx="21">
                  <c:v>-32203</c:v>
                </c:pt>
                <c:pt idx="22">
                  <c:v>-31718</c:v>
                </c:pt>
                <c:pt idx="23">
                  <c:v>-31711</c:v>
                </c:pt>
                <c:pt idx="24">
                  <c:v>-31606</c:v>
                </c:pt>
                <c:pt idx="25">
                  <c:v>-31216</c:v>
                </c:pt>
                <c:pt idx="26">
                  <c:v>-31174</c:v>
                </c:pt>
                <c:pt idx="27">
                  <c:v>-30679</c:v>
                </c:pt>
                <c:pt idx="28">
                  <c:v>-30679</c:v>
                </c:pt>
                <c:pt idx="29">
                  <c:v>-30654</c:v>
                </c:pt>
                <c:pt idx="30">
                  <c:v>-30117</c:v>
                </c:pt>
                <c:pt idx="31">
                  <c:v>-30061</c:v>
                </c:pt>
                <c:pt idx="32">
                  <c:v>-29611</c:v>
                </c:pt>
                <c:pt idx="33">
                  <c:v>-29109</c:v>
                </c:pt>
                <c:pt idx="34">
                  <c:v>-27627</c:v>
                </c:pt>
                <c:pt idx="35">
                  <c:v>-27627</c:v>
                </c:pt>
                <c:pt idx="36">
                  <c:v>-27627</c:v>
                </c:pt>
                <c:pt idx="37">
                  <c:v>-27093</c:v>
                </c:pt>
                <c:pt idx="38">
                  <c:v>-25499</c:v>
                </c:pt>
                <c:pt idx="39">
                  <c:v>-22974</c:v>
                </c:pt>
                <c:pt idx="40">
                  <c:v>-22890</c:v>
                </c:pt>
                <c:pt idx="41">
                  <c:v>-22890</c:v>
                </c:pt>
                <c:pt idx="42">
                  <c:v>-22890</c:v>
                </c:pt>
                <c:pt idx="43">
                  <c:v>-22524</c:v>
                </c:pt>
                <c:pt idx="44">
                  <c:v>-22524</c:v>
                </c:pt>
                <c:pt idx="45">
                  <c:v>-22524</c:v>
                </c:pt>
                <c:pt idx="46">
                  <c:v>-22447</c:v>
                </c:pt>
                <c:pt idx="47">
                  <c:v>-21478</c:v>
                </c:pt>
                <c:pt idx="48">
                  <c:v>-21443</c:v>
                </c:pt>
                <c:pt idx="49">
                  <c:v>-21306</c:v>
                </c:pt>
                <c:pt idx="50">
                  <c:v>-21279</c:v>
                </c:pt>
                <c:pt idx="51">
                  <c:v>-20986</c:v>
                </c:pt>
                <c:pt idx="52">
                  <c:v>-20940</c:v>
                </c:pt>
                <c:pt idx="53">
                  <c:v>-20919</c:v>
                </c:pt>
                <c:pt idx="54">
                  <c:v>-20832</c:v>
                </c:pt>
                <c:pt idx="55">
                  <c:v>-20832</c:v>
                </c:pt>
                <c:pt idx="56">
                  <c:v>-20832</c:v>
                </c:pt>
                <c:pt idx="57">
                  <c:v>-20804</c:v>
                </c:pt>
                <c:pt idx="58">
                  <c:v>-20804</c:v>
                </c:pt>
                <c:pt idx="59">
                  <c:v>-20767</c:v>
                </c:pt>
                <c:pt idx="60">
                  <c:v>-19992</c:v>
                </c:pt>
                <c:pt idx="61">
                  <c:v>-19929</c:v>
                </c:pt>
                <c:pt idx="62">
                  <c:v>-19922</c:v>
                </c:pt>
                <c:pt idx="63">
                  <c:v>-19859</c:v>
                </c:pt>
                <c:pt idx="64">
                  <c:v>-19743</c:v>
                </c:pt>
                <c:pt idx="65">
                  <c:v>-19490</c:v>
                </c:pt>
                <c:pt idx="66">
                  <c:v>-19483</c:v>
                </c:pt>
                <c:pt idx="67">
                  <c:v>-19437</c:v>
                </c:pt>
                <c:pt idx="68">
                  <c:v>-19381</c:v>
                </c:pt>
                <c:pt idx="69">
                  <c:v>-19346</c:v>
                </c:pt>
                <c:pt idx="70">
                  <c:v>-19241</c:v>
                </c:pt>
                <c:pt idx="71">
                  <c:v>-19231</c:v>
                </c:pt>
                <c:pt idx="72">
                  <c:v>-19068</c:v>
                </c:pt>
                <c:pt idx="73">
                  <c:v>-18956</c:v>
                </c:pt>
                <c:pt idx="74">
                  <c:v>-18928</c:v>
                </c:pt>
                <c:pt idx="75">
                  <c:v>-18774</c:v>
                </c:pt>
                <c:pt idx="76">
                  <c:v>-18401</c:v>
                </c:pt>
                <c:pt idx="77">
                  <c:v>-18398</c:v>
                </c:pt>
                <c:pt idx="78">
                  <c:v>-18380</c:v>
                </c:pt>
                <c:pt idx="79">
                  <c:v>-18380</c:v>
                </c:pt>
                <c:pt idx="80">
                  <c:v>-18366</c:v>
                </c:pt>
                <c:pt idx="81">
                  <c:v>-18359</c:v>
                </c:pt>
                <c:pt idx="82">
                  <c:v>-18359</c:v>
                </c:pt>
                <c:pt idx="83">
                  <c:v>-18352</c:v>
                </c:pt>
                <c:pt idx="84">
                  <c:v>-18352</c:v>
                </c:pt>
                <c:pt idx="85">
                  <c:v>-18335</c:v>
                </c:pt>
                <c:pt idx="86">
                  <c:v>-18335</c:v>
                </c:pt>
                <c:pt idx="87">
                  <c:v>-18335</c:v>
                </c:pt>
                <c:pt idx="88">
                  <c:v>-18324</c:v>
                </c:pt>
                <c:pt idx="89">
                  <c:v>-18310</c:v>
                </c:pt>
                <c:pt idx="90">
                  <c:v>-18004</c:v>
                </c:pt>
                <c:pt idx="91">
                  <c:v>-17927</c:v>
                </c:pt>
                <c:pt idx="92">
                  <c:v>-17920</c:v>
                </c:pt>
                <c:pt idx="93">
                  <c:v>-17885</c:v>
                </c:pt>
                <c:pt idx="94">
                  <c:v>-17857</c:v>
                </c:pt>
                <c:pt idx="95">
                  <c:v>-17857</c:v>
                </c:pt>
                <c:pt idx="96">
                  <c:v>-17836</c:v>
                </c:pt>
                <c:pt idx="97">
                  <c:v>-17745</c:v>
                </c:pt>
                <c:pt idx="98">
                  <c:v>-17724</c:v>
                </c:pt>
                <c:pt idx="99">
                  <c:v>-17724</c:v>
                </c:pt>
                <c:pt idx="100">
                  <c:v>-17696</c:v>
                </c:pt>
                <c:pt idx="101">
                  <c:v>-17428</c:v>
                </c:pt>
                <c:pt idx="102">
                  <c:v>-17365</c:v>
                </c:pt>
                <c:pt idx="103">
                  <c:v>-17355</c:v>
                </c:pt>
                <c:pt idx="104">
                  <c:v>-17302</c:v>
                </c:pt>
                <c:pt idx="105">
                  <c:v>-17292</c:v>
                </c:pt>
                <c:pt idx="106">
                  <c:v>-17281</c:v>
                </c:pt>
                <c:pt idx="107">
                  <c:v>-17260</c:v>
                </c:pt>
                <c:pt idx="108">
                  <c:v>-16891</c:v>
                </c:pt>
                <c:pt idx="109">
                  <c:v>-16863</c:v>
                </c:pt>
                <c:pt idx="110">
                  <c:v>-16856</c:v>
                </c:pt>
                <c:pt idx="111">
                  <c:v>-16814</c:v>
                </c:pt>
                <c:pt idx="112">
                  <c:v>-16814</c:v>
                </c:pt>
                <c:pt idx="113">
                  <c:v>-16800</c:v>
                </c:pt>
                <c:pt idx="114">
                  <c:v>-16751</c:v>
                </c:pt>
                <c:pt idx="115">
                  <c:v>-16410</c:v>
                </c:pt>
                <c:pt idx="116">
                  <c:v>-16396</c:v>
                </c:pt>
                <c:pt idx="117">
                  <c:v>-16361</c:v>
                </c:pt>
                <c:pt idx="118">
                  <c:v>-16361</c:v>
                </c:pt>
                <c:pt idx="119">
                  <c:v>-16361</c:v>
                </c:pt>
                <c:pt idx="120">
                  <c:v>-16329</c:v>
                </c:pt>
                <c:pt idx="121">
                  <c:v>-16326</c:v>
                </c:pt>
                <c:pt idx="122">
                  <c:v>-16294</c:v>
                </c:pt>
                <c:pt idx="123">
                  <c:v>-16294</c:v>
                </c:pt>
                <c:pt idx="124">
                  <c:v>-16287</c:v>
                </c:pt>
                <c:pt idx="125">
                  <c:v>-16284</c:v>
                </c:pt>
                <c:pt idx="126">
                  <c:v>-16284</c:v>
                </c:pt>
                <c:pt idx="127">
                  <c:v>-16284</c:v>
                </c:pt>
                <c:pt idx="128">
                  <c:v>-16252</c:v>
                </c:pt>
                <c:pt idx="129">
                  <c:v>-16231</c:v>
                </c:pt>
                <c:pt idx="130">
                  <c:v>-16228</c:v>
                </c:pt>
                <c:pt idx="131">
                  <c:v>-15890</c:v>
                </c:pt>
                <c:pt idx="132">
                  <c:v>-15890</c:v>
                </c:pt>
                <c:pt idx="133">
                  <c:v>-15855</c:v>
                </c:pt>
                <c:pt idx="134">
                  <c:v>-15831</c:v>
                </c:pt>
                <c:pt idx="135">
                  <c:v>-15820</c:v>
                </c:pt>
                <c:pt idx="136">
                  <c:v>-15820</c:v>
                </c:pt>
                <c:pt idx="137">
                  <c:v>-15820</c:v>
                </c:pt>
                <c:pt idx="138">
                  <c:v>-15820</c:v>
                </c:pt>
                <c:pt idx="139">
                  <c:v>-15813</c:v>
                </c:pt>
                <c:pt idx="140">
                  <c:v>-15775</c:v>
                </c:pt>
                <c:pt idx="141">
                  <c:v>-15743</c:v>
                </c:pt>
                <c:pt idx="142">
                  <c:v>-15374</c:v>
                </c:pt>
                <c:pt idx="143">
                  <c:v>-15367</c:v>
                </c:pt>
                <c:pt idx="144">
                  <c:v>-15335</c:v>
                </c:pt>
                <c:pt idx="145">
                  <c:v>-15318</c:v>
                </c:pt>
                <c:pt idx="146">
                  <c:v>-15276</c:v>
                </c:pt>
                <c:pt idx="147">
                  <c:v>-15234</c:v>
                </c:pt>
                <c:pt idx="148">
                  <c:v>-15234</c:v>
                </c:pt>
                <c:pt idx="149">
                  <c:v>-15202</c:v>
                </c:pt>
                <c:pt idx="150">
                  <c:v>-14798</c:v>
                </c:pt>
                <c:pt idx="151">
                  <c:v>-14798</c:v>
                </c:pt>
                <c:pt idx="152">
                  <c:v>-14798</c:v>
                </c:pt>
                <c:pt idx="153">
                  <c:v>-14735</c:v>
                </c:pt>
                <c:pt idx="154">
                  <c:v>-14665</c:v>
                </c:pt>
                <c:pt idx="155">
                  <c:v>-14338</c:v>
                </c:pt>
                <c:pt idx="156">
                  <c:v>-14292</c:v>
                </c:pt>
                <c:pt idx="157">
                  <c:v>-14282</c:v>
                </c:pt>
                <c:pt idx="158">
                  <c:v>-14261</c:v>
                </c:pt>
                <c:pt idx="159">
                  <c:v>-14254</c:v>
                </c:pt>
                <c:pt idx="160">
                  <c:v>-14240</c:v>
                </c:pt>
                <c:pt idx="161">
                  <c:v>-14236</c:v>
                </c:pt>
                <c:pt idx="162">
                  <c:v>-13839</c:v>
                </c:pt>
                <c:pt idx="163">
                  <c:v>-13804</c:v>
                </c:pt>
                <c:pt idx="164">
                  <c:v>-13801</c:v>
                </c:pt>
                <c:pt idx="165">
                  <c:v>-13801</c:v>
                </c:pt>
                <c:pt idx="166">
                  <c:v>-13797</c:v>
                </c:pt>
                <c:pt idx="167">
                  <c:v>-13790</c:v>
                </c:pt>
                <c:pt idx="168">
                  <c:v>-13678</c:v>
                </c:pt>
                <c:pt idx="169">
                  <c:v>-13657</c:v>
                </c:pt>
                <c:pt idx="170">
                  <c:v>-13650</c:v>
                </c:pt>
                <c:pt idx="171">
                  <c:v>-13302</c:v>
                </c:pt>
                <c:pt idx="172">
                  <c:v>-12810</c:v>
                </c:pt>
                <c:pt idx="173">
                  <c:v>-12803</c:v>
                </c:pt>
                <c:pt idx="174">
                  <c:v>-12789</c:v>
                </c:pt>
                <c:pt idx="175">
                  <c:v>-12768</c:v>
                </c:pt>
                <c:pt idx="176">
                  <c:v>-12768</c:v>
                </c:pt>
                <c:pt idx="177">
                  <c:v>-12768</c:v>
                </c:pt>
                <c:pt idx="178">
                  <c:v>-12768</c:v>
                </c:pt>
                <c:pt idx="179">
                  <c:v>-12768</c:v>
                </c:pt>
                <c:pt idx="180">
                  <c:v>-12754</c:v>
                </c:pt>
                <c:pt idx="181">
                  <c:v>-12726</c:v>
                </c:pt>
                <c:pt idx="182">
                  <c:v>-12681</c:v>
                </c:pt>
                <c:pt idx="183">
                  <c:v>-12315</c:v>
                </c:pt>
                <c:pt idx="184">
                  <c:v>-12287</c:v>
                </c:pt>
                <c:pt idx="185">
                  <c:v>-12287</c:v>
                </c:pt>
                <c:pt idx="186">
                  <c:v>-12287</c:v>
                </c:pt>
                <c:pt idx="187">
                  <c:v>-12266</c:v>
                </c:pt>
                <c:pt idx="188">
                  <c:v>-12231</c:v>
                </c:pt>
                <c:pt idx="189">
                  <c:v>-12189</c:v>
                </c:pt>
                <c:pt idx="190">
                  <c:v>-12175</c:v>
                </c:pt>
                <c:pt idx="191">
                  <c:v>-12063</c:v>
                </c:pt>
                <c:pt idx="192">
                  <c:v>-11806</c:v>
                </c:pt>
                <c:pt idx="193">
                  <c:v>-11764</c:v>
                </c:pt>
                <c:pt idx="194">
                  <c:v>-11764</c:v>
                </c:pt>
                <c:pt idx="195">
                  <c:v>-11764</c:v>
                </c:pt>
                <c:pt idx="196">
                  <c:v>-11753</c:v>
                </c:pt>
                <c:pt idx="197">
                  <c:v>-11736</c:v>
                </c:pt>
                <c:pt idx="198">
                  <c:v>-11683</c:v>
                </c:pt>
                <c:pt idx="199">
                  <c:v>-11606</c:v>
                </c:pt>
                <c:pt idx="200">
                  <c:v>-11335</c:v>
                </c:pt>
                <c:pt idx="201">
                  <c:v>-11230</c:v>
                </c:pt>
                <c:pt idx="202">
                  <c:v>-11230</c:v>
                </c:pt>
                <c:pt idx="203">
                  <c:v>-11230</c:v>
                </c:pt>
                <c:pt idx="204">
                  <c:v>-11230</c:v>
                </c:pt>
                <c:pt idx="205">
                  <c:v>-11223</c:v>
                </c:pt>
                <c:pt idx="206">
                  <c:v>-11223</c:v>
                </c:pt>
                <c:pt idx="207">
                  <c:v>-11223</c:v>
                </c:pt>
                <c:pt idx="208">
                  <c:v>-11223</c:v>
                </c:pt>
                <c:pt idx="209">
                  <c:v>-11223</c:v>
                </c:pt>
                <c:pt idx="210">
                  <c:v>-10668</c:v>
                </c:pt>
                <c:pt idx="211">
                  <c:v>-10243</c:v>
                </c:pt>
                <c:pt idx="212">
                  <c:v>-10236</c:v>
                </c:pt>
                <c:pt idx="213">
                  <c:v>-10229</c:v>
                </c:pt>
                <c:pt idx="214">
                  <c:v>-10229</c:v>
                </c:pt>
                <c:pt idx="215">
                  <c:v>-10229</c:v>
                </c:pt>
                <c:pt idx="216">
                  <c:v>-10229</c:v>
                </c:pt>
                <c:pt idx="217">
                  <c:v>-10229</c:v>
                </c:pt>
                <c:pt idx="218">
                  <c:v>-10229</c:v>
                </c:pt>
                <c:pt idx="219">
                  <c:v>-10222</c:v>
                </c:pt>
                <c:pt idx="220">
                  <c:v>-10222</c:v>
                </c:pt>
                <c:pt idx="221">
                  <c:v>-10222</c:v>
                </c:pt>
                <c:pt idx="222">
                  <c:v>-10201</c:v>
                </c:pt>
                <c:pt idx="223">
                  <c:v>-10124</c:v>
                </c:pt>
                <c:pt idx="224">
                  <c:v>-10117</c:v>
                </c:pt>
                <c:pt idx="225">
                  <c:v>-10082</c:v>
                </c:pt>
                <c:pt idx="226">
                  <c:v>-9734</c:v>
                </c:pt>
                <c:pt idx="227">
                  <c:v>-9709</c:v>
                </c:pt>
                <c:pt idx="228">
                  <c:v>-9646</c:v>
                </c:pt>
                <c:pt idx="229">
                  <c:v>-9305</c:v>
                </c:pt>
                <c:pt idx="230">
                  <c:v>-9193</c:v>
                </c:pt>
                <c:pt idx="231">
                  <c:v>-9144</c:v>
                </c:pt>
                <c:pt idx="232">
                  <c:v>-9144</c:v>
                </c:pt>
                <c:pt idx="233">
                  <c:v>-9109</c:v>
                </c:pt>
                <c:pt idx="234">
                  <c:v>-8997</c:v>
                </c:pt>
                <c:pt idx="235">
                  <c:v>-8058</c:v>
                </c:pt>
                <c:pt idx="236">
                  <c:v>-8045</c:v>
                </c:pt>
                <c:pt idx="237">
                  <c:v>-7177</c:v>
                </c:pt>
                <c:pt idx="238">
                  <c:v>-7177</c:v>
                </c:pt>
                <c:pt idx="239">
                  <c:v>-7177</c:v>
                </c:pt>
                <c:pt idx="240">
                  <c:v>-7177</c:v>
                </c:pt>
                <c:pt idx="241">
                  <c:v>-7177</c:v>
                </c:pt>
                <c:pt idx="242">
                  <c:v>-7177</c:v>
                </c:pt>
                <c:pt idx="243">
                  <c:v>-7177</c:v>
                </c:pt>
                <c:pt idx="244">
                  <c:v>-7177</c:v>
                </c:pt>
                <c:pt idx="245">
                  <c:v>-7177</c:v>
                </c:pt>
                <c:pt idx="246">
                  <c:v>-7177</c:v>
                </c:pt>
                <c:pt idx="247">
                  <c:v>-7121</c:v>
                </c:pt>
                <c:pt idx="248">
                  <c:v>-7058</c:v>
                </c:pt>
                <c:pt idx="249">
                  <c:v>-6711</c:v>
                </c:pt>
                <c:pt idx="250">
                  <c:v>-6600</c:v>
                </c:pt>
                <c:pt idx="251">
                  <c:v>-6552</c:v>
                </c:pt>
                <c:pt idx="252">
                  <c:v>-6054</c:v>
                </c:pt>
                <c:pt idx="253">
                  <c:v>-5973</c:v>
                </c:pt>
                <c:pt idx="254">
                  <c:v>-5603</c:v>
                </c:pt>
                <c:pt idx="255">
                  <c:v>-5590</c:v>
                </c:pt>
                <c:pt idx="256">
                  <c:v>-5590</c:v>
                </c:pt>
                <c:pt idx="257">
                  <c:v>-5590</c:v>
                </c:pt>
                <c:pt idx="258">
                  <c:v>-5569</c:v>
                </c:pt>
                <c:pt idx="259">
                  <c:v>-5049</c:v>
                </c:pt>
                <c:pt idx="260">
                  <c:v>-5007</c:v>
                </c:pt>
                <c:pt idx="261">
                  <c:v>-5007</c:v>
                </c:pt>
                <c:pt idx="262">
                  <c:v>-4484</c:v>
                </c:pt>
                <c:pt idx="263">
                  <c:v>-4075</c:v>
                </c:pt>
                <c:pt idx="264">
                  <c:v>-2975</c:v>
                </c:pt>
                <c:pt idx="265">
                  <c:v>-2502</c:v>
                </c:pt>
                <c:pt idx="266">
                  <c:v>-2496.5</c:v>
                </c:pt>
                <c:pt idx="267">
                  <c:v>-2480.5</c:v>
                </c:pt>
                <c:pt idx="268">
                  <c:v>-1955</c:v>
                </c:pt>
                <c:pt idx="269">
                  <c:v>-1542</c:v>
                </c:pt>
                <c:pt idx="270">
                  <c:v>-1536.5</c:v>
                </c:pt>
                <c:pt idx="271">
                  <c:v>-1494</c:v>
                </c:pt>
                <c:pt idx="272">
                  <c:v>-1007</c:v>
                </c:pt>
                <c:pt idx="273">
                  <c:v>-959.5</c:v>
                </c:pt>
                <c:pt idx="274">
                  <c:v>-487</c:v>
                </c:pt>
                <c:pt idx="275">
                  <c:v>-473.5</c:v>
                </c:pt>
                <c:pt idx="276">
                  <c:v>-473.5</c:v>
                </c:pt>
                <c:pt idx="277">
                  <c:v>-473.5</c:v>
                </c:pt>
                <c:pt idx="278">
                  <c:v>0</c:v>
                </c:pt>
                <c:pt idx="279">
                  <c:v>42</c:v>
                </c:pt>
              </c:numCache>
            </c:numRef>
          </c:xVal>
          <c:yVal>
            <c:numRef>
              <c:f>'Active 2'!$U$21:$U$300</c:f>
              <c:numCache>
                <c:formatCode>General</c:formatCode>
                <c:ptCount val="280"/>
                <c:pt idx="2">
                  <c:v>-0.15559550000034506</c:v>
                </c:pt>
                <c:pt idx="3">
                  <c:v>-0.11920900000404799</c:v>
                </c:pt>
                <c:pt idx="158">
                  <c:v>-8.7450000864919275E-4</c:v>
                </c:pt>
                <c:pt idx="266">
                  <c:v>2.0715749997179955E-2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CA-43A2-9C6C-76903299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032"/>
        <c:axId val="1"/>
      </c:scatterChart>
      <c:valAx>
        <c:axId val="869398032"/>
        <c:scaling>
          <c:orientation val="minMax"/>
          <c:max val="33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4724869917577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9.5693779904306216E-3"/>
              <c:y val="0.3303039847291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38100</xdr:rowOff>
    </xdr:from>
    <xdr:to>
      <xdr:col>17</xdr:col>
      <xdr:colOff>323850</xdr:colOff>
      <xdr:row>18</xdr:row>
      <xdr:rowOff>95250</xdr:rowOff>
    </xdr:to>
    <xdr:graphicFrame macro="">
      <xdr:nvGraphicFramePr>
        <xdr:cNvPr id="1039" name="Chart 3">
          <a:extLst>
            <a:ext uri="{FF2B5EF4-FFF2-40B4-BE49-F238E27FC236}">
              <a16:creationId xmlns:a16="http://schemas.microsoft.com/office/drawing/2014/main" id="{80CB850D-ADA3-D673-FFDC-9A4DE73A3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514350</xdr:colOff>
      <xdr:row>0</xdr:row>
      <xdr:rowOff>0</xdr:rowOff>
    </xdr:from>
    <xdr:to>
      <xdr:col>26</xdr:col>
      <xdr:colOff>371475</xdr:colOff>
      <xdr:row>18</xdr:row>
      <xdr:rowOff>142875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F13AE830-1741-B8A9-CB82-28FFB3D65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571500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DCF4CC-10CD-7A57-429A-D29A0F722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133350</xdr:rowOff>
    </xdr:from>
    <xdr:to>
      <xdr:col>10</xdr:col>
      <xdr:colOff>266700</xdr:colOff>
      <xdr:row>41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F935F6-5F8B-5AEE-8E07-7BCE282FD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95250</xdr:rowOff>
    </xdr:from>
    <xdr:to>
      <xdr:col>16</xdr:col>
      <xdr:colOff>581025</xdr:colOff>
      <xdr:row>18</xdr:row>
      <xdr:rowOff>142875</xdr:rowOff>
    </xdr:to>
    <xdr:graphicFrame macro="">
      <xdr:nvGraphicFramePr>
        <xdr:cNvPr id="2070" name="Chart 4">
          <a:extLst>
            <a:ext uri="{FF2B5EF4-FFF2-40B4-BE49-F238E27FC236}">
              <a16:creationId xmlns:a16="http://schemas.microsoft.com/office/drawing/2014/main" id="{EDE0C47C-97FE-59B8-E717-73E085AE2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9</xdr:col>
      <xdr:colOff>19050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CD224-6254-D573-19EE-C22F306C5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19</xdr:row>
      <xdr:rowOff>95250</xdr:rowOff>
    </xdr:from>
    <xdr:to>
      <xdr:col>8</xdr:col>
      <xdr:colOff>561976</xdr:colOff>
      <xdr:row>36</xdr:row>
      <xdr:rowOff>76201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7D7FD54-3995-6B1E-BF35-029B233D2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200025</xdr:colOff>
      <xdr:row>0</xdr:row>
      <xdr:rowOff>19050</xdr:rowOff>
    </xdr:from>
    <xdr:to>
      <xdr:col>17</xdr:col>
      <xdr:colOff>228600</xdr:colOff>
      <xdr:row>18</xdr:row>
      <xdr:rowOff>38100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A96E91E4-9EC5-6821-A740-B74D70BE9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381000</xdr:colOff>
      <xdr:row>20</xdr:row>
      <xdr:rowOff>19050</xdr:rowOff>
    </xdr:from>
    <xdr:to>
      <xdr:col>19</xdr:col>
      <xdr:colOff>257175</xdr:colOff>
      <xdr:row>39</xdr:row>
      <xdr:rowOff>85725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67BEAEE3-06B9-21A2-A7EA-26D932A2D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428625</xdr:colOff>
      <xdr:row>0</xdr:row>
      <xdr:rowOff>0</xdr:rowOff>
    </xdr:from>
    <xdr:to>
      <xdr:col>28</xdr:col>
      <xdr:colOff>342900</xdr:colOff>
      <xdr:row>19</xdr:row>
      <xdr:rowOff>57150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11A9E54D-E193-59F0-CD96-71F52E540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0.14025</cdr:x>
      <cdr:y>0.79683</cdr:y>
    </cdr:from>
    <cdr:to>
      <cdr:x>0.14335</cdr:x>
      <cdr:y>0.84663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589" y="25046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AU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0</xdr:row>
      <xdr:rowOff>19050</xdr:rowOff>
    </xdr:from>
    <xdr:to>
      <xdr:col>20</xdr:col>
      <xdr:colOff>38099</xdr:colOff>
      <xdr:row>18</xdr:row>
      <xdr:rowOff>104775</xdr:rowOff>
    </xdr:to>
    <xdr:graphicFrame macro="">
      <xdr:nvGraphicFramePr>
        <xdr:cNvPr id="3099" name="Chart 3">
          <a:extLst>
            <a:ext uri="{FF2B5EF4-FFF2-40B4-BE49-F238E27FC236}">
              <a16:creationId xmlns:a16="http://schemas.microsoft.com/office/drawing/2014/main" id="{5E88C17C-9646-79FC-934D-128BE53A4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314325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2CB03E-8CF6-6BFB-90AC-3A6CC5C82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514351</xdr:colOff>
      <xdr:row>0</xdr:row>
      <xdr:rowOff>0</xdr:rowOff>
    </xdr:from>
    <xdr:to>
      <xdr:col>23</xdr:col>
      <xdr:colOff>419101</xdr:colOff>
      <xdr:row>17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0555CD4-5C20-BF9E-FCD3-20F8A803F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552450</xdr:colOff>
      <xdr:row>0</xdr:row>
      <xdr:rowOff>0</xdr:rowOff>
    </xdr:from>
    <xdr:to>
      <xdr:col>15</xdr:col>
      <xdr:colOff>342900</xdr:colOff>
      <xdr:row>18</xdr:row>
      <xdr:rowOff>133350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7CEA25E-EF2B-1D27-33E0-625D53AE8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28575</xdr:rowOff>
    </xdr:from>
    <xdr:to>
      <xdr:col>7</xdr:col>
      <xdr:colOff>266700</xdr:colOff>
      <xdr:row>38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629276-3BCE-D30B-947D-C5FD87661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533401</xdr:colOff>
      <xdr:row>18</xdr:row>
      <xdr:rowOff>104775</xdr:rowOff>
    </xdr:from>
    <xdr:to>
      <xdr:col>23</xdr:col>
      <xdr:colOff>419101</xdr:colOff>
      <xdr:row>37</xdr:row>
      <xdr:rowOff>142875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4C060BDB-A214-2D60-B514-20CDDE462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485776</xdr:colOff>
      <xdr:row>19</xdr:row>
      <xdr:rowOff>9526</xdr:rowOff>
    </xdr:from>
    <xdr:to>
      <xdr:col>15</xdr:col>
      <xdr:colOff>257176</xdr:colOff>
      <xdr:row>36</xdr:row>
      <xdr:rowOff>152401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FF751360-63EE-6EFB-90E4-0273FBF9B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323850</xdr:colOff>
      <xdr:row>0</xdr:row>
      <xdr:rowOff>0</xdr:rowOff>
    </xdr:from>
    <xdr:to>
      <xdr:col>33</xdr:col>
      <xdr:colOff>257175</xdr:colOff>
      <xdr:row>19</xdr:row>
      <xdr:rowOff>76200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54DB441C-4B83-5BA6-80C0-19307FE82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0.14172</cdr:x>
      <cdr:y>0.78921</cdr:y>
    </cdr:from>
    <cdr:to>
      <cdr:x>0.14482</cdr:x>
      <cdr:y>0.84089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369" y="239048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AU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konkoly.hu/cgi-bin/IBVS?6050" TargetMode="External"/><Relationship Id="rId39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konkoly.hu/cgi-bin/IBVS?5920" TargetMode="External"/><Relationship Id="rId34" Type="http://schemas.openxmlformats.org/officeDocument/2006/relationships/hyperlink" Target="http://vsolj.cetus-net.org/vsoljno59.pdf" TargetMode="External"/><Relationship Id="rId42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399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25" TargetMode="External"/><Relationship Id="rId33" Type="http://schemas.openxmlformats.org/officeDocument/2006/relationships/hyperlink" Target="http://vsolj.cetus-net.org/vsoljno59.pdf" TargetMode="External"/><Relationship Id="rId38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bav-astro.de/sfs/BAVM_link.php?BAVMnr=90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vsolj.cetus-net.org/no46.pdf" TargetMode="External"/><Relationship Id="rId29" Type="http://schemas.openxmlformats.org/officeDocument/2006/relationships/hyperlink" Target="http://www.bav-astro.de/sfs/BAVM_link.php?BAVMnr=234" TargetMode="External"/><Relationship Id="rId41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bav-astro.de/sfs/BAVM_link.php?BAVMnr=133" TargetMode="External"/><Relationship Id="rId11" Type="http://schemas.openxmlformats.org/officeDocument/2006/relationships/hyperlink" Target="http://vsolj.cetus-net.org/no40.pdf" TargetMode="External"/><Relationship Id="rId24" Type="http://schemas.openxmlformats.org/officeDocument/2006/relationships/hyperlink" Target="http://www.konkoly.hu/cgi-bin/IBVS?5988" TargetMode="External"/><Relationship Id="rId32" Type="http://schemas.openxmlformats.org/officeDocument/2006/relationships/hyperlink" Target="http://vsolj.cetus-net.org/vsoljno59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solj.cetus-net.org/no47.pdf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solj.cetus-net.org/vsoljno51.pdf" TargetMode="External"/><Relationship Id="rId28" Type="http://schemas.openxmlformats.org/officeDocument/2006/relationships/hyperlink" Target="http://vsolj.cetus-net.org/vsoljno55.pdf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220" TargetMode="External"/><Relationship Id="rId19" Type="http://schemas.openxmlformats.org/officeDocument/2006/relationships/hyperlink" Target="http://www.bav-astro.de/sfs/BAVM_link.php?BAVMnr=183" TargetMode="External"/><Relationship Id="rId31" Type="http://schemas.openxmlformats.org/officeDocument/2006/relationships/hyperlink" Target="http://www.bav-astro.de/sfs/BAVM_link.php?BAVMnr=238" TargetMode="External"/><Relationship Id="rId44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11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solj.cetus-net.org/no43.pdf" TargetMode="External"/><Relationship Id="rId22" Type="http://schemas.openxmlformats.org/officeDocument/2006/relationships/hyperlink" Target="http://vsolj.cetus-net.org/vsoljno51.pdf" TargetMode="External"/><Relationship Id="rId27" Type="http://schemas.openxmlformats.org/officeDocument/2006/relationships/hyperlink" Target="http://www.konkoly.hu/cgi-bin/IBVS?6050" TargetMode="External"/><Relationship Id="rId30" Type="http://schemas.openxmlformats.org/officeDocument/2006/relationships/hyperlink" Target="http://www.bav-astro.de/sfs/BAVM_link.php?BAVMnr=234" TargetMode="External"/><Relationship Id="rId35" Type="http://schemas.openxmlformats.org/officeDocument/2006/relationships/hyperlink" Target="http://www.konkoly.hu/cgi-bin/IBVS?35" TargetMode="External"/><Relationship Id="rId43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313"/>
  <sheetViews>
    <sheetView tabSelected="1" workbookViewId="0">
      <pane xSplit="14" ySplit="22" topLeftCell="O29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8.28515625" style="1" customWidth="1"/>
    <col min="5" max="5" width="9.42578125" style="1" customWidth="1"/>
    <col min="6" max="6" width="17.140625" style="1" customWidth="1"/>
    <col min="7" max="7" width="9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33896.366000000002</v>
      </c>
      <c r="D4" s="6">
        <v>0.71329799999999999</v>
      </c>
      <c r="E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s="1" t="s">
        <v>8</v>
      </c>
      <c r="C7" s="1">
        <f>+C4</f>
        <v>33896.366000000002</v>
      </c>
    </row>
    <row r="8" spans="1:6" x14ac:dyDescent="0.2">
      <c r="A8" s="1" t="s">
        <v>9</v>
      </c>
      <c r="C8" s="1">
        <f>+D4</f>
        <v>0.71329799999999999</v>
      </c>
    </row>
    <row r="9" spans="1:6" x14ac:dyDescent="0.2">
      <c r="A9" s="10" t="s">
        <v>10</v>
      </c>
      <c r="B9" s="10"/>
      <c r="C9" s="11">
        <v>263</v>
      </c>
      <c r="D9" s="11">
        <v>21</v>
      </c>
    </row>
    <row r="10" spans="1:6" x14ac:dyDescent="0.2">
      <c r="A10"/>
      <c r="B10"/>
      <c r="C10" s="12" t="s">
        <v>11</v>
      </c>
      <c r="D10" s="12" t="s">
        <v>12</v>
      </c>
    </row>
    <row r="11" spans="1:6" x14ac:dyDescent="0.2">
      <c r="A11" t="s">
        <v>13</v>
      </c>
      <c r="B11"/>
      <c r="C11" s="13">
        <f ca="1">INTERCEPT(INDIRECT(C14):R$885,INDIRECT(C13):$F$885)</f>
        <v>1.9293775272455189E-2</v>
      </c>
      <c r="D11" s="13">
        <f ca="1">INTERCEPT(INDIRECT(D14):S$885,INDIRECT(D13):$F$885)</f>
        <v>6.7999869211618089E-2</v>
      </c>
      <c r="E11" s="10" t="s">
        <v>14</v>
      </c>
      <c r="F11" s="1">
        <v>1</v>
      </c>
    </row>
    <row r="12" spans="1:6" x14ac:dyDescent="0.2">
      <c r="A12" t="s">
        <v>15</v>
      </c>
      <c r="B12"/>
      <c r="C12" s="13">
        <f ca="1">SLOPE(INDIRECT(C14):R$885,INDIRECT(C13):$F$885)</f>
        <v>-6.0646111161441864E-7</v>
      </c>
      <c r="D12" s="13">
        <f ca="1">SLOPE(INDIRECT(D14):S$885,INDIRECT(D13):$F$885)</f>
        <v>-1.9985036973339899E-6</v>
      </c>
      <c r="E12" s="10" t="s">
        <v>16</v>
      </c>
      <c r="F12" s="13">
        <f ca="1">NOW()+15018.5+$C$5/24</f>
        <v>60370.830148726847</v>
      </c>
    </row>
    <row r="13" spans="1:6" x14ac:dyDescent="0.2">
      <c r="A13" s="10" t="s">
        <v>17</v>
      </c>
      <c r="B13" s="10"/>
      <c r="C13" s="11" t="str">
        <f>"F"&amp;C9</f>
        <v>F263</v>
      </c>
      <c r="D13" s="11" t="str">
        <f>"F"&amp;D9</f>
        <v>F21</v>
      </c>
      <c r="E13" s="10" t="s">
        <v>18</v>
      </c>
      <c r="F13" s="13">
        <f ca="1">ROUND(2*(F12-$C$7)/$C$8,0)/2+F11</f>
        <v>37116.5</v>
      </c>
    </row>
    <row r="14" spans="1:6" x14ac:dyDescent="0.2">
      <c r="A14" s="10" t="s">
        <v>19</v>
      </c>
      <c r="B14" s="10"/>
      <c r="C14" s="11" t="str">
        <f>"R"&amp;C9</f>
        <v>R263</v>
      </c>
      <c r="D14" s="11" t="str">
        <f>"S"&amp;D9</f>
        <v>S21</v>
      </c>
      <c r="E14" s="10" t="s">
        <v>20</v>
      </c>
      <c r="F14" s="14">
        <f ca="1">ROUND(2*(F12-$C$15)/$C$16,0)/2+F11</f>
        <v>811.5</v>
      </c>
    </row>
    <row r="15" spans="1:6" x14ac:dyDescent="0.2">
      <c r="A15" s="15" t="s">
        <v>21</v>
      </c>
      <c r="B15"/>
      <c r="C15" s="16">
        <f ca="1">($C7+C11)+($C8+C12)*INT(MAX($F21:$F3483))</f>
        <v>59792.64716620461</v>
      </c>
      <c r="D15" s="16">
        <f ca="1">($C7+D11)+($C8+D12)*INT(MAX($F21:$F3483))</f>
        <v>59792.645334192486</v>
      </c>
      <c r="E15" s="10" t="s">
        <v>22</v>
      </c>
      <c r="F15" s="17">
        <f ca="1">+$C$15+$C$16*F14-15018.5-$C$5/24</f>
        <v>45353.38383439475</v>
      </c>
    </row>
    <row r="16" spans="1:6" x14ac:dyDescent="0.2">
      <c r="A16" s="15" t="s">
        <v>23</v>
      </c>
      <c r="B16"/>
      <c r="C16" s="16">
        <f ca="1">+$C8+C12</f>
        <v>0.71329739353888832</v>
      </c>
      <c r="D16" s="13">
        <f ca="1">+$C8+D12</f>
        <v>0.71329600149630268</v>
      </c>
      <c r="E16" s="18"/>
      <c r="F16" s="18" t="s">
        <v>24</v>
      </c>
    </row>
    <row r="17" spans="1:21" x14ac:dyDescent="0.2">
      <c r="A17" s="19" t="s">
        <v>25</v>
      </c>
      <c r="C17" s="1">
        <f>COUNT(C21:C1197)</f>
        <v>289</v>
      </c>
    </row>
    <row r="18" spans="1:21" x14ac:dyDescent="0.2">
      <c r="A18" s="4" t="s">
        <v>26</v>
      </c>
      <c r="C18" s="20">
        <f ca="1">+C15</f>
        <v>59792.64716620461</v>
      </c>
      <c r="D18" s="21">
        <f ca="1">+C16</f>
        <v>0.71329739353888832</v>
      </c>
      <c r="E18" s="22">
        <f>R19</f>
        <v>264</v>
      </c>
    </row>
    <row r="19" spans="1:21" x14ac:dyDescent="0.2">
      <c r="A19" s="4" t="s">
        <v>27</v>
      </c>
      <c r="C19" s="20">
        <f ca="1">+D15</f>
        <v>59792.645334192486</v>
      </c>
      <c r="D19" s="21">
        <f ca="1">+D16</f>
        <v>0.71329600149630268</v>
      </c>
      <c r="E19" s="22">
        <f>S19</f>
        <v>9</v>
      </c>
      <c r="R19" s="1">
        <f>COUNT(R21:R285)</f>
        <v>264</v>
      </c>
      <c r="S19" s="1">
        <f>COUNT(S21:S1283)</f>
        <v>9</v>
      </c>
    </row>
    <row r="20" spans="1:21" x14ac:dyDescent="0.2">
      <c r="A20" s="12" t="s">
        <v>28</v>
      </c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23" t="s">
        <v>35</v>
      </c>
      <c r="I20" s="23" t="s">
        <v>36</v>
      </c>
      <c r="J20" s="23" t="s">
        <v>37</v>
      </c>
      <c r="K20" s="23" t="s">
        <v>38</v>
      </c>
      <c r="L20" s="23" t="s">
        <v>39</v>
      </c>
      <c r="M20" s="23" t="s">
        <v>40</v>
      </c>
      <c r="N20" s="23" t="s">
        <v>41</v>
      </c>
      <c r="O20" s="23" t="s">
        <v>42</v>
      </c>
      <c r="P20" s="23" t="s">
        <v>43</v>
      </c>
      <c r="Q20" s="12" t="s">
        <v>44</v>
      </c>
      <c r="R20" s="23" t="s">
        <v>11</v>
      </c>
      <c r="S20" s="23" t="s">
        <v>12</v>
      </c>
      <c r="U20" s="24" t="s">
        <v>45</v>
      </c>
    </row>
    <row r="21" spans="1:21" x14ac:dyDescent="0.2">
      <c r="A21" s="25" t="s">
        <v>46</v>
      </c>
      <c r="B21" s="26" t="s">
        <v>47</v>
      </c>
      <c r="C21" s="27">
        <v>25830.415000000001</v>
      </c>
      <c r="D21" s="28"/>
      <c r="E21" s="1">
        <f t="shared" ref="E21:E84" si="0">+(C21-C$7)/C$8</f>
        <v>-11307.968058230923</v>
      </c>
      <c r="F21" s="1">
        <f t="shared" ref="F21:F84" si="1">ROUND(2*E21,0)/2</f>
        <v>-11308</v>
      </c>
      <c r="G21" s="1">
        <f>+C21-(C$7+F21*C$8)</f>
        <v>2.2784000000683591E-2</v>
      </c>
      <c r="H21" s="1">
        <f>G21</f>
        <v>2.2784000000683591E-2</v>
      </c>
      <c r="O21" s="1">
        <f t="shared" ref="O21:O84" ca="1" si="2">+C$11+C$12*$F21</f>
        <v>2.6151637522591035E-2</v>
      </c>
      <c r="P21" s="1">
        <f t="shared" ref="P21:P84" ca="1" si="3">+D$11+D$12*$F21</f>
        <v>9.0598949021070851E-2</v>
      </c>
      <c r="Q21" s="81">
        <f t="shared" ref="Q21:Q84" si="4">+C21-15018.5</f>
        <v>10811.915000000001</v>
      </c>
      <c r="R21" s="1">
        <f>G21</f>
        <v>2.2784000000683591E-2</v>
      </c>
    </row>
    <row r="22" spans="1:21" x14ac:dyDescent="0.2">
      <c r="A22" s="25" t="s">
        <v>46</v>
      </c>
      <c r="B22" s="26" t="s">
        <v>47</v>
      </c>
      <c r="C22" s="27">
        <v>25882.476999999999</v>
      </c>
      <c r="D22" s="28"/>
      <c r="E22" s="1">
        <f t="shared" si="0"/>
        <v>-11234.980330801436</v>
      </c>
      <c r="F22" s="1">
        <f t="shared" si="1"/>
        <v>-11235</v>
      </c>
      <c r="G22" s="1">
        <f>+C22-(C$7+F22*C$8)</f>
        <v>1.4029999998456333E-2</v>
      </c>
      <c r="H22" s="1">
        <f>G22</f>
        <v>1.4029999998456333E-2</v>
      </c>
      <c r="O22" s="1">
        <f t="shared" ca="1" si="2"/>
        <v>2.6107365861443181E-2</v>
      </c>
      <c r="P22" s="1">
        <f t="shared" ca="1" si="3"/>
        <v>9.0453058251165466E-2</v>
      </c>
      <c r="Q22" s="81">
        <f t="shared" si="4"/>
        <v>10863.976999999999</v>
      </c>
      <c r="R22" s="1">
        <f>G22</f>
        <v>1.4029999998456333E-2</v>
      </c>
    </row>
    <row r="23" spans="1:21" x14ac:dyDescent="0.2">
      <c r="A23" s="25" t="s">
        <v>46</v>
      </c>
      <c r="B23" s="26" t="s">
        <v>47</v>
      </c>
      <c r="C23" s="27">
        <v>26268.306</v>
      </c>
      <c r="D23" s="28"/>
      <c r="E23" s="1">
        <f t="shared" si="0"/>
        <v>-10694.071762433094</v>
      </c>
      <c r="F23" s="1">
        <f t="shared" si="1"/>
        <v>-10694</v>
      </c>
      <c r="O23" s="1">
        <f t="shared" ca="1" si="2"/>
        <v>2.5779270400059784E-2</v>
      </c>
      <c r="P23" s="1">
        <f t="shared" ca="1" si="3"/>
        <v>8.9371867750907774E-2</v>
      </c>
      <c r="Q23" s="81">
        <f t="shared" si="4"/>
        <v>11249.806</v>
      </c>
      <c r="R23" s="1">
        <f>U23</f>
        <v>-5.1188000001275213E-2</v>
      </c>
      <c r="U23" s="1">
        <f>+C23-(C$7+F23*C$8)</f>
        <v>-5.1188000001275213E-2</v>
      </c>
    </row>
    <row r="24" spans="1:21" x14ac:dyDescent="0.2">
      <c r="A24" s="25" t="s">
        <v>46</v>
      </c>
      <c r="B24" s="26" t="s">
        <v>47</v>
      </c>
      <c r="C24" s="27">
        <v>26979.498</v>
      </c>
      <c r="D24" s="28"/>
      <c r="E24" s="1">
        <f t="shared" si="0"/>
        <v>-9697.0242451261638</v>
      </c>
      <c r="F24" s="1">
        <f t="shared" si="1"/>
        <v>-9697</v>
      </c>
      <c r="O24" s="1">
        <f t="shared" ca="1" si="2"/>
        <v>2.5174628671780205E-2</v>
      </c>
      <c r="P24" s="1">
        <f t="shared" ca="1" si="3"/>
        <v>8.737935956466579E-2</v>
      </c>
      <c r="Q24" s="81">
        <f t="shared" si="4"/>
        <v>11960.998</v>
      </c>
      <c r="U24" s="1">
        <f>+C24-(C$7+F24*C$8)</f>
        <v>-1.7294000001129461E-2</v>
      </c>
    </row>
    <row r="25" spans="1:21" x14ac:dyDescent="0.2">
      <c r="A25" s="25" t="s">
        <v>46</v>
      </c>
      <c r="B25" s="26" t="s">
        <v>47</v>
      </c>
      <c r="C25" s="27">
        <v>26987.377</v>
      </c>
      <c r="D25" s="28"/>
      <c r="E25" s="1">
        <f t="shared" si="0"/>
        <v>-9685.978370891271</v>
      </c>
      <c r="F25" s="1">
        <f t="shared" si="1"/>
        <v>-9686</v>
      </c>
      <c r="G25" s="1">
        <f t="shared" ref="G25:G56" si="5">+C25-(C$7+F25*C$8)</f>
        <v>1.5427999998792075E-2</v>
      </c>
      <c r="H25" s="1">
        <f t="shared" ref="H25:H36" si="6">G25</f>
        <v>1.5427999998792075E-2</v>
      </c>
      <c r="O25" s="1">
        <f t="shared" ca="1" si="2"/>
        <v>2.5167957599552447E-2</v>
      </c>
      <c r="P25" s="1">
        <f t="shared" ca="1" si="3"/>
        <v>8.7357376023995112E-2</v>
      </c>
      <c r="Q25" s="81">
        <f t="shared" si="4"/>
        <v>11968.877</v>
      </c>
      <c r="R25" s="1">
        <f t="shared" ref="R25:R88" si="7">G25</f>
        <v>1.5427999998792075E-2</v>
      </c>
    </row>
    <row r="26" spans="1:21" x14ac:dyDescent="0.2">
      <c r="A26" s="25" t="s">
        <v>46</v>
      </c>
      <c r="B26" s="26" t="s">
        <v>47</v>
      </c>
      <c r="C26" s="27">
        <v>27398.245999999999</v>
      </c>
      <c r="D26" s="28"/>
      <c r="E26" s="1">
        <f t="shared" si="0"/>
        <v>-9109.9652599614783</v>
      </c>
      <c r="F26" s="1">
        <f t="shared" si="1"/>
        <v>-9110</v>
      </c>
      <c r="G26" s="1">
        <f t="shared" si="5"/>
        <v>2.4779999996098923E-2</v>
      </c>
      <c r="H26" s="1">
        <f t="shared" si="6"/>
        <v>2.4779999996098923E-2</v>
      </c>
      <c r="O26" s="1">
        <f t="shared" ca="1" si="2"/>
        <v>2.4818635999262543E-2</v>
      </c>
      <c r="P26" s="1">
        <f t="shared" ca="1" si="3"/>
        <v>8.6206237894330739E-2</v>
      </c>
      <c r="Q26" s="81">
        <f t="shared" si="4"/>
        <v>12379.745999999999</v>
      </c>
      <c r="R26" s="1">
        <f t="shared" si="7"/>
        <v>2.4779999996098923E-2</v>
      </c>
    </row>
    <row r="27" spans="1:21" x14ac:dyDescent="0.2">
      <c r="A27" s="25" t="s">
        <v>46</v>
      </c>
      <c r="B27" s="26" t="s">
        <v>47</v>
      </c>
      <c r="C27" s="27">
        <v>27413.213</v>
      </c>
      <c r="D27" s="28"/>
      <c r="E27" s="1">
        <f t="shared" si="0"/>
        <v>-9088.9824449248445</v>
      </c>
      <c r="F27" s="1">
        <f t="shared" si="1"/>
        <v>-9089</v>
      </c>
      <c r="G27" s="1">
        <f t="shared" si="5"/>
        <v>1.2521999997261446E-2</v>
      </c>
      <c r="H27" s="1">
        <f t="shared" si="6"/>
        <v>1.2521999997261446E-2</v>
      </c>
      <c r="O27" s="1">
        <f t="shared" ca="1" si="2"/>
        <v>2.4805900315918641E-2</v>
      </c>
      <c r="P27" s="1">
        <f t="shared" ca="1" si="3"/>
        <v>8.616426931668672E-2</v>
      </c>
      <c r="Q27" s="81">
        <f t="shared" si="4"/>
        <v>12394.713</v>
      </c>
      <c r="R27" s="1">
        <f t="shared" si="7"/>
        <v>1.2521999997261446E-2</v>
      </c>
    </row>
    <row r="28" spans="1:21" x14ac:dyDescent="0.2">
      <c r="A28" s="25" t="s">
        <v>46</v>
      </c>
      <c r="B28" s="26" t="s">
        <v>47</v>
      </c>
      <c r="C28" s="27">
        <v>27656.44</v>
      </c>
      <c r="D28" s="28"/>
      <c r="E28" s="1">
        <f t="shared" si="0"/>
        <v>-8747.9931248931061</v>
      </c>
      <c r="F28" s="1">
        <f t="shared" si="1"/>
        <v>-8748</v>
      </c>
      <c r="G28" s="1">
        <f t="shared" si="5"/>
        <v>4.903999997623032E-3</v>
      </c>
      <c r="H28" s="1">
        <f t="shared" si="6"/>
        <v>4.903999997623032E-3</v>
      </c>
      <c r="O28" s="1">
        <f t="shared" ca="1" si="2"/>
        <v>2.4599097076858124E-2</v>
      </c>
      <c r="P28" s="1">
        <f t="shared" ca="1" si="3"/>
        <v>8.5482779555895838E-2</v>
      </c>
      <c r="Q28" s="81">
        <f t="shared" si="4"/>
        <v>12637.939999999999</v>
      </c>
      <c r="R28" s="1">
        <f t="shared" si="7"/>
        <v>4.903999997623032E-3</v>
      </c>
    </row>
    <row r="29" spans="1:21" x14ac:dyDescent="0.2">
      <c r="A29" s="25" t="s">
        <v>46</v>
      </c>
      <c r="B29" s="26" t="s">
        <v>47</v>
      </c>
      <c r="C29" s="27">
        <v>27658.577000000001</v>
      </c>
      <c r="D29" s="28"/>
      <c r="E29" s="1">
        <f t="shared" si="0"/>
        <v>-8744.9971821034142</v>
      </c>
      <c r="F29" s="1">
        <f t="shared" si="1"/>
        <v>-8745</v>
      </c>
      <c r="G29" s="1">
        <f t="shared" si="5"/>
        <v>2.0100000001548324E-3</v>
      </c>
      <c r="H29" s="1">
        <f t="shared" si="6"/>
        <v>2.0100000001548324E-3</v>
      </c>
      <c r="O29" s="1">
        <f t="shared" ca="1" si="2"/>
        <v>2.4597277693523281E-2</v>
      </c>
      <c r="P29" s="1">
        <f t="shared" ca="1" si="3"/>
        <v>8.5476784044803827E-2</v>
      </c>
      <c r="Q29" s="81">
        <f t="shared" si="4"/>
        <v>12640.077000000001</v>
      </c>
      <c r="R29" s="1">
        <f t="shared" si="7"/>
        <v>2.0100000001548324E-3</v>
      </c>
    </row>
    <row r="30" spans="1:21" x14ac:dyDescent="0.2">
      <c r="A30" s="25" t="s">
        <v>46</v>
      </c>
      <c r="B30" s="26" t="s">
        <v>47</v>
      </c>
      <c r="C30" s="27">
        <v>27666.431</v>
      </c>
      <c r="D30" s="28"/>
      <c r="E30" s="1">
        <f t="shared" si="0"/>
        <v>-8733.9863563335402</v>
      </c>
      <c r="F30" s="1">
        <f t="shared" si="1"/>
        <v>-8734</v>
      </c>
      <c r="G30" s="1">
        <f t="shared" si="5"/>
        <v>9.7319999986211769E-3</v>
      </c>
      <c r="H30" s="1">
        <f t="shared" si="6"/>
        <v>9.7319999986211769E-3</v>
      </c>
      <c r="O30" s="1">
        <f t="shared" ca="1" si="2"/>
        <v>2.4590606621295523E-2</v>
      </c>
      <c r="P30" s="1">
        <f t="shared" ca="1" si="3"/>
        <v>8.5454800504133149E-2</v>
      </c>
      <c r="Q30" s="81">
        <f t="shared" si="4"/>
        <v>12647.931</v>
      </c>
      <c r="R30" s="1">
        <f t="shared" si="7"/>
        <v>9.7319999986211769E-3</v>
      </c>
    </row>
    <row r="31" spans="1:21" x14ac:dyDescent="0.2">
      <c r="A31" s="25" t="s">
        <v>46</v>
      </c>
      <c r="B31" s="26" t="s">
        <v>47</v>
      </c>
      <c r="C31" s="27">
        <v>27683.546999999999</v>
      </c>
      <c r="D31" s="28"/>
      <c r="E31" s="1">
        <f t="shared" si="0"/>
        <v>-8709.9907752440122</v>
      </c>
      <c r="F31" s="1">
        <f t="shared" si="1"/>
        <v>-8710</v>
      </c>
      <c r="G31" s="1">
        <f t="shared" si="5"/>
        <v>6.5799999974842649E-3</v>
      </c>
      <c r="H31" s="1">
        <f t="shared" si="6"/>
        <v>6.5799999974842649E-3</v>
      </c>
      <c r="O31" s="1">
        <f t="shared" ca="1" si="2"/>
        <v>2.4576051554616778E-2</v>
      </c>
      <c r="P31" s="1">
        <f t="shared" ca="1" si="3"/>
        <v>8.5406836415397147E-2</v>
      </c>
      <c r="Q31" s="81">
        <f t="shared" si="4"/>
        <v>12665.046999999999</v>
      </c>
      <c r="R31" s="1">
        <f t="shared" si="7"/>
        <v>6.5799999974842649E-3</v>
      </c>
    </row>
    <row r="32" spans="1:21" x14ac:dyDescent="0.2">
      <c r="A32" s="25" t="s">
        <v>46</v>
      </c>
      <c r="B32" s="26" t="s">
        <v>47</v>
      </c>
      <c r="C32" s="27">
        <v>27688.538</v>
      </c>
      <c r="D32" s="28"/>
      <c r="E32" s="1">
        <f t="shared" si="0"/>
        <v>-8702.9936996879296</v>
      </c>
      <c r="F32" s="1">
        <f t="shared" si="1"/>
        <v>-8703</v>
      </c>
      <c r="G32" s="1">
        <f t="shared" si="5"/>
        <v>4.4940000007045455E-3</v>
      </c>
      <c r="H32" s="1">
        <f t="shared" si="6"/>
        <v>4.4940000007045455E-3</v>
      </c>
      <c r="O32" s="1">
        <f t="shared" ca="1" si="2"/>
        <v>2.4571806326835477E-2</v>
      </c>
      <c r="P32" s="1">
        <f t="shared" ca="1" si="3"/>
        <v>8.5392846889515803E-2</v>
      </c>
      <c r="Q32" s="81">
        <f t="shared" si="4"/>
        <v>12670.038</v>
      </c>
      <c r="R32" s="1">
        <f t="shared" si="7"/>
        <v>4.4940000007045455E-3</v>
      </c>
    </row>
    <row r="33" spans="1:18" x14ac:dyDescent="0.2">
      <c r="A33" s="25" t="s">
        <v>46</v>
      </c>
      <c r="B33" s="26" t="s">
        <v>47</v>
      </c>
      <c r="C33" s="27">
        <v>27693.527999999998</v>
      </c>
      <c r="D33" s="28"/>
      <c r="E33" s="1">
        <f t="shared" si="0"/>
        <v>-8695.9980260704542</v>
      </c>
      <c r="F33" s="1">
        <f t="shared" si="1"/>
        <v>-8696</v>
      </c>
      <c r="G33" s="1">
        <f t="shared" si="5"/>
        <v>1.4079999964451417E-3</v>
      </c>
      <c r="H33" s="1">
        <f t="shared" si="6"/>
        <v>1.4079999964451417E-3</v>
      </c>
      <c r="O33" s="1">
        <f t="shared" ca="1" si="2"/>
        <v>2.4567561099054173E-2</v>
      </c>
      <c r="P33" s="1">
        <f t="shared" ca="1" si="3"/>
        <v>8.5378857363634458E-2</v>
      </c>
      <c r="Q33" s="81">
        <f t="shared" si="4"/>
        <v>12675.027999999998</v>
      </c>
      <c r="R33" s="1">
        <f t="shared" si="7"/>
        <v>1.4079999964451417E-3</v>
      </c>
    </row>
    <row r="34" spans="1:18" x14ac:dyDescent="0.2">
      <c r="A34" s="25" t="s">
        <v>46</v>
      </c>
      <c r="B34" s="26" t="s">
        <v>47</v>
      </c>
      <c r="C34" s="27">
        <v>27696.381000000001</v>
      </c>
      <c r="D34" s="28"/>
      <c r="E34" s="1">
        <f t="shared" si="0"/>
        <v>-8691.9982952426617</v>
      </c>
      <c r="F34" s="1">
        <f t="shared" si="1"/>
        <v>-8692</v>
      </c>
      <c r="G34" s="1">
        <f t="shared" si="5"/>
        <v>1.2160000005678739E-3</v>
      </c>
      <c r="H34" s="1">
        <f t="shared" si="6"/>
        <v>1.2160000005678739E-3</v>
      </c>
      <c r="O34" s="1">
        <f t="shared" ca="1" si="2"/>
        <v>2.4565135254607715E-2</v>
      </c>
      <c r="P34" s="1">
        <f t="shared" ca="1" si="3"/>
        <v>8.5370863348845125E-2</v>
      </c>
      <c r="Q34" s="81">
        <f t="shared" si="4"/>
        <v>12677.881000000001</v>
      </c>
      <c r="R34" s="1">
        <f t="shared" si="7"/>
        <v>1.2160000005678739E-3</v>
      </c>
    </row>
    <row r="35" spans="1:18" x14ac:dyDescent="0.2">
      <c r="A35" s="25" t="s">
        <v>46</v>
      </c>
      <c r="B35" s="26" t="s">
        <v>47</v>
      </c>
      <c r="C35" s="27">
        <v>27746.32</v>
      </c>
      <c r="D35" s="28"/>
      <c r="E35" s="1">
        <f t="shared" si="0"/>
        <v>-8621.9868834624558</v>
      </c>
      <c r="F35" s="1">
        <f t="shared" si="1"/>
        <v>-8622</v>
      </c>
      <c r="G35" s="1">
        <f t="shared" si="5"/>
        <v>9.355999998660991E-3</v>
      </c>
      <c r="H35" s="1">
        <f t="shared" si="6"/>
        <v>9.355999998660991E-3</v>
      </c>
      <c r="O35" s="1">
        <f t="shared" ca="1" si="2"/>
        <v>2.4522682976794708E-2</v>
      </c>
      <c r="P35" s="1">
        <f t="shared" ca="1" si="3"/>
        <v>8.523096809003175E-2</v>
      </c>
      <c r="Q35" s="81">
        <f t="shared" si="4"/>
        <v>12727.82</v>
      </c>
      <c r="R35" s="1">
        <f t="shared" si="7"/>
        <v>9.355999998660991E-3</v>
      </c>
    </row>
    <row r="36" spans="1:18" x14ac:dyDescent="0.2">
      <c r="A36" s="25" t="s">
        <v>48</v>
      </c>
      <c r="B36" s="26" t="s">
        <v>47</v>
      </c>
      <c r="C36" s="27">
        <v>31274.287</v>
      </c>
      <c r="D36" s="28"/>
      <c r="E36" s="1">
        <f t="shared" si="0"/>
        <v>-3675.9937641771062</v>
      </c>
      <c r="F36" s="1">
        <f t="shared" si="1"/>
        <v>-3676</v>
      </c>
      <c r="G36" s="1">
        <f t="shared" si="5"/>
        <v>4.447999999683816E-3</v>
      </c>
      <c r="H36" s="1">
        <f t="shared" si="6"/>
        <v>4.447999999683816E-3</v>
      </c>
      <c r="O36" s="1">
        <f t="shared" ca="1" si="2"/>
        <v>2.1523126318749794E-2</v>
      </c>
      <c r="P36" s="1">
        <f t="shared" ca="1" si="3"/>
        <v>7.534636880301783E-2</v>
      </c>
      <c r="Q36" s="81">
        <f t="shared" si="4"/>
        <v>16255.787</v>
      </c>
      <c r="R36" s="1">
        <f t="shared" si="7"/>
        <v>4.447999999683816E-3</v>
      </c>
    </row>
    <row r="37" spans="1:18" x14ac:dyDescent="0.2">
      <c r="A37" s="25" t="s">
        <v>49</v>
      </c>
      <c r="B37" s="26" t="s">
        <v>47</v>
      </c>
      <c r="C37" s="27">
        <v>33207.328000000001</v>
      </c>
      <c r="D37" s="28">
        <v>7.0000000000000001E-3</v>
      </c>
      <c r="E37" s="1">
        <f t="shared" si="0"/>
        <v>-965.98896954709039</v>
      </c>
      <c r="F37" s="1">
        <f t="shared" si="1"/>
        <v>-966</v>
      </c>
      <c r="G37" s="1">
        <f t="shared" si="5"/>
        <v>7.8680000005988404E-3</v>
      </c>
      <c r="I37" s="1">
        <f>G37</f>
        <v>7.8680000005988404E-3</v>
      </c>
      <c r="O37" s="1">
        <f t="shared" ca="1" si="2"/>
        <v>1.9879616706274719E-2</v>
      </c>
      <c r="P37" s="1">
        <f t="shared" ca="1" si="3"/>
        <v>6.9930423783242726E-2</v>
      </c>
      <c r="Q37" s="81">
        <f t="shared" si="4"/>
        <v>18188.828000000001</v>
      </c>
      <c r="R37" s="1">
        <f t="shared" si="7"/>
        <v>7.8680000005988404E-3</v>
      </c>
    </row>
    <row r="38" spans="1:18" x14ac:dyDescent="0.2">
      <c r="A38" s="25" t="s">
        <v>50</v>
      </c>
      <c r="B38" s="26" t="s">
        <v>47</v>
      </c>
      <c r="C38" s="27">
        <v>33540.430999999997</v>
      </c>
      <c r="D38" s="28">
        <v>5.0000000000000001E-3</v>
      </c>
      <c r="E38" s="1">
        <f t="shared" si="0"/>
        <v>-498.99901583910923</v>
      </c>
      <c r="F38" s="1">
        <f t="shared" si="1"/>
        <v>-499</v>
      </c>
      <c r="G38" s="1">
        <f t="shared" si="5"/>
        <v>7.0199999754549935E-4</v>
      </c>
      <c r="I38" s="1">
        <f>G38</f>
        <v>7.0199999754549935E-4</v>
      </c>
      <c r="O38" s="1">
        <f t="shared" ca="1" si="2"/>
        <v>1.9596399367150786E-2</v>
      </c>
      <c r="P38" s="1">
        <f t="shared" ca="1" si="3"/>
        <v>6.8997122556587756E-2</v>
      </c>
      <c r="Q38" s="81">
        <f t="shared" si="4"/>
        <v>18521.930999999997</v>
      </c>
      <c r="R38" s="1">
        <f t="shared" si="7"/>
        <v>7.0199999754549935E-4</v>
      </c>
    </row>
    <row r="39" spans="1:18" x14ac:dyDescent="0.2">
      <c r="A39" s="25" t="s">
        <v>51</v>
      </c>
      <c r="B39" s="26" t="s">
        <v>47</v>
      </c>
      <c r="C39" s="27">
        <v>33570.387999999999</v>
      </c>
      <c r="D39" s="28">
        <v>4.0000000000000001E-3</v>
      </c>
      <c r="E39" s="1">
        <f t="shared" si="0"/>
        <v>-457.00114117802491</v>
      </c>
      <c r="F39" s="1">
        <f t="shared" si="1"/>
        <v>-457</v>
      </c>
      <c r="G39" s="1">
        <f t="shared" si="5"/>
        <v>-8.1400000635767356E-4</v>
      </c>
      <c r="I39" s="1">
        <f>G39</f>
        <v>-8.1400000635767356E-4</v>
      </c>
      <c r="O39" s="1">
        <f t="shared" ca="1" si="2"/>
        <v>1.9570928000462978E-2</v>
      </c>
      <c r="P39" s="1">
        <f t="shared" ca="1" si="3"/>
        <v>6.8913185401299717E-2</v>
      </c>
      <c r="Q39" s="81">
        <f t="shared" si="4"/>
        <v>18551.887999999999</v>
      </c>
      <c r="R39" s="1">
        <f t="shared" si="7"/>
        <v>-8.1400000635767356E-4</v>
      </c>
    </row>
    <row r="40" spans="1:18" x14ac:dyDescent="0.2">
      <c r="A40" s="1" t="s">
        <v>52</v>
      </c>
      <c r="C40" s="28">
        <v>33896.366000000002</v>
      </c>
      <c r="D40" s="28" t="s">
        <v>53</v>
      </c>
      <c r="E40" s="1">
        <f t="shared" si="0"/>
        <v>0</v>
      </c>
      <c r="F40" s="1">
        <f t="shared" si="1"/>
        <v>0</v>
      </c>
      <c r="G40" s="1">
        <f t="shared" si="5"/>
        <v>0</v>
      </c>
      <c r="H40" s="1">
        <f>G40</f>
        <v>0</v>
      </c>
      <c r="O40" s="1">
        <f t="shared" ca="1" si="2"/>
        <v>1.9293775272455189E-2</v>
      </c>
      <c r="P40" s="1">
        <f t="shared" ca="1" si="3"/>
        <v>6.7999869211618089E-2</v>
      </c>
      <c r="Q40" s="81">
        <f t="shared" si="4"/>
        <v>18877.866000000002</v>
      </c>
      <c r="R40" s="1">
        <f t="shared" si="7"/>
        <v>0</v>
      </c>
    </row>
    <row r="41" spans="1:18" x14ac:dyDescent="0.2">
      <c r="A41" s="25" t="s">
        <v>54</v>
      </c>
      <c r="B41" s="26" t="s">
        <v>47</v>
      </c>
      <c r="C41" s="27">
        <v>34224.483999999997</v>
      </c>
      <c r="D41" s="28"/>
      <c r="E41" s="1">
        <f t="shared" si="0"/>
        <v>460.00128978350557</v>
      </c>
      <c r="F41" s="1">
        <f t="shared" si="1"/>
        <v>460</v>
      </c>
      <c r="G41" s="1">
        <f t="shared" si="5"/>
        <v>9.1999999131076038E-4</v>
      </c>
      <c r="I41" s="1">
        <f t="shared" ref="I41:I72" si="8">G41</f>
        <v>9.1999999131076038E-4</v>
      </c>
      <c r="O41" s="1">
        <f t="shared" ca="1" si="2"/>
        <v>1.9014803161112558E-2</v>
      </c>
      <c r="P41" s="1">
        <f t="shared" ca="1" si="3"/>
        <v>6.7080557510844449E-2</v>
      </c>
      <c r="Q41" s="81">
        <f t="shared" si="4"/>
        <v>19205.983999999997</v>
      </c>
      <c r="R41" s="1">
        <f t="shared" si="7"/>
        <v>9.1999999131076038E-4</v>
      </c>
    </row>
    <row r="42" spans="1:18" x14ac:dyDescent="0.2">
      <c r="A42" s="25" t="s">
        <v>54</v>
      </c>
      <c r="B42" s="26" t="s">
        <v>47</v>
      </c>
      <c r="C42" s="27">
        <v>34254.438000000002</v>
      </c>
      <c r="D42" s="28"/>
      <c r="E42" s="1">
        <f t="shared" si="0"/>
        <v>501.99495862879206</v>
      </c>
      <c r="F42" s="1">
        <f t="shared" si="1"/>
        <v>502</v>
      </c>
      <c r="G42" s="1">
        <f t="shared" si="5"/>
        <v>-3.5960000022896565E-3</v>
      </c>
      <c r="I42" s="1">
        <f t="shared" si="8"/>
        <v>-3.5960000022896565E-3</v>
      </c>
      <c r="O42" s="1">
        <f t="shared" ca="1" si="2"/>
        <v>1.898933179442475E-2</v>
      </c>
      <c r="P42" s="1">
        <f t="shared" ca="1" si="3"/>
        <v>6.6996620355556424E-2</v>
      </c>
      <c r="Q42" s="81">
        <f t="shared" si="4"/>
        <v>19235.938000000002</v>
      </c>
      <c r="R42" s="1">
        <f t="shared" si="7"/>
        <v>-3.5960000022896565E-3</v>
      </c>
    </row>
    <row r="43" spans="1:18" x14ac:dyDescent="0.2">
      <c r="A43" s="25" t="s">
        <v>55</v>
      </c>
      <c r="B43" s="26" t="s">
        <v>47</v>
      </c>
      <c r="C43" s="27">
        <v>34600.392</v>
      </c>
      <c r="D43" s="28"/>
      <c r="E43" s="1">
        <f t="shared" si="0"/>
        <v>987.00122529433429</v>
      </c>
      <c r="F43" s="1">
        <f t="shared" si="1"/>
        <v>987</v>
      </c>
      <c r="G43" s="1">
        <f t="shared" si="5"/>
        <v>8.7399999756598845E-4</v>
      </c>
      <c r="I43" s="1">
        <f t="shared" si="8"/>
        <v>8.7399999756598845E-4</v>
      </c>
      <c r="O43" s="1">
        <f t="shared" ca="1" si="2"/>
        <v>1.8695198155291758E-2</v>
      </c>
      <c r="P43" s="1">
        <f t="shared" ca="1" si="3"/>
        <v>6.6027346062349446E-2</v>
      </c>
      <c r="Q43" s="81">
        <f t="shared" si="4"/>
        <v>19581.892</v>
      </c>
      <c r="R43" s="1">
        <f t="shared" si="7"/>
        <v>8.7399999756598845E-4</v>
      </c>
    </row>
    <row r="44" spans="1:18" x14ac:dyDescent="0.2">
      <c r="A44" s="25" t="s">
        <v>55</v>
      </c>
      <c r="B44" s="26" t="s">
        <v>47</v>
      </c>
      <c r="C44" s="27">
        <v>34605.381000000001</v>
      </c>
      <c r="D44" s="28"/>
      <c r="E44" s="1">
        <f t="shared" si="0"/>
        <v>993.99549697321379</v>
      </c>
      <c r="F44" s="1">
        <f t="shared" si="1"/>
        <v>994</v>
      </c>
      <c r="G44" s="1">
        <f t="shared" si="5"/>
        <v>-3.2120000032591633E-3</v>
      </c>
      <c r="I44" s="1">
        <f t="shared" si="8"/>
        <v>-3.2120000032591633E-3</v>
      </c>
      <c r="O44" s="1">
        <f t="shared" ca="1" si="2"/>
        <v>1.8690952927510458E-2</v>
      </c>
      <c r="P44" s="1">
        <f t="shared" ca="1" si="3"/>
        <v>6.6013356536468101E-2</v>
      </c>
      <c r="Q44" s="81">
        <f t="shared" si="4"/>
        <v>19586.881000000001</v>
      </c>
      <c r="R44" s="1">
        <f t="shared" si="7"/>
        <v>-3.2120000032591633E-3</v>
      </c>
    </row>
    <row r="45" spans="1:18" x14ac:dyDescent="0.2">
      <c r="A45" s="25" t="s">
        <v>55</v>
      </c>
      <c r="B45" s="26" t="s">
        <v>47</v>
      </c>
      <c r="C45" s="27">
        <v>34680.281000000003</v>
      </c>
      <c r="D45" s="28"/>
      <c r="E45" s="1">
        <f t="shared" si="0"/>
        <v>1099.0006981654244</v>
      </c>
      <c r="F45" s="1">
        <f t="shared" si="1"/>
        <v>1099</v>
      </c>
      <c r="G45" s="1">
        <f t="shared" si="5"/>
        <v>4.980000012437813E-4</v>
      </c>
      <c r="I45" s="1">
        <f t="shared" si="8"/>
        <v>4.980000012437813E-4</v>
      </c>
      <c r="O45" s="1">
        <f t="shared" ca="1" si="2"/>
        <v>1.8627274510790943E-2</v>
      </c>
      <c r="P45" s="1">
        <f t="shared" ca="1" si="3"/>
        <v>6.5803513648248033E-2</v>
      </c>
      <c r="Q45" s="81">
        <f t="shared" si="4"/>
        <v>19661.781000000003</v>
      </c>
      <c r="R45" s="1">
        <f t="shared" si="7"/>
        <v>4.980000012437813E-4</v>
      </c>
    </row>
    <row r="46" spans="1:18" x14ac:dyDescent="0.2">
      <c r="A46" s="25" t="s">
        <v>56</v>
      </c>
      <c r="B46" s="26" t="s">
        <v>47</v>
      </c>
      <c r="C46" s="27">
        <v>34958.453999999998</v>
      </c>
      <c r="D46" s="28"/>
      <c r="E46" s="1">
        <f t="shared" si="0"/>
        <v>1488.9821645371164</v>
      </c>
      <c r="F46" s="1">
        <f t="shared" si="1"/>
        <v>1489</v>
      </c>
      <c r="G46" s="1">
        <f t="shared" si="5"/>
        <v>-1.2722000006760936E-2</v>
      </c>
      <c r="I46" s="1">
        <f t="shared" si="8"/>
        <v>-1.2722000006760936E-2</v>
      </c>
      <c r="O46" s="1">
        <f t="shared" ca="1" si="2"/>
        <v>1.8390754677261319E-2</v>
      </c>
      <c r="P46" s="1">
        <f t="shared" ca="1" si="3"/>
        <v>6.5024097206287781E-2</v>
      </c>
      <c r="Q46" s="81">
        <f t="shared" si="4"/>
        <v>19939.953999999998</v>
      </c>
      <c r="R46" s="1">
        <f t="shared" si="7"/>
        <v>-1.2722000006760936E-2</v>
      </c>
    </row>
    <row r="47" spans="1:18" x14ac:dyDescent="0.2">
      <c r="A47" s="25" t="s">
        <v>56</v>
      </c>
      <c r="B47" s="26" t="s">
        <v>47</v>
      </c>
      <c r="C47" s="27">
        <v>34988.428999999996</v>
      </c>
      <c r="D47" s="28"/>
      <c r="E47" s="1">
        <f t="shared" si="0"/>
        <v>1531.0052740930084</v>
      </c>
      <c r="F47" s="1">
        <f t="shared" si="1"/>
        <v>1531</v>
      </c>
      <c r="G47" s="1">
        <f t="shared" si="5"/>
        <v>3.7619999930029735E-3</v>
      </c>
      <c r="I47" s="1">
        <f t="shared" si="8"/>
        <v>3.7619999930029735E-3</v>
      </c>
      <c r="O47" s="1">
        <f t="shared" ca="1" si="2"/>
        <v>1.8365283310573514E-2</v>
      </c>
      <c r="P47" s="1">
        <f t="shared" ca="1" si="3"/>
        <v>6.4940160050999757E-2</v>
      </c>
      <c r="Q47" s="81">
        <f t="shared" si="4"/>
        <v>19969.928999999996</v>
      </c>
      <c r="R47" s="1">
        <f t="shared" si="7"/>
        <v>3.7619999930029735E-3</v>
      </c>
    </row>
    <row r="48" spans="1:18" x14ac:dyDescent="0.2">
      <c r="A48" s="25" t="s">
        <v>57</v>
      </c>
      <c r="B48" s="26" t="s">
        <v>47</v>
      </c>
      <c r="C48" s="27">
        <v>35341.51</v>
      </c>
      <c r="D48" s="28"/>
      <c r="E48" s="1">
        <f t="shared" si="0"/>
        <v>2026.0031571657291</v>
      </c>
      <c r="F48" s="1">
        <f t="shared" si="1"/>
        <v>2026</v>
      </c>
      <c r="G48" s="1">
        <f t="shared" si="5"/>
        <v>2.2519999984069727E-3</v>
      </c>
      <c r="I48" s="1">
        <f t="shared" si="8"/>
        <v>2.2519999984069727E-3</v>
      </c>
      <c r="O48" s="1">
        <f t="shared" ca="1" si="2"/>
        <v>1.8065085060324379E-2</v>
      </c>
      <c r="P48" s="1">
        <f t="shared" ca="1" si="3"/>
        <v>6.3950900720819423E-2</v>
      </c>
      <c r="Q48" s="81">
        <f t="shared" si="4"/>
        <v>20323.010000000002</v>
      </c>
      <c r="R48" s="1">
        <f t="shared" si="7"/>
        <v>2.2519999984069727E-3</v>
      </c>
    </row>
    <row r="49" spans="1:18" x14ac:dyDescent="0.2">
      <c r="A49" s="25" t="s">
        <v>58</v>
      </c>
      <c r="B49" s="26" t="s">
        <v>47</v>
      </c>
      <c r="C49" s="27">
        <v>35341.517</v>
      </c>
      <c r="D49" s="28"/>
      <c r="E49" s="1">
        <f t="shared" si="0"/>
        <v>2026.0129707359308</v>
      </c>
      <c r="F49" s="1">
        <f t="shared" si="1"/>
        <v>2026</v>
      </c>
      <c r="G49" s="1">
        <f t="shared" si="5"/>
        <v>9.2519999961950816E-3</v>
      </c>
      <c r="I49" s="1">
        <f t="shared" si="8"/>
        <v>9.2519999961950816E-3</v>
      </c>
      <c r="O49" s="1">
        <f t="shared" ca="1" si="2"/>
        <v>1.8065085060324379E-2</v>
      </c>
      <c r="P49" s="1">
        <f t="shared" ca="1" si="3"/>
        <v>6.3950900720819423E-2</v>
      </c>
      <c r="Q49" s="81">
        <f t="shared" si="4"/>
        <v>20323.017</v>
      </c>
      <c r="R49" s="1">
        <f t="shared" si="7"/>
        <v>9.2519999961950816E-3</v>
      </c>
    </row>
    <row r="50" spans="1:18" x14ac:dyDescent="0.2">
      <c r="A50" s="25" t="s">
        <v>57</v>
      </c>
      <c r="B50" s="26" t="s">
        <v>47</v>
      </c>
      <c r="C50" s="27">
        <v>35359.345000000001</v>
      </c>
      <c r="D50" s="28"/>
      <c r="E50" s="1">
        <f t="shared" si="0"/>
        <v>2051.0067321091597</v>
      </c>
      <c r="F50" s="1">
        <f t="shared" si="1"/>
        <v>2051</v>
      </c>
      <c r="G50" s="1">
        <f t="shared" si="5"/>
        <v>4.8019999958341941E-3</v>
      </c>
      <c r="I50" s="1">
        <f t="shared" si="8"/>
        <v>4.8019999958341941E-3</v>
      </c>
      <c r="O50" s="1">
        <f t="shared" ca="1" si="2"/>
        <v>1.8049923532534016E-2</v>
      </c>
      <c r="P50" s="1">
        <f t="shared" ca="1" si="3"/>
        <v>6.390093812838607E-2</v>
      </c>
      <c r="Q50" s="81">
        <f t="shared" si="4"/>
        <v>20340.845000000001</v>
      </c>
      <c r="R50" s="1">
        <f t="shared" si="7"/>
        <v>4.8019999958341941E-3</v>
      </c>
    </row>
    <row r="51" spans="1:18" x14ac:dyDescent="0.2">
      <c r="A51" s="25" t="s">
        <v>59</v>
      </c>
      <c r="B51" s="26" t="s">
        <v>47</v>
      </c>
      <c r="C51" s="27">
        <v>35742.379999999997</v>
      </c>
      <c r="D51" s="28"/>
      <c r="E51" s="1">
        <f t="shared" si="0"/>
        <v>2587.9982840271464</v>
      </c>
      <c r="F51" s="1">
        <f t="shared" si="1"/>
        <v>2588</v>
      </c>
      <c r="G51" s="1">
        <f t="shared" si="5"/>
        <v>-1.2240000069141388E-3</v>
      </c>
      <c r="I51" s="1">
        <f t="shared" si="8"/>
        <v>-1.2240000069141388E-3</v>
      </c>
      <c r="O51" s="1">
        <f t="shared" ca="1" si="2"/>
        <v>1.7724253915597073E-2</v>
      </c>
      <c r="P51" s="1">
        <f t="shared" ca="1" si="3"/>
        <v>6.2827741642917725E-2</v>
      </c>
      <c r="Q51" s="81">
        <f t="shared" si="4"/>
        <v>20723.879999999997</v>
      </c>
      <c r="R51" s="1">
        <f t="shared" si="7"/>
        <v>-1.2240000069141388E-3</v>
      </c>
    </row>
    <row r="52" spans="1:18" x14ac:dyDescent="0.2">
      <c r="A52" s="25" t="s">
        <v>59</v>
      </c>
      <c r="B52" s="26" t="s">
        <v>47</v>
      </c>
      <c r="C52" s="27">
        <v>35782.326999999997</v>
      </c>
      <c r="D52" s="28"/>
      <c r="E52" s="1">
        <f t="shared" si="0"/>
        <v>2644.0015253091915</v>
      </c>
      <c r="F52" s="1">
        <f t="shared" si="1"/>
        <v>2644</v>
      </c>
      <c r="G52" s="1">
        <f t="shared" si="5"/>
        <v>1.0879999972530641E-3</v>
      </c>
      <c r="I52" s="1">
        <f t="shared" si="8"/>
        <v>1.0879999972530641E-3</v>
      </c>
      <c r="O52" s="1">
        <f t="shared" ca="1" si="2"/>
        <v>1.7690292093346667E-2</v>
      </c>
      <c r="P52" s="1">
        <f t="shared" ca="1" si="3"/>
        <v>6.2715825435867012E-2</v>
      </c>
      <c r="Q52" s="81">
        <f t="shared" si="4"/>
        <v>20763.826999999997</v>
      </c>
      <c r="R52" s="1">
        <f t="shared" si="7"/>
        <v>1.0879999972530641E-3</v>
      </c>
    </row>
    <row r="53" spans="1:18" x14ac:dyDescent="0.2">
      <c r="A53" s="25" t="s">
        <v>60</v>
      </c>
      <c r="B53" s="26" t="s">
        <v>47</v>
      </c>
      <c r="C53" s="27">
        <v>36103.313999999998</v>
      </c>
      <c r="D53" s="28"/>
      <c r="E53" s="1">
        <f t="shared" si="0"/>
        <v>3094.005590931135</v>
      </c>
      <c r="F53" s="1">
        <f t="shared" si="1"/>
        <v>3094</v>
      </c>
      <c r="G53" s="1">
        <f t="shared" si="5"/>
        <v>3.9879999967524782E-3</v>
      </c>
      <c r="I53" s="1">
        <f t="shared" si="8"/>
        <v>3.9879999967524782E-3</v>
      </c>
      <c r="O53" s="1">
        <f t="shared" ca="1" si="2"/>
        <v>1.7417384593120179E-2</v>
      </c>
      <c r="P53" s="1">
        <f t="shared" ca="1" si="3"/>
        <v>6.1816498772066727E-2</v>
      </c>
      <c r="Q53" s="81">
        <f t="shared" si="4"/>
        <v>21084.813999999998</v>
      </c>
      <c r="R53" s="1">
        <f t="shared" si="7"/>
        <v>3.9879999967524782E-3</v>
      </c>
    </row>
    <row r="54" spans="1:18" x14ac:dyDescent="0.2">
      <c r="A54" s="25" t="s">
        <v>61</v>
      </c>
      <c r="B54" s="26" t="s">
        <v>47</v>
      </c>
      <c r="C54" s="27">
        <v>36461.396999999997</v>
      </c>
      <c r="D54" s="28"/>
      <c r="E54" s="1">
        <f t="shared" si="0"/>
        <v>3596.0159708845326</v>
      </c>
      <c r="F54" s="1">
        <f t="shared" si="1"/>
        <v>3596</v>
      </c>
      <c r="G54" s="1">
        <f t="shared" si="5"/>
        <v>1.1391999993065838E-2</v>
      </c>
      <c r="I54" s="1">
        <f t="shared" si="8"/>
        <v>1.1391999993065838E-2</v>
      </c>
      <c r="O54" s="1">
        <f t="shared" ca="1" si="2"/>
        <v>1.7112941115089739E-2</v>
      </c>
      <c r="P54" s="1">
        <f t="shared" ca="1" si="3"/>
        <v>6.0813249916005063E-2</v>
      </c>
      <c r="Q54" s="81">
        <f t="shared" si="4"/>
        <v>21442.896999999997</v>
      </c>
      <c r="R54" s="1">
        <f t="shared" si="7"/>
        <v>1.1391999993065838E-2</v>
      </c>
    </row>
    <row r="55" spans="1:18" x14ac:dyDescent="0.2">
      <c r="A55" s="25" t="s">
        <v>61</v>
      </c>
      <c r="B55" s="26" t="s">
        <v>47</v>
      </c>
      <c r="C55" s="27">
        <v>37518.482000000004</v>
      </c>
      <c r="D55" s="28"/>
      <c r="E55" s="1">
        <f t="shared" si="0"/>
        <v>5077.9842366023768</v>
      </c>
      <c r="F55" s="1">
        <f t="shared" si="1"/>
        <v>5078</v>
      </c>
      <c r="G55" s="1">
        <f t="shared" si="5"/>
        <v>-1.1244000001170207E-2</v>
      </c>
      <c r="I55" s="1">
        <f t="shared" si="8"/>
        <v>-1.1244000001170207E-2</v>
      </c>
      <c r="O55" s="1">
        <f t="shared" ca="1" si="2"/>
        <v>1.6214165747677173E-2</v>
      </c>
      <c r="P55" s="1">
        <f t="shared" ca="1" si="3"/>
        <v>5.7851467436556087E-2</v>
      </c>
      <c r="Q55" s="81">
        <f t="shared" si="4"/>
        <v>22499.982000000004</v>
      </c>
      <c r="R55" s="1">
        <f t="shared" si="7"/>
        <v>-1.1244000001170207E-2</v>
      </c>
    </row>
    <row r="56" spans="1:18" x14ac:dyDescent="0.2">
      <c r="A56" s="25" t="s">
        <v>62</v>
      </c>
      <c r="B56" s="26" t="s">
        <v>47</v>
      </c>
      <c r="C56" s="27">
        <v>37518.502999999997</v>
      </c>
      <c r="D56" s="28"/>
      <c r="E56" s="1">
        <f t="shared" si="0"/>
        <v>5078.0136773129816</v>
      </c>
      <c r="F56" s="1">
        <f t="shared" si="1"/>
        <v>5078</v>
      </c>
      <c r="G56" s="1">
        <f t="shared" si="5"/>
        <v>9.7559999921941198E-3</v>
      </c>
      <c r="I56" s="1">
        <f t="shared" si="8"/>
        <v>9.7559999921941198E-3</v>
      </c>
      <c r="O56" s="1">
        <f t="shared" ca="1" si="2"/>
        <v>1.6214165747677173E-2</v>
      </c>
      <c r="P56" s="1">
        <f t="shared" ca="1" si="3"/>
        <v>5.7851467436556087E-2</v>
      </c>
      <c r="Q56" s="81">
        <f t="shared" si="4"/>
        <v>22500.002999999997</v>
      </c>
      <c r="R56" s="1">
        <f t="shared" si="7"/>
        <v>9.7559999921941198E-3</v>
      </c>
    </row>
    <row r="57" spans="1:18" x14ac:dyDescent="0.2">
      <c r="A57" s="25" t="s">
        <v>62</v>
      </c>
      <c r="B57" s="26" t="s">
        <v>47</v>
      </c>
      <c r="C57" s="27">
        <v>37518.508999999998</v>
      </c>
      <c r="D57" s="28"/>
      <c r="E57" s="1">
        <f t="shared" si="0"/>
        <v>5078.0220889445873</v>
      </c>
      <c r="F57" s="1">
        <f t="shared" si="1"/>
        <v>5078</v>
      </c>
      <c r="G57" s="1">
        <f t="shared" ref="G57:G88" si="9">+C57-(C$7+F57*C$8)</f>
        <v>1.5755999993416481E-2</v>
      </c>
      <c r="I57" s="1">
        <f t="shared" si="8"/>
        <v>1.5755999993416481E-2</v>
      </c>
      <c r="O57" s="1">
        <f t="shared" ca="1" si="2"/>
        <v>1.6214165747677173E-2</v>
      </c>
      <c r="P57" s="1">
        <f t="shared" ca="1" si="3"/>
        <v>5.7851467436556087E-2</v>
      </c>
      <c r="Q57" s="81">
        <f t="shared" si="4"/>
        <v>22500.008999999998</v>
      </c>
      <c r="R57" s="1">
        <f t="shared" si="7"/>
        <v>1.5755999993416481E-2</v>
      </c>
    </row>
    <row r="58" spans="1:18" x14ac:dyDescent="0.2">
      <c r="A58" s="25" t="s">
        <v>62</v>
      </c>
      <c r="B58" s="26" t="s">
        <v>47</v>
      </c>
      <c r="C58" s="27">
        <v>37899.411</v>
      </c>
      <c r="D58" s="28"/>
      <c r="E58" s="1">
        <f t="shared" si="0"/>
        <v>5612.0233058272952</v>
      </c>
      <c r="F58" s="1">
        <f t="shared" si="1"/>
        <v>5612</v>
      </c>
      <c r="G58" s="1">
        <f t="shared" si="9"/>
        <v>1.6623999996227212E-2</v>
      </c>
      <c r="I58" s="1">
        <f t="shared" si="8"/>
        <v>1.6623999996227212E-2</v>
      </c>
      <c r="O58" s="1">
        <f t="shared" ca="1" si="2"/>
        <v>1.5890315514075073E-2</v>
      </c>
      <c r="P58" s="1">
        <f t="shared" ca="1" si="3"/>
        <v>5.6784266462179739E-2</v>
      </c>
      <c r="Q58" s="81">
        <f t="shared" si="4"/>
        <v>22880.911</v>
      </c>
      <c r="R58" s="1">
        <f t="shared" si="7"/>
        <v>1.6623999996227212E-2</v>
      </c>
    </row>
    <row r="59" spans="1:18" x14ac:dyDescent="0.2">
      <c r="A59" s="25" t="s">
        <v>61</v>
      </c>
      <c r="B59" s="26" t="s">
        <v>47</v>
      </c>
      <c r="C59" s="27">
        <v>39036.406000000003</v>
      </c>
      <c r="D59" s="28"/>
      <c r="E59" s="1">
        <f t="shared" si="0"/>
        <v>7206.0204851268345</v>
      </c>
      <c r="F59" s="1">
        <f t="shared" si="1"/>
        <v>7206</v>
      </c>
      <c r="G59" s="1">
        <f t="shared" si="9"/>
        <v>1.4611999999033287E-2</v>
      </c>
      <c r="I59" s="1">
        <f t="shared" si="8"/>
        <v>1.4611999999033287E-2</v>
      </c>
      <c r="O59" s="1">
        <f t="shared" ca="1" si="2"/>
        <v>1.4923616502161688E-2</v>
      </c>
      <c r="P59" s="1">
        <f t="shared" ca="1" si="3"/>
        <v>5.3598651568629356E-2</v>
      </c>
      <c r="Q59" s="81">
        <f t="shared" si="4"/>
        <v>24017.906000000003</v>
      </c>
      <c r="R59" s="1">
        <f t="shared" si="7"/>
        <v>1.4611999999033287E-2</v>
      </c>
    </row>
    <row r="60" spans="1:18" x14ac:dyDescent="0.2">
      <c r="A60" s="25" t="s">
        <v>63</v>
      </c>
      <c r="B60" s="26" t="s">
        <v>47</v>
      </c>
      <c r="C60" s="27">
        <v>40837.470999999998</v>
      </c>
      <c r="D60" s="28"/>
      <c r="E60" s="1">
        <f t="shared" si="0"/>
        <v>9731.003030991249</v>
      </c>
      <c r="F60" s="1">
        <f t="shared" si="1"/>
        <v>9731</v>
      </c>
      <c r="G60" s="1">
        <f t="shared" si="9"/>
        <v>2.1619999970425852E-3</v>
      </c>
      <c r="I60" s="1">
        <f t="shared" si="8"/>
        <v>2.1619999970425852E-3</v>
      </c>
      <c r="O60" s="1">
        <f t="shared" ca="1" si="2"/>
        <v>1.3392302195335281E-2</v>
      </c>
      <c r="P60" s="1">
        <f t="shared" ca="1" si="3"/>
        <v>4.855242973286103E-2</v>
      </c>
      <c r="Q60" s="81">
        <f t="shared" si="4"/>
        <v>25818.970999999998</v>
      </c>
      <c r="R60" s="1">
        <f t="shared" si="7"/>
        <v>2.1619999970425852E-3</v>
      </c>
    </row>
    <row r="61" spans="1:18" x14ac:dyDescent="0.2">
      <c r="A61" s="1" t="s">
        <v>64</v>
      </c>
      <c r="C61" s="28">
        <v>40897.385000000002</v>
      </c>
      <c r="D61" s="28"/>
      <c r="E61" s="1">
        <f t="shared" si="0"/>
        <v>9814.9987803134172</v>
      </c>
      <c r="F61" s="1">
        <f t="shared" si="1"/>
        <v>9815</v>
      </c>
      <c r="G61" s="1">
        <f t="shared" si="9"/>
        <v>-8.6999999621184543E-4</v>
      </c>
      <c r="I61" s="1">
        <f t="shared" si="8"/>
        <v>-8.6999999621184543E-4</v>
      </c>
      <c r="O61" s="1">
        <f t="shared" ca="1" si="2"/>
        <v>1.3341359461959671E-2</v>
      </c>
      <c r="P61" s="1">
        <f t="shared" ca="1" si="3"/>
        <v>4.8384555422284981E-2</v>
      </c>
      <c r="Q61" s="81">
        <f t="shared" si="4"/>
        <v>25878.885000000002</v>
      </c>
      <c r="R61" s="1">
        <f t="shared" si="7"/>
        <v>-8.6999999621184543E-4</v>
      </c>
    </row>
    <row r="62" spans="1:18" x14ac:dyDescent="0.2">
      <c r="A62" s="1" t="s">
        <v>64</v>
      </c>
      <c r="C62" s="28">
        <v>40897.387000000002</v>
      </c>
      <c r="D62" s="28"/>
      <c r="E62" s="1">
        <f t="shared" si="0"/>
        <v>9815.0015841906206</v>
      </c>
      <c r="F62" s="1">
        <f t="shared" si="1"/>
        <v>9815</v>
      </c>
      <c r="G62" s="1">
        <f t="shared" si="9"/>
        <v>1.1300000041956082E-3</v>
      </c>
      <c r="I62" s="1">
        <f t="shared" si="8"/>
        <v>1.1300000041956082E-3</v>
      </c>
      <c r="O62" s="1">
        <f t="shared" ca="1" si="2"/>
        <v>1.3341359461959671E-2</v>
      </c>
      <c r="P62" s="1">
        <f t="shared" ca="1" si="3"/>
        <v>4.8384555422284981E-2</v>
      </c>
      <c r="Q62" s="81">
        <f t="shared" si="4"/>
        <v>25878.887000000002</v>
      </c>
      <c r="R62" s="1">
        <f t="shared" si="7"/>
        <v>1.1300000041956082E-3</v>
      </c>
    </row>
    <row r="63" spans="1:18" x14ac:dyDescent="0.2">
      <c r="A63" s="1" t="s">
        <v>64</v>
      </c>
      <c r="C63" s="28">
        <v>40897.389000000003</v>
      </c>
      <c r="D63" s="28"/>
      <c r="E63" s="1">
        <f t="shared" si="0"/>
        <v>9815.0043880678222</v>
      </c>
      <c r="F63" s="1">
        <f t="shared" si="1"/>
        <v>9815</v>
      </c>
      <c r="G63" s="1">
        <f t="shared" si="9"/>
        <v>3.1300000046030618E-3</v>
      </c>
      <c r="I63" s="1">
        <f t="shared" si="8"/>
        <v>3.1300000046030618E-3</v>
      </c>
      <c r="O63" s="1">
        <f t="shared" ca="1" si="2"/>
        <v>1.3341359461959671E-2</v>
      </c>
      <c r="P63" s="1">
        <f t="shared" ca="1" si="3"/>
        <v>4.8384555422284981E-2</v>
      </c>
      <c r="Q63" s="81">
        <f t="shared" si="4"/>
        <v>25878.889000000003</v>
      </c>
      <c r="R63" s="1">
        <f t="shared" si="7"/>
        <v>3.1300000046030618E-3</v>
      </c>
    </row>
    <row r="64" spans="1:18" x14ac:dyDescent="0.2">
      <c r="A64" s="1" t="s">
        <v>65</v>
      </c>
      <c r="C64" s="28">
        <v>41158.457999999999</v>
      </c>
      <c r="D64" s="28"/>
      <c r="E64" s="1">
        <f t="shared" si="0"/>
        <v>10181.007096613193</v>
      </c>
      <c r="F64" s="1">
        <f t="shared" si="1"/>
        <v>10181</v>
      </c>
      <c r="G64" s="1">
        <f t="shared" si="9"/>
        <v>5.0619999965419993E-3</v>
      </c>
      <c r="I64" s="1">
        <f t="shared" si="8"/>
        <v>5.0619999965419993E-3</v>
      </c>
      <c r="O64" s="1">
        <f t="shared" ca="1" si="2"/>
        <v>1.3119394695108793E-2</v>
      </c>
      <c r="P64" s="1">
        <f t="shared" ca="1" si="3"/>
        <v>4.7653103069060739E-2</v>
      </c>
      <c r="Q64" s="81">
        <f t="shared" si="4"/>
        <v>26139.957999999999</v>
      </c>
      <c r="R64" s="1">
        <f t="shared" si="7"/>
        <v>5.0619999965419993E-3</v>
      </c>
    </row>
    <row r="65" spans="1:18" x14ac:dyDescent="0.2">
      <c r="A65" s="1" t="s">
        <v>65</v>
      </c>
      <c r="C65" s="28">
        <v>41158.464</v>
      </c>
      <c r="D65" s="28"/>
      <c r="E65" s="1">
        <f t="shared" si="0"/>
        <v>10181.015508244798</v>
      </c>
      <c r="F65" s="1">
        <f t="shared" si="1"/>
        <v>10181</v>
      </c>
      <c r="G65" s="1">
        <f t="shared" si="9"/>
        <v>1.106199999776436E-2</v>
      </c>
      <c r="I65" s="1">
        <f t="shared" si="8"/>
        <v>1.106199999776436E-2</v>
      </c>
      <c r="O65" s="1">
        <f t="shared" ca="1" si="2"/>
        <v>1.3119394695108793E-2</v>
      </c>
      <c r="P65" s="1">
        <f t="shared" ca="1" si="3"/>
        <v>4.7653103069060739E-2</v>
      </c>
      <c r="Q65" s="81">
        <f t="shared" si="4"/>
        <v>26139.964</v>
      </c>
      <c r="R65" s="1">
        <f t="shared" si="7"/>
        <v>1.106199999776436E-2</v>
      </c>
    </row>
    <row r="66" spans="1:18" x14ac:dyDescent="0.2">
      <c r="A66" s="1" t="s">
        <v>65</v>
      </c>
      <c r="C66" s="28">
        <v>41158.468999999997</v>
      </c>
      <c r="D66" s="28"/>
      <c r="E66" s="1">
        <f t="shared" si="0"/>
        <v>10181.022517937798</v>
      </c>
      <c r="F66" s="1">
        <f t="shared" si="1"/>
        <v>10181</v>
      </c>
      <c r="G66" s="1">
        <f t="shared" si="9"/>
        <v>1.6061999995145015E-2</v>
      </c>
      <c r="I66" s="1">
        <f t="shared" si="8"/>
        <v>1.6061999995145015E-2</v>
      </c>
      <c r="O66" s="1">
        <f t="shared" ca="1" si="2"/>
        <v>1.3119394695108793E-2</v>
      </c>
      <c r="P66" s="1">
        <f t="shared" ca="1" si="3"/>
        <v>4.7653103069060739E-2</v>
      </c>
      <c r="Q66" s="81">
        <f t="shared" si="4"/>
        <v>26139.968999999997</v>
      </c>
      <c r="R66" s="1">
        <f t="shared" si="7"/>
        <v>1.6061999995145015E-2</v>
      </c>
    </row>
    <row r="67" spans="1:18" x14ac:dyDescent="0.2">
      <c r="A67" s="1" t="s">
        <v>66</v>
      </c>
      <c r="C67" s="28">
        <v>41213.370000000003</v>
      </c>
      <c r="D67" s="28"/>
      <c r="E67" s="1">
        <f t="shared" si="0"/>
        <v>10257.990349054675</v>
      </c>
      <c r="F67" s="1">
        <f t="shared" si="1"/>
        <v>10258</v>
      </c>
      <c r="G67" s="1">
        <f t="shared" si="9"/>
        <v>-6.8840000021737069E-3</v>
      </c>
      <c r="I67" s="1">
        <f t="shared" si="8"/>
        <v>-6.8840000021737069E-3</v>
      </c>
      <c r="O67" s="1">
        <f t="shared" ca="1" si="2"/>
        <v>1.3072697189514483E-2</v>
      </c>
      <c r="P67" s="1">
        <f t="shared" ca="1" si="3"/>
        <v>4.749921828436602E-2</v>
      </c>
      <c r="Q67" s="81">
        <f t="shared" si="4"/>
        <v>26194.870000000003</v>
      </c>
      <c r="R67" s="1">
        <f t="shared" si="7"/>
        <v>-6.8840000021737069E-3</v>
      </c>
    </row>
    <row r="68" spans="1:18" x14ac:dyDescent="0.2">
      <c r="A68" s="1" t="s">
        <v>66</v>
      </c>
      <c r="C68" s="28">
        <v>41904.57</v>
      </c>
      <c r="D68" s="28"/>
      <c r="E68" s="1">
        <f t="shared" si="0"/>
        <v>11227.010309856467</v>
      </c>
      <c r="F68" s="1">
        <f t="shared" si="1"/>
        <v>11227</v>
      </c>
      <c r="G68" s="1">
        <f t="shared" si="9"/>
        <v>7.3540000012144446E-3</v>
      </c>
      <c r="I68" s="1">
        <f t="shared" si="8"/>
        <v>7.3540000012144446E-3</v>
      </c>
      <c r="O68" s="1">
        <f t="shared" ca="1" si="2"/>
        <v>1.2485036372360111E-2</v>
      </c>
      <c r="P68" s="1">
        <f t="shared" ca="1" si="3"/>
        <v>4.5562668201649385E-2</v>
      </c>
      <c r="Q68" s="81">
        <f t="shared" si="4"/>
        <v>26886.07</v>
      </c>
      <c r="R68" s="1">
        <f t="shared" si="7"/>
        <v>7.3540000012144446E-3</v>
      </c>
    </row>
    <row r="69" spans="1:18" x14ac:dyDescent="0.2">
      <c r="A69" s="1" t="s">
        <v>67</v>
      </c>
      <c r="C69" s="28">
        <v>41929.535000000003</v>
      </c>
      <c r="D69" s="28"/>
      <c r="E69" s="1">
        <f t="shared" si="0"/>
        <v>11262.009707022873</v>
      </c>
      <c r="F69" s="1">
        <f t="shared" si="1"/>
        <v>11262</v>
      </c>
      <c r="G69" s="1">
        <f t="shared" si="9"/>
        <v>6.9240000011632219E-3</v>
      </c>
      <c r="I69" s="1">
        <f t="shared" si="8"/>
        <v>6.9240000011632219E-3</v>
      </c>
      <c r="O69" s="1">
        <f t="shared" ca="1" si="2"/>
        <v>1.2463810233453606E-2</v>
      </c>
      <c r="P69" s="1">
        <f t="shared" ca="1" si="3"/>
        <v>4.5492720572242698E-2</v>
      </c>
      <c r="Q69" s="81">
        <f t="shared" si="4"/>
        <v>26911.035000000003</v>
      </c>
      <c r="R69" s="1">
        <f t="shared" si="7"/>
        <v>6.9240000011632219E-3</v>
      </c>
    </row>
    <row r="70" spans="1:18" x14ac:dyDescent="0.2">
      <c r="A70" s="1" t="s">
        <v>68</v>
      </c>
      <c r="C70" s="28">
        <v>42027.249000000003</v>
      </c>
      <c r="D70" s="28"/>
      <c r="E70" s="1">
        <f t="shared" si="0"/>
        <v>11398.998735451385</v>
      </c>
      <c r="F70" s="1">
        <f t="shared" si="1"/>
        <v>11399</v>
      </c>
      <c r="G70" s="1">
        <f t="shared" si="9"/>
        <v>-9.01999999769032E-4</v>
      </c>
      <c r="I70" s="1">
        <f t="shared" si="8"/>
        <v>-9.01999999769032E-4</v>
      </c>
      <c r="O70" s="1">
        <f t="shared" ca="1" si="2"/>
        <v>1.2380725061162431E-2</v>
      </c>
      <c r="P70" s="1">
        <f t="shared" ca="1" si="3"/>
        <v>4.5218925565707939E-2</v>
      </c>
      <c r="Q70" s="81">
        <f t="shared" si="4"/>
        <v>27008.749000000003</v>
      </c>
      <c r="R70" s="1">
        <f t="shared" si="7"/>
        <v>-9.01999999769032E-4</v>
      </c>
    </row>
    <row r="71" spans="1:18" x14ac:dyDescent="0.2">
      <c r="A71" s="29" t="s">
        <v>69</v>
      </c>
      <c r="B71" s="19"/>
      <c r="C71" s="30">
        <v>42046.5118</v>
      </c>
      <c r="D71" s="30"/>
      <c r="E71" s="31">
        <f t="shared" si="0"/>
        <v>11426.003998328888</v>
      </c>
      <c r="F71" s="31">
        <f t="shared" si="1"/>
        <v>11426</v>
      </c>
      <c r="G71" s="31">
        <f t="shared" si="9"/>
        <v>2.8519999978016131E-3</v>
      </c>
      <c r="H71" s="31"/>
      <c r="I71" s="31">
        <f t="shared" si="8"/>
        <v>2.8519999978016131E-3</v>
      </c>
      <c r="J71" s="31"/>
      <c r="K71" s="31"/>
      <c r="O71" s="1">
        <f t="shared" ca="1" si="2"/>
        <v>1.2364350611148843E-2</v>
      </c>
      <c r="P71" s="1">
        <f t="shared" ca="1" si="3"/>
        <v>4.5164965965879919E-2</v>
      </c>
      <c r="Q71" s="81">
        <f t="shared" si="4"/>
        <v>27028.0118</v>
      </c>
      <c r="R71" s="1">
        <f t="shared" si="7"/>
        <v>2.8519999978016131E-3</v>
      </c>
    </row>
    <row r="72" spans="1:18" x14ac:dyDescent="0.2">
      <c r="A72" s="1" t="s">
        <v>70</v>
      </c>
      <c r="C72" s="28">
        <v>42255.508999999998</v>
      </c>
      <c r="D72" s="28"/>
      <c r="E72" s="1">
        <f t="shared" si="0"/>
        <v>11719.005240446484</v>
      </c>
      <c r="F72" s="1">
        <f t="shared" si="1"/>
        <v>11719</v>
      </c>
      <c r="G72" s="1">
        <f t="shared" si="9"/>
        <v>3.737999992154073E-3</v>
      </c>
      <c r="I72" s="1">
        <f t="shared" si="8"/>
        <v>3.737999992154073E-3</v>
      </c>
      <c r="O72" s="1">
        <f t="shared" ca="1" si="2"/>
        <v>1.2186657505445817E-2</v>
      </c>
      <c r="P72" s="1">
        <f t="shared" ca="1" si="3"/>
        <v>4.4579404382561062E-2</v>
      </c>
      <c r="Q72" s="81">
        <f t="shared" si="4"/>
        <v>27237.008999999998</v>
      </c>
      <c r="R72" s="1">
        <f t="shared" si="7"/>
        <v>3.737999992154073E-3</v>
      </c>
    </row>
    <row r="73" spans="1:18" x14ac:dyDescent="0.2">
      <c r="A73" s="1" t="s">
        <v>71</v>
      </c>
      <c r="C73" s="28">
        <v>42288.317999999999</v>
      </c>
      <c r="D73" s="28"/>
      <c r="E73" s="1">
        <f t="shared" si="0"/>
        <v>11765.001443996756</v>
      </c>
      <c r="F73" s="1">
        <f t="shared" si="1"/>
        <v>11765</v>
      </c>
      <c r="G73" s="1">
        <f t="shared" si="9"/>
        <v>1.0299999994458631E-3</v>
      </c>
      <c r="I73" s="1">
        <f t="shared" ref="I73:I104" si="10">G73</f>
        <v>1.0299999994458631E-3</v>
      </c>
      <c r="O73" s="1">
        <f t="shared" ca="1" si="2"/>
        <v>1.2158760294311555E-2</v>
      </c>
      <c r="P73" s="1">
        <f t="shared" ca="1" si="3"/>
        <v>4.4487473212483697E-2</v>
      </c>
      <c r="Q73" s="81">
        <f t="shared" si="4"/>
        <v>27269.817999999999</v>
      </c>
      <c r="R73" s="1">
        <f t="shared" si="7"/>
        <v>1.0299999994458631E-3</v>
      </c>
    </row>
    <row r="74" spans="1:18" x14ac:dyDescent="0.2">
      <c r="A74" s="1" t="s">
        <v>71</v>
      </c>
      <c r="C74" s="28">
        <v>42303.300999999999</v>
      </c>
      <c r="D74" s="28"/>
      <c r="E74" s="1">
        <f t="shared" si="0"/>
        <v>11786.006690050999</v>
      </c>
      <c r="F74" s="1">
        <f t="shared" si="1"/>
        <v>11786</v>
      </c>
      <c r="G74" s="1">
        <f t="shared" si="9"/>
        <v>4.7720000002300367E-3</v>
      </c>
      <c r="I74" s="1">
        <f t="shared" si="10"/>
        <v>4.7720000002300367E-3</v>
      </c>
      <c r="O74" s="1">
        <f t="shared" ca="1" si="2"/>
        <v>1.2146024610967652E-2</v>
      </c>
      <c r="P74" s="1">
        <f t="shared" ca="1" si="3"/>
        <v>4.4445504634839685E-2</v>
      </c>
      <c r="Q74" s="81">
        <f t="shared" si="4"/>
        <v>27284.800999999999</v>
      </c>
      <c r="R74" s="1">
        <f t="shared" si="7"/>
        <v>4.7720000002300367E-3</v>
      </c>
    </row>
    <row r="75" spans="1:18" x14ac:dyDescent="0.2">
      <c r="A75" s="1" t="s">
        <v>72</v>
      </c>
      <c r="C75" s="28">
        <v>42365.35</v>
      </c>
      <c r="D75" s="28"/>
      <c r="E75" s="1">
        <f t="shared" si="0"/>
        <v>11872.995578285649</v>
      </c>
      <c r="F75" s="1">
        <f t="shared" si="1"/>
        <v>11873</v>
      </c>
      <c r="G75" s="1">
        <f t="shared" si="9"/>
        <v>-3.1540000054519624E-3</v>
      </c>
      <c r="I75" s="1">
        <f t="shared" si="10"/>
        <v>-3.1540000054519624E-3</v>
      </c>
      <c r="O75" s="1">
        <f t="shared" ca="1" si="2"/>
        <v>1.2093262494257198E-2</v>
      </c>
      <c r="P75" s="1">
        <f t="shared" ca="1" si="3"/>
        <v>4.4271634813171624E-2</v>
      </c>
      <c r="Q75" s="81">
        <f t="shared" si="4"/>
        <v>27346.85</v>
      </c>
      <c r="R75" s="1">
        <f t="shared" si="7"/>
        <v>-3.1540000054519624E-3</v>
      </c>
    </row>
    <row r="76" spans="1:18" x14ac:dyDescent="0.2">
      <c r="A76" s="1" t="s">
        <v>73</v>
      </c>
      <c r="C76" s="28">
        <v>42365.356</v>
      </c>
      <c r="D76" s="28"/>
      <c r="E76" s="1">
        <f t="shared" si="0"/>
        <v>11873.003989917255</v>
      </c>
      <c r="F76" s="1">
        <f t="shared" si="1"/>
        <v>11873</v>
      </c>
      <c r="G76" s="1">
        <f t="shared" si="9"/>
        <v>2.8459999957703985E-3</v>
      </c>
      <c r="I76" s="1">
        <f t="shared" si="10"/>
        <v>2.8459999957703985E-3</v>
      </c>
      <c r="O76" s="1">
        <f t="shared" ca="1" si="2"/>
        <v>1.2093262494257198E-2</v>
      </c>
      <c r="P76" s="1">
        <f t="shared" ca="1" si="3"/>
        <v>4.4271634813171624E-2</v>
      </c>
      <c r="Q76" s="81">
        <f t="shared" si="4"/>
        <v>27346.856</v>
      </c>
      <c r="R76" s="1">
        <f t="shared" si="7"/>
        <v>2.8459999957703985E-3</v>
      </c>
    </row>
    <row r="77" spans="1:18" x14ac:dyDescent="0.2">
      <c r="A77" s="1" t="s">
        <v>73</v>
      </c>
      <c r="C77" s="28">
        <v>42365.360999999997</v>
      </c>
      <c r="D77" s="28"/>
      <c r="E77" s="1">
        <f t="shared" si="0"/>
        <v>11873.010999610255</v>
      </c>
      <c r="F77" s="1">
        <f t="shared" si="1"/>
        <v>11873</v>
      </c>
      <c r="G77" s="1">
        <f t="shared" si="9"/>
        <v>7.8459999931510538E-3</v>
      </c>
      <c r="I77" s="1">
        <f t="shared" si="10"/>
        <v>7.8459999931510538E-3</v>
      </c>
      <c r="O77" s="1">
        <f t="shared" ca="1" si="2"/>
        <v>1.2093262494257198E-2</v>
      </c>
      <c r="P77" s="1">
        <f t="shared" ca="1" si="3"/>
        <v>4.4271634813171624E-2</v>
      </c>
      <c r="Q77" s="81">
        <f t="shared" si="4"/>
        <v>27346.860999999997</v>
      </c>
      <c r="R77" s="1">
        <f t="shared" si="7"/>
        <v>7.8459999931510538E-3</v>
      </c>
    </row>
    <row r="78" spans="1:18" x14ac:dyDescent="0.2">
      <c r="A78" s="1" t="s">
        <v>74</v>
      </c>
      <c r="C78" s="28">
        <v>42385.326000000001</v>
      </c>
      <c r="D78" s="28"/>
      <c r="E78" s="1">
        <f t="shared" si="0"/>
        <v>11901.000703773176</v>
      </c>
      <c r="F78" s="1">
        <f t="shared" si="1"/>
        <v>11901</v>
      </c>
      <c r="G78" s="1">
        <f t="shared" si="9"/>
        <v>5.0199999532196671E-4</v>
      </c>
      <c r="I78" s="1">
        <f t="shared" si="10"/>
        <v>5.0199999532196671E-4</v>
      </c>
      <c r="O78" s="1">
        <f t="shared" ca="1" si="2"/>
        <v>1.2076281583131994E-2</v>
      </c>
      <c r="P78" s="1">
        <f t="shared" ca="1" si="3"/>
        <v>4.4215676709646275E-2</v>
      </c>
      <c r="Q78" s="81">
        <f t="shared" si="4"/>
        <v>27366.826000000001</v>
      </c>
      <c r="R78" s="1">
        <f t="shared" si="7"/>
        <v>5.0199999532196671E-4</v>
      </c>
    </row>
    <row r="79" spans="1:18" x14ac:dyDescent="0.2">
      <c r="A79" s="1" t="s">
        <v>74</v>
      </c>
      <c r="C79" s="28">
        <v>42385.334000000003</v>
      </c>
      <c r="D79" s="28"/>
      <c r="E79" s="1">
        <f t="shared" si="0"/>
        <v>11901.011919281984</v>
      </c>
      <c r="F79" s="1">
        <f t="shared" si="1"/>
        <v>11901</v>
      </c>
      <c r="G79" s="1">
        <f t="shared" si="9"/>
        <v>8.5019999969517812E-3</v>
      </c>
      <c r="I79" s="1">
        <f t="shared" si="10"/>
        <v>8.5019999969517812E-3</v>
      </c>
      <c r="O79" s="1">
        <f t="shared" ca="1" si="2"/>
        <v>1.2076281583131994E-2</v>
      </c>
      <c r="P79" s="1">
        <f t="shared" ca="1" si="3"/>
        <v>4.4215676709646275E-2</v>
      </c>
      <c r="Q79" s="81">
        <f t="shared" si="4"/>
        <v>27366.834000000003</v>
      </c>
      <c r="R79" s="1">
        <f t="shared" si="7"/>
        <v>8.5019999969517812E-3</v>
      </c>
    </row>
    <row r="80" spans="1:18" x14ac:dyDescent="0.2">
      <c r="A80" s="29" t="s">
        <v>69</v>
      </c>
      <c r="C80" s="28">
        <v>42411.721299999997</v>
      </c>
      <c r="D80" s="28"/>
      <c r="E80" s="1">
        <f t="shared" si="0"/>
        <v>11938.005293720151</v>
      </c>
      <c r="F80" s="1">
        <f t="shared" si="1"/>
        <v>11938</v>
      </c>
      <c r="G80" s="1">
        <f t="shared" si="9"/>
        <v>3.7759999977424741E-3</v>
      </c>
      <c r="I80" s="1">
        <f t="shared" si="10"/>
        <v>3.7759999977424741E-3</v>
      </c>
      <c r="O80" s="1">
        <f t="shared" ca="1" si="2"/>
        <v>1.205384252200226E-2</v>
      </c>
      <c r="P80" s="1">
        <f t="shared" ca="1" si="3"/>
        <v>4.4141732072844914E-2</v>
      </c>
      <c r="Q80" s="81">
        <f t="shared" si="4"/>
        <v>27393.221299999997</v>
      </c>
      <c r="R80" s="1">
        <f t="shared" si="7"/>
        <v>3.7759999977424741E-3</v>
      </c>
    </row>
    <row r="81" spans="1:18" x14ac:dyDescent="0.2">
      <c r="A81" s="1" t="s">
        <v>75</v>
      </c>
      <c r="C81" s="28">
        <v>42964.514999999999</v>
      </c>
      <c r="D81" s="28"/>
      <c r="E81" s="1">
        <f t="shared" si="0"/>
        <v>12712.988119972295</v>
      </c>
      <c r="F81" s="1">
        <f t="shared" si="1"/>
        <v>12713</v>
      </c>
      <c r="G81" s="1">
        <f t="shared" si="9"/>
        <v>-8.4740000020246953E-3</v>
      </c>
      <c r="I81" s="1">
        <f t="shared" si="10"/>
        <v>-8.4740000020246953E-3</v>
      </c>
      <c r="O81" s="1">
        <f t="shared" ca="1" si="2"/>
        <v>1.1583835160501085E-2</v>
      </c>
      <c r="P81" s="1">
        <f t="shared" ca="1" si="3"/>
        <v>4.2592891707411075E-2</v>
      </c>
      <c r="Q81" s="81">
        <f t="shared" si="4"/>
        <v>27946.014999999999</v>
      </c>
      <c r="R81" s="1">
        <f t="shared" si="7"/>
        <v>-8.4740000020246953E-3</v>
      </c>
    </row>
    <row r="82" spans="1:18" x14ac:dyDescent="0.2">
      <c r="A82" s="1" t="s">
        <v>75</v>
      </c>
      <c r="C82" s="28">
        <v>43009.457999999999</v>
      </c>
      <c r="D82" s="28"/>
      <c r="E82" s="1">
        <f t="shared" si="0"/>
        <v>12775.995446503421</v>
      </c>
      <c r="F82" s="1">
        <f t="shared" si="1"/>
        <v>12776</v>
      </c>
      <c r="G82" s="1">
        <f t="shared" si="9"/>
        <v>-3.2480000008945353E-3</v>
      </c>
      <c r="I82" s="1">
        <f t="shared" si="10"/>
        <v>-3.2480000008945353E-3</v>
      </c>
      <c r="O82" s="1">
        <f t="shared" ca="1" si="2"/>
        <v>1.1545628110469377E-2</v>
      </c>
      <c r="P82" s="1">
        <f t="shared" ca="1" si="3"/>
        <v>4.2466985974479038E-2</v>
      </c>
      <c r="Q82" s="81">
        <f t="shared" si="4"/>
        <v>27990.957999999999</v>
      </c>
      <c r="R82" s="1">
        <f t="shared" si="7"/>
        <v>-3.2480000008945353E-3</v>
      </c>
    </row>
    <row r="83" spans="1:18" x14ac:dyDescent="0.2">
      <c r="A83" s="1" t="s">
        <v>76</v>
      </c>
      <c r="C83" s="28">
        <v>43014.463000000003</v>
      </c>
      <c r="D83" s="28"/>
      <c r="E83" s="1">
        <f t="shared" si="0"/>
        <v>12783.012149199916</v>
      </c>
      <c r="F83" s="1">
        <f t="shared" si="1"/>
        <v>12783</v>
      </c>
      <c r="G83" s="1">
        <f t="shared" si="9"/>
        <v>8.6660000015399419E-3</v>
      </c>
      <c r="I83" s="1">
        <f t="shared" si="10"/>
        <v>8.6660000015399419E-3</v>
      </c>
      <c r="O83" s="1">
        <f t="shared" ca="1" si="2"/>
        <v>1.1541382882688075E-2</v>
      </c>
      <c r="P83" s="1">
        <f t="shared" ca="1" si="3"/>
        <v>4.2452996448597694E-2</v>
      </c>
      <c r="Q83" s="81">
        <f t="shared" si="4"/>
        <v>27995.963000000003</v>
      </c>
      <c r="R83" s="1">
        <f t="shared" si="7"/>
        <v>8.6660000015399419E-3</v>
      </c>
    </row>
    <row r="84" spans="1:18" x14ac:dyDescent="0.2">
      <c r="A84" s="1" t="s">
        <v>77</v>
      </c>
      <c r="C84" s="28">
        <v>43059.409</v>
      </c>
      <c r="D84" s="28"/>
      <c r="E84" s="1">
        <f t="shared" si="0"/>
        <v>12846.02368154684</v>
      </c>
      <c r="F84" s="1">
        <f t="shared" si="1"/>
        <v>12846</v>
      </c>
      <c r="G84" s="1">
        <f t="shared" si="9"/>
        <v>1.6891999999643303E-2</v>
      </c>
      <c r="I84" s="1">
        <f t="shared" si="10"/>
        <v>1.6891999999643303E-2</v>
      </c>
      <c r="O84" s="1">
        <f t="shared" ca="1" si="2"/>
        <v>1.1503175832656368E-2</v>
      </c>
      <c r="P84" s="1">
        <f t="shared" ca="1" si="3"/>
        <v>4.232709071566565E-2</v>
      </c>
      <c r="Q84" s="81">
        <f t="shared" si="4"/>
        <v>28040.909</v>
      </c>
      <c r="R84" s="1">
        <f t="shared" si="7"/>
        <v>1.6891999999643303E-2</v>
      </c>
    </row>
    <row r="85" spans="1:18" x14ac:dyDescent="0.2">
      <c r="A85" s="29" t="s">
        <v>69</v>
      </c>
      <c r="C85" s="28">
        <v>43142.146999999997</v>
      </c>
      <c r="D85" s="28"/>
      <c r="E85" s="1">
        <f t="shared" ref="E85:E148" si="11">+(C85-C$7)/C$8</f>
        <v>12962.017277491308</v>
      </c>
      <c r="F85" s="1">
        <f t="shared" ref="F85:F148" si="12">ROUND(2*E85,0)/2</f>
        <v>12962</v>
      </c>
      <c r="G85" s="1">
        <f t="shared" si="9"/>
        <v>1.2323999995714985E-2</v>
      </c>
      <c r="I85" s="1">
        <f t="shared" si="10"/>
        <v>1.2323999995714985E-2</v>
      </c>
      <c r="O85" s="1">
        <f t="shared" ref="O85:O148" ca="1" si="13">+C$11+C$12*$F85</f>
        <v>1.1432826343709094E-2</v>
      </c>
      <c r="P85" s="1">
        <f t="shared" ref="P85:P148" ca="1" si="14">+D$11+D$12*$F85</f>
        <v>4.209526428677491E-2</v>
      </c>
      <c r="Q85" s="81">
        <f t="shared" ref="Q85:Q148" si="15">+C85-15018.5</f>
        <v>28123.646999999997</v>
      </c>
      <c r="R85" s="1">
        <f t="shared" si="7"/>
        <v>1.2323999995714985E-2</v>
      </c>
    </row>
    <row r="86" spans="1:18" x14ac:dyDescent="0.2">
      <c r="A86" s="1" t="s">
        <v>78</v>
      </c>
      <c r="C86" s="28">
        <v>43322.595000000001</v>
      </c>
      <c r="D86" s="28"/>
      <c r="E86" s="1">
        <f t="shared" si="11"/>
        <v>13214.994294109894</v>
      </c>
      <c r="F86" s="1">
        <f t="shared" si="12"/>
        <v>13215</v>
      </c>
      <c r="G86" s="1">
        <f t="shared" si="9"/>
        <v>-4.0700000026845373E-3</v>
      </c>
      <c r="I86" s="1">
        <f t="shared" si="10"/>
        <v>-4.0700000026845373E-3</v>
      </c>
      <c r="O86" s="1">
        <f t="shared" ca="1" si="13"/>
        <v>1.1279391682470647E-2</v>
      </c>
      <c r="P86" s="1">
        <f t="shared" ca="1" si="14"/>
        <v>4.1589642851349411E-2</v>
      </c>
      <c r="Q86" s="81">
        <f t="shared" si="15"/>
        <v>28304.095000000001</v>
      </c>
      <c r="R86" s="1">
        <f t="shared" si="7"/>
        <v>-4.0700000026845373E-3</v>
      </c>
    </row>
    <row r="87" spans="1:18" x14ac:dyDescent="0.2">
      <c r="A87" s="1" t="s">
        <v>79</v>
      </c>
      <c r="C87" s="28">
        <v>43327.603000000003</v>
      </c>
      <c r="D87" s="28"/>
      <c r="E87" s="1">
        <f t="shared" si="11"/>
        <v>13222.015202622188</v>
      </c>
      <c r="F87" s="1">
        <f t="shared" si="12"/>
        <v>13222</v>
      </c>
      <c r="G87" s="1">
        <f t="shared" si="9"/>
        <v>1.0844000003999099E-2</v>
      </c>
      <c r="I87" s="1">
        <f t="shared" si="10"/>
        <v>1.0844000003999099E-2</v>
      </c>
      <c r="O87" s="1">
        <f t="shared" ca="1" si="13"/>
        <v>1.1275146454689347E-2</v>
      </c>
      <c r="P87" s="1">
        <f t="shared" ca="1" si="14"/>
        <v>4.1575653325468073E-2</v>
      </c>
      <c r="Q87" s="81">
        <f t="shared" si="15"/>
        <v>28309.103000000003</v>
      </c>
      <c r="R87" s="1">
        <f t="shared" si="7"/>
        <v>1.0844000003999099E-2</v>
      </c>
    </row>
    <row r="88" spans="1:18" x14ac:dyDescent="0.2">
      <c r="A88" s="1" t="s">
        <v>79</v>
      </c>
      <c r="C88" s="28">
        <v>43360.417999999998</v>
      </c>
      <c r="D88" s="28"/>
      <c r="E88" s="1">
        <f t="shared" si="11"/>
        <v>13268.019817804054</v>
      </c>
      <c r="F88" s="1">
        <f t="shared" si="12"/>
        <v>13268</v>
      </c>
      <c r="G88" s="1">
        <f t="shared" si="9"/>
        <v>1.4135999997961335E-2</v>
      </c>
      <c r="I88" s="1">
        <f t="shared" si="10"/>
        <v>1.4135999997961335E-2</v>
      </c>
      <c r="O88" s="1">
        <f t="shared" ca="1" si="13"/>
        <v>1.1247249243555083E-2</v>
      </c>
      <c r="P88" s="1">
        <f t="shared" ca="1" si="14"/>
        <v>4.1483722155390715E-2</v>
      </c>
      <c r="Q88" s="81">
        <f t="shared" si="15"/>
        <v>28341.917999999998</v>
      </c>
      <c r="R88" s="1">
        <f t="shared" si="7"/>
        <v>1.4135999997961335E-2</v>
      </c>
    </row>
    <row r="89" spans="1:18" x14ac:dyDescent="0.2">
      <c r="A89" s="1" t="s">
        <v>75</v>
      </c>
      <c r="C89" s="28">
        <v>43400.356</v>
      </c>
      <c r="D89" s="28"/>
      <c r="E89" s="1">
        <f t="shared" si="11"/>
        <v>13324.010441638695</v>
      </c>
      <c r="F89" s="1">
        <f t="shared" si="12"/>
        <v>13324</v>
      </c>
      <c r="G89" s="1">
        <f t="shared" ref="G89:G120" si="16">+C89-(C$7+F89*C$8)</f>
        <v>7.4479999966570176E-3</v>
      </c>
      <c r="I89" s="1">
        <f t="shared" si="10"/>
        <v>7.4479999966570176E-3</v>
      </c>
      <c r="O89" s="1">
        <f t="shared" ca="1" si="13"/>
        <v>1.1213287421304676E-2</v>
      </c>
      <c r="P89" s="1">
        <f t="shared" ca="1" si="14"/>
        <v>4.1371805948340008E-2</v>
      </c>
      <c r="Q89" s="81">
        <f t="shared" si="15"/>
        <v>28381.856</v>
      </c>
      <c r="R89" s="1">
        <f t="shared" ref="R89:R152" si="17">G89</f>
        <v>7.4479999966570176E-3</v>
      </c>
    </row>
    <row r="90" spans="1:18" x14ac:dyDescent="0.2">
      <c r="A90" s="1" t="s">
        <v>75</v>
      </c>
      <c r="C90" s="28">
        <v>43425.321000000004</v>
      </c>
      <c r="D90" s="28"/>
      <c r="E90" s="1">
        <f t="shared" si="11"/>
        <v>13359.009838805103</v>
      </c>
      <c r="F90" s="1">
        <f t="shared" si="12"/>
        <v>13359</v>
      </c>
      <c r="G90" s="1">
        <f t="shared" si="16"/>
        <v>7.0180000038817525E-3</v>
      </c>
      <c r="I90" s="1">
        <f t="shared" si="10"/>
        <v>7.0180000038817525E-3</v>
      </c>
      <c r="O90" s="1">
        <f t="shared" ca="1" si="13"/>
        <v>1.119206128239817E-2</v>
      </c>
      <c r="P90" s="1">
        <f t="shared" ca="1" si="14"/>
        <v>4.1301858318933321E-2</v>
      </c>
      <c r="Q90" s="81">
        <f t="shared" si="15"/>
        <v>28406.821000000004</v>
      </c>
      <c r="R90" s="1">
        <f t="shared" si="17"/>
        <v>7.0180000038817525E-3</v>
      </c>
    </row>
    <row r="91" spans="1:18" x14ac:dyDescent="0.2">
      <c r="A91" s="1" t="s">
        <v>80</v>
      </c>
      <c r="C91" s="28">
        <v>43500.218000000001</v>
      </c>
      <c r="D91" s="28"/>
      <c r="E91" s="1">
        <f t="shared" si="11"/>
        <v>13464.010834181505</v>
      </c>
      <c r="F91" s="1">
        <f t="shared" si="12"/>
        <v>13464</v>
      </c>
      <c r="G91" s="1">
        <f t="shared" si="16"/>
        <v>7.7279999968595803E-3</v>
      </c>
      <c r="I91" s="1">
        <f t="shared" si="10"/>
        <v>7.7279999968595803E-3</v>
      </c>
      <c r="O91" s="1">
        <f t="shared" ca="1" si="13"/>
        <v>1.1128382865678656E-2</v>
      </c>
      <c r="P91" s="1">
        <f t="shared" ca="1" si="14"/>
        <v>4.1092015430713252E-2</v>
      </c>
      <c r="Q91" s="81">
        <f t="shared" si="15"/>
        <v>28481.718000000001</v>
      </c>
      <c r="R91" s="1">
        <f t="shared" si="17"/>
        <v>7.7279999968595803E-3</v>
      </c>
    </row>
    <row r="92" spans="1:18" x14ac:dyDescent="0.2">
      <c r="A92" s="29" t="s">
        <v>69</v>
      </c>
      <c r="C92" s="28">
        <v>43507.35</v>
      </c>
      <c r="D92" s="28"/>
      <c r="E92" s="1">
        <f t="shared" si="11"/>
        <v>13474.009460281673</v>
      </c>
      <c r="F92" s="1">
        <f t="shared" si="12"/>
        <v>13474</v>
      </c>
      <c r="G92" s="1">
        <f t="shared" si="16"/>
        <v>6.7479999925126322E-3</v>
      </c>
      <c r="I92" s="1">
        <f t="shared" si="10"/>
        <v>6.7479999925126322E-3</v>
      </c>
      <c r="O92" s="1">
        <f t="shared" ca="1" si="13"/>
        <v>1.1122318254562513E-2</v>
      </c>
      <c r="P92" s="1">
        <f t="shared" ca="1" si="14"/>
        <v>4.1072030393739911E-2</v>
      </c>
      <c r="Q92" s="81">
        <f t="shared" si="15"/>
        <v>28488.85</v>
      </c>
      <c r="R92" s="1">
        <f t="shared" si="17"/>
        <v>6.7479999925126322E-3</v>
      </c>
    </row>
    <row r="93" spans="1:18" x14ac:dyDescent="0.2">
      <c r="A93" s="1" t="s">
        <v>81</v>
      </c>
      <c r="C93" s="28">
        <v>43623.616000000002</v>
      </c>
      <c r="D93" s="28"/>
      <c r="E93" s="1">
        <f t="shared" si="11"/>
        <v>13637.00725363032</v>
      </c>
      <c r="F93" s="1">
        <f t="shared" si="12"/>
        <v>13637</v>
      </c>
      <c r="G93" s="1">
        <f t="shared" si="16"/>
        <v>5.1739999980782159E-3</v>
      </c>
      <c r="I93" s="1">
        <f t="shared" si="10"/>
        <v>5.1739999980782159E-3</v>
      </c>
      <c r="O93" s="1">
        <f t="shared" ca="1" si="13"/>
        <v>1.1023465093369362E-2</v>
      </c>
      <c r="P93" s="1">
        <f t="shared" ca="1" si="14"/>
        <v>4.0746274291074469E-2</v>
      </c>
      <c r="Q93" s="81">
        <f t="shared" si="15"/>
        <v>28605.116000000002</v>
      </c>
      <c r="R93" s="1">
        <f t="shared" si="17"/>
        <v>5.1739999980782159E-3</v>
      </c>
    </row>
    <row r="94" spans="1:18" x14ac:dyDescent="0.2">
      <c r="A94" s="1" t="s">
        <v>82</v>
      </c>
      <c r="C94" s="28">
        <v>43703.506999999998</v>
      </c>
      <c r="D94" s="28"/>
      <c r="E94" s="1">
        <f t="shared" si="11"/>
        <v>13749.009530378602</v>
      </c>
      <c r="F94" s="1">
        <f t="shared" si="12"/>
        <v>13749</v>
      </c>
      <c r="G94" s="1">
        <f t="shared" si="16"/>
        <v>6.7979999948875047E-3</v>
      </c>
      <c r="I94" s="1">
        <f t="shared" si="10"/>
        <v>6.7979999948875047E-3</v>
      </c>
      <c r="O94" s="1">
        <f t="shared" ca="1" si="13"/>
        <v>1.0955541448868547E-2</v>
      </c>
      <c r="P94" s="1">
        <f t="shared" ca="1" si="14"/>
        <v>4.0522441876973056E-2</v>
      </c>
      <c r="Q94" s="81">
        <f t="shared" si="15"/>
        <v>28685.006999999998</v>
      </c>
      <c r="R94" s="1">
        <f t="shared" si="17"/>
        <v>6.7979999948875047E-3</v>
      </c>
    </row>
    <row r="95" spans="1:18" x14ac:dyDescent="0.2">
      <c r="A95" s="1" t="s">
        <v>82</v>
      </c>
      <c r="C95" s="28">
        <v>43723.485999999997</v>
      </c>
      <c r="D95" s="28"/>
      <c r="E95" s="1">
        <f t="shared" si="11"/>
        <v>13777.018861681927</v>
      </c>
      <c r="F95" s="1">
        <f t="shared" si="12"/>
        <v>13777</v>
      </c>
      <c r="G95" s="1">
        <f t="shared" si="16"/>
        <v>1.3453999992634635E-2</v>
      </c>
      <c r="I95" s="1">
        <f t="shared" si="10"/>
        <v>1.3453999992634635E-2</v>
      </c>
      <c r="O95" s="1">
        <f t="shared" ca="1" si="13"/>
        <v>1.0938560537743345E-2</v>
      </c>
      <c r="P95" s="1">
        <f t="shared" ca="1" si="14"/>
        <v>4.0466483773447706E-2</v>
      </c>
      <c r="Q95" s="81">
        <f t="shared" si="15"/>
        <v>28704.985999999997</v>
      </c>
      <c r="R95" s="1">
        <f t="shared" si="17"/>
        <v>1.3453999992634635E-2</v>
      </c>
    </row>
    <row r="96" spans="1:18" x14ac:dyDescent="0.2">
      <c r="A96" s="1" t="s">
        <v>83</v>
      </c>
      <c r="C96" s="28">
        <v>43833.328000000001</v>
      </c>
      <c r="D96" s="28"/>
      <c r="E96" s="1">
        <f t="shared" si="11"/>
        <v>13931.010601459699</v>
      </c>
      <c r="F96" s="1">
        <f t="shared" si="12"/>
        <v>13931</v>
      </c>
      <c r="G96" s="1">
        <f t="shared" si="16"/>
        <v>7.5619999988703057E-3</v>
      </c>
      <c r="I96" s="1">
        <f t="shared" si="10"/>
        <v>7.5619999988703057E-3</v>
      </c>
      <c r="O96" s="1">
        <f t="shared" ca="1" si="13"/>
        <v>1.0845165526554724E-2</v>
      </c>
      <c r="P96" s="1">
        <f t="shared" ca="1" si="14"/>
        <v>4.0158714204058275E-2</v>
      </c>
      <c r="Q96" s="81">
        <f t="shared" si="15"/>
        <v>28814.828000000001</v>
      </c>
      <c r="R96" s="1">
        <f t="shared" si="17"/>
        <v>7.5619999988703057E-3</v>
      </c>
    </row>
    <row r="97" spans="1:18" x14ac:dyDescent="0.2">
      <c r="A97" s="1" t="s">
        <v>84</v>
      </c>
      <c r="C97" s="28">
        <v>44099.39</v>
      </c>
      <c r="D97" s="28"/>
      <c r="E97" s="1">
        <f t="shared" si="11"/>
        <v>14304.013189438352</v>
      </c>
      <c r="F97" s="1">
        <f t="shared" si="12"/>
        <v>14304</v>
      </c>
      <c r="G97" s="1">
        <f t="shared" si="16"/>
        <v>9.4079999980749562E-3</v>
      </c>
      <c r="I97" s="1">
        <f t="shared" si="10"/>
        <v>9.4079999980749562E-3</v>
      </c>
      <c r="O97" s="1">
        <f t="shared" ca="1" si="13"/>
        <v>1.0618955531922545E-2</v>
      </c>
      <c r="P97" s="1">
        <f t="shared" ca="1" si="14"/>
        <v>3.9413272324952696E-2</v>
      </c>
      <c r="Q97" s="81">
        <f t="shared" si="15"/>
        <v>29080.89</v>
      </c>
      <c r="R97" s="1">
        <f t="shared" si="17"/>
        <v>9.4079999980749562E-3</v>
      </c>
    </row>
    <row r="98" spans="1:18" x14ac:dyDescent="0.2">
      <c r="A98" s="1" t="s">
        <v>85</v>
      </c>
      <c r="C98" s="28">
        <v>44101.525000000001</v>
      </c>
      <c r="D98" s="28"/>
      <c r="E98" s="1">
        <f t="shared" si="11"/>
        <v>14307.006328350843</v>
      </c>
      <c r="F98" s="1">
        <f t="shared" si="12"/>
        <v>14307</v>
      </c>
      <c r="G98" s="1">
        <f t="shared" si="16"/>
        <v>4.514000000199303E-3</v>
      </c>
      <c r="I98" s="1">
        <f t="shared" si="10"/>
        <v>4.514000000199303E-3</v>
      </c>
      <c r="O98" s="1">
        <f t="shared" ca="1" si="13"/>
        <v>1.0617136148587702E-2</v>
      </c>
      <c r="P98" s="1">
        <f t="shared" ca="1" si="14"/>
        <v>3.9407276813860692E-2</v>
      </c>
      <c r="Q98" s="81">
        <f t="shared" si="15"/>
        <v>29083.025000000001</v>
      </c>
      <c r="R98" s="1">
        <f t="shared" si="17"/>
        <v>4.514000000199303E-3</v>
      </c>
    </row>
    <row r="99" spans="1:18" x14ac:dyDescent="0.2">
      <c r="A99" s="1" t="s">
        <v>84</v>
      </c>
      <c r="C99" s="28">
        <v>44114.362000000001</v>
      </c>
      <c r="D99" s="28"/>
      <c r="E99" s="1">
        <f t="shared" si="11"/>
        <v>14325.003014167991</v>
      </c>
      <c r="F99" s="1">
        <f t="shared" si="12"/>
        <v>14325</v>
      </c>
      <c r="G99" s="1">
        <f t="shared" si="16"/>
        <v>2.1500000002561137E-3</v>
      </c>
      <c r="I99" s="1">
        <f t="shared" si="10"/>
        <v>2.1500000002561137E-3</v>
      </c>
      <c r="O99" s="1">
        <f t="shared" ca="1" si="13"/>
        <v>1.0606219848578643E-2</v>
      </c>
      <c r="P99" s="1">
        <f t="shared" ca="1" si="14"/>
        <v>3.9371303747308684E-2</v>
      </c>
      <c r="Q99" s="81">
        <f t="shared" si="15"/>
        <v>29095.862000000001</v>
      </c>
      <c r="R99" s="1">
        <f t="shared" si="17"/>
        <v>2.1500000002561137E-3</v>
      </c>
    </row>
    <row r="100" spans="1:18" x14ac:dyDescent="0.2">
      <c r="A100" s="1" t="s">
        <v>84</v>
      </c>
      <c r="C100" s="28">
        <v>44114.366000000002</v>
      </c>
      <c r="D100" s="28"/>
      <c r="E100" s="1">
        <f t="shared" si="11"/>
        <v>14325.008621922394</v>
      </c>
      <c r="F100" s="1">
        <f t="shared" si="12"/>
        <v>14325</v>
      </c>
      <c r="G100" s="1">
        <f t="shared" si="16"/>
        <v>6.150000001071021E-3</v>
      </c>
      <c r="I100" s="1">
        <f t="shared" si="10"/>
        <v>6.150000001071021E-3</v>
      </c>
      <c r="O100" s="1">
        <f t="shared" ca="1" si="13"/>
        <v>1.0606219848578643E-2</v>
      </c>
      <c r="P100" s="1">
        <f t="shared" ca="1" si="14"/>
        <v>3.9371303747308684E-2</v>
      </c>
      <c r="Q100" s="81">
        <f t="shared" si="15"/>
        <v>29095.866000000002</v>
      </c>
      <c r="R100" s="1">
        <f t="shared" si="17"/>
        <v>6.150000001071021E-3</v>
      </c>
    </row>
    <row r="101" spans="1:18" x14ac:dyDescent="0.2">
      <c r="A101" s="1" t="s">
        <v>86</v>
      </c>
      <c r="C101" s="28">
        <v>44124.35</v>
      </c>
      <c r="D101" s="28"/>
      <c r="E101" s="1">
        <f t="shared" si="11"/>
        <v>14339.00557691175</v>
      </c>
      <c r="F101" s="1">
        <f t="shared" si="12"/>
        <v>14339</v>
      </c>
      <c r="G101" s="1">
        <f t="shared" si="16"/>
        <v>3.9780000006430782E-3</v>
      </c>
      <c r="I101" s="1">
        <f t="shared" si="10"/>
        <v>3.9780000006430782E-3</v>
      </c>
      <c r="O101" s="1">
        <f t="shared" ca="1" si="13"/>
        <v>1.059772939301604E-2</v>
      </c>
      <c r="P101" s="1">
        <f t="shared" ca="1" si="14"/>
        <v>3.9343324695546009E-2</v>
      </c>
      <c r="Q101" s="81">
        <f t="shared" si="15"/>
        <v>29105.85</v>
      </c>
      <c r="R101" s="1">
        <f t="shared" si="17"/>
        <v>3.9780000006430782E-3</v>
      </c>
    </row>
    <row r="102" spans="1:18" x14ac:dyDescent="0.2">
      <c r="A102" s="1" t="s">
        <v>86</v>
      </c>
      <c r="C102" s="28">
        <v>44129.343999999997</v>
      </c>
      <c r="D102" s="28"/>
      <c r="E102" s="1">
        <f t="shared" si="11"/>
        <v>14346.006858283628</v>
      </c>
      <c r="F102" s="1">
        <f t="shared" si="12"/>
        <v>14346</v>
      </c>
      <c r="G102" s="1">
        <f t="shared" si="16"/>
        <v>4.8919999971985817E-3</v>
      </c>
      <c r="I102" s="1">
        <f t="shared" si="10"/>
        <v>4.8919999971985817E-3</v>
      </c>
      <c r="O102" s="1">
        <f t="shared" ca="1" si="13"/>
        <v>1.0593484165234739E-2</v>
      </c>
      <c r="P102" s="1">
        <f t="shared" ca="1" si="14"/>
        <v>3.9329335169664664E-2</v>
      </c>
      <c r="Q102" s="81">
        <f t="shared" si="15"/>
        <v>29110.843999999997</v>
      </c>
      <c r="R102" s="1">
        <f t="shared" si="17"/>
        <v>4.8919999971985817E-3</v>
      </c>
    </row>
    <row r="103" spans="1:18" x14ac:dyDescent="0.2">
      <c r="A103" s="1" t="s">
        <v>86</v>
      </c>
      <c r="C103" s="28">
        <v>44129.347999999998</v>
      </c>
      <c r="D103" s="28"/>
      <c r="E103" s="1">
        <f t="shared" si="11"/>
        <v>14346.012466038033</v>
      </c>
      <c r="F103" s="1">
        <f t="shared" si="12"/>
        <v>14346</v>
      </c>
      <c r="G103" s="1">
        <f t="shared" si="16"/>
        <v>8.8919999980134889E-3</v>
      </c>
      <c r="I103" s="1">
        <f t="shared" si="10"/>
        <v>8.8919999980134889E-3</v>
      </c>
      <c r="O103" s="1">
        <f t="shared" ca="1" si="13"/>
        <v>1.0593484165234739E-2</v>
      </c>
      <c r="P103" s="1">
        <f t="shared" ca="1" si="14"/>
        <v>3.9329335169664664E-2</v>
      </c>
      <c r="Q103" s="81">
        <f t="shared" si="15"/>
        <v>29110.847999999998</v>
      </c>
      <c r="R103" s="1">
        <f t="shared" si="17"/>
        <v>8.8919999980134889E-3</v>
      </c>
    </row>
    <row r="104" spans="1:18" x14ac:dyDescent="0.2">
      <c r="A104" s="1" t="s">
        <v>86</v>
      </c>
      <c r="C104" s="28">
        <v>44134.341</v>
      </c>
      <c r="D104" s="28"/>
      <c r="E104" s="1">
        <f t="shared" si="11"/>
        <v>14353.012345471316</v>
      </c>
      <c r="F104" s="1">
        <f t="shared" si="12"/>
        <v>14353</v>
      </c>
      <c r="G104" s="1">
        <f t="shared" si="16"/>
        <v>8.8059999980032444E-3</v>
      </c>
      <c r="I104" s="1">
        <f t="shared" si="10"/>
        <v>8.8059999980032444E-3</v>
      </c>
      <c r="O104" s="1">
        <f t="shared" ca="1" si="13"/>
        <v>1.0589238937453439E-2</v>
      </c>
      <c r="P104" s="1">
        <f t="shared" ca="1" si="14"/>
        <v>3.9315345643783334E-2</v>
      </c>
      <c r="Q104" s="81">
        <f t="shared" si="15"/>
        <v>29115.841</v>
      </c>
      <c r="R104" s="1">
        <f t="shared" si="17"/>
        <v>8.8059999980032444E-3</v>
      </c>
    </row>
    <row r="105" spans="1:18" x14ac:dyDescent="0.2">
      <c r="A105" s="1" t="s">
        <v>86</v>
      </c>
      <c r="C105" s="28">
        <v>44134.341999999997</v>
      </c>
      <c r="D105" s="28"/>
      <c r="E105" s="1">
        <f t="shared" si="11"/>
        <v>14353.013747409912</v>
      </c>
      <c r="F105" s="1">
        <f t="shared" si="12"/>
        <v>14353</v>
      </c>
      <c r="G105" s="1">
        <f t="shared" si="16"/>
        <v>9.8059999945689924E-3</v>
      </c>
      <c r="I105" s="1">
        <f t="shared" ref="I105:I136" si="18">G105</f>
        <v>9.8059999945689924E-3</v>
      </c>
      <c r="O105" s="1">
        <f t="shared" ca="1" si="13"/>
        <v>1.0589238937453439E-2</v>
      </c>
      <c r="P105" s="1">
        <f t="shared" ca="1" si="14"/>
        <v>3.9315345643783334E-2</v>
      </c>
      <c r="Q105" s="81">
        <f t="shared" si="15"/>
        <v>29115.841999999997</v>
      </c>
      <c r="R105" s="1">
        <f t="shared" si="17"/>
        <v>9.8059999945689924E-3</v>
      </c>
    </row>
    <row r="106" spans="1:18" x14ac:dyDescent="0.2">
      <c r="A106" s="1" t="s">
        <v>85</v>
      </c>
      <c r="C106" s="28">
        <v>44146.464</v>
      </c>
      <c r="D106" s="28"/>
      <c r="E106" s="1">
        <f t="shared" si="11"/>
        <v>14370.008047127565</v>
      </c>
      <c r="F106" s="1">
        <f t="shared" si="12"/>
        <v>14370</v>
      </c>
      <c r="G106" s="1">
        <f t="shared" si="16"/>
        <v>5.7400000005145557E-3</v>
      </c>
      <c r="I106" s="1">
        <f t="shared" si="18"/>
        <v>5.7400000005145557E-3</v>
      </c>
      <c r="O106" s="1">
        <f t="shared" ca="1" si="13"/>
        <v>1.0578929098555994E-2</v>
      </c>
      <c r="P106" s="1">
        <f t="shared" ca="1" si="14"/>
        <v>3.9281371080928648E-2</v>
      </c>
      <c r="Q106" s="81">
        <f t="shared" si="15"/>
        <v>29127.964</v>
      </c>
      <c r="R106" s="1">
        <f t="shared" si="17"/>
        <v>5.7400000005145557E-3</v>
      </c>
    </row>
    <row r="107" spans="1:18" x14ac:dyDescent="0.2">
      <c r="A107" s="1" t="s">
        <v>87</v>
      </c>
      <c r="C107" s="28">
        <v>44146.466999999997</v>
      </c>
      <c r="D107" s="28"/>
      <c r="E107" s="1">
        <f t="shared" si="11"/>
        <v>14370.012252943363</v>
      </c>
      <c r="F107" s="1">
        <f t="shared" si="12"/>
        <v>14370</v>
      </c>
      <c r="G107" s="1">
        <f t="shared" si="16"/>
        <v>8.7399999974877574E-3</v>
      </c>
      <c r="I107" s="1">
        <f t="shared" si="18"/>
        <v>8.7399999974877574E-3</v>
      </c>
      <c r="O107" s="1">
        <f t="shared" ca="1" si="13"/>
        <v>1.0578929098555994E-2</v>
      </c>
      <c r="P107" s="1">
        <f t="shared" ca="1" si="14"/>
        <v>3.9281371080928648E-2</v>
      </c>
      <c r="Q107" s="81">
        <f t="shared" si="15"/>
        <v>29127.966999999997</v>
      </c>
      <c r="R107" s="1">
        <f t="shared" si="17"/>
        <v>8.7399999974877574E-3</v>
      </c>
    </row>
    <row r="108" spans="1:18" x14ac:dyDescent="0.2">
      <c r="A108" s="1" t="s">
        <v>85</v>
      </c>
      <c r="C108" s="28">
        <v>44146.47</v>
      </c>
      <c r="D108" s="28"/>
      <c r="E108" s="1">
        <f t="shared" si="11"/>
        <v>14370.016458759172</v>
      </c>
      <c r="F108" s="1">
        <f t="shared" si="12"/>
        <v>14370</v>
      </c>
      <c r="G108" s="1">
        <f t="shared" si="16"/>
        <v>1.1740000001736917E-2</v>
      </c>
      <c r="I108" s="1">
        <f t="shared" si="18"/>
        <v>1.1740000001736917E-2</v>
      </c>
      <c r="O108" s="1">
        <f t="shared" ca="1" si="13"/>
        <v>1.0578929098555994E-2</v>
      </c>
      <c r="P108" s="1">
        <f t="shared" ca="1" si="14"/>
        <v>3.9281371080928648E-2</v>
      </c>
      <c r="Q108" s="81">
        <f t="shared" si="15"/>
        <v>29127.97</v>
      </c>
      <c r="R108" s="1">
        <f t="shared" si="17"/>
        <v>1.1740000001736917E-2</v>
      </c>
    </row>
    <row r="109" spans="1:18" x14ac:dyDescent="0.2">
      <c r="A109" s="1" t="s">
        <v>86</v>
      </c>
      <c r="C109" s="28">
        <v>44154.311999999998</v>
      </c>
      <c r="D109" s="28"/>
      <c r="E109" s="1">
        <f t="shared" si="11"/>
        <v>14381.010461265834</v>
      </c>
      <c r="F109" s="1">
        <f t="shared" si="12"/>
        <v>14381</v>
      </c>
      <c r="G109" s="1">
        <f t="shared" si="16"/>
        <v>7.4619999941205606E-3</v>
      </c>
      <c r="I109" s="1">
        <f t="shared" si="18"/>
        <v>7.4619999941205606E-3</v>
      </c>
      <c r="O109" s="1">
        <f t="shared" ca="1" si="13"/>
        <v>1.0572258026328236E-2</v>
      </c>
      <c r="P109" s="1">
        <f t="shared" ca="1" si="14"/>
        <v>3.9259387540257984E-2</v>
      </c>
      <c r="Q109" s="81">
        <f t="shared" si="15"/>
        <v>29135.811999999998</v>
      </c>
      <c r="R109" s="1">
        <f t="shared" si="17"/>
        <v>7.4619999941205606E-3</v>
      </c>
    </row>
    <row r="110" spans="1:18" x14ac:dyDescent="0.2">
      <c r="A110" s="1" t="s">
        <v>86</v>
      </c>
      <c r="C110" s="28">
        <v>44164.303</v>
      </c>
      <c r="D110" s="28"/>
      <c r="E110" s="1">
        <f t="shared" si="11"/>
        <v>14395.0172298254</v>
      </c>
      <c r="F110" s="1">
        <f t="shared" si="12"/>
        <v>14395</v>
      </c>
      <c r="G110" s="1">
        <f t="shared" si="16"/>
        <v>1.2289999998756684E-2</v>
      </c>
      <c r="I110" s="1">
        <f t="shared" si="18"/>
        <v>1.2289999998756684E-2</v>
      </c>
      <c r="O110" s="1">
        <f t="shared" ca="1" si="13"/>
        <v>1.0563767570765633E-2</v>
      </c>
      <c r="P110" s="1">
        <f t="shared" ca="1" si="14"/>
        <v>3.9231408488495302E-2</v>
      </c>
      <c r="Q110" s="81">
        <f t="shared" si="15"/>
        <v>29145.803</v>
      </c>
      <c r="R110" s="1">
        <f t="shared" si="17"/>
        <v>1.2289999998756684E-2</v>
      </c>
    </row>
    <row r="111" spans="1:18" x14ac:dyDescent="0.2">
      <c r="A111" s="1" t="s">
        <v>88</v>
      </c>
      <c r="C111" s="28">
        <v>44382.565999999999</v>
      </c>
      <c r="D111" s="28"/>
      <c r="E111" s="1">
        <f t="shared" si="11"/>
        <v>14701.008554629338</v>
      </c>
      <c r="F111" s="1">
        <f t="shared" si="12"/>
        <v>14701</v>
      </c>
      <c r="G111" s="1">
        <f t="shared" si="16"/>
        <v>6.1019999993732199E-3</v>
      </c>
      <c r="I111" s="1">
        <f t="shared" si="18"/>
        <v>6.1019999993732199E-3</v>
      </c>
      <c r="O111" s="1">
        <f t="shared" ca="1" si="13"/>
        <v>1.0378190470611622E-2</v>
      </c>
      <c r="P111" s="1">
        <f t="shared" ca="1" si="14"/>
        <v>3.8619866357111107E-2</v>
      </c>
      <c r="Q111" s="81">
        <f t="shared" si="15"/>
        <v>29364.065999999999</v>
      </c>
      <c r="R111" s="1">
        <f t="shared" si="17"/>
        <v>6.1019999993732199E-3</v>
      </c>
    </row>
    <row r="112" spans="1:18" x14ac:dyDescent="0.2">
      <c r="A112" s="1" t="s">
        <v>89</v>
      </c>
      <c r="C112" s="28">
        <v>44437.491999999998</v>
      </c>
      <c r="D112" s="28"/>
      <c r="E112" s="1">
        <f t="shared" si="11"/>
        <v>14778.011434211223</v>
      </c>
      <c r="F112" s="1">
        <f t="shared" si="12"/>
        <v>14778</v>
      </c>
      <c r="G112" s="1">
        <f t="shared" si="16"/>
        <v>8.1559999962337315E-3</v>
      </c>
      <c r="I112" s="1">
        <f t="shared" si="18"/>
        <v>8.1559999962337315E-3</v>
      </c>
      <c r="O112" s="1">
        <f t="shared" ca="1" si="13"/>
        <v>1.033149296501731E-2</v>
      </c>
      <c r="P112" s="1">
        <f t="shared" ca="1" si="14"/>
        <v>3.8465981572416388E-2</v>
      </c>
      <c r="Q112" s="81">
        <f t="shared" si="15"/>
        <v>29418.991999999998</v>
      </c>
      <c r="R112" s="1">
        <f t="shared" si="17"/>
        <v>8.1559999962337315E-3</v>
      </c>
    </row>
    <row r="113" spans="1:18" x14ac:dyDescent="0.2">
      <c r="A113" s="1" t="s">
        <v>89</v>
      </c>
      <c r="C113" s="28">
        <v>44442.478000000003</v>
      </c>
      <c r="D113" s="28"/>
      <c r="E113" s="1">
        <f t="shared" si="11"/>
        <v>14785.001500074304</v>
      </c>
      <c r="F113" s="1">
        <f t="shared" si="12"/>
        <v>14785</v>
      </c>
      <c r="G113" s="1">
        <f t="shared" si="16"/>
        <v>1.0699999984353781E-3</v>
      </c>
      <c r="I113" s="1">
        <f t="shared" si="18"/>
        <v>1.0699999984353781E-3</v>
      </c>
      <c r="O113" s="1">
        <f t="shared" ca="1" si="13"/>
        <v>1.032724773723601E-2</v>
      </c>
      <c r="P113" s="1">
        <f t="shared" ca="1" si="14"/>
        <v>3.8451992046535044E-2</v>
      </c>
      <c r="Q113" s="81">
        <f t="shared" si="15"/>
        <v>29423.978000000003</v>
      </c>
      <c r="R113" s="1">
        <f t="shared" si="17"/>
        <v>1.0699999984353781E-3</v>
      </c>
    </row>
    <row r="114" spans="1:18" x14ac:dyDescent="0.2">
      <c r="A114" s="1" t="s">
        <v>85</v>
      </c>
      <c r="C114" s="28">
        <v>44467.444000000003</v>
      </c>
      <c r="D114" s="28"/>
      <c r="E114" s="1">
        <f t="shared" si="11"/>
        <v>14820.002299179307</v>
      </c>
      <c r="F114" s="1">
        <f t="shared" si="12"/>
        <v>14820</v>
      </c>
      <c r="G114" s="1">
        <f t="shared" si="16"/>
        <v>1.640000002225861E-3</v>
      </c>
      <c r="I114" s="1">
        <f t="shared" si="18"/>
        <v>1.640000002225861E-3</v>
      </c>
      <c r="O114" s="1">
        <f t="shared" ca="1" si="13"/>
        <v>1.0306021598329506E-2</v>
      </c>
      <c r="P114" s="1">
        <f t="shared" ca="1" si="14"/>
        <v>3.8382044417128357E-2</v>
      </c>
      <c r="Q114" s="81">
        <f t="shared" si="15"/>
        <v>29448.944000000003</v>
      </c>
      <c r="R114" s="1">
        <f t="shared" si="17"/>
        <v>1.640000002225861E-3</v>
      </c>
    </row>
    <row r="115" spans="1:18" x14ac:dyDescent="0.2">
      <c r="A115" s="1" t="s">
        <v>90</v>
      </c>
      <c r="C115" s="28">
        <v>44487.42</v>
      </c>
      <c r="D115" s="28"/>
      <c r="E115" s="1">
        <f t="shared" si="11"/>
        <v>14848.007424666825</v>
      </c>
      <c r="F115" s="1">
        <f t="shared" si="12"/>
        <v>14848</v>
      </c>
      <c r="G115" s="1">
        <f t="shared" si="16"/>
        <v>5.2959999957238324E-3</v>
      </c>
      <c r="I115" s="1">
        <f t="shared" si="18"/>
        <v>5.2959999957238324E-3</v>
      </c>
      <c r="O115" s="1">
        <f t="shared" ca="1" si="13"/>
        <v>1.0289040687204301E-2</v>
      </c>
      <c r="P115" s="1">
        <f t="shared" ca="1" si="14"/>
        <v>3.8326086313603007E-2</v>
      </c>
      <c r="Q115" s="81">
        <f t="shared" si="15"/>
        <v>29468.92</v>
      </c>
      <c r="R115" s="1">
        <f t="shared" si="17"/>
        <v>5.2959999957238324E-3</v>
      </c>
    </row>
    <row r="116" spans="1:18" x14ac:dyDescent="0.2">
      <c r="A116" s="1" t="s">
        <v>85</v>
      </c>
      <c r="C116" s="28">
        <v>44487.421999999999</v>
      </c>
      <c r="D116" s="28"/>
      <c r="E116" s="1">
        <f t="shared" si="11"/>
        <v>14848.010228544026</v>
      </c>
      <c r="F116" s="1">
        <f t="shared" si="12"/>
        <v>14848</v>
      </c>
      <c r="G116" s="1">
        <f t="shared" si="16"/>
        <v>7.295999996131286E-3</v>
      </c>
      <c r="I116" s="1">
        <f t="shared" si="18"/>
        <v>7.295999996131286E-3</v>
      </c>
      <c r="O116" s="1">
        <f t="shared" ca="1" si="13"/>
        <v>1.0289040687204301E-2</v>
      </c>
      <c r="P116" s="1">
        <f t="shared" ca="1" si="14"/>
        <v>3.8326086313603007E-2</v>
      </c>
      <c r="Q116" s="81">
        <f t="shared" si="15"/>
        <v>29468.921999999999</v>
      </c>
      <c r="R116" s="1">
        <f t="shared" si="17"/>
        <v>7.295999996131286E-3</v>
      </c>
    </row>
    <row r="117" spans="1:18" x14ac:dyDescent="0.2">
      <c r="A117" s="1" t="s">
        <v>90</v>
      </c>
      <c r="C117" s="28">
        <v>44502.396999999997</v>
      </c>
      <c r="D117" s="28"/>
      <c r="E117" s="1">
        <f t="shared" si="11"/>
        <v>14869.004259089463</v>
      </c>
      <c r="F117" s="1">
        <f t="shared" si="12"/>
        <v>14869</v>
      </c>
      <c r="G117" s="1">
        <f t="shared" si="16"/>
        <v>3.0379999952856451E-3</v>
      </c>
      <c r="I117" s="1">
        <f t="shared" si="18"/>
        <v>3.0379999952856451E-3</v>
      </c>
      <c r="O117" s="1">
        <f t="shared" ca="1" si="13"/>
        <v>1.0276305003860399E-2</v>
      </c>
      <c r="P117" s="1">
        <f t="shared" ca="1" si="14"/>
        <v>3.8284117735958995E-2</v>
      </c>
      <c r="Q117" s="81">
        <f t="shared" si="15"/>
        <v>29483.896999999997</v>
      </c>
      <c r="R117" s="1">
        <f t="shared" si="17"/>
        <v>3.0379999952856451E-3</v>
      </c>
    </row>
    <row r="118" spans="1:18" x14ac:dyDescent="0.2">
      <c r="A118" s="1" t="s">
        <v>91</v>
      </c>
      <c r="C118" s="28">
        <v>44567.313000000002</v>
      </c>
      <c r="D118" s="28"/>
      <c r="E118" s="1">
        <f t="shared" si="11"/>
        <v>14960.012505292319</v>
      </c>
      <c r="F118" s="1">
        <f t="shared" si="12"/>
        <v>14960</v>
      </c>
      <c r="G118" s="1">
        <f t="shared" si="16"/>
        <v>8.9200000002165325E-3</v>
      </c>
      <c r="I118" s="1">
        <f t="shared" si="18"/>
        <v>8.9200000002165325E-3</v>
      </c>
      <c r="O118" s="1">
        <f t="shared" ca="1" si="13"/>
        <v>1.0221117042703487E-2</v>
      </c>
      <c r="P118" s="1">
        <f t="shared" ca="1" si="14"/>
        <v>3.8102253899501601E-2</v>
      </c>
      <c r="Q118" s="81">
        <f t="shared" si="15"/>
        <v>29548.813000000002</v>
      </c>
      <c r="R118" s="1">
        <f t="shared" si="17"/>
        <v>8.9200000002165325E-3</v>
      </c>
    </row>
    <row r="119" spans="1:18" x14ac:dyDescent="0.2">
      <c r="A119" s="1" t="s">
        <v>91</v>
      </c>
      <c r="C119" s="28">
        <v>44582.29</v>
      </c>
      <c r="D119" s="28"/>
      <c r="E119" s="1">
        <f t="shared" si="11"/>
        <v>14981.009339714958</v>
      </c>
      <c r="F119" s="1">
        <f t="shared" si="12"/>
        <v>14981</v>
      </c>
      <c r="G119" s="1">
        <f t="shared" si="16"/>
        <v>6.6619999997783452E-3</v>
      </c>
      <c r="I119" s="1">
        <f t="shared" si="18"/>
        <v>6.6619999997783452E-3</v>
      </c>
      <c r="O119" s="1">
        <f t="shared" ca="1" si="13"/>
        <v>1.0208381359359585E-2</v>
      </c>
      <c r="P119" s="1">
        <f t="shared" ca="1" si="14"/>
        <v>3.8060285321857582E-2</v>
      </c>
      <c r="Q119" s="81">
        <f t="shared" si="15"/>
        <v>29563.79</v>
      </c>
      <c r="R119" s="1">
        <f t="shared" si="17"/>
        <v>6.6619999997783452E-3</v>
      </c>
    </row>
    <row r="120" spans="1:18" x14ac:dyDescent="0.2">
      <c r="A120" s="1" t="s">
        <v>91</v>
      </c>
      <c r="C120" s="28">
        <v>44582.294000000002</v>
      </c>
      <c r="D120" s="28"/>
      <c r="E120" s="1">
        <f t="shared" si="11"/>
        <v>14981.014947469361</v>
      </c>
      <c r="F120" s="1">
        <f t="shared" si="12"/>
        <v>14981</v>
      </c>
      <c r="G120" s="1">
        <f t="shared" si="16"/>
        <v>1.0662000000593252E-2</v>
      </c>
      <c r="I120" s="1">
        <f t="shared" si="18"/>
        <v>1.0662000000593252E-2</v>
      </c>
      <c r="O120" s="1">
        <f t="shared" ca="1" si="13"/>
        <v>1.0208381359359585E-2</v>
      </c>
      <c r="P120" s="1">
        <f t="shared" ca="1" si="14"/>
        <v>3.8060285321857582E-2</v>
      </c>
      <c r="Q120" s="81">
        <f t="shared" si="15"/>
        <v>29563.794000000002</v>
      </c>
      <c r="R120" s="1">
        <f t="shared" si="17"/>
        <v>1.0662000000593252E-2</v>
      </c>
    </row>
    <row r="121" spans="1:18" x14ac:dyDescent="0.2">
      <c r="A121" s="1" t="s">
        <v>91</v>
      </c>
      <c r="C121" s="28">
        <v>44602.264999999999</v>
      </c>
      <c r="D121" s="28"/>
      <c r="E121" s="1">
        <f t="shared" si="11"/>
        <v>15009.013063263877</v>
      </c>
      <c r="F121" s="1">
        <f t="shared" si="12"/>
        <v>15009</v>
      </c>
      <c r="G121" s="1">
        <f t="shared" ref="G121:G152" si="19">+C121-(C$7+F121*C$8)</f>
        <v>9.3179999967105687E-3</v>
      </c>
      <c r="I121" s="1">
        <f t="shared" si="18"/>
        <v>9.3179999967105687E-3</v>
      </c>
      <c r="O121" s="1">
        <f t="shared" ca="1" si="13"/>
        <v>1.019140044823438E-2</v>
      </c>
      <c r="P121" s="1">
        <f t="shared" ca="1" si="14"/>
        <v>3.8004327218332232E-2</v>
      </c>
      <c r="Q121" s="81">
        <f t="shared" si="15"/>
        <v>29583.764999999999</v>
      </c>
      <c r="R121" s="1">
        <f t="shared" si="17"/>
        <v>9.3179999967105687E-3</v>
      </c>
    </row>
    <row r="122" spans="1:18" x14ac:dyDescent="0.2">
      <c r="A122" s="1" t="s">
        <v>92</v>
      </c>
      <c r="C122" s="28">
        <v>44793.415000000001</v>
      </c>
      <c r="D122" s="28"/>
      <c r="E122" s="1">
        <f t="shared" si="11"/>
        <v>15276.99362678712</v>
      </c>
      <c r="F122" s="1">
        <f t="shared" si="12"/>
        <v>15277</v>
      </c>
      <c r="G122" s="1">
        <f t="shared" si="19"/>
        <v>-4.5460000037564896E-3</v>
      </c>
      <c r="I122" s="1">
        <f t="shared" si="18"/>
        <v>-4.5460000037564896E-3</v>
      </c>
      <c r="O122" s="1">
        <f t="shared" ca="1" si="13"/>
        <v>1.0028868870321716E-2</v>
      </c>
      <c r="P122" s="1">
        <f t="shared" ca="1" si="14"/>
        <v>3.7468728227446721E-2</v>
      </c>
      <c r="Q122" s="81">
        <f t="shared" si="15"/>
        <v>29774.915000000001</v>
      </c>
      <c r="R122" s="1">
        <f t="shared" si="17"/>
        <v>-4.5460000037564896E-3</v>
      </c>
    </row>
    <row r="123" spans="1:18" x14ac:dyDescent="0.2">
      <c r="A123" s="1" t="s">
        <v>92</v>
      </c>
      <c r="C123" s="28">
        <v>44838.362999999998</v>
      </c>
      <c r="D123" s="28"/>
      <c r="E123" s="1">
        <f t="shared" si="11"/>
        <v>15340.007963011247</v>
      </c>
      <c r="F123" s="1">
        <f t="shared" si="12"/>
        <v>15340</v>
      </c>
      <c r="G123" s="1">
        <f t="shared" si="19"/>
        <v>5.6799999947543256E-3</v>
      </c>
      <c r="I123" s="1">
        <f t="shared" si="18"/>
        <v>5.6799999947543256E-3</v>
      </c>
      <c r="O123" s="1">
        <f t="shared" ca="1" si="13"/>
        <v>9.9906618202900074E-3</v>
      </c>
      <c r="P123" s="1">
        <f t="shared" ca="1" si="14"/>
        <v>3.7342822494514684E-2</v>
      </c>
      <c r="Q123" s="81">
        <f t="shared" si="15"/>
        <v>29819.862999999998</v>
      </c>
      <c r="R123" s="1">
        <f t="shared" si="17"/>
        <v>5.6799999947543256E-3</v>
      </c>
    </row>
    <row r="124" spans="1:18" x14ac:dyDescent="0.2">
      <c r="A124" s="25" t="s">
        <v>93</v>
      </c>
      <c r="B124" s="26" t="s">
        <v>47</v>
      </c>
      <c r="C124" s="27">
        <v>44845.502999999997</v>
      </c>
      <c r="D124" s="28"/>
      <c r="E124" s="1">
        <f t="shared" si="11"/>
        <v>15350.017804620222</v>
      </c>
      <c r="F124" s="1">
        <f t="shared" si="12"/>
        <v>15350</v>
      </c>
      <c r="G124" s="1">
        <f t="shared" si="19"/>
        <v>1.2699999992037192E-2</v>
      </c>
      <c r="I124" s="1">
        <f t="shared" si="18"/>
        <v>1.2699999992037192E-2</v>
      </c>
      <c r="O124" s="1">
        <f t="shared" ca="1" si="13"/>
        <v>9.9845972091738636E-3</v>
      </c>
      <c r="P124" s="1">
        <f t="shared" ca="1" si="14"/>
        <v>3.7322837457541343E-2</v>
      </c>
      <c r="Q124" s="81">
        <f t="shared" si="15"/>
        <v>29827.002999999997</v>
      </c>
      <c r="R124" s="1">
        <f t="shared" si="17"/>
        <v>1.2699999992037192E-2</v>
      </c>
    </row>
    <row r="125" spans="1:18" x14ac:dyDescent="0.2">
      <c r="A125" s="1" t="s">
        <v>94</v>
      </c>
      <c r="C125" s="28">
        <v>44883.3</v>
      </c>
      <c r="D125" s="28"/>
      <c r="E125" s="1">
        <f t="shared" si="11"/>
        <v>15403.006877910777</v>
      </c>
      <c r="F125" s="1">
        <f t="shared" si="12"/>
        <v>15403</v>
      </c>
      <c r="G125" s="1">
        <f t="shared" si="19"/>
        <v>4.9060000019380823E-3</v>
      </c>
      <c r="I125" s="1">
        <f t="shared" si="18"/>
        <v>4.9060000019380823E-3</v>
      </c>
      <c r="O125" s="1">
        <f t="shared" ca="1" si="13"/>
        <v>9.9524547702582993E-3</v>
      </c>
      <c r="P125" s="1">
        <f t="shared" ca="1" si="14"/>
        <v>3.7216916761582647E-2</v>
      </c>
      <c r="Q125" s="81">
        <f t="shared" si="15"/>
        <v>29864.800000000003</v>
      </c>
      <c r="R125" s="1">
        <f t="shared" si="17"/>
        <v>4.9060000019380823E-3</v>
      </c>
    </row>
    <row r="126" spans="1:18" x14ac:dyDescent="0.2">
      <c r="A126" s="1" t="s">
        <v>95</v>
      </c>
      <c r="C126" s="28">
        <v>44890.427000000003</v>
      </c>
      <c r="D126" s="28"/>
      <c r="E126" s="1">
        <f t="shared" si="11"/>
        <v>15412.998494317946</v>
      </c>
      <c r="F126" s="1">
        <f t="shared" si="12"/>
        <v>15413</v>
      </c>
      <c r="G126" s="1">
        <f t="shared" si="19"/>
        <v>-1.0739999997895211E-3</v>
      </c>
      <c r="I126" s="1">
        <f t="shared" si="18"/>
        <v>-1.0739999997895211E-3</v>
      </c>
      <c r="O126" s="1">
        <f t="shared" ca="1" si="13"/>
        <v>9.9463901591421554E-3</v>
      </c>
      <c r="P126" s="1">
        <f t="shared" ca="1" si="14"/>
        <v>3.7196931724609306E-2</v>
      </c>
      <c r="Q126" s="81">
        <f t="shared" si="15"/>
        <v>29871.927000000003</v>
      </c>
      <c r="R126" s="1">
        <f t="shared" si="17"/>
        <v>-1.0739999997895211E-3</v>
      </c>
    </row>
    <row r="127" spans="1:18" x14ac:dyDescent="0.2">
      <c r="A127" s="1" t="s">
        <v>94</v>
      </c>
      <c r="C127" s="28">
        <v>44898.427000000003</v>
      </c>
      <c r="D127" s="32" t="s">
        <v>96</v>
      </c>
      <c r="E127" s="1">
        <f t="shared" si="11"/>
        <v>15424.214003123521</v>
      </c>
      <c r="F127" s="1">
        <f t="shared" si="12"/>
        <v>15424</v>
      </c>
      <c r="I127" s="1">
        <f t="shared" si="18"/>
        <v>0</v>
      </c>
      <c r="O127" s="1">
        <f t="shared" ca="1" si="13"/>
        <v>9.9397190869143972E-3</v>
      </c>
      <c r="P127" s="1">
        <f t="shared" ca="1" si="14"/>
        <v>3.7174948183938628E-2</v>
      </c>
      <c r="Q127" s="81">
        <f t="shared" si="15"/>
        <v>29879.927000000003</v>
      </c>
      <c r="R127" s="1">
        <f t="shared" si="17"/>
        <v>0</v>
      </c>
    </row>
    <row r="128" spans="1:18" x14ac:dyDescent="0.2">
      <c r="A128" s="1" t="s">
        <v>94</v>
      </c>
      <c r="C128" s="28">
        <v>44913.262000000002</v>
      </c>
      <c r="D128" s="28"/>
      <c r="E128" s="1">
        <f t="shared" si="11"/>
        <v>15445.011762264861</v>
      </c>
      <c r="F128" s="1">
        <f t="shared" si="12"/>
        <v>15445</v>
      </c>
      <c r="G128" s="1">
        <f t="shared" ref="G128:G159" si="20">+C128-(C$7+F128*C$8)</f>
        <v>8.3900000026915222E-3</v>
      </c>
      <c r="I128" s="1">
        <f t="shared" si="18"/>
        <v>8.3900000026915222E-3</v>
      </c>
      <c r="O128" s="1">
        <f t="shared" ca="1" si="13"/>
        <v>9.9269834035704933E-3</v>
      </c>
      <c r="P128" s="1">
        <f t="shared" ca="1" si="14"/>
        <v>3.7132979606294615E-2</v>
      </c>
      <c r="Q128" s="81">
        <f t="shared" si="15"/>
        <v>29894.762000000002</v>
      </c>
      <c r="R128" s="1">
        <f t="shared" si="17"/>
        <v>8.3900000026915222E-3</v>
      </c>
    </row>
    <row r="129" spans="1:18" x14ac:dyDescent="0.2">
      <c r="A129" s="1" t="s">
        <v>97</v>
      </c>
      <c r="C129" s="28">
        <v>45176.47</v>
      </c>
      <c r="D129" s="28"/>
      <c r="E129" s="1">
        <f t="shared" si="11"/>
        <v>15814.013217477126</v>
      </c>
      <c r="F129" s="1">
        <f t="shared" si="12"/>
        <v>15814</v>
      </c>
      <c r="G129" s="1">
        <f t="shared" si="20"/>
        <v>9.4279999975697137E-3</v>
      </c>
      <c r="I129" s="1">
        <f t="shared" si="18"/>
        <v>9.4279999975697137E-3</v>
      </c>
      <c r="O129" s="1">
        <f t="shared" ca="1" si="13"/>
        <v>9.7031992533847724E-3</v>
      </c>
      <c r="P129" s="1">
        <f t="shared" ca="1" si="14"/>
        <v>3.6395531741978369E-2</v>
      </c>
      <c r="Q129" s="81">
        <f t="shared" si="15"/>
        <v>30157.97</v>
      </c>
      <c r="R129" s="1">
        <f t="shared" si="17"/>
        <v>9.4279999975697137E-3</v>
      </c>
    </row>
    <row r="130" spans="1:18" x14ac:dyDescent="0.2">
      <c r="A130" s="1" t="s">
        <v>98</v>
      </c>
      <c r="C130" s="28">
        <v>45196.436999999998</v>
      </c>
      <c r="D130" s="28"/>
      <c r="E130" s="1">
        <f t="shared" si="11"/>
        <v>15842.00572551724</v>
      </c>
      <c r="F130" s="1">
        <f t="shared" si="12"/>
        <v>15842</v>
      </c>
      <c r="G130" s="1">
        <f t="shared" si="20"/>
        <v>4.0839999928721227E-3</v>
      </c>
      <c r="I130" s="1">
        <f t="shared" si="18"/>
        <v>4.0839999928721227E-3</v>
      </c>
      <c r="O130" s="1">
        <f t="shared" ca="1" si="13"/>
        <v>9.6862183422595696E-3</v>
      </c>
      <c r="P130" s="1">
        <f t="shared" ca="1" si="14"/>
        <v>3.633957363845302E-2</v>
      </c>
      <c r="Q130" s="81">
        <f t="shared" si="15"/>
        <v>30177.936999999998</v>
      </c>
      <c r="R130" s="1">
        <f t="shared" si="17"/>
        <v>4.0839999928721227E-3</v>
      </c>
    </row>
    <row r="131" spans="1:18" x14ac:dyDescent="0.2">
      <c r="A131" s="1" t="s">
        <v>98</v>
      </c>
      <c r="C131" s="28">
        <v>45201.436000000002</v>
      </c>
      <c r="D131" s="28"/>
      <c r="E131" s="1">
        <f t="shared" si="11"/>
        <v>15849.01401658213</v>
      </c>
      <c r="F131" s="1">
        <f t="shared" si="12"/>
        <v>15849</v>
      </c>
      <c r="G131" s="1">
        <f t="shared" si="20"/>
        <v>9.9980000013601966E-3</v>
      </c>
      <c r="I131" s="1">
        <f t="shared" si="18"/>
        <v>9.9980000013601966E-3</v>
      </c>
      <c r="O131" s="1">
        <f t="shared" ca="1" si="13"/>
        <v>9.6819731144782688E-3</v>
      </c>
      <c r="P131" s="1">
        <f t="shared" ca="1" si="14"/>
        <v>3.6325584112571682E-2</v>
      </c>
      <c r="Q131" s="81">
        <f t="shared" si="15"/>
        <v>30182.936000000002</v>
      </c>
      <c r="R131" s="1">
        <f t="shared" si="17"/>
        <v>9.9980000013601966E-3</v>
      </c>
    </row>
    <row r="132" spans="1:18" x14ac:dyDescent="0.2">
      <c r="A132" s="1" t="s">
        <v>98</v>
      </c>
      <c r="C132" s="28">
        <v>45231.391000000003</v>
      </c>
      <c r="D132" s="28"/>
      <c r="E132" s="1">
        <f t="shared" si="11"/>
        <v>15891.009087366012</v>
      </c>
      <c r="F132" s="1">
        <f t="shared" si="12"/>
        <v>15891</v>
      </c>
      <c r="G132" s="1">
        <f t="shared" si="20"/>
        <v>6.4820000043255277E-3</v>
      </c>
      <c r="I132" s="1">
        <f t="shared" si="18"/>
        <v>6.4820000043255277E-3</v>
      </c>
      <c r="O132" s="1">
        <f t="shared" ca="1" si="13"/>
        <v>9.6565017477904629E-3</v>
      </c>
      <c r="P132" s="1">
        <f t="shared" ca="1" si="14"/>
        <v>3.6241646957283657E-2</v>
      </c>
      <c r="Q132" s="81">
        <f t="shared" si="15"/>
        <v>30212.891000000003</v>
      </c>
      <c r="R132" s="1">
        <f t="shared" si="17"/>
        <v>6.4820000043255277E-3</v>
      </c>
    </row>
    <row r="133" spans="1:18" x14ac:dyDescent="0.2">
      <c r="A133" s="1" t="s">
        <v>98</v>
      </c>
      <c r="C133" s="28">
        <v>45231.392</v>
      </c>
      <c r="D133" s="28"/>
      <c r="E133" s="1">
        <f t="shared" si="11"/>
        <v>15891.010489304608</v>
      </c>
      <c r="F133" s="1">
        <f t="shared" si="12"/>
        <v>15891</v>
      </c>
      <c r="G133" s="1">
        <f t="shared" si="20"/>
        <v>7.4820000008912757E-3</v>
      </c>
      <c r="I133" s="1">
        <f t="shared" si="18"/>
        <v>7.4820000008912757E-3</v>
      </c>
      <c r="O133" s="1">
        <f t="shared" ca="1" si="13"/>
        <v>9.6565017477904629E-3</v>
      </c>
      <c r="P133" s="1">
        <f t="shared" ca="1" si="14"/>
        <v>3.6241646957283657E-2</v>
      </c>
      <c r="Q133" s="81">
        <f t="shared" si="15"/>
        <v>30212.892</v>
      </c>
      <c r="R133" s="1">
        <f t="shared" si="17"/>
        <v>7.4820000008912757E-3</v>
      </c>
    </row>
    <row r="134" spans="1:18" x14ac:dyDescent="0.2">
      <c r="A134" s="1" t="s">
        <v>98</v>
      </c>
      <c r="C134" s="28">
        <v>45241.377999999997</v>
      </c>
      <c r="D134" s="28"/>
      <c r="E134" s="1">
        <f t="shared" si="11"/>
        <v>15905.010248171164</v>
      </c>
      <c r="F134" s="1">
        <f t="shared" si="12"/>
        <v>15905</v>
      </c>
      <c r="G134" s="1">
        <f t="shared" si="20"/>
        <v>7.309999993594829E-3</v>
      </c>
      <c r="I134" s="1">
        <f t="shared" si="18"/>
        <v>7.309999993594829E-3</v>
      </c>
      <c r="O134" s="1">
        <f t="shared" ca="1" si="13"/>
        <v>9.6480112922278614E-3</v>
      </c>
      <c r="P134" s="1">
        <f t="shared" ca="1" si="14"/>
        <v>3.6213667905520976E-2</v>
      </c>
      <c r="Q134" s="81">
        <f t="shared" si="15"/>
        <v>30222.877999999997</v>
      </c>
      <c r="R134" s="1">
        <f t="shared" si="17"/>
        <v>7.309999993594829E-3</v>
      </c>
    </row>
    <row r="135" spans="1:18" x14ac:dyDescent="0.2">
      <c r="A135" s="1" t="s">
        <v>99</v>
      </c>
      <c r="C135" s="28">
        <v>45276.330999999998</v>
      </c>
      <c r="D135" s="28"/>
      <c r="E135" s="1">
        <f t="shared" si="11"/>
        <v>15954.012208081331</v>
      </c>
      <c r="F135" s="1">
        <f t="shared" si="12"/>
        <v>15954</v>
      </c>
      <c r="G135" s="1">
        <f t="shared" si="20"/>
        <v>8.7080000012065284E-3</v>
      </c>
      <c r="I135" s="1">
        <f t="shared" si="18"/>
        <v>8.7080000012065284E-3</v>
      </c>
      <c r="O135" s="1">
        <f t="shared" ca="1" si="13"/>
        <v>9.6182946977587547E-3</v>
      </c>
      <c r="P135" s="1">
        <f t="shared" ca="1" si="14"/>
        <v>3.6115741224351613E-2</v>
      </c>
      <c r="Q135" s="81">
        <f t="shared" si="15"/>
        <v>30257.830999999998</v>
      </c>
      <c r="R135" s="1">
        <f t="shared" si="17"/>
        <v>8.7080000012065284E-3</v>
      </c>
    </row>
    <row r="136" spans="1:18" x14ac:dyDescent="0.2">
      <c r="A136" s="1" t="s">
        <v>100</v>
      </c>
      <c r="C136" s="28">
        <v>45519.56</v>
      </c>
      <c r="D136" s="28"/>
      <c r="E136" s="1">
        <f t="shared" si="11"/>
        <v>16295.004331990271</v>
      </c>
      <c r="F136" s="1">
        <f t="shared" si="12"/>
        <v>16295</v>
      </c>
      <c r="G136" s="1">
        <f t="shared" si="20"/>
        <v>3.0899999983375892E-3</v>
      </c>
      <c r="I136" s="1">
        <f t="shared" si="18"/>
        <v>3.0899999983375892E-3</v>
      </c>
      <c r="O136" s="1">
        <f t="shared" ca="1" si="13"/>
        <v>9.4114914586982384E-3</v>
      </c>
      <c r="P136" s="1">
        <f t="shared" ca="1" si="14"/>
        <v>3.5434251463560724E-2</v>
      </c>
      <c r="Q136" s="81">
        <f t="shared" si="15"/>
        <v>30501.059999999998</v>
      </c>
      <c r="R136" s="1">
        <f t="shared" si="17"/>
        <v>3.0899999983375892E-3</v>
      </c>
    </row>
    <row r="137" spans="1:18" x14ac:dyDescent="0.2">
      <c r="A137" s="1" t="s">
        <v>100</v>
      </c>
      <c r="C137" s="28">
        <v>45529.550999999999</v>
      </c>
      <c r="D137" s="28"/>
      <c r="E137" s="1">
        <f t="shared" si="11"/>
        <v>16309.011100549837</v>
      </c>
      <c r="F137" s="1">
        <f t="shared" si="12"/>
        <v>16309</v>
      </c>
      <c r="G137" s="1">
        <f t="shared" si="20"/>
        <v>7.9179999956977554E-3</v>
      </c>
      <c r="I137" s="1">
        <f t="shared" ref="I137:I168" si="21">G137</f>
        <v>7.9179999956977554E-3</v>
      </c>
      <c r="O137" s="1">
        <f t="shared" ca="1" si="13"/>
        <v>9.4030010031356352E-3</v>
      </c>
      <c r="P137" s="1">
        <f t="shared" ca="1" si="14"/>
        <v>3.540627241179805E-2</v>
      </c>
      <c r="Q137" s="81">
        <f t="shared" si="15"/>
        <v>30511.050999999999</v>
      </c>
      <c r="R137" s="1">
        <f t="shared" si="17"/>
        <v>7.9179999956977554E-3</v>
      </c>
    </row>
    <row r="138" spans="1:18" x14ac:dyDescent="0.2">
      <c r="A138" s="1" t="s">
        <v>87</v>
      </c>
      <c r="C138" s="28">
        <v>45554.512000000002</v>
      </c>
      <c r="D138" s="28"/>
      <c r="E138" s="1">
        <f t="shared" si="11"/>
        <v>16344.00488996184</v>
      </c>
      <c r="F138" s="1">
        <f t="shared" si="12"/>
        <v>16344</v>
      </c>
      <c r="G138" s="1">
        <f t="shared" si="20"/>
        <v>3.488000002107583E-3</v>
      </c>
      <c r="I138" s="1">
        <f t="shared" si="21"/>
        <v>3.488000002107583E-3</v>
      </c>
      <c r="O138" s="1">
        <f t="shared" ca="1" si="13"/>
        <v>9.3817748642291317E-3</v>
      </c>
      <c r="P138" s="1">
        <f t="shared" ca="1" si="14"/>
        <v>3.5336324782391355E-2</v>
      </c>
      <c r="Q138" s="81">
        <f t="shared" si="15"/>
        <v>30536.012000000002</v>
      </c>
      <c r="R138" s="1">
        <f t="shared" si="17"/>
        <v>3.488000002107583E-3</v>
      </c>
    </row>
    <row r="139" spans="1:18" x14ac:dyDescent="0.2">
      <c r="A139" s="1" t="s">
        <v>87</v>
      </c>
      <c r="C139" s="28">
        <v>45554.512000000002</v>
      </c>
      <c r="D139" s="28"/>
      <c r="E139" s="1">
        <f t="shared" si="11"/>
        <v>16344.00488996184</v>
      </c>
      <c r="F139" s="1">
        <f t="shared" si="12"/>
        <v>16344</v>
      </c>
      <c r="G139" s="1">
        <f t="shared" si="20"/>
        <v>3.488000002107583E-3</v>
      </c>
      <c r="I139" s="1">
        <f t="shared" si="21"/>
        <v>3.488000002107583E-3</v>
      </c>
      <c r="O139" s="1">
        <f t="shared" ca="1" si="13"/>
        <v>9.3817748642291317E-3</v>
      </c>
      <c r="P139" s="1">
        <f t="shared" ca="1" si="14"/>
        <v>3.5336324782391355E-2</v>
      </c>
      <c r="Q139" s="81">
        <f t="shared" si="15"/>
        <v>30536.012000000002</v>
      </c>
      <c r="R139" s="1">
        <f t="shared" si="17"/>
        <v>3.488000002107583E-3</v>
      </c>
    </row>
    <row r="140" spans="1:18" x14ac:dyDescent="0.2">
      <c r="A140" s="1" t="s">
        <v>87</v>
      </c>
      <c r="C140" s="28">
        <v>45554.52</v>
      </c>
      <c r="D140" s="28"/>
      <c r="E140" s="1">
        <f t="shared" si="11"/>
        <v>16344.016105470639</v>
      </c>
      <c r="F140" s="1">
        <f t="shared" si="12"/>
        <v>16344</v>
      </c>
      <c r="G140" s="1">
        <f t="shared" si="20"/>
        <v>1.148799999646144E-2</v>
      </c>
      <c r="I140" s="1">
        <f t="shared" si="21"/>
        <v>1.148799999646144E-2</v>
      </c>
      <c r="O140" s="1">
        <f t="shared" ca="1" si="13"/>
        <v>9.3817748642291317E-3</v>
      </c>
      <c r="P140" s="1">
        <f t="shared" ca="1" si="14"/>
        <v>3.5336324782391355E-2</v>
      </c>
      <c r="Q140" s="81">
        <f t="shared" si="15"/>
        <v>30536.019999999997</v>
      </c>
      <c r="R140" s="1">
        <f t="shared" si="17"/>
        <v>1.148799999646144E-2</v>
      </c>
    </row>
    <row r="141" spans="1:18" x14ac:dyDescent="0.2">
      <c r="A141" s="1" t="s">
        <v>87</v>
      </c>
      <c r="C141" s="28">
        <v>45577.349000000002</v>
      </c>
      <c r="D141" s="28"/>
      <c r="E141" s="1">
        <f t="shared" si="11"/>
        <v>16376.020961785958</v>
      </c>
      <c r="F141" s="1">
        <f t="shared" si="12"/>
        <v>16376</v>
      </c>
      <c r="G141" s="1">
        <f t="shared" si="20"/>
        <v>1.4951999997720122E-2</v>
      </c>
      <c r="I141" s="1">
        <f t="shared" si="21"/>
        <v>1.4951999997720122E-2</v>
      </c>
      <c r="O141" s="1">
        <f t="shared" ca="1" si="13"/>
        <v>9.3623681086574696E-3</v>
      </c>
      <c r="P141" s="1">
        <f t="shared" ca="1" si="14"/>
        <v>3.5272372664076672E-2</v>
      </c>
      <c r="Q141" s="81">
        <f t="shared" si="15"/>
        <v>30558.849000000002</v>
      </c>
      <c r="R141" s="1">
        <f t="shared" si="17"/>
        <v>1.4951999997720122E-2</v>
      </c>
    </row>
    <row r="142" spans="1:18" x14ac:dyDescent="0.2">
      <c r="A142" s="1" t="s">
        <v>87</v>
      </c>
      <c r="C142" s="28">
        <v>45579.468999999997</v>
      </c>
      <c r="D142" s="28"/>
      <c r="E142" s="1">
        <f t="shared" si="11"/>
        <v>16378.993071619429</v>
      </c>
      <c r="F142" s="1">
        <f t="shared" si="12"/>
        <v>16379</v>
      </c>
      <c r="G142" s="1">
        <f t="shared" si="20"/>
        <v>-4.9420000068494119E-3</v>
      </c>
      <c r="I142" s="1">
        <f t="shared" si="21"/>
        <v>-4.9420000068494119E-3</v>
      </c>
      <c r="O142" s="1">
        <f t="shared" ca="1" si="13"/>
        <v>9.3605487253226264E-3</v>
      </c>
      <c r="P142" s="1">
        <f t="shared" ca="1" si="14"/>
        <v>3.5266377152984668E-2</v>
      </c>
      <c r="Q142" s="81">
        <f t="shared" si="15"/>
        <v>30560.968999999997</v>
      </c>
      <c r="R142" s="1">
        <f t="shared" si="17"/>
        <v>-4.9420000068494119E-3</v>
      </c>
    </row>
    <row r="143" spans="1:18" x14ac:dyDescent="0.2">
      <c r="A143" s="1" t="s">
        <v>101</v>
      </c>
      <c r="C143" s="28">
        <v>45602.292999999998</v>
      </c>
      <c r="D143" s="28"/>
      <c r="E143" s="1">
        <f t="shared" si="11"/>
        <v>16410.99091824174</v>
      </c>
      <c r="F143" s="1">
        <f t="shared" si="12"/>
        <v>16411</v>
      </c>
      <c r="G143" s="1">
        <f t="shared" si="20"/>
        <v>-6.4780000029713847E-3</v>
      </c>
      <c r="I143" s="1">
        <f t="shared" si="21"/>
        <v>-6.4780000029713847E-3</v>
      </c>
      <c r="O143" s="1">
        <f t="shared" ca="1" si="13"/>
        <v>9.341141969750966E-3</v>
      </c>
      <c r="P143" s="1">
        <f t="shared" ca="1" si="14"/>
        <v>3.5202425034669978E-2</v>
      </c>
      <c r="Q143" s="81">
        <f t="shared" si="15"/>
        <v>30583.792999999998</v>
      </c>
      <c r="R143" s="1">
        <f t="shared" si="17"/>
        <v>-6.4780000029713847E-3</v>
      </c>
    </row>
    <row r="144" spans="1:18" x14ac:dyDescent="0.2">
      <c r="A144" s="1" t="s">
        <v>101</v>
      </c>
      <c r="C144" s="28">
        <v>45602.303999999996</v>
      </c>
      <c r="D144" s="28"/>
      <c r="E144" s="1">
        <f t="shared" si="11"/>
        <v>16411.006339566346</v>
      </c>
      <c r="F144" s="1">
        <f t="shared" si="12"/>
        <v>16411</v>
      </c>
      <c r="G144" s="1">
        <f t="shared" si="20"/>
        <v>4.5219999956316315E-3</v>
      </c>
      <c r="I144" s="1">
        <f t="shared" si="21"/>
        <v>4.5219999956316315E-3</v>
      </c>
      <c r="O144" s="1">
        <f t="shared" ca="1" si="13"/>
        <v>9.341141969750966E-3</v>
      </c>
      <c r="P144" s="1">
        <f t="shared" ca="1" si="14"/>
        <v>3.5202425034669978E-2</v>
      </c>
      <c r="Q144" s="81">
        <f t="shared" si="15"/>
        <v>30583.803999999996</v>
      </c>
      <c r="R144" s="1">
        <f t="shared" si="17"/>
        <v>4.5219999956316315E-3</v>
      </c>
    </row>
    <row r="145" spans="1:18" x14ac:dyDescent="0.2">
      <c r="A145" s="1" t="s">
        <v>101</v>
      </c>
      <c r="C145" s="28">
        <v>45607.292999999998</v>
      </c>
      <c r="D145" s="28"/>
      <c r="E145" s="1">
        <f t="shared" si="11"/>
        <v>16418.000611245225</v>
      </c>
      <c r="F145" s="1">
        <f t="shared" si="12"/>
        <v>16418</v>
      </c>
      <c r="G145" s="1">
        <f t="shared" si="20"/>
        <v>4.3599999480647966E-4</v>
      </c>
      <c r="I145" s="1">
        <f t="shared" si="21"/>
        <v>4.3599999480647966E-4</v>
      </c>
      <c r="O145" s="1">
        <f t="shared" ca="1" si="13"/>
        <v>9.3368967419696636E-3</v>
      </c>
      <c r="P145" s="1">
        <f t="shared" ca="1" si="14"/>
        <v>3.518843550878864E-2</v>
      </c>
      <c r="Q145" s="81">
        <f t="shared" si="15"/>
        <v>30588.792999999998</v>
      </c>
      <c r="R145" s="1">
        <f t="shared" si="17"/>
        <v>4.3599999480647966E-4</v>
      </c>
    </row>
    <row r="146" spans="1:18" x14ac:dyDescent="0.2">
      <c r="A146" s="25" t="s">
        <v>93</v>
      </c>
      <c r="B146" s="26" t="s">
        <v>47</v>
      </c>
      <c r="C146" s="27">
        <v>45609.432999999997</v>
      </c>
      <c r="D146" s="28"/>
      <c r="E146" s="1">
        <f t="shared" si="11"/>
        <v>16421.000759850715</v>
      </c>
      <c r="F146" s="1">
        <f t="shared" si="12"/>
        <v>16421</v>
      </c>
      <c r="G146" s="1">
        <f t="shared" si="20"/>
        <v>5.4199999431148171E-4</v>
      </c>
      <c r="I146" s="1">
        <f t="shared" si="21"/>
        <v>5.4199999431148171E-4</v>
      </c>
      <c r="O146" s="1">
        <f t="shared" ca="1" si="13"/>
        <v>9.3350773586348204E-3</v>
      </c>
      <c r="P146" s="1">
        <f t="shared" ca="1" si="14"/>
        <v>3.5182439997696636E-2</v>
      </c>
      <c r="Q146" s="81">
        <f t="shared" si="15"/>
        <v>30590.932999999997</v>
      </c>
      <c r="R146" s="1">
        <f t="shared" si="17"/>
        <v>5.4199999431148171E-4</v>
      </c>
    </row>
    <row r="147" spans="1:18" x14ac:dyDescent="0.2">
      <c r="A147" s="1" t="s">
        <v>87</v>
      </c>
      <c r="C147" s="28">
        <v>45609.442000000003</v>
      </c>
      <c r="D147" s="28"/>
      <c r="E147" s="1">
        <f t="shared" si="11"/>
        <v>16421.013377298128</v>
      </c>
      <c r="F147" s="1">
        <f t="shared" si="12"/>
        <v>16421</v>
      </c>
      <c r="G147" s="1">
        <f t="shared" si="20"/>
        <v>9.5419999997830018E-3</v>
      </c>
      <c r="I147" s="1">
        <f t="shared" si="21"/>
        <v>9.5419999997830018E-3</v>
      </c>
      <c r="O147" s="1">
        <f t="shared" ca="1" si="13"/>
        <v>9.3350773586348204E-3</v>
      </c>
      <c r="P147" s="1">
        <f t="shared" ca="1" si="14"/>
        <v>3.5182439997696636E-2</v>
      </c>
      <c r="Q147" s="81">
        <f t="shared" si="15"/>
        <v>30590.942000000003</v>
      </c>
      <c r="R147" s="1">
        <f t="shared" si="17"/>
        <v>9.5419999997830018E-3</v>
      </c>
    </row>
    <row r="148" spans="1:18" x14ac:dyDescent="0.2">
      <c r="A148" s="1" t="s">
        <v>87</v>
      </c>
      <c r="C148" s="28">
        <v>45609.444000000003</v>
      </c>
      <c r="D148" s="28"/>
      <c r="E148" s="1">
        <f t="shared" si="11"/>
        <v>16421.016181175331</v>
      </c>
      <c r="F148" s="1">
        <f t="shared" si="12"/>
        <v>16421</v>
      </c>
      <c r="G148" s="1">
        <f t="shared" si="20"/>
        <v>1.1542000000190455E-2</v>
      </c>
      <c r="I148" s="1">
        <f t="shared" si="21"/>
        <v>1.1542000000190455E-2</v>
      </c>
      <c r="O148" s="1">
        <f t="shared" ca="1" si="13"/>
        <v>9.3350773586348204E-3</v>
      </c>
      <c r="P148" s="1">
        <f t="shared" ca="1" si="14"/>
        <v>3.5182439997696636E-2</v>
      </c>
      <c r="Q148" s="81">
        <f t="shared" si="15"/>
        <v>30590.944000000003</v>
      </c>
      <c r="R148" s="1">
        <f t="shared" si="17"/>
        <v>1.1542000000190455E-2</v>
      </c>
    </row>
    <row r="149" spans="1:18" x14ac:dyDescent="0.2">
      <c r="A149" s="1" t="s">
        <v>102</v>
      </c>
      <c r="C149" s="28">
        <v>45632.262000000002</v>
      </c>
      <c r="D149" s="28"/>
      <c r="E149" s="1">
        <f t="shared" ref="E149:E212" si="22">+(C149-C$7)/C$8</f>
        <v>16453.005616166036</v>
      </c>
      <c r="F149" s="1">
        <f t="shared" ref="F149:F212" si="23">ROUND(2*E149,0)/2</f>
        <v>16453</v>
      </c>
      <c r="G149" s="1">
        <f t="shared" si="20"/>
        <v>4.0060000028461218E-3</v>
      </c>
      <c r="I149" s="1">
        <f t="shared" si="21"/>
        <v>4.0060000028461218E-3</v>
      </c>
      <c r="O149" s="1">
        <f t="shared" ref="O149:O212" ca="1" si="24">+C$11+C$12*$F149</f>
        <v>9.31567060306316E-3</v>
      </c>
      <c r="P149" s="1">
        <f t="shared" ref="P149:P212" ca="1" si="25">+D$11+D$12*$F149</f>
        <v>3.5118487879381953E-2</v>
      </c>
      <c r="Q149" s="81">
        <f t="shared" ref="Q149:Q212" si="26">+C149-15018.5</f>
        <v>30613.762000000002</v>
      </c>
      <c r="R149" s="1">
        <f t="shared" si="17"/>
        <v>4.0060000028461218E-3</v>
      </c>
    </row>
    <row r="150" spans="1:18" x14ac:dyDescent="0.2">
      <c r="A150" s="1" t="s">
        <v>102</v>
      </c>
      <c r="C150" s="28">
        <v>45647.241999999998</v>
      </c>
      <c r="D150" s="28"/>
      <c r="E150" s="1">
        <f t="shared" si="22"/>
        <v>16474.006656404472</v>
      </c>
      <c r="F150" s="1">
        <f t="shared" si="23"/>
        <v>16474</v>
      </c>
      <c r="G150" s="1">
        <f t="shared" si="20"/>
        <v>4.7479999993811361E-3</v>
      </c>
      <c r="I150" s="1">
        <f t="shared" si="21"/>
        <v>4.7479999993811361E-3</v>
      </c>
      <c r="O150" s="1">
        <f t="shared" ca="1" si="24"/>
        <v>9.3029349197192562E-3</v>
      </c>
      <c r="P150" s="1">
        <f t="shared" ca="1" si="25"/>
        <v>3.5076519301737941E-2</v>
      </c>
      <c r="Q150" s="81">
        <f t="shared" si="26"/>
        <v>30628.741999999998</v>
      </c>
      <c r="R150" s="1">
        <f t="shared" si="17"/>
        <v>4.7479999993811361E-3</v>
      </c>
    </row>
    <row r="151" spans="1:18" x14ac:dyDescent="0.2">
      <c r="A151" s="1" t="s">
        <v>102</v>
      </c>
      <c r="C151" s="28">
        <v>45649.38</v>
      </c>
      <c r="D151" s="28"/>
      <c r="E151" s="1">
        <f t="shared" si="22"/>
        <v>16477.004001132762</v>
      </c>
      <c r="F151" s="1">
        <f t="shared" si="23"/>
        <v>16477</v>
      </c>
      <c r="G151" s="1">
        <f t="shared" si="20"/>
        <v>2.8539999984786846E-3</v>
      </c>
      <c r="I151" s="1">
        <f t="shared" si="21"/>
        <v>2.8539999984786846E-3</v>
      </c>
      <c r="O151" s="1">
        <f t="shared" ca="1" si="24"/>
        <v>9.301115536384413E-3</v>
      </c>
      <c r="P151" s="1">
        <f t="shared" ca="1" si="25"/>
        <v>3.5070523790645937E-2</v>
      </c>
      <c r="Q151" s="81">
        <f t="shared" si="26"/>
        <v>30630.879999999997</v>
      </c>
      <c r="R151" s="1">
        <f t="shared" si="17"/>
        <v>2.8539999984786846E-3</v>
      </c>
    </row>
    <row r="152" spans="1:18" x14ac:dyDescent="0.2">
      <c r="A152" s="1" t="s">
        <v>103</v>
      </c>
      <c r="C152" s="28">
        <v>45890.47</v>
      </c>
      <c r="D152" s="28"/>
      <c r="E152" s="1">
        <f t="shared" si="22"/>
        <v>16814.997378374817</v>
      </c>
      <c r="F152" s="1">
        <f t="shared" si="23"/>
        <v>16815</v>
      </c>
      <c r="G152" s="1">
        <f t="shared" si="20"/>
        <v>-1.870000000053551E-3</v>
      </c>
      <c r="I152" s="1">
        <f t="shared" si="21"/>
        <v>-1.870000000053551E-3</v>
      </c>
      <c r="O152" s="1">
        <f t="shared" ca="1" si="24"/>
        <v>9.0961316806587398E-3</v>
      </c>
      <c r="P152" s="1">
        <f t="shared" ca="1" si="25"/>
        <v>3.4395029540947045E-2</v>
      </c>
      <c r="Q152" s="81">
        <f t="shared" si="26"/>
        <v>30871.97</v>
      </c>
      <c r="R152" s="1">
        <f t="shared" si="17"/>
        <v>-1.870000000053551E-3</v>
      </c>
    </row>
    <row r="153" spans="1:18" x14ac:dyDescent="0.2">
      <c r="A153" s="1" t="s">
        <v>103</v>
      </c>
      <c r="C153" s="28">
        <v>45890.476999999999</v>
      </c>
      <c r="D153" s="28"/>
      <c r="E153" s="1">
        <f t="shared" si="22"/>
        <v>16815.007191945017</v>
      </c>
      <c r="F153" s="1">
        <f t="shared" si="23"/>
        <v>16815</v>
      </c>
      <c r="G153" s="1">
        <f t="shared" si="20"/>
        <v>5.1299999977345578E-3</v>
      </c>
      <c r="I153" s="1">
        <f t="shared" si="21"/>
        <v>5.1299999977345578E-3</v>
      </c>
      <c r="O153" s="1">
        <f t="shared" ca="1" si="24"/>
        <v>9.0961316806587398E-3</v>
      </c>
      <c r="P153" s="1">
        <f t="shared" ca="1" si="25"/>
        <v>3.4395029540947045E-2</v>
      </c>
      <c r="Q153" s="81">
        <f t="shared" si="26"/>
        <v>30871.976999999999</v>
      </c>
      <c r="R153" s="1">
        <f t="shared" ref="R153:R216" si="27">G153</f>
        <v>5.1299999977345578E-3</v>
      </c>
    </row>
    <row r="154" spans="1:18" x14ac:dyDescent="0.2">
      <c r="A154" s="1" t="s">
        <v>104</v>
      </c>
      <c r="C154" s="28">
        <v>45915.436999999998</v>
      </c>
      <c r="D154" s="28"/>
      <c r="E154" s="1">
        <f t="shared" si="22"/>
        <v>16849.999579418414</v>
      </c>
      <c r="F154" s="1">
        <f t="shared" si="23"/>
        <v>16850</v>
      </c>
      <c r="G154" s="1">
        <f t="shared" si="20"/>
        <v>-3.0000000697327778E-4</v>
      </c>
      <c r="I154" s="1">
        <f t="shared" si="21"/>
        <v>-3.0000000697327778E-4</v>
      </c>
      <c r="O154" s="1">
        <f t="shared" ca="1" si="24"/>
        <v>9.0749055417522345E-3</v>
      </c>
      <c r="P154" s="1">
        <f t="shared" ca="1" si="25"/>
        <v>3.4325081911540357E-2</v>
      </c>
      <c r="Q154" s="81">
        <f t="shared" si="26"/>
        <v>30896.936999999998</v>
      </c>
      <c r="R154" s="1">
        <f t="shared" si="27"/>
        <v>-3.0000000697327778E-4</v>
      </c>
    </row>
    <row r="155" spans="1:18" x14ac:dyDescent="0.2">
      <c r="A155" s="1" t="s">
        <v>104</v>
      </c>
      <c r="C155" s="28">
        <v>45932.555999999997</v>
      </c>
      <c r="D155" s="28"/>
      <c r="E155" s="1">
        <f t="shared" si="22"/>
        <v>16873.999366323747</v>
      </c>
      <c r="F155" s="1">
        <f t="shared" si="23"/>
        <v>16874</v>
      </c>
      <c r="G155" s="1">
        <f t="shared" si="20"/>
        <v>-4.5200000749900937E-4</v>
      </c>
      <c r="I155" s="1">
        <f t="shared" si="21"/>
        <v>-4.5200000749900937E-4</v>
      </c>
      <c r="O155" s="1">
        <f t="shared" ca="1" si="24"/>
        <v>9.0603504750734892E-3</v>
      </c>
      <c r="P155" s="1">
        <f t="shared" ca="1" si="25"/>
        <v>3.4277117822804341E-2</v>
      </c>
      <c r="Q155" s="81">
        <f t="shared" si="26"/>
        <v>30914.055999999997</v>
      </c>
      <c r="R155" s="1">
        <f t="shared" si="27"/>
        <v>-4.5200000749900937E-4</v>
      </c>
    </row>
    <row r="156" spans="1:18" x14ac:dyDescent="0.2">
      <c r="A156" s="1" t="s">
        <v>103</v>
      </c>
      <c r="C156" s="28">
        <v>45940.402999999998</v>
      </c>
      <c r="D156" s="28"/>
      <c r="E156" s="1">
        <f t="shared" si="22"/>
        <v>16885.000378523418</v>
      </c>
      <c r="F156" s="1">
        <f t="shared" si="23"/>
        <v>16885</v>
      </c>
      <c r="G156" s="1">
        <f t="shared" si="20"/>
        <v>2.699999968172051E-4</v>
      </c>
      <c r="I156" s="1">
        <f t="shared" si="21"/>
        <v>2.699999968172051E-4</v>
      </c>
      <c r="O156" s="1">
        <f t="shared" ca="1" si="24"/>
        <v>9.053679402845731E-3</v>
      </c>
      <c r="P156" s="1">
        <f t="shared" ca="1" si="25"/>
        <v>3.425513428213367E-2</v>
      </c>
      <c r="Q156" s="81">
        <f t="shared" si="26"/>
        <v>30921.902999999998</v>
      </c>
      <c r="R156" s="1">
        <f t="shared" si="27"/>
        <v>2.699999968172051E-4</v>
      </c>
    </row>
    <row r="157" spans="1:18" x14ac:dyDescent="0.2">
      <c r="A157" s="1" t="s">
        <v>103</v>
      </c>
      <c r="C157" s="28">
        <v>45940.402999999998</v>
      </c>
      <c r="D157" s="28"/>
      <c r="E157" s="1">
        <f t="shared" si="22"/>
        <v>16885.000378523418</v>
      </c>
      <c r="F157" s="1">
        <f t="shared" si="23"/>
        <v>16885</v>
      </c>
      <c r="G157" s="1">
        <f t="shared" si="20"/>
        <v>2.699999968172051E-4</v>
      </c>
      <c r="I157" s="1">
        <f t="shared" si="21"/>
        <v>2.699999968172051E-4</v>
      </c>
      <c r="O157" s="1">
        <f t="shared" ca="1" si="24"/>
        <v>9.053679402845731E-3</v>
      </c>
      <c r="P157" s="1">
        <f t="shared" ca="1" si="25"/>
        <v>3.425513428213367E-2</v>
      </c>
      <c r="Q157" s="81">
        <f t="shared" si="26"/>
        <v>30921.902999999998</v>
      </c>
      <c r="R157" s="1">
        <f t="shared" si="27"/>
        <v>2.699999968172051E-4</v>
      </c>
    </row>
    <row r="158" spans="1:18" x14ac:dyDescent="0.2">
      <c r="A158" s="1" t="s">
        <v>103</v>
      </c>
      <c r="C158" s="28">
        <v>45940.404000000002</v>
      </c>
      <c r="D158" s="28"/>
      <c r="E158" s="1">
        <f t="shared" si="22"/>
        <v>16885.001780462026</v>
      </c>
      <c r="F158" s="1">
        <f t="shared" si="23"/>
        <v>16885</v>
      </c>
      <c r="G158" s="1">
        <f t="shared" si="20"/>
        <v>1.2700000006589107E-3</v>
      </c>
      <c r="I158" s="1">
        <f t="shared" si="21"/>
        <v>1.2700000006589107E-3</v>
      </c>
      <c r="O158" s="1">
        <f t="shared" ca="1" si="24"/>
        <v>9.053679402845731E-3</v>
      </c>
      <c r="P158" s="1">
        <f t="shared" ca="1" si="25"/>
        <v>3.425513428213367E-2</v>
      </c>
      <c r="Q158" s="81">
        <f t="shared" si="26"/>
        <v>30921.904000000002</v>
      </c>
      <c r="R158" s="1">
        <f t="shared" si="27"/>
        <v>1.2700000006589107E-3</v>
      </c>
    </row>
    <row r="159" spans="1:18" x14ac:dyDescent="0.2">
      <c r="A159" s="1" t="s">
        <v>103</v>
      </c>
      <c r="C159" s="28">
        <v>45940.404999999999</v>
      </c>
      <c r="D159" s="28"/>
      <c r="E159" s="1">
        <f t="shared" si="22"/>
        <v>16885.003182400618</v>
      </c>
      <c r="F159" s="1">
        <f t="shared" si="23"/>
        <v>16885</v>
      </c>
      <c r="G159" s="1">
        <f t="shared" si="20"/>
        <v>2.2699999972246587E-3</v>
      </c>
      <c r="I159" s="1">
        <f t="shared" si="21"/>
        <v>2.2699999972246587E-3</v>
      </c>
      <c r="O159" s="1">
        <f t="shared" ca="1" si="24"/>
        <v>9.053679402845731E-3</v>
      </c>
      <c r="P159" s="1">
        <f t="shared" ca="1" si="25"/>
        <v>3.425513428213367E-2</v>
      </c>
      <c r="Q159" s="81">
        <f t="shared" si="26"/>
        <v>30921.904999999999</v>
      </c>
      <c r="R159" s="1">
        <f t="shared" si="27"/>
        <v>2.2699999972246587E-3</v>
      </c>
    </row>
    <row r="160" spans="1:18" x14ac:dyDescent="0.2">
      <c r="A160" s="1" t="s">
        <v>103</v>
      </c>
      <c r="C160" s="28">
        <v>45945.402999999998</v>
      </c>
      <c r="D160" s="28"/>
      <c r="E160" s="1">
        <f t="shared" si="22"/>
        <v>16892.010071526904</v>
      </c>
      <c r="F160" s="1">
        <f t="shared" si="23"/>
        <v>16892</v>
      </c>
      <c r="G160" s="1">
        <f t="shared" ref="G160:G191" si="28">+C160-(C$7+F160*C$8)</f>
        <v>7.1839999945950694E-3</v>
      </c>
      <c r="I160" s="1">
        <f t="shared" si="21"/>
        <v>7.1839999945950694E-3</v>
      </c>
      <c r="O160" s="1">
        <f t="shared" ca="1" si="24"/>
        <v>9.0494341750644303E-3</v>
      </c>
      <c r="P160" s="1">
        <f t="shared" ca="1" si="25"/>
        <v>3.4241144756252333E-2</v>
      </c>
      <c r="Q160" s="81">
        <f t="shared" si="26"/>
        <v>30926.902999999998</v>
      </c>
      <c r="R160" s="1">
        <f t="shared" si="27"/>
        <v>7.1839999945950694E-3</v>
      </c>
    </row>
    <row r="161" spans="1:18" x14ac:dyDescent="0.2">
      <c r="A161" s="1" t="s">
        <v>105</v>
      </c>
      <c r="C161" s="28">
        <v>45972.506000000001</v>
      </c>
      <c r="D161" s="28"/>
      <c r="E161" s="1">
        <f t="shared" si="22"/>
        <v>16930.006813421598</v>
      </c>
      <c r="F161" s="1">
        <f t="shared" si="23"/>
        <v>16930</v>
      </c>
      <c r="G161" s="1">
        <f t="shared" si="28"/>
        <v>4.8600000009173527E-3</v>
      </c>
      <c r="I161" s="1">
        <f t="shared" si="21"/>
        <v>4.8600000009173527E-3</v>
      </c>
      <c r="O161" s="1">
        <f t="shared" ca="1" si="24"/>
        <v>9.0263886528230818E-3</v>
      </c>
      <c r="P161" s="1">
        <f t="shared" ca="1" si="25"/>
        <v>3.4165201615753642E-2</v>
      </c>
      <c r="Q161" s="81">
        <f t="shared" si="26"/>
        <v>30954.006000000001</v>
      </c>
      <c r="R161" s="1">
        <f t="shared" si="27"/>
        <v>4.8600000009173527E-3</v>
      </c>
    </row>
    <row r="162" spans="1:18" x14ac:dyDescent="0.2">
      <c r="A162" s="1" t="s">
        <v>105</v>
      </c>
      <c r="C162" s="28">
        <v>45995.328999999998</v>
      </c>
      <c r="D162" s="28"/>
      <c r="E162" s="1">
        <f t="shared" si="22"/>
        <v>16962.003258105302</v>
      </c>
      <c r="F162" s="1">
        <f t="shared" si="23"/>
        <v>16962</v>
      </c>
      <c r="G162" s="1">
        <f t="shared" si="28"/>
        <v>2.3239999936777167E-3</v>
      </c>
      <c r="I162" s="1">
        <f t="shared" si="21"/>
        <v>2.3239999936777167E-3</v>
      </c>
      <c r="O162" s="1">
        <f t="shared" ca="1" si="24"/>
        <v>9.0069818972514197E-3</v>
      </c>
      <c r="P162" s="1">
        <f t="shared" ca="1" si="25"/>
        <v>3.4101249497438951E-2</v>
      </c>
      <c r="Q162" s="81">
        <f t="shared" si="26"/>
        <v>30976.828999999998</v>
      </c>
      <c r="R162" s="1">
        <f t="shared" si="27"/>
        <v>2.3239999936777167E-3</v>
      </c>
    </row>
    <row r="163" spans="1:18" x14ac:dyDescent="0.2">
      <c r="A163" s="1" t="s">
        <v>106</v>
      </c>
      <c r="C163" s="28">
        <v>46258.536</v>
      </c>
      <c r="D163" s="28"/>
      <c r="E163" s="1">
        <f t="shared" si="22"/>
        <v>17331.003311378972</v>
      </c>
      <c r="F163" s="1">
        <f t="shared" si="23"/>
        <v>17331</v>
      </c>
      <c r="G163" s="1">
        <f t="shared" si="28"/>
        <v>2.3619999992661178E-3</v>
      </c>
      <c r="I163" s="1">
        <f t="shared" si="21"/>
        <v>2.3619999992661178E-3</v>
      </c>
      <c r="O163" s="1">
        <f t="shared" ca="1" si="24"/>
        <v>8.7831977470657005E-3</v>
      </c>
      <c r="P163" s="1">
        <f t="shared" ca="1" si="25"/>
        <v>3.3363801633122712E-2</v>
      </c>
      <c r="Q163" s="81">
        <f t="shared" si="26"/>
        <v>31240.036</v>
      </c>
      <c r="R163" s="1">
        <f t="shared" si="27"/>
        <v>2.3619999992661178E-3</v>
      </c>
    </row>
    <row r="164" spans="1:18" x14ac:dyDescent="0.2">
      <c r="A164" s="1" t="s">
        <v>106</v>
      </c>
      <c r="C164" s="28">
        <v>46263.531999999999</v>
      </c>
      <c r="D164" s="28"/>
      <c r="E164" s="1">
        <f t="shared" si="22"/>
        <v>17338.007396628054</v>
      </c>
      <c r="F164" s="1">
        <f t="shared" si="23"/>
        <v>17338</v>
      </c>
      <c r="G164" s="1">
        <f t="shared" si="28"/>
        <v>5.2759999962290749E-3</v>
      </c>
      <c r="I164" s="1">
        <f t="shared" si="21"/>
        <v>5.2759999962290749E-3</v>
      </c>
      <c r="O164" s="1">
        <f t="shared" ca="1" si="24"/>
        <v>8.7789525192843998E-3</v>
      </c>
      <c r="P164" s="1">
        <f t="shared" ca="1" si="25"/>
        <v>3.3349812107241368E-2</v>
      </c>
      <c r="Q164" s="81">
        <f t="shared" si="26"/>
        <v>31245.031999999999</v>
      </c>
      <c r="R164" s="1">
        <f t="shared" si="27"/>
        <v>5.2759999962290749E-3</v>
      </c>
    </row>
    <row r="165" spans="1:18" x14ac:dyDescent="0.2">
      <c r="A165" s="1" t="s">
        <v>107</v>
      </c>
      <c r="C165" s="28">
        <v>46286.356</v>
      </c>
      <c r="D165" s="28"/>
      <c r="E165" s="1">
        <f t="shared" si="22"/>
        <v>17370.005243250365</v>
      </c>
      <c r="F165" s="1">
        <f t="shared" si="23"/>
        <v>17370</v>
      </c>
      <c r="G165" s="1">
        <f t="shared" si="28"/>
        <v>3.7400000001071021E-3</v>
      </c>
      <c r="I165" s="1">
        <f t="shared" si="21"/>
        <v>3.7400000001071021E-3</v>
      </c>
      <c r="O165" s="1">
        <f t="shared" ca="1" si="24"/>
        <v>8.7595457637127377E-3</v>
      </c>
      <c r="P165" s="1">
        <f t="shared" ca="1" si="25"/>
        <v>3.3285859988926685E-2</v>
      </c>
      <c r="Q165" s="81">
        <f t="shared" si="26"/>
        <v>31267.856</v>
      </c>
      <c r="R165" s="1">
        <f t="shared" si="27"/>
        <v>3.7400000001071021E-3</v>
      </c>
    </row>
    <row r="166" spans="1:18" x14ac:dyDescent="0.2">
      <c r="A166" s="1" t="s">
        <v>107</v>
      </c>
      <c r="C166" s="28">
        <v>46298.487000000001</v>
      </c>
      <c r="D166" s="28"/>
      <c r="E166" s="1">
        <f t="shared" si="22"/>
        <v>17387.012160415423</v>
      </c>
      <c r="F166" s="1">
        <f t="shared" si="23"/>
        <v>17387</v>
      </c>
      <c r="G166" s="1">
        <f t="shared" si="28"/>
        <v>8.6739999969722703E-3</v>
      </c>
      <c r="I166" s="1">
        <f t="shared" si="21"/>
        <v>8.6739999969722703E-3</v>
      </c>
      <c r="O166" s="1">
        <f t="shared" ca="1" si="24"/>
        <v>8.7492359248152931E-3</v>
      </c>
      <c r="P166" s="1">
        <f t="shared" ca="1" si="25"/>
        <v>3.3251885426072006E-2</v>
      </c>
      <c r="Q166" s="81">
        <f t="shared" si="26"/>
        <v>31279.987000000001</v>
      </c>
      <c r="R166" s="1">
        <f t="shared" si="27"/>
        <v>8.6739999969722703E-3</v>
      </c>
    </row>
    <row r="167" spans="1:18" x14ac:dyDescent="0.2">
      <c r="A167" s="1" t="s">
        <v>107</v>
      </c>
      <c r="C167" s="28">
        <v>46328.438999999998</v>
      </c>
      <c r="D167" s="28"/>
      <c r="E167" s="1">
        <f t="shared" si="22"/>
        <v>17429.003025383496</v>
      </c>
      <c r="F167" s="1">
        <f t="shared" si="23"/>
        <v>17429</v>
      </c>
      <c r="G167" s="1">
        <f t="shared" si="28"/>
        <v>2.1579999956884421E-3</v>
      </c>
      <c r="I167" s="1">
        <f t="shared" si="21"/>
        <v>2.1579999956884421E-3</v>
      </c>
      <c r="O167" s="1">
        <f t="shared" ca="1" si="24"/>
        <v>8.7237645581274871E-3</v>
      </c>
      <c r="P167" s="1">
        <f t="shared" ca="1" si="25"/>
        <v>3.3167948270783981E-2</v>
      </c>
      <c r="Q167" s="81">
        <f t="shared" si="26"/>
        <v>31309.938999999998</v>
      </c>
      <c r="R167" s="1">
        <f t="shared" si="27"/>
        <v>2.1579999956884421E-3</v>
      </c>
    </row>
    <row r="168" spans="1:18" x14ac:dyDescent="0.2">
      <c r="A168" s="1" t="s">
        <v>103</v>
      </c>
      <c r="C168" s="28">
        <v>46358.396999999997</v>
      </c>
      <c r="D168" s="28"/>
      <c r="E168" s="1">
        <f t="shared" si="22"/>
        <v>17471.002301983175</v>
      </c>
      <c r="F168" s="1">
        <f t="shared" si="23"/>
        <v>17471</v>
      </c>
      <c r="G168" s="1">
        <f t="shared" si="28"/>
        <v>1.6419999956269749E-3</v>
      </c>
      <c r="I168" s="1">
        <f t="shared" si="21"/>
        <v>1.6419999956269749E-3</v>
      </c>
      <c r="O168" s="1">
        <f t="shared" ca="1" si="24"/>
        <v>8.6982931914396811E-3</v>
      </c>
      <c r="P168" s="1">
        <f t="shared" ca="1" si="25"/>
        <v>3.308401111549595E-2</v>
      </c>
      <c r="Q168" s="81">
        <f t="shared" si="26"/>
        <v>31339.896999999997</v>
      </c>
      <c r="R168" s="1">
        <f t="shared" si="27"/>
        <v>1.6419999956269749E-3</v>
      </c>
    </row>
    <row r="169" spans="1:18" x14ac:dyDescent="0.2">
      <c r="A169" s="1" t="s">
        <v>103</v>
      </c>
      <c r="C169" s="28">
        <v>46358.402999999998</v>
      </c>
      <c r="D169" s="28"/>
      <c r="E169" s="1">
        <f t="shared" si="22"/>
        <v>17471.010713614782</v>
      </c>
      <c r="F169" s="1">
        <f t="shared" si="23"/>
        <v>17471</v>
      </c>
      <c r="G169" s="1">
        <f t="shared" si="28"/>
        <v>7.6419999968493357E-3</v>
      </c>
      <c r="I169" s="1">
        <f t="shared" ref="I169:I178" si="29">G169</f>
        <v>7.6419999968493357E-3</v>
      </c>
      <c r="O169" s="1">
        <f t="shared" ca="1" si="24"/>
        <v>8.6982931914396811E-3</v>
      </c>
      <c r="P169" s="1">
        <f t="shared" ca="1" si="25"/>
        <v>3.308401111549595E-2</v>
      </c>
      <c r="Q169" s="81">
        <f t="shared" si="26"/>
        <v>31339.902999999998</v>
      </c>
      <c r="R169" s="1">
        <f t="shared" si="27"/>
        <v>7.6419999968493357E-3</v>
      </c>
    </row>
    <row r="170" spans="1:18" x14ac:dyDescent="0.2">
      <c r="A170" s="1" t="s">
        <v>108</v>
      </c>
      <c r="C170" s="28">
        <v>46381.226000000002</v>
      </c>
      <c r="D170" s="28"/>
      <c r="E170" s="1">
        <f t="shared" si="22"/>
        <v>17503.007158298497</v>
      </c>
      <c r="F170" s="1">
        <f t="shared" si="23"/>
        <v>17503</v>
      </c>
      <c r="G170" s="1">
        <f t="shared" si="28"/>
        <v>5.1060000041616149E-3</v>
      </c>
      <c r="I170" s="1">
        <f t="shared" si="29"/>
        <v>5.1060000041616149E-3</v>
      </c>
      <c r="O170" s="1">
        <f t="shared" ca="1" si="24"/>
        <v>8.6788864358680207E-3</v>
      </c>
      <c r="P170" s="1">
        <f t="shared" ca="1" si="25"/>
        <v>3.3020058997181266E-2</v>
      </c>
      <c r="Q170" s="81">
        <f t="shared" si="26"/>
        <v>31362.726000000002</v>
      </c>
      <c r="R170" s="1">
        <f t="shared" si="27"/>
        <v>5.1060000041616149E-3</v>
      </c>
    </row>
    <row r="171" spans="1:18" x14ac:dyDescent="0.2">
      <c r="A171" s="25" t="s">
        <v>109</v>
      </c>
      <c r="B171" s="26" t="s">
        <v>47</v>
      </c>
      <c r="C171" s="27">
        <v>46669.394</v>
      </c>
      <c r="D171" s="28"/>
      <c r="E171" s="1">
        <f t="shared" si="22"/>
        <v>17907.001000984161</v>
      </c>
      <c r="F171" s="1">
        <f t="shared" si="23"/>
        <v>17907</v>
      </c>
      <c r="G171" s="1">
        <f t="shared" si="28"/>
        <v>7.1399999433197081E-4</v>
      </c>
      <c r="I171" s="1">
        <f t="shared" si="29"/>
        <v>7.1399999433197081E-4</v>
      </c>
      <c r="O171" s="1">
        <f t="shared" ca="1" si="24"/>
        <v>8.4338761467757945E-3</v>
      </c>
      <c r="P171" s="1">
        <f t="shared" ca="1" si="25"/>
        <v>3.2212663503458333E-2</v>
      </c>
      <c r="Q171" s="81">
        <f t="shared" si="26"/>
        <v>31650.894</v>
      </c>
      <c r="R171" s="1">
        <f t="shared" si="27"/>
        <v>7.1399999433197081E-4</v>
      </c>
    </row>
    <row r="172" spans="1:18" x14ac:dyDescent="0.2">
      <c r="A172" s="25" t="s">
        <v>109</v>
      </c>
      <c r="B172" s="26" t="s">
        <v>47</v>
      </c>
      <c r="C172" s="27">
        <v>46669.396999999997</v>
      </c>
      <c r="D172" s="28"/>
      <c r="E172" s="1">
        <f t="shared" si="22"/>
        <v>17907.005206799957</v>
      </c>
      <c r="F172" s="1">
        <f t="shared" si="23"/>
        <v>17907</v>
      </c>
      <c r="G172" s="1">
        <f t="shared" si="28"/>
        <v>3.7139999913051724E-3</v>
      </c>
      <c r="I172" s="1">
        <f t="shared" si="29"/>
        <v>3.7139999913051724E-3</v>
      </c>
      <c r="O172" s="1">
        <f t="shared" ca="1" si="24"/>
        <v>8.4338761467757945E-3</v>
      </c>
      <c r="P172" s="1">
        <f t="shared" ca="1" si="25"/>
        <v>3.2212663503458333E-2</v>
      </c>
      <c r="Q172" s="81">
        <f t="shared" si="26"/>
        <v>31650.896999999997</v>
      </c>
      <c r="R172" s="1">
        <f t="shared" si="27"/>
        <v>3.7139999913051724E-3</v>
      </c>
    </row>
    <row r="173" spans="1:18" x14ac:dyDescent="0.2">
      <c r="A173" s="25" t="s">
        <v>109</v>
      </c>
      <c r="B173" s="26" t="s">
        <v>47</v>
      </c>
      <c r="C173" s="27">
        <v>46669.409</v>
      </c>
      <c r="D173" s="28"/>
      <c r="E173" s="1">
        <f t="shared" si="22"/>
        <v>17907.02203006317</v>
      </c>
      <c r="F173" s="1">
        <f t="shared" si="23"/>
        <v>17907</v>
      </c>
      <c r="G173" s="1">
        <f t="shared" si="28"/>
        <v>1.5713999993749894E-2</v>
      </c>
      <c r="I173" s="1">
        <f t="shared" si="29"/>
        <v>1.5713999993749894E-2</v>
      </c>
      <c r="O173" s="1">
        <f t="shared" ca="1" si="24"/>
        <v>8.4338761467757945E-3</v>
      </c>
      <c r="P173" s="1">
        <f t="shared" ca="1" si="25"/>
        <v>3.2212663503458333E-2</v>
      </c>
      <c r="Q173" s="81">
        <f t="shared" si="26"/>
        <v>31650.909</v>
      </c>
      <c r="R173" s="1">
        <f t="shared" si="27"/>
        <v>1.5713999993749894E-2</v>
      </c>
    </row>
    <row r="174" spans="1:18" x14ac:dyDescent="0.2">
      <c r="A174" s="25" t="s">
        <v>109</v>
      </c>
      <c r="B174" s="26" t="s">
        <v>47</v>
      </c>
      <c r="C174" s="27">
        <v>46714.332999999999</v>
      </c>
      <c r="D174" s="28"/>
      <c r="E174" s="1">
        <f t="shared" si="22"/>
        <v>17970.00271976088</v>
      </c>
      <c r="F174" s="1">
        <f t="shared" si="23"/>
        <v>17970</v>
      </c>
      <c r="G174" s="1">
        <f t="shared" si="28"/>
        <v>1.9399999946472235E-3</v>
      </c>
      <c r="I174" s="1">
        <f t="shared" si="29"/>
        <v>1.9399999946472235E-3</v>
      </c>
      <c r="O174" s="1">
        <f t="shared" ca="1" si="24"/>
        <v>8.3956690967440864E-3</v>
      </c>
      <c r="P174" s="1">
        <f t="shared" ca="1" si="25"/>
        <v>3.2086757770526289E-2</v>
      </c>
      <c r="Q174" s="81">
        <f t="shared" si="26"/>
        <v>31695.832999999999</v>
      </c>
      <c r="R174" s="1">
        <f t="shared" si="27"/>
        <v>1.9399999946472235E-3</v>
      </c>
    </row>
    <row r="175" spans="1:18" x14ac:dyDescent="0.2">
      <c r="A175" s="1" t="s">
        <v>110</v>
      </c>
      <c r="C175" s="28">
        <v>46764.271000000001</v>
      </c>
      <c r="D175" s="28"/>
      <c r="E175" s="1">
        <f t="shared" si="22"/>
        <v>18040.012729602495</v>
      </c>
      <c r="F175" s="1">
        <f t="shared" si="23"/>
        <v>18040</v>
      </c>
      <c r="G175" s="1">
        <f t="shared" si="28"/>
        <v>9.0799999961745925E-3</v>
      </c>
      <c r="I175" s="1">
        <f t="shared" si="29"/>
        <v>9.0799999961745925E-3</v>
      </c>
      <c r="O175" s="1">
        <f t="shared" ca="1" si="24"/>
        <v>8.3532168189310776E-3</v>
      </c>
      <c r="P175" s="1">
        <f t="shared" ca="1" si="25"/>
        <v>3.1946862511712908E-2</v>
      </c>
      <c r="Q175" s="81">
        <f t="shared" si="26"/>
        <v>31745.771000000001</v>
      </c>
      <c r="R175" s="1">
        <f t="shared" si="27"/>
        <v>9.0799999961745925E-3</v>
      </c>
    </row>
    <row r="176" spans="1:18" x14ac:dyDescent="0.2">
      <c r="A176" s="1" t="s">
        <v>111</v>
      </c>
      <c r="C176" s="28">
        <v>46997.512999999999</v>
      </c>
      <c r="D176" s="28"/>
      <c r="E176" s="1">
        <f t="shared" si="22"/>
        <v>18367.003692706272</v>
      </c>
      <c r="F176" s="1">
        <f t="shared" si="23"/>
        <v>18367</v>
      </c>
      <c r="G176" s="1">
        <f t="shared" si="28"/>
        <v>2.6339999967603944E-3</v>
      </c>
      <c r="I176" s="1">
        <f t="shared" si="29"/>
        <v>2.6339999967603944E-3</v>
      </c>
      <c r="O176" s="1">
        <f t="shared" ca="1" si="24"/>
        <v>8.1549040354331626E-3</v>
      </c>
      <c r="P176" s="1">
        <f t="shared" ca="1" si="25"/>
        <v>3.1293351802684694E-2</v>
      </c>
      <c r="Q176" s="81">
        <f t="shared" si="26"/>
        <v>31979.012999999999</v>
      </c>
      <c r="R176" s="1">
        <f t="shared" si="27"/>
        <v>2.6339999967603944E-3</v>
      </c>
    </row>
    <row r="177" spans="1:21" x14ac:dyDescent="0.2">
      <c r="A177" s="1" t="s">
        <v>112</v>
      </c>
      <c r="C177" s="28">
        <v>47030.324000000001</v>
      </c>
      <c r="D177" s="28"/>
      <c r="E177" s="1">
        <f t="shared" si="22"/>
        <v>18413.002700133744</v>
      </c>
      <c r="F177" s="1">
        <f t="shared" si="23"/>
        <v>18413</v>
      </c>
      <c r="G177" s="1">
        <f t="shared" si="28"/>
        <v>1.9259999971836805E-3</v>
      </c>
      <c r="I177" s="1">
        <f t="shared" si="29"/>
        <v>1.9259999971836805E-3</v>
      </c>
      <c r="O177" s="1">
        <f t="shared" ca="1" si="24"/>
        <v>8.1270068242988991E-3</v>
      </c>
      <c r="P177" s="1">
        <f t="shared" ca="1" si="25"/>
        <v>3.1201420632607335E-2</v>
      </c>
      <c r="Q177" s="81">
        <f t="shared" si="26"/>
        <v>32011.824000000001</v>
      </c>
      <c r="R177" s="1">
        <f t="shared" si="27"/>
        <v>1.9259999971836805E-3</v>
      </c>
    </row>
    <row r="178" spans="1:21" x14ac:dyDescent="0.2">
      <c r="A178" s="1" t="s">
        <v>112</v>
      </c>
      <c r="C178" s="28">
        <v>47037.462</v>
      </c>
      <c r="D178" s="28"/>
      <c r="E178" s="1">
        <f t="shared" si="22"/>
        <v>18423.009737865519</v>
      </c>
      <c r="F178" s="1">
        <f t="shared" si="23"/>
        <v>18423</v>
      </c>
      <c r="G178" s="1">
        <f t="shared" si="28"/>
        <v>6.9459999940590933E-3</v>
      </c>
      <c r="I178" s="1">
        <f t="shared" si="29"/>
        <v>6.9459999940590933E-3</v>
      </c>
      <c r="O178" s="1">
        <f t="shared" ca="1" si="24"/>
        <v>8.1209422131827552E-3</v>
      </c>
      <c r="P178" s="1">
        <f t="shared" ca="1" si="25"/>
        <v>3.1181435595633994E-2</v>
      </c>
      <c r="Q178" s="81">
        <f t="shared" si="26"/>
        <v>32018.962</v>
      </c>
      <c r="R178" s="1">
        <f t="shared" si="27"/>
        <v>6.9459999940590933E-3</v>
      </c>
    </row>
    <row r="179" spans="1:21" x14ac:dyDescent="0.2">
      <c r="A179" s="1" t="s">
        <v>113</v>
      </c>
      <c r="C179" s="28">
        <v>47052.464999999997</v>
      </c>
      <c r="D179" s="28"/>
      <c r="E179" s="1">
        <f t="shared" si="22"/>
        <v>18444.043022691771</v>
      </c>
      <c r="F179" s="1">
        <f t="shared" si="23"/>
        <v>18444</v>
      </c>
      <c r="O179" s="1">
        <f t="shared" ca="1" si="24"/>
        <v>8.1082065298388514E-3</v>
      </c>
      <c r="P179" s="1">
        <f t="shared" ca="1" si="25"/>
        <v>3.1139467017989982E-2</v>
      </c>
      <c r="Q179" s="81">
        <f t="shared" si="26"/>
        <v>32033.964999999997</v>
      </c>
      <c r="R179" s="1">
        <f t="shared" si="27"/>
        <v>0</v>
      </c>
      <c r="U179" s="1">
        <f>+C179-(C$7+F179*C$8)</f>
        <v>3.0687999998917803E-2</v>
      </c>
    </row>
    <row r="180" spans="1:21" x14ac:dyDescent="0.2">
      <c r="A180" s="1" t="s">
        <v>113</v>
      </c>
      <c r="C180" s="28">
        <v>47057.445</v>
      </c>
      <c r="D180" s="28"/>
      <c r="E180" s="1">
        <f t="shared" si="22"/>
        <v>18451.024676923247</v>
      </c>
      <c r="F180" s="1">
        <f t="shared" si="23"/>
        <v>18451</v>
      </c>
      <c r="G180" s="1">
        <f t="shared" ref="G180:G211" si="30">+C180-(C$7+F180*C$8)</f>
        <v>1.7601999999897089E-2</v>
      </c>
      <c r="I180" s="1">
        <f t="shared" ref="I180:I211" si="31">G180</f>
        <v>1.7601999999897089E-2</v>
      </c>
      <c r="O180" s="1">
        <f t="shared" ca="1" si="24"/>
        <v>8.1039613020575507E-3</v>
      </c>
      <c r="P180" s="1">
        <f t="shared" ca="1" si="25"/>
        <v>3.1125477492108637E-2</v>
      </c>
      <c r="Q180" s="81">
        <f t="shared" si="26"/>
        <v>32038.945</v>
      </c>
      <c r="R180" s="1">
        <f t="shared" si="27"/>
        <v>1.7601999999897089E-2</v>
      </c>
    </row>
    <row r="181" spans="1:21" x14ac:dyDescent="0.2">
      <c r="A181" s="1" t="s">
        <v>113</v>
      </c>
      <c r="C181" s="28">
        <v>47067.419000000002</v>
      </c>
      <c r="D181" s="28"/>
      <c r="E181" s="1">
        <f t="shared" si="22"/>
        <v>18465.007612526602</v>
      </c>
      <c r="F181" s="1">
        <f t="shared" si="23"/>
        <v>18465</v>
      </c>
      <c r="G181" s="1">
        <f t="shared" si="30"/>
        <v>5.429999997431878E-3</v>
      </c>
      <c r="I181" s="1">
        <f t="shared" si="31"/>
        <v>5.429999997431878E-3</v>
      </c>
      <c r="O181" s="1">
        <f t="shared" ca="1" si="24"/>
        <v>8.0954708464949492E-3</v>
      </c>
      <c r="P181" s="1">
        <f t="shared" ca="1" si="25"/>
        <v>3.1097498440345962E-2</v>
      </c>
      <c r="Q181" s="81">
        <f t="shared" si="26"/>
        <v>32048.919000000002</v>
      </c>
      <c r="R181" s="1">
        <f t="shared" si="27"/>
        <v>5.429999997431878E-3</v>
      </c>
    </row>
    <row r="182" spans="1:21" x14ac:dyDescent="0.2">
      <c r="A182" s="1" t="s">
        <v>113</v>
      </c>
      <c r="C182" s="28">
        <v>47070.273000000001</v>
      </c>
      <c r="D182" s="28"/>
      <c r="E182" s="1">
        <f t="shared" si="22"/>
        <v>18469.008745292991</v>
      </c>
      <c r="F182" s="1">
        <f t="shared" si="23"/>
        <v>18469</v>
      </c>
      <c r="G182" s="1">
        <f t="shared" si="30"/>
        <v>6.238000001758337E-3</v>
      </c>
      <c r="I182" s="1">
        <f t="shared" si="31"/>
        <v>6.238000001758337E-3</v>
      </c>
      <c r="O182" s="1">
        <f t="shared" ca="1" si="24"/>
        <v>8.0930450020484917E-3</v>
      </c>
      <c r="P182" s="1">
        <f t="shared" ca="1" si="25"/>
        <v>3.1089504425556629E-2</v>
      </c>
      <c r="Q182" s="81">
        <f t="shared" si="26"/>
        <v>32051.773000000001</v>
      </c>
      <c r="R182" s="1">
        <f t="shared" si="27"/>
        <v>6.238000001758337E-3</v>
      </c>
    </row>
    <row r="183" spans="1:21" x14ac:dyDescent="0.2">
      <c r="A183" s="1" t="s">
        <v>114</v>
      </c>
      <c r="C183" s="28">
        <v>47353.453999999998</v>
      </c>
      <c r="D183" s="28"/>
      <c r="E183" s="1">
        <f t="shared" si="22"/>
        <v>18866.011120176976</v>
      </c>
      <c r="F183" s="1">
        <f t="shared" si="23"/>
        <v>18866</v>
      </c>
      <c r="G183" s="1">
        <f t="shared" si="30"/>
        <v>7.9319999931612983E-3</v>
      </c>
      <c r="I183" s="1">
        <f t="shared" si="31"/>
        <v>7.9319999931612983E-3</v>
      </c>
      <c r="O183" s="1">
        <f t="shared" ca="1" si="24"/>
        <v>7.8522799407375679E-3</v>
      </c>
      <c r="P183" s="1">
        <f t="shared" ca="1" si="25"/>
        <v>3.0296098457715033E-2</v>
      </c>
      <c r="Q183" s="81">
        <f t="shared" si="26"/>
        <v>32334.953999999998</v>
      </c>
      <c r="R183" s="1">
        <f t="shared" si="27"/>
        <v>7.9319999931612983E-3</v>
      </c>
    </row>
    <row r="184" spans="1:21" x14ac:dyDescent="0.2">
      <c r="A184" s="1" t="s">
        <v>114</v>
      </c>
      <c r="C184" s="28">
        <v>47378.421999999999</v>
      </c>
      <c r="D184" s="28"/>
      <c r="E184" s="1">
        <f t="shared" si="22"/>
        <v>18901.01472315918</v>
      </c>
      <c r="F184" s="1">
        <f t="shared" si="23"/>
        <v>18901</v>
      </c>
      <c r="G184" s="1">
        <f t="shared" si="30"/>
        <v>1.0501999997359235E-2</v>
      </c>
      <c r="I184" s="1">
        <f t="shared" si="31"/>
        <v>1.0501999997359235E-2</v>
      </c>
      <c r="O184" s="1">
        <f t="shared" ca="1" si="24"/>
        <v>7.8310538018310626E-3</v>
      </c>
      <c r="P184" s="1">
        <f t="shared" ca="1" si="25"/>
        <v>3.0226150828308346E-2</v>
      </c>
      <c r="Q184" s="81">
        <f t="shared" si="26"/>
        <v>32359.921999999999</v>
      </c>
      <c r="R184" s="1">
        <f t="shared" si="27"/>
        <v>1.0501999997359235E-2</v>
      </c>
    </row>
    <row r="185" spans="1:21" x14ac:dyDescent="0.2">
      <c r="A185" s="1" t="s">
        <v>114</v>
      </c>
      <c r="C185" s="28">
        <v>47380.546000000002</v>
      </c>
      <c r="D185" s="28"/>
      <c r="E185" s="1">
        <f t="shared" si="22"/>
        <v>18903.992440747064</v>
      </c>
      <c r="F185" s="1">
        <f t="shared" si="23"/>
        <v>18904</v>
      </c>
      <c r="G185" s="1">
        <f t="shared" si="30"/>
        <v>-5.3919999991194345E-3</v>
      </c>
      <c r="I185" s="1">
        <f t="shared" si="31"/>
        <v>-5.3919999991194345E-3</v>
      </c>
      <c r="O185" s="1">
        <f t="shared" ca="1" si="24"/>
        <v>7.8292344184962195E-3</v>
      </c>
      <c r="P185" s="1">
        <f t="shared" ca="1" si="25"/>
        <v>3.0220155317216342E-2</v>
      </c>
      <c r="Q185" s="81">
        <f t="shared" si="26"/>
        <v>32362.046000000002</v>
      </c>
      <c r="R185" s="1">
        <f t="shared" si="27"/>
        <v>-5.3919999991194345E-3</v>
      </c>
    </row>
    <row r="186" spans="1:21" x14ac:dyDescent="0.2">
      <c r="A186" s="25" t="s">
        <v>115</v>
      </c>
      <c r="B186" s="26" t="s">
        <v>47</v>
      </c>
      <c r="C186" s="27">
        <v>47380.548999999999</v>
      </c>
      <c r="D186" s="28"/>
      <c r="E186" s="1">
        <f t="shared" si="22"/>
        <v>18903.996646562864</v>
      </c>
      <c r="F186" s="1">
        <f t="shared" si="23"/>
        <v>18904</v>
      </c>
      <c r="G186" s="1">
        <f t="shared" si="30"/>
        <v>-2.3920000021462329E-3</v>
      </c>
      <c r="I186" s="1">
        <f t="shared" si="31"/>
        <v>-2.3920000021462329E-3</v>
      </c>
      <c r="O186" s="1">
        <f t="shared" ca="1" si="24"/>
        <v>7.8292344184962195E-3</v>
      </c>
      <c r="P186" s="1">
        <f t="shared" ca="1" si="25"/>
        <v>3.0220155317216342E-2</v>
      </c>
      <c r="Q186" s="81">
        <f t="shared" si="26"/>
        <v>32362.048999999999</v>
      </c>
      <c r="R186" s="1">
        <f t="shared" si="27"/>
        <v>-2.3920000021462329E-3</v>
      </c>
    </row>
    <row r="187" spans="1:21" x14ac:dyDescent="0.2">
      <c r="A187" s="1" t="s">
        <v>114</v>
      </c>
      <c r="C187" s="28">
        <v>47383.406999999999</v>
      </c>
      <c r="D187" s="28"/>
      <c r="E187" s="1">
        <f t="shared" si="22"/>
        <v>18908.003387083656</v>
      </c>
      <c r="F187" s="1">
        <f t="shared" si="23"/>
        <v>18908</v>
      </c>
      <c r="G187" s="1">
        <f t="shared" si="30"/>
        <v>2.4159999957191758E-3</v>
      </c>
      <c r="I187" s="1">
        <f t="shared" si="31"/>
        <v>2.4159999957191758E-3</v>
      </c>
      <c r="O187" s="1">
        <f t="shared" ca="1" si="24"/>
        <v>7.8268085740497619E-3</v>
      </c>
      <c r="P187" s="1">
        <f t="shared" ca="1" si="25"/>
        <v>3.0212161302427008E-2</v>
      </c>
      <c r="Q187" s="81">
        <f t="shared" si="26"/>
        <v>32364.906999999999</v>
      </c>
      <c r="R187" s="1">
        <f t="shared" si="27"/>
        <v>2.4159999957191758E-3</v>
      </c>
    </row>
    <row r="188" spans="1:21" x14ac:dyDescent="0.2">
      <c r="A188" s="25" t="s">
        <v>115</v>
      </c>
      <c r="B188" s="26" t="s">
        <v>47</v>
      </c>
      <c r="C188" s="27">
        <v>47388.392</v>
      </c>
      <c r="D188" s="28"/>
      <c r="E188" s="1">
        <f t="shared" si="22"/>
        <v>18914.992051008132</v>
      </c>
      <c r="F188" s="1">
        <f t="shared" si="23"/>
        <v>18915</v>
      </c>
      <c r="G188" s="1">
        <f t="shared" si="30"/>
        <v>-5.6700000059208833E-3</v>
      </c>
      <c r="I188" s="1">
        <f t="shared" si="31"/>
        <v>-5.6700000059208833E-3</v>
      </c>
      <c r="O188" s="1">
        <f t="shared" ca="1" si="24"/>
        <v>7.8225633462684612E-3</v>
      </c>
      <c r="P188" s="1">
        <f t="shared" ca="1" si="25"/>
        <v>3.0198171776545671E-2</v>
      </c>
      <c r="Q188" s="81">
        <f t="shared" si="26"/>
        <v>32369.892</v>
      </c>
      <c r="R188" s="1">
        <f t="shared" si="27"/>
        <v>-5.6700000059208833E-3</v>
      </c>
    </row>
    <row r="189" spans="1:21" x14ac:dyDescent="0.2">
      <c r="A189" s="1" t="s">
        <v>116</v>
      </c>
      <c r="C189" s="28">
        <v>47468.298999999999</v>
      </c>
      <c r="D189" s="28"/>
      <c r="E189" s="1">
        <f t="shared" si="22"/>
        <v>19027.016758774029</v>
      </c>
      <c r="F189" s="1">
        <f t="shared" si="23"/>
        <v>19027</v>
      </c>
      <c r="G189" s="1">
        <f t="shared" si="30"/>
        <v>1.1954000001423992E-2</v>
      </c>
      <c r="I189" s="1">
        <f t="shared" si="31"/>
        <v>1.1954000001423992E-2</v>
      </c>
      <c r="O189" s="1">
        <f t="shared" ca="1" si="24"/>
        <v>7.7546397017676464E-3</v>
      </c>
      <c r="P189" s="1">
        <f t="shared" ca="1" si="25"/>
        <v>2.9974339362444265E-2</v>
      </c>
      <c r="Q189" s="81">
        <f t="shared" si="26"/>
        <v>32449.798999999999</v>
      </c>
      <c r="R189" s="1">
        <f t="shared" si="27"/>
        <v>1.1954000001423992E-2</v>
      </c>
    </row>
    <row r="190" spans="1:21" x14ac:dyDescent="0.2">
      <c r="A190" s="1" t="s">
        <v>116</v>
      </c>
      <c r="C190" s="28">
        <v>47483.273999999998</v>
      </c>
      <c r="D190" s="28"/>
      <c r="E190" s="1">
        <f t="shared" si="22"/>
        <v>19048.010789319465</v>
      </c>
      <c r="F190" s="1">
        <f t="shared" si="23"/>
        <v>19048</v>
      </c>
      <c r="G190" s="1">
        <f t="shared" si="30"/>
        <v>7.6959999933023937E-3</v>
      </c>
      <c r="I190" s="1">
        <f t="shared" si="31"/>
        <v>7.6959999933023937E-3</v>
      </c>
      <c r="O190" s="1">
        <f t="shared" ca="1" si="24"/>
        <v>7.7419040184237425E-3</v>
      </c>
      <c r="P190" s="1">
        <f t="shared" ca="1" si="25"/>
        <v>2.9932370784800245E-2</v>
      </c>
      <c r="Q190" s="81">
        <f t="shared" si="26"/>
        <v>32464.773999999998</v>
      </c>
      <c r="R190" s="1">
        <f t="shared" si="27"/>
        <v>7.6959999933023937E-3</v>
      </c>
    </row>
    <row r="191" spans="1:21" x14ac:dyDescent="0.2">
      <c r="A191" s="1" t="s">
        <v>116</v>
      </c>
      <c r="C191" s="28">
        <v>47488.250999999997</v>
      </c>
      <c r="D191" s="28"/>
      <c r="E191" s="1">
        <f t="shared" si="22"/>
        <v>19054.988237735131</v>
      </c>
      <c r="F191" s="1">
        <f t="shared" si="23"/>
        <v>19055</v>
      </c>
      <c r="G191" s="1">
        <f t="shared" si="30"/>
        <v>-8.3900000026915222E-3</v>
      </c>
      <c r="I191" s="1">
        <f t="shared" si="31"/>
        <v>-8.3900000026915222E-3</v>
      </c>
      <c r="O191" s="1">
        <f t="shared" ca="1" si="24"/>
        <v>7.7376587906424418E-3</v>
      </c>
      <c r="P191" s="1">
        <f t="shared" ca="1" si="25"/>
        <v>2.9918381258918908E-2</v>
      </c>
      <c r="Q191" s="81">
        <f t="shared" si="26"/>
        <v>32469.750999999997</v>
      </c>
      <c r="R191" s="1">
        <f t="shared" si="27"/>
        <v>-8.3900000026915222E-3</v>
      </c>
    </row>
    <row r="192" spans="1:21" x14ac:dyDescent="0.2">
      <c r="A192" s="1" t="s">
        <v>117</v>
      </c>
      <c r="C192" s="28">
        <v>47736.491000000002</v>
      </c>
      <c r="D192" s="28"/>
      <c r="E192" s="1">
        <f t="shared" si="22"/>
        <v>19403.005475972175</v>
      </c>
      <c r="F192" s="1">
        <f t="shared" si="23"/>
        <v>19403</v>
      </c>
      <c r="G192" s="1">
        <f t="shared" si="30"/>
        <v>3.9059999980963767E-3</v>
      </c>
      <c r="I192" s="1">
        <f t="shared" si="31"/>
        <v>3.9059999980963767E-3</v>
      </c>
      <c r="O192" s="1">
        <f t="shared" ca="1" si="24"/>
        <v>7.5266103238006248E-3</v>
      </c>
      <c r="P192" s="1">
        <f t="shared" ca="1" si="25"/>
        <v>2.9222901972246682E-2</v>
      </c>
      <c r="Q192" s="81">
        <f t="shared" si="26"/>
        <v>32717.991000000002</v>
      </c>
      <c r="R192" s="1">
        <f t="shared" si="27"/>
        <v>3.9059999980963767E-3</v>
      </c>
    </row>
    <row r="193" spans="1:18" x14ac:dyDescent="0.2">
      <c r="A193" s="1" t="s">
        <v>118</v>
      </c>
      <c r="C193" s="28">
        <v>48087.442999999999</v>
      </c>
      <c r="D193" s="28"/>
      <c r="E193" s="1">
        <f t="shared" si="22"/>
        <v>19895.018631764</v>
      </c>
      <c r="F193" s="1">
        <f t="shared" si="23"/>
        <v>19895</v>
      </c>
      <c r="G193" s="1">
        <f t="shared" si="30"/>
        <v>1.3289999995322432E-2</v>
      </c>
      <c r="I193" s="1">
        <f t="shared" si="31"/>
        <v>1.3289999995322432E-2</v>
      </c>
      <c r="O193" s="1">
        <f t="shared" ca="1" si="24"/>
        <v>7.2282314568863307E-3</v>
      </c>
      <c r="P193" s="1">
        <f t="shared" ca="1" si="25"/>
        <v>2.8239638153158358E-2</v>
      </c>
      <c r="Q193" s="81">
        <f t="shared" si="26"/>
        <v>33068.942999999999</v>
      </c>
      <c r="R193" s="1">
        <f t="shared" si="27"/>
        <v>1.3289999995322432E-2</v>
      </c>
    </row>
    <row r="194" spans="1:18" x14ac:dyDescent="0.2">
      <c r="A194" s="1" t="s">
        <v>118</v>
      </c>
      <c r="C194" s="28">
        <v>48092.43</v>
      </c>
      <c r="D194" s="28"/>
      <c r="E194" s="1">
        <f t="shared" si="22"/>
        <v>19902.010099565679</v>
      </c>
      <c r="F194" s="1">
        <f t="shared" si="23"/>
        <v>19902</v>
      </c>
      <c r="G194" s="1">
        <f t="shared" si="30"/>
        <v>7.2040000013657846E-3</v>
      </c>
      <c r="I194" s="1">
        <f t="shared" si="31"/>
        <v>7.2040000013657846E-3</v>
      </c>
      <c r="O194" s="1">
        <f t="shared" ca="1" si="24"/>
        <v>7.22398622910503E-3</v>
      </c>
      <c r="P194" s="1">
        <f t="shared" ca="1" si="25"/>
        <v>2.8225648627277021E-2</v>
      </c>
      <c r="Q194" s="81">
        <f t="shared" si="26"/>
        <v>33073.93</v>
      </c>
      <c r="R194" s="1">
        <f t="shared" si="27"/>
        <v>7.2040000013657846E-3</v>
      </c>
    </row>
    <row r="195" spans="1:18" x14ac:dyDescent="0.2">
      <c r="A195" s="1" t="s">
        <v>119</v>
      </c>
      <c r="C195" s="28">
        <v>48102.413</v>
      </c>
      <c r="D195" s="28"/>
      <c r="E195" s="1">
        <f t="shared" si="22"/>
        <v>19916.005652616437</v>
      </c>
      <c r="F195" s="1">
        <f t="shared" si="23"/>
        <v>19916</v>
      </c>
      <c r="G195" s="1">
        <f t="shared" si="30"/>
        <v>4.0319999970961362E-3</v>
      </c>
      <c r="I195" s="1">
        <f t="shared" si="31"/>
        <v>4.0319999970961362E-3</v>
      </c>
      <c r="O195" s="1">
        <f t="shared" ca="1" si="24"/>
        <v>7.2154957735424286E-3</v>
      </c>
      <c r="P195" s="1">
        <f t="shared" ca="1" si="25"/>
        <v>2.8197669575514346E-2</v>
      </c>
      <c r="Q195" s="81">
        <f t="shared" si="26"/>
        <v>33083.913</v>
      </c>
      <c r="R195" s="1">
        <f t="shared" si="27"/>
        <v>4.0319999970961362E-3</v>
      </c>
    </row>
    <row r="196" spans="1:18" x14ac:dyDescent="0.2">
      <c r="A196" s="1" t="s">
        <v>119</v>
      </c>
      <c r="C196" s="28">
        <v>48117.392999999996</v>
      </c>
      <c r="D196" s="28"/>
      <c r="E196" s="1">
        <f t="shared" si="22"/>
        <v>19937.006692854873</v>
      </c>
      <c r="F196" s="1">
        <f t="shared" si="23"/>
        <v>19937</v>
      </c>
      <c r="G196" s="1">
        <f t="shared" si="30"/>
        <v>4.7739999936311506E-3</v>
      </c>
      <c r="I196" s="1">
        <f t="shared" si="31"/>
        <v>4.7739999936311506E-3</v>
      </c>
      <c r="O196" s="1">
        <f t="shared" ca="1" si="24"/>
        <v>7.2027600901985248E-3</v>
      </c>
      <c r="P196" s="1">
        <f t="shared" ca="1" si="25"/>
        <v>2.8155700997870334E-2</v>
      </c>
      <c r="Q196" s="81">
        <f t="shared" si="26"/>
        <v>33098.892999999996</v>
      </c>
      <c r="R196" s="1">
        <f t="shared" si="27"/>
        <v>4.7739999936311506E-3</v>
      </c>
    </row>
    <row r="197" spans="1:18" x14ac:dyDescent="0.2">
      <c r="A197" s="1" t="s">
        <v>119</v>
      </c>
      <c r="C197" s="28">
        <v>48117.396000000001</v>
      </c>
      <c r="D197" s="28"/>
      <c r="E197" s="1">
        <f t="shared" si="22"/>
        <v>19937.01089867068</v>
      </c>
      <c r="F197" s="1">
        <f t="shared" si="23"/>
        <v>19937</v>
      </c>
      <c r="G197" s="1">
        <f t="shared" si="30"/>
        <v>7.7739999978803098E-3</v>
      </c>
      <c r="I197" s="1">
        <f t="shared" si="31"/>
        <v>7.7739999978803098E-3</v>
      </c>
      <c r="O197" s="1">
        <f t="shared" ca="1" si="24"/>
        <v>7.2027600901985248E-3</v>
      </c>
      <c r="P197" s="1">
        <f t="shared" ca="1" si="25"/>
        <v>2.8155700997870334E-2</v>
      </c>
      <c r="Q197" s="81">
        <f t="shared" si="26"/>
        <v>33098.896000000001</v>
      </c>
      <c r="R197" s="1">
        <f t="shared" si="27"/>
        <v>7.7739999978803098E-3</v>
      </c>
    </row>
    <row r="198" spans="1:18" x14ac:dyDescent="0.2">
      <c r="A198" s="1" t="s">
        <v>120</v>
      </c>
      <c r="C198" s="28">
        <v>48117.398999999998</v>
      </c>
      <c r="D198" s="28"/>
      <c r="E198" s="1">
        <f t="shared" si="22"/>
        <v>19937.01510448648</v>
      </c>
      <c r="F198" s="1">
        <f t="shared" si="23"/>
        <v>19937</v>
      </c>
      <c r="G198" s="1">
        <f t="shared" si="30"/>
        <v>1.0773999994853511E-2</v>
      </c>
      <c r="I198" s="1">
        <f t="shared" si="31"/>
        <v>1.0773999994853511E-2</v>
      </c>
      <c r="O198" s="1">
        <f t="shared" ca="1" si="24"/>
        <v>7.2027600901985248E-3</v>
      </c>
      <c r="P198" s="1">
        <f t="shared" ca="1" si="25"/>
        <v>2.8155700997870334E-2</v>
      </c>
      <c r="Q198" s="81">
        <f t="shared" si="26"/>
        <v>33098.898999999998</v>
      </c>
      <c r="R198" s="1">
        <f t="shared" si="27"/>
        <v>1.0773999994853511E-2</v>
      </c>
    </row>
    <row r="199" spans="1:18" x14ac:dyDescent="0.2">
      <c r="A199" s="1" t="s">
        <v>119</v>
      </c>
      <c r="C199" s="28">
        <v>48117.398999999998</v>
      </c>
      <c r="D199" s="28"/>
      <c r="E199" s="1">
        <f t="shared" si="22"/>
        <v>19937.01510448648</v>
      </c>
      <c r="F199" s="1">
        <f t="shared" si="23"/>
        <v>19937</v>
      </c>
      <c r="G199" s="1">
        <f t="shared" si="30"/>
        <v>1.0773999994853511E-2</v>
      </c>
      <c r="I199" s="1">
        <f t="shared" si="31"/>
        <v>1.0773999994853511E-2</v>
      </c>
      <c r="O199" s="1">
        <f t="shared" ca="1" si="24"/>
        <v>7.2027600901985248E-3</v>
      </c>
      <c r="P199" s="1">
        <f t="shared" ca="1" si="25"/>
        <v>2.8155700997870334E-2</v>
      </c>
      <c r="Q199" s="81">
        <f t="shared" si="26"/>
        <v>33098.898999999998</v>
      </c>
      <c r="R199" s="1">
        <f t="shared" si="27"/>
        <v>1.0773999994853511E-2</v>
      </c>
    </row>
    <row r="200" spans="1:18" x14ac:dyDescent="0.2">
      <c r="A200" s="1" t="s">
        <v>119</v>
      </c>
      <c r="C200" s="28">
        <v>48117.400999999998</v>
      </c>
      <c r="D200" s="28"/>
      <c r="E200" s="1">
        <f t="shared" si="22"/>
        <v>19937.017908363679</v>
      </c>
      <c r="F200" s="1">
        <f t="shared" si="23"/>
        <v>19937</v>
      </c>
      <c r="G200" s="1">
        <f t="shared" si="30"/>
        <v>1.2773999995260965E-2</v>
      </c>
      <c r="I200" s="1">
        <f t="shared" si="31"/>
        <v>1.2773999995260965E-2</v>
      </c>
      <c r="O200" s="1">
        <f t="shared" ca="1" si="24"/>
        <v>7.2027600901985248E-3</v>
      </c>
      <c r="P200" s="1">
        <f t="shared" ca="1" si="25"/>
        <v>2.8155700997870334E-2</v>
      </c>
      <c r="Q200" s="81">
        <f t="shared" si="26"/>
        <v>33098.900999999998</v>
      </c>
      <c r="R200" s="1">
        <f t="shared" si="27"/>
        <v>1.2773999995260965E-2</v>
      </c>
    </row>
    <row r="201" spans="1:18" x14ac:dyDescent="0.2">
      <c r="A201" s="1" t="s">
        <v>118</v>
      </c>
      <c r="C201" s="28">
        <v>48127.383999999998</v>
      </c>
      <c r="D201" s="28"/>
      <c r="E201" s="1">
        <f t="shared" si="22"/>
        <v>19951.013461414441</v>
      </c>
      <c r="F201" s="1">
        <f t="shared" si="23"/>
        <v>19951</v>
      </c>
      <c r="G201" s="1">
        <f t="shared" si="30"/>
        <v>9.6019999982672743E-3</v>
      </c>
      <c r="I201" s="1">
        <f t="shared" si="31"/>
        <v>9.6019999982672743E-3</v>
      </c>
      <c r="O201" s="1">
        <f t="shared" ca="1" si="24"/>
        <v>7.1942696346359233E-3</v>
      </c>
      <c r="P201" s="1">
        <f t="shared" ca="1" si="25"/>
        <v>2.8127721946107659E-2</v>
      </c>
      <c r="Q201" s="81">
        <f t="shared" si="26"/>
        <v>33108.883999999998</v>
      </c>
      <c r="R201" s="1">
        <f t="shared" si="27"/>
        <v>9.6019999982672743E-3</v>
      </c>
    </row>
    <row r="202" spans="1:18" x14ac:dyDescent="0.2">
      <c r="A202" s="1" t="s">
        <v>118</v>
      </c>
      <c r="C202" s="28">
        <v>48147.341999999997</v>
      </c>
      <c r="D202" s="28"/>
      <c r="E202" s="1">
        <f t="shared" si="22"/>
        <v>19978.99335200715</v>
      </c>
      <c r="F202" s="1">
        <f t="shared" si="23"/>
        <v>19979</v>
      </c>
      <c r="G202" s="1">
        <f t="shared" si="30"/>
        <v>-4.7420000046258792E-3</v>
      </c>
      <c r="I202" s="1">
        <f t="shared" si="31"/>
        <v>-4.7420000046258792E-3</v>
      </c>
      <c r="O202" s="1">
        <f t="shared" ca="1" si="24"/>
        <v>7.1772887235107188E-3</v>
      </c>
      <c r="P202" s="1">
        <f t="shared" ca="1" si="25"/>
        <v>2.8071763842582302E-2</v>
      </c>
      <c r="Q202" s="81">
        <f t="shared" si="26"/>
        <v>33128.841999999997</v>
      </c>
      <c r="R202" s="1">
        <f t="shared" si="27"/>
        <v>-4.7420000046258792E-3</v>
      </c>
    </row>
    <row r="203" spans="1:18" x14ac:dyDescent="0.2">
      <c r="A203" s="1" t="s">
        <v>118</v>
      </c>
      <c r="C203" s="28">
        <v>48179.449000000001</v>
      </c>
      <c r="D203" s="28"/>
      <c r="E203" s="1">
        <f t="shared" si="22"/>
        <v>20024.005394659733</v>
      </c>
      <c r="F203" s="1">
        <f t="shared" si="23"/>
        <v>20024</v>
      </c>
      <c r="G203" s="1">
        <f t="shared" si="30"/>
        <v>3.8480000002891757E-3</v>
      </c>
      <c r="I203" s="1">
        <f t="shared" si="31"/>
        <v>3.8480000002891757E-3</v>
      </c>
      <c r="O203" s="1">
        <f t="shared" ca="1" si="24"/>
        <v>7.1499979734880714E-3</v>
      </c>
      <c r="P203" s="1">
        <f t="shared" ca="1" si="25"/>
        <v>2.7981831176202274E-2</v>
      </c>
      <c r="Q203" s="81">
        <f t="shared" si="26"/>
        <v>33160.949000000001</v>
      </c>
      <c r="R203" s="1">
        <f t="shared" si="27"/>
        <v>3.8480000002891757E-3</v>
      </c>
    </row>
    <row r="204" spans="1:18" x14ac:dyDescent="0.2">
      <c r="A204" s="1" t="s">
        <v>121</v>
      </c>
      <c r="C204" s="28">
        <v>48440.519</v>
      </c>
      <c r="D204" s="28">
        <v>3.0000000000000001E-3</v>
      </c>
      <c r="E204" s="1">
        <f t="shared" si="22"/>
        <v>20390.009505143709</v>
      </c>
      <c r="F204" s="1">
        <f t="shared" si="23"/>
        <v>20390</v>
      </c>
      <c r="G204" s="1">
        <f t="shared" si="30"/>
        <v>6.7799999960698187E-3</v>
      </c>
      <c r="I204" s="1">
        <f t="shared" si="31"/>
        <v>6.7799999960698187E-3</v>
      </c>
      <c r="O204" s="1">
        <f t="shared" ca="1" si="24"/>
        <v>6.9280332066371936E-3</v>
      </c>
      <c r="P204" s="1">
        <f t="shared" ca="1" si="25"/>
        <v>2.7250378822978032E-2</v>
      </c>
      <c r="Q204" s="81">
        <f t="shared" si="26"/>
        <v>33422.019</v>
      </c>
      <c r="R204" s="1">
        <f t="shared" si="27"/>
        <v>6.7799999960698187E-3</v>
      </c>
    </row>
    <row r="205" spans="1:18" x14ac:dyDescent="0.2">
      <c r="A205" s="1" t="s">
        <v>119</v>
      </c>
      <c r="C205" s="28">
        <v>48460.49</v>
      </c>
      <c r="D205" s="28"/>
      <c r="E205" s="1">
        <f t="shared" si="22"/>
        <v>20418.007620938228</v>
      </c>
      <c r="F205" s="1">
        <f t="shared" si="23"/>
        <v>20418</v>
      </c>
      <c r="G205" s="1">
        <f t="shared" si="30"/>
        <v>5.4359999994630925E-3</v>
      </c>
      <c r="I205" s="1">
        <f t="shared" si="31"/>
        <v>5.4359999994630925E-3</v>
      </c>
      <c r="O205" s="1">
        <f t="shared" ca="1" si="24"/>
        <v>6.911052295511989E-3</v>
      </c>
      <c r="P205" s="1">
        <f t="shared" ca="1" si="25"/>
        <v>2.7194420719452682E-2</v>
      </c>
      <c r="Q205" s="81">
        <f t="shared" si="26"/>
        <v>33441.99</v>
      </c>
      <c r="R205" s="1">
        <f t="shared" si="27"/>
        <v>5.4359999994630925E-3</v>
      </c>
    </row>
    <row r="206" spans="1:18" x14ac:dyDescent="0.2">
      <c r="A206" s="1" t="s">
        <v>119</v>
      </c>
      <c r="C206" s="28">
        <v>48460.49</v>
      </c>
      <c r="D206" s="28"/>
      <c r="E206" s="1">
        <f t="shared" si="22"/>
        <v>20418.007620938228</v>
      </c>
      <c r="F206" s="1">
        <f t="shared" si="23"/>
        <v>20418</v>
      </c>
      <c r="G206" s="1">
        <f t="shared" si="30"/>
        <v>5.4359999994630925E-3</v>
      </c>
      <c r="I206" s="1">
        <f t="shared" si="31"/>
        <v>5.4359999994630925E-3</v>
      </c>
      <c r="O206" s="1">
        <f t="shared" ca="1" si="24"/>
        <v>6.911052295511989E-3</v>
      </c>
      <c r="P206" s="1">
        <f t="shared" ca="1" si="25"/>
        <v>2.7194420719452682E-2</v>
      </c>
      <c r="Q206" s="81">
        <f t="shared" si="26"/>
        <v>33441.99</v>
      </c>
      <c r="R206" s="1">
        <f t="shared" si="27"/>
        <v>5.4359999994630925E-3</v>
      </c>
    </row>
    <row r="207" spans="1:18" x14ac:dyDescent="0.2">
      <c r="A207" s="1" t="s">
        <v>121</v>
      </c>
      <c r="C207" s="28">
        <v>48460.491999999998</v>
      </c>
      <c r="D207" s="28">
        <v>4.0000000000000001E-3</v>
      </c>
      <c r="E207" s="1">
        <f t="shared" si="22"/>
        <v>20418.010424815431</v>
      </c>
      <c r="F207" s="1">
        <f t="shared" si="23"/>
        <v>20418</v>
      </c>
      <c r="G207" s="1">
        <f t="shared" si="30"/>
        <v>7.4359999998705462E-3</v>
      </c>
      <c r="I207" s="1">
        <f t="shared" si="31"/>
        <v>7.4359999998705462E-3</v>
      </c>
      <c r="O207" s="1">
        <f t="shared" ca="1" si="24"/>
        <v>6.911052295511989E-3</v>
      </c>
      <c r="P207" s="1">
        <f t="shared" ca="1" si="25"/>
        <v>2.7194420719452682E-2</v>
      </c>
      <c r="Q207" s="81">
        <f t="shared" si="26"/>
        <v>33441.991999999998</v>
      </c>
      <c r="R207" s="1">
        <f t="shared" si="27"/>
        <v>7.4359999998705462E-3</v>
      </c>
    </row>
    <row r="208" spans="1:18" x14ac:dyDescent="0.2">
      <c r="A208" s="1" t="s">
        <v>121</v>
      </c>
      <c r="C208" s="28">
        <v>48475.470999999998</v>
      </c>
      <c r="D208" s="28">
        <v>4.0000000000000001E-3</v>
      </c>
      <c r="E208" s="1">
        <f t="shared" si="22"/>
        <v>20439.010063115271</v>
      </c>
      <c r="F208" s="1">
        <f t="shared" si="23"/>
        <v>20439</v>
      </c>
      <c r="G208" s="1">
        <f t="shared" si="30"/>
        <v>7.1779999925638549E-3</v>
      </c>
      <c r="I208" s="1">
        <f t="shared" si="31"/>
        <v>7.1779999925638549E-3</v>
      </c>
      <c r="O208" s="1">
        <f t="shared" ca="1" si="24"/>
        <v>6.8983166121680869E-3</v>
      </c>
      <c r="P208" s="1">
        <f t="shared" ca="1" si="25"/>
        <v>2.715245214180867E-2</v>
      </c>
      <c r="Q208" s="81">
        <f t="shared" si="26"/>
        <v>33456.970999999998</v>
      </c>
      <c r="R208" s="1">
        <f t="shared" si="27"/>
        <v>7.1779999925638549E-3</v>
      </c>
    </row>
    <row r="209" spans="1:18" x14ac:dyDescent="0.2">
      <c r="A209" s="1" t="s">
        <v>121</v>
      </c>
      <c r="C209" s="28">
        <v>48500.444000000003</v>
      </c>
      <c r="D209" s="28">
        <v>5.0000000000000001E-3</v>
      </c>
      <c r="E209" s="1">
        <f t="shared" si="22"/>
        <v>20474.020675790485</v>
      </c>
      <c r="F209" s="1">
        <f t="shared" si="23"/>
        <v>20474</v>
      </c>
      <c r="G209" s="1">
        <f t="shared" si="30"/>
        <v>1.4748000001418404E-2</v>
      </c>
      <c r="I209" s="1">
        <f t="shared" si="31"/>
        <v>1.4748000001418404E-2</v>
      </c>
      <c r="O209" s="1">
        <f t="shared" ca="1" si="24"/>
        <v>6.8770904732615816E-3</v>
      </c>
      <c r="P209" s="1">
        <f t="shared" ca="1" si="25"/>
        <v>2.7082504512401975E-2</v>
      </c>
      <c r="Q209" s="81">
        <f t="shared" si="26"/>
        <v>33481.944000000003</v>
      </c>
      <c r="R209" s="1">
        <f t="shared" si="27"/>
        <v>1.4748000001418404E-2</v>
      </c>
    </row>
    <row r="210" spans="1:18" x14ac:dyDescent="0.2">
      <c r="A210" s="1" t="s">
        <v>122</v>
      </c>
      <c r="C210" s="28">
        <v>48530.39</v>
      </c>
      <c r="D210" s="28">
        <v>7.0000000000000001E-3</v>
      </c>
      <c r="E210" s="1">
        <f t="shared" si="22"/>
        <v>20516.003129126955</v>
      </c>
      <c r="F210" s="1">
        <f t="shared" si="23"/>
        <v>20516</v>
      </c>
      <c r="G210" s="1">
        <f t="shared" si="30"/>
        <v>2.2319999989122152E-3</v>
      </c>
      <c r="I210" s="1">
        <f t="shared" si="31"/>
        <v>2.2319999989122152E-3</v>
      </c>
      <c r="O210" s="1">
        <f t="shared" ca="1" si="24"/>
        <v>6.8516191065737773E-3</v>
      </c>
      <c r="P210" s="1">
        <f t="shared" ca="1" si="25"/>
        <v>2.6998567357113951E-2</v>
      </c>
      <c r="Q210" s="81">
        <f t="shared" si="26"/>
        <v>33511.89</v>
      </c>
      <c r="R210" s="1">
        <f t="shared" si="27"/>
        <v>2.2319999989122152E-3</v>
      </c>
    </row>
    <row r="211" spans="1:18" x14ac:dyDescent="0.2">
      <c r="A211" s="1" t="s">
        <v>122</v>
      </c>
      <c r="C211" s="28">
        <v>48540.38</v>
      </c>
      <c r="D211" s="28">
        <v>7.0000000000000001E-3</v>
      </c>
      <c r="E211" s="1">
        <f t="shared" si="22"/>
        <v>20530.008495747916</v>
      </c>
      <c r="F211" s="1">
        <f t="shared" si="23"/>
        <v>20530</v>
      </c>
      <c r="G211" s="1">
        <f t="shared" si="30"/>
        <v>6.0599999924306758E-3</v>
      </c>
      <c r="I211" s="1">
        <f t="shared" si="31"/>
        <v>6.0599999924306758E-3</v>
      </c>
      <c r="O211" s="1">
        <f t="shared" ca="1" si="24"/>
        <v>6.8431286510111742E-3</v>
      </c>
      <c r="P211" s="1">
        <f t="shared" ca="1" si="25"/>
        <v>2.6970588305351276E-2</v>
      </c>
      <c r="Q211" s="81">
        <f t="shared" si="26"/>
        <v>33521.879999999997</v>
      </c>
      <c r="R211" s="1">
        <f t="shared" si="27"/>
        <v>6.0599999924306758E-3</v>
      </c>
    </row>
    <row r="212" spans="1:18" x14ac:dyDescent="0.2">
      <c r="A212" s="1" t="s">
        <v>122</v>
      </c>
      <c r="C212" s="28">
        <v>48620.252</v>
      </c>
      <c r="D212" s="28">
        <v>8.0000000000000002E-3</v>
      </c>
      <c r="E212" s="1">
        <f t="shared" si="22"/>
        <v>20641.984135662791</v>
      </c>
      <c r="F212" s="1">
        <f t="shared" si="23"/>
        <v>20642</v>
      </c>
      <c r="G212" s="1">
        <f t="shared" ref="G212:G243" si="32">+C212-(C$7+F212*C$8)</f>
        <v>-1.1316000003716908E-2</v>
      </c>
      <c r="I212" s="1">
        <f t="shared" ref="I212:I243" si="33">G212</f>
        <v>-1.1316000003716908E-2</v>
      </c>
      <c r="O212" s="1">
        <f t="shared" ca="1" si="24"/>
        <v>6.7752050065103594E-3</v>
      </c>
      <c r="P212" s="1">
        <f t="shared" ca="1" si="25"/>
        <v>2.674675589124987E-2</v>
      </c>
      <c r="Q212" s="81">
        <f t="shared" si="26"/>
        <v>33601.752</v>
      </c>
      <c r="R212" s="1">
        <f t="shared" si="27"/>
        <v>-1.1316000003716908E-2</v>
      </c>
    </row>
    <row r="213" spans="1:18" x14ac:dyDescent="0.2">
      <c r="A213" s="1" t="s">
        <v>123</v>
      </c>
      <c r="C213" s="28">
        <v>48803.58</v>
      </c>
      <c r="D213" s="28">
        <v>3.0000000000000001E-3</v>
      </c>
      <c r="E213" s="1">
        <f t="shared" ref="E213:E276" si="34">+(C213-C$7)/C$8</f>
        <v>20898.998735451383</v>
      </c>
      <c r="F213" s="1">
        <f t="shared" ref="F213:F276" si="35">ROUND(2*E213,0)/2</f>
        <v>20899</v>
      </c>
      <c r="G213" s="1">
        <f t="shared" si="32"/>
        <v>-9.01999999769032E-4</v>
      </c>
      <c r="I213" s="1">
        <f t="shared" si="33"/>
        <v>-9.01999999769032E-4</v>
      </c>
      <c r="O213" s="1">
        <f t="shared" ref="O213:O276" ca="1" si="36">+C$11+C$12*$F213</f>
        <v>6.619344500825455E-3</v>
      </c>
      <c r="P213" s="1">
        <f t="shared" ref="P213:P276" ca="1" si="37">+D$11+D$12*$F213</f>
        <v>2.623314044103503E-2</v>
      </c>
      <c r="Q213" s="81">
        <f t="shared" ref="Q213:Q276" si="38">+C213-15018.5</f>
        <v>33785.08</v>
      </c>
      <c r="R213" s="1">
        <f t="shared" si="27"/>
        <v>-9.01999999769032E-4</v>
      </c>
    </row>
    <row r="214" spans="1:18" x14ac:dyDescent="0.2">
      <c r="A214" s="1" t="s">
        <v>119</v>
      </c>
      <c r="C214" s="28">
        <v>48833.529000000002</v>
      </c>
      <c r="D214" s="28"/>
      <c r="E214" s="1">
        <f t="shared" si="34"/>
        <v>20940.98539460366</v>
      </c>
      <c r="F214" s="1">
        <f t="shared" si="35"/>
        <v>20941</v>
      </c>
      <c r="G214" s="1">
        <f t="shared" si="32"/>
        <v>-1.0417999998026062E-2</v>
      </c>
      <c r="I214" s="1">
        <f t="shared" si="33"/>
        <v>-1.0417999998026062E-2</v>
      </c>
      <c r="O214" s="1">
        <f t="shared" ca="1" si="36"/>
        <v>6.593873134137649E-3</v>
      </c>
      <c r="P214" s="1">
        <f t="shared" ca="1" si="37"/>
        <v>2.6149203285747005E-2</v>
      </c>
      <c r="Q214" s="81">
        <f t="shared" si="38"/>
        <v>33815.029000000002</v>
      </c>
      <c r="R214" s="1">
        <f t="shared" si="27"/>
        <v>-1.0417999998026062E-2</v>
      </c>
    </row>
    <row r="215" spans="1:18" x14ac:dyDescent="0.2">
      <c r="A215" s="1" t="s">
        <v>119</v>
      </c>
      <c r="C215" s="28">
        <v>48833.534</v>
      </c>
      <c r="D215" s="28"/>
      <c r="E215" s="1">
        <f t="shared" si="34"/>
        <v>20940.99240429666</v>
      </c>
      <c r="F215" s="1">
        <f t="shared" si="35"/>
        <v>20941</v>
      </c>
      <c r="G215" s="1">
        <f t="shared" si="32"/>
        <v>-5.4180000006454065E-3</v>
      </c>
      <c r="I215" s="1">
        <f t="shared" si="33"/>
        <v>-5.4180000006454065E-3</v>
      </c>
      <c r="O215" s="1">
        <f t="shared" ca="1" si="36"/>
        <v>6.593873134137649E-3</v>
      </c>
      <c r="P215" s="1">
        <f t="shared" ca="1" si="37"/>
        <v>2.6149203285747005E-2</v>
      </c>
      <c r="Q215" s="81">
        <f t="shared" si="38"/>
        <v>33815.034</v>
      </c>
      <c r="R215" s="1">
        <f t="shared" si="27"/>
        <v>-5.4180000006454065E-3</v>
      </c>
    </row>
    <row r="216" spans="1:18" x14ac:dyDescent="0.2">
      <c r="A216" s="1" t="s">
        <v>119</v>
      </c>
      <c r="C216" s="28">
        <v>48833.540999999997</v>
      </c>
      <c r="D216" s="28"/>
      <c r="E216" s="1">
        <f t="shared" si="34"/>
        <v>20941.002217866862</v>
      </c>
      <c r="F216" s="1">
        <f t="shared" si="35"/>
        <v>20941</v>
      </c>
      <c r="G216" s="1">
        <f t="shared" si="32"/>
        <v>1.5819999971427023E-3</v>
      </c>
      <c r="I216" s="1">
        <f t="shared" si="33"/>
        <v>1.5819999971427023E-3</v>
      </c>
      <c r="O216" s="1">
        <f t="shared" ca="1" si="36"/>
        <v>6.593873134137649E-3</v>
      </c>
      <c r="P216" s="1">
        <f t="shared" ca="1" si="37"/>
        <v>2.6149203285747005E-2</v>
      </c>
      <c r="Q216" s="81">
        <f t="shared" si="38"/>
        <v>33815.040999999997</v>
      </c>
      <c r="R216" s="1">
        <f t="shared" si="27"/>
        <v>1.5819999971427023E-3</v>
      </c>
    </row>
    <row r="217" spans="1:18" x14ac:dyDescent="0.2">
      <c r="A217" s="1" t="s">
        <v>124</v>
      </c>
      <c r="C217" s="28">
        <v>48841.396000000001</v>
      </c>
      <c r="D217" s="28">
        <v>6.0000000000000001E-3</v>
      </c>
      <c r="E217" s="1">
        <f t="shared" si="34"/>
        <v>20952.01444557534</v>
      </c>
      <c r="F217" s="1">
        <f t="shared" si="35"/>
        <v>20952</v>
      </c>
      <c r="G217" s="1">
        <f t="shared" si="32"/>
        <v>1.0304000003088731E-2</v>
      </c>
      <c r="I217" s="1">
        <f t="shared" si="33"/>
        <v>1.0304000003088731E-2</v>
      </c>
      <c r="O217" s="1">
        <f t="shared" ca="1" si="36"/>
        <v>6.5872020619098907E-3</v>
      </c>
      <c r="P217" s="1">
        <f t="shared" ca="1" si="37"/>
        <v>2.6127219745076334E-2</v>
      </c>
      <c r="Q217" s="81">
        <f t="shared" si="38"/>
        <v>33822.896000000001</v>
      </c>
      <c r="R217" s="1">
        <f t="shared" ref="R217:R280" si="39">G217</f>
        <v>1.0304000003088731E-2</v>
      </c>
    </row>
    <row r="218" spans="1:18" x14ac:dyDescent="0.2">
      <c r="A218" s="1" t="s">
        <v>124</v>
      </c>
      <c r="C218" s="28">
        <v>48853.508000000002</v>
      </c>
      <c r="D218" s="28">
        <v>4.0000000000000001E-3</v>
      </c>
      <c r="E218" s="1">
        <f t="shared" si="34"/>
        <v>20968.994725906985</v>
      </c>
      <c r="F218" s="1">
        <f t="shared" si="35"/>
        <v>20969</v>
      </c>
      <c r="G218" s="1">
        <f t="shared" si="32"/>
        <v>-3.7620000002789311E-3</v>
      </c>
      <c r="I218" s="1">
        <f t="shared" si="33"/>
        <v>-3.7620000002789311E-3</v>
      </c>
      <c r="O218" s="1">
        <f t="shared" ca="1" si="36"/>
        <v>6.5768922230124444E-3</v>
      </c>
      <c r="P218" s="1">
        <f t="shared" ca="1" si="37"/>
        <v>2.6093245182221655E-2</v>
      </c>
      <c r="Q218" s="81">
        <f t="shared" si="38"/>
        <v>33835.008000000002</v>
      </c>
      <c r="R218" s="1">
        <f t="shared" si="39"/>
        <v>-3.7620000002789311E-3</v>
      </c>
    </row>
    <row r="219" spans="1:18" x14ac:dyDescent="0.2">
      <c r="A219" s="1" t="s">
        <v>124</v>
      </c>
      <c r="C219" s="33">
        <v>48891.317000000003</v>
      </c>
      <c r="D219" s="33">
        <v>3.0000000000000001E-3</v>
      </c>
      <c r="E219" s="1">
        <f t="shared" si="34"/>
        <v>21022.000622460739</v>
      </c>
      <c r="F219" s="1">
        <f t="shared" si="35"/>
        <v>21022</v>
      </c>
      <c r="G219" s="1">
        <f t="shared" si="32"/>
        <v>4.4399999751476571E-4</v>
      </c>
      <c r="I219" s="1">
        <f t="shared" si="33"/>
        <v>4.4399999751476571E-4</v>
      </c>
      <c r="O219" s="1">
        <f t="shared" ca="1" si="36"/>
        <v>6.5447497840968802E-3</v>
      </c>
      <c r="P219" s="1">
        <f t="shared" ca="1" si="37"/>
        <v>2.5987324486262953E-2</v>
      </c>
      <c r="Q219" s="81">
        <f t="shared" si="38"/>
        <v>33872.817000000003</v>
      </c>
      <c r="R219" s="1">
        <f t="shared" si="39"/>
        <v>4.4399999751476571E-4</v>
      </c>
    </row>
    <row r="220" spans="1:18" x14ac:dyDescent="0.2">
      <c r="A220" s="1" t="s">
        <v>124</v>
      </c>
      <c r="C220" s="28">
        <v>48946.245999999999</v>
      </c>
      <c r="D220" s="28">
        <v>4.0000000000000001E-3</v>
      </c>
      <c r="E220" s="1">
        <f t="shared" si="34"/>
        <v>21099.007707858422</v>
      </c>
      <c r="F220" s="1">
        <f t="shared" si="35"/>
        <v>21099</v>
      </c>
      <c r="G220" s="1">
        <f t="shared" si="32"/>
        <v>5.4979999986244366E-3</v>
      </c>
      <c r="I220" s="1">
        <f t="shared" si="33"/>
        <v>5.4979999986244366E-3</v>
      </c>
      <c r="O220" s="1">
        <f t="shared" ca="1" si="36"/>
        <v>6.4980522785025707E-3</v>
      </c>
      <c r="P220" s="1">
        <f t="shared" ca="1" si="37"/>
        <v>2.5833439701568234E-2</v>
      </c>
      <c r="Q220" s="81">
        <f t="shared" si="38"/>
        <v>33927.745999999999</v>
      </c>
      <c r="R220" s="1">
        <f t="shared" si="39"/>
        <v>5.4979999986244366E-3</v>
      </c>
    </row>
    <row r="221" spans="1:18" x14ac:dyDescent="0.2">
      <c r="A221" s="1" t="s">
        <v>125</v>
      </c>
      <c r="C221" s="28">
        <v>49139.546999999999</v>
      </c>
      <c r="D221" s="28">
        <v>3.0000000000000001E-3</v>
      </c>
      <c r="E221" s="1">
        <f t="shared" si="34"/>
        <v>21370.003841311762</v>
      </c>
      <c r="F221" s="1">
        <f t="shared" si="35"/>
        <v>21370</v>
      </c>
      <c r="G221" s="1">
        <f t="shared" si="32"/>
        <v>2.7399999962653965E-3</v>
      </c>
      <c r="I221" s="1">
        <f t="shared" si="33"/>
        <v>2.7399999962653965E-3</v>
      </c>
      <c r="O221" s="1">
        <f t="shared" ca="1" si="36"/>
        <v>6.3337013172550631E-3</v>
      </c>
      <c r="P221" s="1">
        <f t="shared" ca="1" si="37"/>
        <v>2.5291845199590726E-2</v>
      </c>
      <c r="Q221" s="81">
        <f t="shared" si="38"/>
        <v>34121.046999999999</v>
      </c>
      <c r="R221" s="1">
        <f t="shared" si="39"/>
        <v>2.7399999962653965E-3</v>
      </c>
    </row>
    <row r="222" spans="1:18" x14ac:dyDescent="0.2">
      <c r="A222" s="1" t="s">
        <v>119</v>
      </c>
      <c r="C222" s="28">
        <v>49214.438000000002</v>
      </c>
      <c r="D222" s="28"/>
      <c r="E222" s="1">
        <f t="shared" si="34"/>
        <v>21474.996425056568</v>
      </c>
      <c r="F222" s="1">
        <f t="shared" si="35"/>
        <v>21475</v>
      </c>
      <c r="G222" s="1">
        <f t="shared" si="32"/>
        <v>-2.5499999974272214E-3</v>
      </c>
      <c r="I222" s="1">
        <f t="shared" si="33"/>
        <v>-2.5499999974272214E-3</v>
      </c>
      <c r="O222" s="1">
        <f t="shared" ca="1" si="36"/>
        <v>6.270022900535549E-3</v>
      </c>
      <c r="P222" s="1">
        <f t="shared" ca="1" si="37"/>
        <v>2.5082002311370657E-2</v>
      </c>
      <c r="Q222" s="81">
        <f t="shared" si="38"/>
        <v>34195.938000000002</v>
      </c>
      <c r="R222" s="1">
        <f t="shared" si="39"/>
        <v>-2.5499999974272214E-3</v>
      </c>
    </row>
    <row r="223" spans="1:18" x14ac:dyDescent="0.2">
      <c r="A223" s="1" t="s">
        <v>119</v>
      </c>
      <c r="C223" s="28">
        <v>49214.438000000002</v>
      </c>
      <c r="D223" s="28"/>
      <c r="E223" s="1">
        <f t="shared" si="34"/>
        <v>21474.996425056568</v>
      </c>
      <c r="F223" s="1">
        <f t="shared" si="35"/>
        <v>21475</v>
      </c>
      <c r="G223" s="1">
        <f t="shared" si="32"/>
        <v>-2.5499999974272214E-3</v>
      </c>
      <c r="I223" s="1">
        <f t="shared" si="33"/>
        <v>-2.5499999974272214E-3</v>
      </c>
      <c r="O223" s="1">
        <f t="shared" ca="1" si="36"/>
        <v>6.270022900535549E-3</v>
      </c>
      <c r="P223" s="1">
        <f t="shared" ca="1" si="37"/>
        <v>2.5082002311370657E-2</v>
      </c>
      <c r="Q223" s="81">
        <f t="shared" si="38"/>
        <v>34195.938000000002</v>
      </c>
      <c r="R223" s="1">
        <f t="shared" si="39"/>
        <v>-2.5499999974272214E-3</v>
      </c>
    </row>
    <row r="224" spans="1:18" x14ac:dyDescent="0.2">
      <c r="A224" s="1" t="s">
        <v>119</v>
      </c>
      <c r="C224" s="28">
        <v>49214.438999999998</v>
      </c>
      <c r="D224" s="28"/>
      <c r="E224" s="1">
        <f t="shared" si="34"/>
        <v>21474.997826995164</v>
      </c>
      <c r="F224" s="1">
        <f t="shared" si="35"/>
        <v>21475</v>
      </c>
      <c r="G224" s="1">
        <f t="shared" si="32"/>
        <v>-1.5500000008614734E-3</v>
      </c>
      <c r="I224" s="1">
        <f t="shared" si="33"/>
        <v>-1.5500000008614734E-3</v>
      </c>
      <c r="O224" s="1">
        <f t="shared" ca="1" si="36"/>
        <v>6.270022900535549E-3</v>
      </c>
      <c r="P224" s="1">
        <f t="shared" ca="1" si="37"/>
        <v>2.5082002311370657E-2</v>
      </c>
      <c r="Q224" s="81">
        <f t="shared" si="38"/>
        <v>34195.938999999998</v>
      </c>
      <c r="R224" s="1">
        <f t="shared" si="39"/>
        <v>-1.5500000008614734E-3</v>
      </c>
    </row>
    <row r="225" spans="1:18" x14ac:dyDescent="0.2">
      <c r="A225" s="1" t="s">
        <v>119</v>
      </c>
      <c r="C225" s="28">
        <v>49214.446000000004</v>
      </c>
      <c r="D225" s="28"/>
      <c r="E225" s="1">
        <f t="shared" si="34"/>
        <v>21475.007640565378</v>
      </c>
      <c r="F225" s="1">
        <f t="shared" si="35"/>
        <v>21475</v>
      </c>
      <c r="G225" s="1">
        <f t="shared" si="32"/>
        <v>5.4500000042025931E-3</v>
      </c>
      <c r="I225" s="1">
        <f t="shared" si="33"/>
        <v>5.4500000042025931E-3</v>
      </c>
      <c r="O225" s="1">
        <f t="shared" ca="1" si="36"/>
        <v>6.270022900535549E-3</v>
      </c>
      <c r="P225" s="1">
        <f t="shared" ca="1" si="37"/>
        <v>2.5082002311370657E-2</v>
      </c>
      <c r="Q225" s="81">
        <f t="shared" si="38"/>
        <v>34195.946000000004</v>
      </c>
      <c r="R225" s="1">
        <f t="shared" si="39"/>
        <v>5.4500000042025931E-3</v>
      </c>
    </row>
    <row r="226" spans="1:18" x14ac:dyDescent="0.2">
      <c r="A226" s="1" t="s">
        <v>119</v>
      </c>
      <c r="C226" s="28">
        <v>49219.421999999999</v>
      </c>
      <c r="D226" s="28"/>
      <c r="E226" s="1">
        <f t="shared" si="34"/>
        <v>21481.983687042437</v>
      </c>
      <c r="F226" s="1">
        <f t="shared" si="35"/>
        <v>21482</v>
      </c>
      <c r="G226" s="1">
        <f t="shared" si="32"/>
        <v>-1.1636000002908986E-2</v>
      </c>
      <c r="I226" s="1">
        <f t="shared" si="33"/>
        <v>-1.1636000002908986E-2</v>
      </c>
      <c r="O226" s="1">
        <f t="shared" ca="1" si="36"/>
        <v>6.2657776727542483E-3</v>
      </c>
      <c r="P226" s="1">
        <f t="shared" ca="1" si="37"/>
        <v>2.506801278548932E-2</v>
      </c>
      <c r="Q226" s="81">
        <f t="shared" si="38"/>
        <v>34200.921999999999</v>
      </c>
      <c r="R226" s="1">
        <f t="shared" si="39"/>
        <v>-1.1636000002908986E-2</v>
      </c>
    </row>
    <row r="227" spans="1:18" x14ac:dyDescent="0.2">
      <c r="A227" s="1" t="s">
        <v>119</v>
      </c>
      <c r="C227" s="28">
        <v>49219.43</v>
      </c>
      <c r="D227" s="28"/>
      <c r="E227" s="1">
        <f t="shared" si="34"/>
        <v>21481.994902551247</v>
      </c>
      <c r="F227" s="1">
        <f t="shared" si="35"/>
        <v>21482</v>
      </c>
      <c r="G227" s="1">
        <f t="shared" si="32"/>
        <v>-3.6360000012791716E-3</v>
      </c>
      <c r="I227" s="1">
        <f t="shared" si="33"/>
        <v>-3.6360000012791716E-3</v>
      </c>
      <c r="O227" s="1">
        <f t="shared" ca="1" si="36"/>
        <v>6.2657776727542483E-3</v>
      </c>
      <c r="P227" s="1">
        <f t="shared" ca="1" si="37"/>
        <v>2.506801278548932E-2</v>
      </c>
      <c r="Q227" s="81">
        <f t="shared" si="38"/>
        <v>34200.93</v>
      </c>
      <c r="R227" s="1">
        <f t="shared" si="39"/>
        <v>-3.6360000012791716E-3</v>
      </c>
    </row>
    <row r="228" spans="1:18" x14ac:dyDescent="0.2">
      <c r="A228" s="1" t="s">
        <v>119</v>
      </c>
      <c r="C228" s="28">
        <v>49219.432999999997</v>
      </c>
      <c r="D228" s="28"/>
      <c r="E228" s="1">
        <f t="shared" si="34"/>
        <v>21481.999108367043</v>
      </c>
      <c r="F228" s="1">
        <f t="shared" si="35"/>
        <v>21482</v>
      </c>
      <c r="G228" s="1">
        <f t="shared" si="32"/>
        <v>-6.3600000430596992E-4</v>
      </c>
      <c r="I228" s="1">
        <f t="shared" si="33"/>
        <v>-6.3600000430596992E-4</v>
      </c>
      <c r="O228" s="1">
        <f t="shared" ca="1" si="36"/>
        <v>6.2657776727542483E-3</v>
      </c>
      <c r="P228" s="1">
        <f t="shared" ca="1" si="37"/>
        <v>2.506801278548932E-2</v>
      </c>
      <c r="Q228" s="81">
        <f t="shared" si="38"/>
        <v>34200.932999999997</v>
      </c>
      <c r="R228" s="1">
        <f t="shared" si="39"/>
        <v>-6.3600000430596992E-4</v>
      </c>
    </row>
    <row r="229" spans="1:18" x14ac:dyDescent="0.2">
      <c r="A229" s="1" t="s">
        <v>126</v>
      </c>
      <c r="C229" s="28">
        <v>49219.436000000002</v>
      </c>
      <c r="D229" s="28">
        <v>4.0000000000000001E-3</v>
      </c>
      <c r="E229" s="1">
        <f t="shared" si="34"/>
        <v>21482.003314182854</v>
      </c>
      <c r="F229" s="1">
        <f t="shared" si="35"/>
        <v>21482</v>
      </c>
      <c r="G229" s="1">
        <f t="shared" si="32"/>
        <v>2.3639999999431893E-3</v>
      </c>
      <c r="I229" s="1">
        <f t="shared" si="33"/>
        <v>2.3639999999431893E-3</v>
      </c>
      <c r="O229" s="1">
        <f t="shared" ca="1" si="36"/>
        <v>6.2657776727542483E-3</v>
      </c>
      <c r="P229" s="1">
        <f t="shared" ca="1" si="37"/>
        <v>2.506801278548932E-2</v>
      </c>
      <c r="Q229" s="81">
        <f t="shared" si="38"/>
        <v>34200.936000000002</v>
      </c>
      <c r="R229" s="1">
        <f t="shared" si="39"/>
        <v>2.3639999999431893E-3</v>
      </c>
    </row>
    <row r="230" spans="1:18" x14ac:dyDescent="0.2">
      <c r="A230" s="1" t="s">
        <v>119</v>
      </c>
      <c r="C230" s="28">
        <v>49219.438000000002</v>
      </c>
      <c r="D230" s="28"/>
      <c r="E230" s="1">
        <f t="shared" si="34"/>
        <v>21482.006118060053</v>
      </c>
      <c r="F230" s="1">
        <f t="shared" si="35"/>
        <v>21482</v>
      </c>
      <c r="G230" s="1">
        <f t="shared" si="32"/>
        <v>4.3640000003506429E-3</v>
      </c>
      <c r="I230" s="1">
        <f t="shared" si="33"/>
        <v>4.3640000003506429E-3</v>
      </c>
      <c r="O230" s="1">
        <f t="shared" ca="1" si="36"/>
        <v>6.2657776727542483E-3</v>
      </c>
      <c r="P230" s="1">
        <f t="shared" ca="1" si="37"/>
        <v>2.506801278548932E-2</v>
      </c>
      <c r="Q230" s="81">
        <f t="shared" si="38"/>
        <v>34200.938000000002</v>
      </c>
      <c r="R230" s="1">
        <f t="shared" si="39"/>
        <v>4.3640000003506429E-3</v>
      </c>
    </row>
    <row r="231" spans="1:18" x14ac:dyDescent="0.2">
      <c r="A231" s="1" t="s">
        <v>127</v>
      </c>
      <c r="C231" s="28">
        <v>49615.322999999997</v>
      </c>
      <c r="D231" s="28">
        <v>3.0000000000000001E-3</v>
      </c>
      <c r="E231" s="1">
        <f t="shared" si="34"/>
        <v>22037.012580996994</v>
      </c>
      <c r="F231" s="1">
        <f t="shared" si="35"/>
        <v>22037</v>
      </c>
      <c r="G231" s="1">
        <f t="shared" si="32"/>
        <v>8.9739999966695905E-3</v>
      </c>
      <c r="I231" s="1">
        <f t="shared" si="33"/>
        <v>8.9739999966695905E-3</v>
      </c>
      <c r="O231" s="1">
        <f t="shared" ca="1" si="36"/>
        <v>5.9291917558082462E-3</v>
      </c>
      <c r="P231" s="1">
        <f t="shared" ca="1" si="37"/>
        <v>2.3958843233468953E-2</v>
      </c>
      <c r="Q231" s="81">
        <f t="shared" si="38"/>
        <v>34596.822999999997</v>
      </c>
      <c r="R231" s="1">
        <f t="shared" si="39"/>
        <v>8.9739999966695905E-3</v>
      </c>
    </row>
    <row r="232" spans="1:18" x14ac:dyDescent="0.2">
      <c r="A232" s="1" t="s">
        <v>128</v>
      </c>
      <c r="C232" s="28">
        <v>49918.476000000002</v>
      </c>
      <c r="D232" s="28">
        <v>4.0000000000000001E-3</v>
      </c>
      <c r="E232" s="1">
        <f t="shared" si="34"/>
        <v>22462.014473614116</v>
      </c>
      <c r="F232" s="1">
        <f t="shared" si="35"/>
        <v>22462</v>
      </c>
      <c r="G232" s="1">
        <f t="shared" si="32"/>
        <v>1.0324000002583489E-2</v>
      </c>
      <c r="I232" s="1">
        <f t="shared" si="33"/>
        <v>1.0324000002583489E-2</v>
      </c>
      <c r="O232" s="1">
        <f t="shared" ca="1" si="36"/>
        <v>5.6714457833721178E-3</v>
      </c>
      <c r="P232" s="1">
        <f t="shared" ca="1" si="37"/>
        <v>2.3109479162102008E-2</v>
      </c>
      <c r="Q232" s="81">
        <f t="shared" si="38"/>
        <v>34899.976000000002</v>
      </c>
      <c r="R232" s="1">
        <f t="shared" si="39"/>
        <v>1.0324000002583489E-2</v>
      </c>
    </row>
    <row r="233" spans="1:18" x14ac:dyDescent="0.2">
      <c r="A233" s="25" t="s">
        <v>129</v>
      </c>
      <c r="B233" s="26" t="s">
        <v>47</v>
      </c>
      <c r="C233" s="27">
        <v>49923.461199999998</v>
      </c>
      <c r="D233" s="28"/>
      <c r="E233" s="1">
        <f t="shared" si="34"/>
        <v>22469.003417926302</v>
      </c>
      <c r="F233" s="1">
        <f t="shared" si="35"/>
        <v>22469</v>
      </c>
      <c r="G233" s="1">
        <f t="shared" si="32"/>
        <v>2.4379999958910048E-3</v>
      </c>
      <c r="I233" s="1">
        <f t="shared" si="33"/>
        <v>2.4379999958910048E-3</v>
      </c>
      <c r="O233" s="1">
        <f t="shared" ca="1" si="36"/>
        <v>5.6672005555908171E-3</v>
      </c>
      <c r="P233" s="1">
        <f t="shared" ca="1" si="37"/>
        <v>2.309548963622067E-2</v>
      </c>
      <c r="Q233" s="81">
        <f t="shared" si="38"/>
        <v>34904.961199999998</v>
      </c>
      <c r="R233" s="1">
        <f t="shared" si="39"/>
        <v>2.4379999958910048E-3</v>
      </c>
    </row>
    <row r="234" spans="1:18" x14ac:dyDescent="0.2">
      <c r="A234" s="25" t="s">
        <v>129</v>
      </c>
      <c r="B234" s="26" t="s">
        <v>47</v>
      </c>
      <c r="C234" s="27">
        <v>49928.455099999999</v>
      </c>
      <c r="D234" s="28"/>
      <c r="E234" s="1">
        <f t="shared" si="34"/>
        <v>22476.004559104327</v>
      </c>
      <c r="F234" s="1">
        <f t="shared" si="35"/>
        <v>22476</v>
      </c>
      <c r="G234" s="1">
        <f t="shared" si="32"/>
        <v>3.2519999949727207E-3</v>
      </c>
      <c r="I234" s="1">
        <f t="shared" si="33"/>
        <v>3.2519999949727207E-3</v>
      </c>
      <c r="O234" s="1">
        <f t="shared" ca="1" si="36"/>
        <v>5.6629553278095164E-3</v>
      </c>
      <c r="P234" s="1">
        <f t="shared" ca="1" si="37"/>
        <v>2.3081500110339333E-2</v>
      </c>
      <c r="Q234" s="81">
        <f t="shared" si="38"/>
        <v>34909.955099999999</v>
      </c>
      <c r="R234" s="1">
        <f t="shared" si="39"/>
        <v>3.2519999949727207E-3</v>
      </c>
    </row>
    <row r="235" spans="1:18" x14ac:dyDescent="0.2">
      <c r="A235" s="25" t="s">
        <v>129</v>
      </c>
      <c r="B235" s="26" t="s">
        <v>47</v>
      </c>
      <c r="C235" s="27">
        <v>49928.455800000003</v>
      </c>
      <c r="D235" s="28"/>
      <c r="E235" s="1">
        <f t="shared" si="34"/>
        <v>22476.005540461352</v>
      </c>
      <c r="F235" s="1">
        <f t="shared" si="35"/>
        <v>22476</v>
      </c>
      <c r="G235" s="1">
        <f t="shared" si="32"/>
        <v>3.9519999991171062E-3</v>
      </c>
      <c r="I235" s="1">
        <f t="shared" si="33"/>
        <v>3.9519999991171062E-3</v>
      </c>
      <c r="O235" s="1">
        <f t="shared" ca="1" si="36"/>
        <v>5.6629553278095164E-3</v>
      </c>
      <c r="P235" s="1">
        <f t="shared" ca="1" si="37"/>
        <v>2.3081500110339333E-2</v>
      </c>
      <c r="Q235" s="81">
        <f t="shared" si="38"/>
        <v>34909.955800000003</v>
      </c>
      <c r="R235" s="1">
        <f t="shared" si="39"/>
        <v>3.9519999991171062E-3</v>
      </c>
    </row>
    <row r="236" spans="1:18" x14ac:dyDescent="0.2">
      <c r="A236" s="25" t="s">
        <v>129</v>
      </c>
      <c r="B236" s="26" t="s">
        <v>47</v>
      </c>
      <c r="C236" s="27">
        <v>49928.462099999997</v>
      </c>
      <c r="D236" s="28"/>
      <c r="E236" s="1">
        <f t="shared" si="34"/>
        <v>22476.014372674526</v>
      </c>
      <c r="F236" s="1">
        <f t="shared" si="35"/>
        <v>22476</v>
      </c>
      <c r="G236" s="1">
        <f t="shared" si="32"/>
        <v>1.025199999276083E-2</v>
      </c>
      <c r="I236" s="1">
        <f t="shared" si="33"/>
        <v>1.025199999276083E-2</v>
      </c>
      <c r="O236" s="1">
        <f t="shared" ca="1" si="36"/>
        <v>5.6629553278095164E-3</v>
      </c>
      <c r="P236" s="1">
        <f t="shared" ca="1" si="37"/>
        <v>2.3081500110339333E-2</v>
      </c>
      <c r="Q236" s="81">
        <f t="shared" si="38"/>
        <v>34909.962099999997</v>
      </c>
      <c r="R236" s="1">
        <f t="shared" si="39"/>
        <v>1.025199999276083E-2</v>
      </c>
    </row>
    <row r="237" spans="1:18" x14ac:dyDescent="0.2">
      <c r="A237" s="25" t="s">
        <v>129</v>
      </c>
      <c r="B237" s="26" t="s">
        <v>47</v>
      </c>
      <c r="C237" s="27">
        <v>49928.462099999997</v>
      </c>
      <c r="D237" s="28"/>
      <c r="E237" s="1">
        <f t="shared" si="34"/>
        <v>22476.014372674526</v>
      </c>
      <c r="F237" s="1">
        <f t="shared" si="35"/>
        <v>22476</v>
      </c>
      <c r="G237" s="1">
        <f t="shared" si="32"/>
        <v>1.025199999276083E-2</v>
      </c>
      <c r="I237" s="1">
        <f t="shared" si="33"/>
        <v>1.025199999276083E-2</v>
      </c>
      <c r="O237" s="1">
        <f t="shared" ca="1" si="36"/>
        <v>5.6629553278095164E-3</v>
      </c>
      <c r="P237" s="1">
        <f t="shared" ca="1" si="37"/>
        <v>2.3081500110339333E-2</v>
      </c>
      <c r="Q237" s="81">
        <f t="shared" si="38"/>
        <v>34909.962099999997</v>
      </c>
      <c r="R237" s="1">
        <f t="shared" si="39"/>
        <v>1.025199999276083E-2</v>
      </c>
    </row>
    <row r="238" spans="1:18" x14ac:dyDescent="0.2">
      <c r="A238" s="25" t="s">
        <v>129</v>
      </c>
      <c r="B238" s="26" t="s">
        <v>47</v>
      </c>
      <c r="C238" s="27">
        <v>49928.465600000003</v>
      </c>
      <c r="D238" s="28"/>
      <c r="E238" s="1">
        <f t="shared" si="34"/>
        <v>22476.019279459641</v>
      </c>
      <c r="F238" s="1">
        <f t="shared" si="35"/>
        <v>22476</v>
      </c>
      <c r="G238" s="1">
        <f t="shared" si="32"/>
        <v>1.3751999998930842E-2</v>
      </c>
      <c r="I238" s="1">
        <f t="shared" si="33"/>
        <v>1.3751999998930842E-2</v>
      </c>
      <c r="O238" s="1">
        <f t="shared" ca="1" si="36"/>
        <v>5.6629553278095164E-3</v>
      </c>
      <c r="P238" s="1">
        <f t="shared" ca="1" si="37"/>
        <v>2.3081500110339333E-2</v>
      </c>
      <c r="Q238" s="81">
        <f t="shared" si="38"/>
        <v>34909.965600000003</v>
      </c>
      <c r="R238" s="1">
        <f t="shared" si="39"/>
        <v>1.3751999998930842E-2</v>
      </c>
    </row>
    <row r="239" spans="1:18" x14ac:dyDescent="0.2">
      <c r="A239" s="25" t="s">
        <v>129</v>
      </c>
      <c r="B239" s="26" t="s">
        <v>47</v>
      </c>
      <c r="C239" s="27">
        <v>49928.473899999997</v>
      </c>
      <c r="D239" s="28"/>
      <c r="E239" s="1">
        <f t="shared" si="34"/>
        <v>22476.030915550018</v>
      </c>
      <c r="F239" s="1">
        <f t="shared" si="35"/>
        <v>22476</v>
      </c>
      <c r="G239" s="1">
        <f t="shared" si="32"/>
        <v>2.2051999992982019E-2</v>
      </c>
      <c r="I239" s="1">
        <f t="shared" si="33"/>
        <v>2.2051999992982019E-2</v>
      </c>
      <c r="O239" s="1">
        <f t="shared" ca="1" si="36"/>
        <v>5.6629553278095164E-3</v>
      </c>
      <c r="P239" s="1">
        <f t="shared" ca="1" si="37"/>
        <v>2.3081500110339333E-2</v>
      </c>
      <c r="Q239" s="81">
        <f t="shared" si="38"/>
        <v>34909.973899999997</v>
      </c>
      <c r="R239" s="1">
        <f t="shared" si="39"/>
        <v>2.2051999992982019E-2</v>
      </c>
    </row>
    <row r="240" spans="1:18" x14ac:dyDescent="0.2">
      <c r="A240" s="25" t="s">
        <v>129</v>
      </c>
      <c r="B240" s="26" t="s">
        <v>47</v>
      </c>
      <c r="C240" s="27">
        <v>49933.4421</v>
      </c>
      <c r="D240" s="28"/>
      <c r="E240" s="1">
        <f t="shared" si="34"/>
        <v>22482.996026906003</v>
      </c>
      <c r="F240" s="1">
        <f t="shared" si="35"/>
        <v>22483</v>
      </c>
      <c r="G240" s="1">
        <f t="shared" si="32"/>
        <v>-2.8339999989839271E-3</v>
      </c>
      <c r="I240" s="1">
        <f t="shared" si="33"/>
        <v>-2.8339999989839271E-3</v>
      </c>
      <c r="O240" s="1">
        <f t="shared" ca="1" si="36"/>
        <v>5.6587101000282157E-3</v>
      </c>
      <c r="P240" s="1">
        <f t="shared" ca="1" si="37"/>
        <v>2.3067510584457995E-2</v>
      </c>
      <c r="Q240" s="81">
        <f t="shared" si="38"/>
        <v>34914.9421</v>
      </c>
      <c r="R240" s="1">
        <f t="shared" si="39"/>
        <v>-2.8339999989839271E-3</v>
      </c>
    </row>
    <row r="241" spans="1:18" x14ac:dyDescent="0.2">
      <c r="A241" s="25" t="s">
        <v>129</v>
      </c>
      <c r="B241" s="26" t="s">
        <v>47</v>
      </c>
      <c r="C241" s="27">
        <v>49933.446199999998</v>
      </c>
      <c r="D241" s="28"/>
      <c r="E241" s="1">
        <f t="shared" si="34"/>
        <v>22483.001774854263</v>
      </c>
      <c r="F241" s="1">
        <f t="shared" si="35"/>
        <v>22483</v>
      </c>
      <c r="G241" s="1">
        <f t="shared" si="32"/>
        <v>1.2659999993047677E-3</v>
      </c>
      <c r="I241" s="1">
        <f t="shared" si="33"/>
        <v>1.2659999993047677E-3</v>
      </c>
      <c r="O241" s="1">
        <f t="shared" ca="1" si="36"/>
        <v>5.6587101000282157E-3</v>
      </c>
      <c r="P241" s="1">
        <f t="shared" ca="1" si="37"/>
        <v>2.3067510584457995E-2</v>
      </c>
      <c r="Q241" s="81">
        <f t="shared" si="38"/>
        <v>34914.946199999998</v>
      </c>
      <c r="R241" s="1">
        <f t="shared" si="39"/>
        <v>1.2659999993047677E-3</v>
      </c>
    </row>
    <row r="242" spans="1:18" x14ac:dyDescent="0.2">
      <c r="A242" s="25" t="s">
        <v>129</v>
      </c>
      <c r="B242" s="26" t="s">
        <v>47</v>
      </c>
      <c r="C242" s="27">
        <v>49933.458700000003</v>
      </c>
      <c r="D242" s="28"/>
      <c r="E242" s="1">
        <f t="shared" si="34"/>
        <v>22483.01929908678</v>
      </c>
      <c r="F242" s="1">
        <f t="shared" si="35"/>
        <v>22483</v>
      </c>
      <c r="G242" s="1">
        <f t="shared" si="32"/>
        <v>1.3766000003670342E-2</v>
      </c>
      <c r="I242" s="1">
        <f t="shared" si="33"/>
        <v>1.3766000003670342E-2</v>
      </c>
      <c r="O242" s="1">
        <f t="shared" ca="1" si="36"/>
        <v>5.6587101000282157E-3</v>
      </c>
      <c r="P242" s="1">
        <f t="shared" ca="1" si="37"/>
        <v>2.3067510584457995E-2</v>
      </c>
      <c r="Q242" s="81">
        <f t="shared" si="38"/>
        <v>34914.958700000003</v>
      </c>
      <c r="R242" s="1">
        <f t="shared" si="39"/>
        <v>1.3766000003670342E-2</v>
      </c>
    </row>
    <row r="243" spans="1:18" x14ac:dyDescent="0.2">
      <c r="A243" s="1" t="s">
        <v>128</v>
      </c>
      <c r="C243" s="28">
        <v>49948.434999999998</v>
      </c>
      <c r="D243" s="28">
        <v>4.0000000000000001E-3</v>
      </c>
      <c r="E243" s="1">
        <f t="shared" si="34"/>
        <v>22504.015152152391</v>
      </c>
      <c r="F243" s="1">
        <f t="shared" si="35"/>
        <v>22504</v>
      </c>
      <c r="G243" s="1">
        <f t="shared" si="32"/>
        <v>1.0807999991811812E-2</v>
      </c>
      <c r="I243" s="1">
        <f t="shared" si="33"/>
        <v>1.0807999991811812E-2</v>
      </c>
      <c r="O243" s="1">
        <f t="shared" ca="1" si="36"/>
        <v>5.6459744166843118E-3</v>
      </c>
      <c r="P243" s="1">
        <f t="shared" ca="1" si="37"/>
        <v>2.3025542006813976E-2</v>
      </c>
      <c r="Q243" s="81">
        <f t="shared" si="38"/>
        <v>34929.934999999998</v>
      </c>
      <c r="R243" s="1">
        <f t="shared" si="39"/>
        <v>1.0807999991811812E-2</v>
      </c>
    </row>
    <row r="244" spans="1:18" x14ac:dyDescent="0.2">
      <c r="A244" s="1" t="s">
        <v>130</v>
      </c>
      <c r="C244" s="28">
        <v>50003.353999999999</v>
      </c>
      <c r="D244" s="28"/>
      <c r="E244" s="1">
        <f t="shared" si="34"/>
        <v>22581.008218164076</v>
      </c>
      <c r="F244" s="1">
        <f t="shared" si="35"/>
        <v>22581</v>
      </c>
      <c r="G244" s="1">
        <f t="shared" ref="G244:G275" si="40">+C244-(C$7+F244*C$8)</f>
        <v>5.8619999981601723E-3</v>
      </c>
      <c r="J244" s="1">
        <f>G244</f>
        <v>5.8619999981601723E-3</v>
      </c>
      <c r="O244" s="1">
        <f t="shared" ca="1" si="36"/>
        <v>5.5992769110900023E-3</v>
      </c>
      <c r="P244" s="1">
        <f t="shared" ca="1" si="37"/>
        <v>2.2871657222119264E-2</v>
      </c>
      <c r="Q244" s="81">
        <f t="shared" si="38"/>
        <v>34984.853999999999</v>
      </c>
      <c r="R244" s="1">
        <f t="shared" si="39"/>
        <v>5.8619999981601723E-3</v>
      </c>
    </row>
    <row r="245" spans="1:18" x14ac:dyDescent="0.2">
      <c r="A245" s="31" t="s">
        <v>128</v>
      </c>
      <c r="B245" s="31"/>
      <c r="C245" s="30">
        <v>50008.347000000002</v>
      </c>
      <c r="D245" s="30">
        <v>5.0000000000000001E-3</v>
      </c>
      <c r="E245" s="1">
        <f t="shared" si="34"/>
        <v>22588.008097597358</v>
      </c>
      <c r="F245" s="1">
        <f t="shared" si="35"/>
        <v>22588</v>
      </c>
      <c r="G245" s="1">
        <f t="shared" si="40"/>
        <v>5.7759999981499277E-3</v>
      </c>
      <c r="I245" s="1">
        <f t="shared" ref="I245:I250" si="41">G245</f>
        <v>5.7759999981499277E-3</v>
      </c>
      <c r="O245" s="1">
        <f t="shared" ca="1" si="36"/>
        <v>5.5950316833087016E-3</v>
      </c>
      <c r="P245" s="1">
        <f t="shared" ca="1" si="37"/>
        <v>2.2857667696237927E-2</v>
      </c>
      <c r="Q245" s="81">
        <f t="shared" si="38"/>
        <v>34989.847000000002</v>
      </c>
      <c r="R245" s="1">
        <f t="shared" si="39"/>
        <v>5.7759999981499277E-3</v>
      </c>
    </row>
    <row r="246" spans="1:18" x14ac:dyDescent="0.2">
      <c r="A246" s="31" t="s">
        <v>131</v>
      </c>
      <c r="B246" s="31"/>
      <c r="C246" s="30">
        <v>50033.311999999998</v>
      </c>
      <c r="D246" s="30">
        <v>5.0000000000000001E-3</v>
      </c>
      <c r="E246" s="1">
        <f t="shared" si="34"/>
        <v>22623.007494763755</v>
      </c>
      <c r="F246" s="1">
        <f t="shared" si="35"/>
        <v>22623</v>
      </c>
      <c r="G246" s="1">
        <f t="shared" si="40"/>
        <v>5.345999998098705E-3</v>
      </c>
      <c r="I246" s="1">
        <f t="shared" si="41"/>
        <v>5.345999998098705E-3</v>
      </c>
      <c r="O246" s="1">
        <f t="shared" ca="1" si="36"/>
        <v>5.5738055444021963E-3</v>
      </c>
      <c r="P246" s="1">
        <f t="shared" ca="1" si="37"/>
        <v>2.2787720066831232E-2</v>
      </c>
      <c r="Q246" s="81">
        <f t="shared" si="38"/>
        <v>35014.811999999998</v>
      </c>
      <c r="R246" s="1">
        <f t="shared" si="39"/>
        <v>5.345999998098705E-3</v>
      </c>
    </row>
    <row r="247" spans="1:18" x14ac:dyDescent="0.2">
      <c r="A247" s="31" t="s">
        <v>132</v>
      </c>
      <c r="B247" s="31"/>
      <c r="C247" s="30">
        <v>50281.535000000003</v>
      </c>
      <c r="D247" s="30">
        <v>7.0000000000000001E-3</v>
      </c>
      <c r="E247" s="1">
        <f t="shared" si="34"/>
        <v>22971.000900044586</v>
      </c>
      <c r="F247" s="1">
        <f t="shared" si="35"/>
        <v>22971</v>
      </c>
      <c r="G247" s="1">
        <f t="shared" si="40"/>
        <v>6.4199999906122684E-4</v>
      </c>
      <c r="I247" s="1">
        <f t="shared" si="41"/>
        <v>6.4199999906122684E-4</v>
      </c>
      <c r="O247" s="1">
        <f t="shared" ca="1" si="36"/>
        <v>5.3627570775603792E-3</v>
      </c>
      <c r="P247" s="1">
        <f t="shared" ca="1" si="37"/>
        <v>2.2092240780159006E-2</v>
      </c>
      <c r="Q247" s="81">
        <f t="shared" si="38"/>
        <v>35263.035000000003</v>
      </c>
      <c r="R247" s="1">
        <f t="shared" si="39"/>
        <v>6.4199999906122684E-4</v>
      </c>
    </row>
    <row r="248" spans="1:18" x14ac:dyDescent="0.2">
      <c r="A248" s="31" t="s">
        <v>133</v>
      </c>
      <c r="B248" s="31"/>
      <c r="C248" s="30">
        <v>50299.383999999998</v>
      </c>
      <c r="D248" s="30">
        <v>5.0000000000000001E-3</v>
      </c>
      <c r="E248" s="1">
        <f t="shared" si="34"/>
        <v>22996.02410212842</v>
      </c>
      <c r="F248" s="1">
        <f t="shared" si="35"/>
        <v>22996</v>
      </c>
      <c r="G248" s="1">
        <f t="shared" si="40"/>
        <v>1.7191999992064666E-2</v>
      </c>
      <c r="I248" s="1">
        <f t="shared" si="41"/>
        <v>1.7191999992064666E-2</v>
      </c>
      <c r="O248" s="1">
        <f t="shared" ca="1" si="36"/>
        <v>5.3475955497700178E-3</v>
      </c>
      <c r="P248" s="1">
        <f t="shared" ca="1" si="37"/>
        <v>2.2042278187725653E-2</v>
      </c>
      <c r="Q248" s="81">
        <f t="shared" si="38"/>
        <v>35280.883999999998</v>
      </c>
      <c r="R248" s="1">
        <f t="shared" si="39"/>
        <v>1.7191999992064666E-2</v>
      </c>
    </row>
    <row r="249" spans="1:18" x14ac:dyDescent="0.2">
      <c r="A249" s="31" t="s">
        <v>133</v>
      </c>
      <c r="B249" s="31"/>
      <c r="C249" s="30">
        <v>50344.324000000001</v>
      </c>
      <c r="D249" s="30">
        <v>4.0000000000000001E-3</v>
      </c>
      <c r="E249" s="1">
        <f t="shared" si="34"/>
        <v>23059.027222843746</v>
      </c>
      <c r="F249" s="1">
        <f t="shared" si="35"/>
        <v>23059</v>
      </c>
      <c r="G249" s="1">
        <f t="shared" si="40"/>
        <v>1.9418000003497582E-2</v>
      </c>
      <c r="I249" s="1">
        <f t="shared" si="41"/>
        <v>1.9418000003497582E-2</v>
      </c>
      <c r="O249" s="1">
        <f t="shared" ca="1" si="36"/>
        <v>5.3093884997383097E-3</v>
      </c>
      <c r="P249" s="1">
        <f t="shared" ca="1" si="37"/>
        <v>2.1916372454793616E-2</v>
      </c>
      <c r="Q249" s="81">
        <f t="shared" si="38"/>
        <v>35325.824000000001</v>
      </c>
      <c r="R249" s="1">
        <f t="shared" si="39"/>
        <v>1.9418000003497582E-2</v>
      </c>
    </row>
    <row r="250" spans="1:18" x14ac:dyDescent="0.2">
      <c r="A250" s="31" t="s">
        <v>134</v>
      </c>
      <c r="B250" s="31"/>
      <c r="C250" s="30">
        <v>50587.544000000002</v>
      </c>
      <c r="D250" s="30">
        <v>3.0000000000000001E-3</v>
      </c>
      <c r="E250" s="1">
        <f t="shared" si="34"/>
        <v>23400.006729305285</v>
      </c>
      <c r="F250" s="1">
        <f t="shared" si="35"/>
        <v>23400</v>
      </c>
      <c r="G250" s="1">
        <f t="shared" si="40"/>
        <v>4.8000000024330802E-3</v>
      </c>
      <c r="I250" s="1">
        <f t="shared" si="41"/>
        <v>4.8000000024330802E-3</v>
      </c>
      <c r="O250" s="1">
        <f t="shared" ca="1" si="36"/>
        <v>5.1025852606777933E-3</v>
      </c>
      <c r="P250" s="1">
        <f t="shared" ca="1" si="37"/>
        <v>2.1234882694002727E-2</v>
      </c>
      <c r="Q250" s="81">
        <f t="shared" si="38"/>
        <v>35569.044000000002</v>
      </c>
      <c r="R250" s="1">
        <f t="shared" si="39"/>
        <v>4.8000000024330802E-3</v>
      </c>
    </row>
    <row r="251" spans="1:18" x14ac:dyDescent="0.2">
      <c r="A251" s="25" t="s">
        <v>129</v>
      </c>
      <c r="B251" s="26" t="s">
        <v>47</v>
      </c>
      <c r="C251" s="27">
        <v>50667.453200000004</v>
      </c>
      <c r="D251" s="28"/>
      <c r="E251" s="1">
        <f t="shared" si="34"/>
        <v>23512.034521336107</v>
      </c>
      <c r="F251" s="1">
        <f t="shared" si="35"/>
        <v>23512</v>
      </c>
      <c r="G251" s="1">
        <f t="shared" si="40"/>
        <v>2.4623999997857027E-2</v>
      </c>
      <c r="J251" s="1">
        <f>G251</f>
        <v>2.4623999997857027E-2</v>
      </c>
      <c r="O251" s="1">
        <f t="shared" ca="1" si="36"/>
        <v>5.0346616161769785E-3</v>
      </c>
      <c r="P251" s="1">
        <f t="shared" ca="1" si="37"/>
        <v>2.1011050279901321E-2</v>
      </c>
      <c r="Q251" s="81">
        <f t="shared" si="38"/>
        <v>35648.953200000004</v>
      </c>
      <c r="R251" s="1">
        <f t="shared" si="39"/>
        <v>2.4623999997857027E-2</v>
      </c>
    </row>
    <row r="252" spans="1:18" x14ac:dyDescent="0.2">
      <c r="A252" s="34" t="s">
        <v>135</v>
      </c>
      <c r="B252" s="35" t="s">
        <v>47</v>
      </c>
      <c r="C252" s="34">
        <v>50702.383999999998</v>
      </c>
      <c r="D252" s="34">
        <v>2.9999999999999997E-4</v>
      </c>
      <c r="E252" s="1">
        <f t="shared" si="34"/>
        <v>23561.005358209328</v>
      </c>
      <c r="F252" s="1">
        <f t="shared" si="35"/>
        <v>23561</v>
      </c>
      <c r="G252" s="1">
        <f t="shared" si="40"/>
        <v>3.821999991487246E-3</v>
      </c>
      <c r="J252" s="1">
        <f>G252</f>
        <v>3.821999991487246E-3</v>
      </c>
      <c r="O252" s="1">
        <f t="shared" ca="1" si="36"/>
        <v>5.0049450217078718E-3</v>
      </c>
      <c r="P252" s="1">
        <f t="shared" ca="1" si="37"/>
        <v>2.0913123598731952E-2</v>
      </c>
      <c r="Q252" s="81">
        <f t="shared" si="38"/>
        <v>35683.883999999998</v>
      </c>
      <c r="R252" s="1">
        <f t="shared" si="39"/>
        <v>3.821999991487246E-3</v>
      </c>
    </row>
    <row r="253" spans="1:18" x14ac:dyDescent="0.2">
      <c r="A253" s="31" t="s">
        <v>136</v>
      </c>
      <c r="B253" s="31"/>
      <c r="C253" s="30">
        <v>50702.392999999996</v>
      </c>
      <c r="D253" s="30"/>
      <c r="E253" s="1">
        <f t="shared" si="34"/>
        <v>23561.01797565673</v>
      </c>
      <c r="F253" s="1">
        <f t="shared" si="35"/>
        <v>23561</v>
      </c>
      <c r="G253" s="1">
        <f t="shared" si="40"/>
        <v>1.2821999989682809E-2</v>
      </c>
      <c r="H253" s="1">
        <f>G253</f>
        <v>1.2821999989682809E-2</v>
      </c>
      <c r="O253" s="1">
        <f t="shared" ca="1" si="36"/>
        <v>5.0049450217078718E-3</v>
      </c>
      <c r="P253" s="1">
        <f t="shared" ca="1" si="37"/>
        <v>2.0913123598731952E-2</v>
      </c>
      <c r="Q253" s="81">
        <f t="shared" si="38"/>
        <v>35683.892999999996</v>
      </c>
      <c r="R253" s="1">
        <f t="shared" si="39"/>
        <v>1.2821999989682809E-2</v>
      </c>
    </row>
    <row r="254" spans="1:18" x14ac:dyDescent="0.2">
      <c r="A254" s="31" t="s">
        <v>137</v>
      </c>
      <c r="B254" s="31"/>
      <c r="C254" s="30">
        <v>50727.351999999999</v>
      </c>
      <c r="D254" s="30">
        <v>3.0000000000000001E-3</v>
      </c>
      <c r="E254" s="1">
        <f t="shared" si="34"/>
        <v>23596.008961191532</v>
      </c>
      <c r="F254" s="1">
        <f t="shared" si="35"/>
        <v>23596</v>
      </c>
      <c r="G254" s="1">
        <f t="shared" si="40"/>
        <v>6.3919999956851825E-3</v>
      </c>
      <c r="I254" s="1">
        <f>G254</f>
        <v>6.3919999956851825E-3</v>
      </c>
      <c r="O254" s="1">
        <f t="shared" ca="1" si="36"/>
        <v>4.9837188828013666E-3</v>
      </c>
      <c r="P254" s="1">
        <f t="shared" ca="1" si="37"/>
        <v>2.0843175969325264E-2</v>
      </c>
      <c r="Q254" s="81">
        <f t="shared" si="38"/>
        <v>35708.851999999999</v>
      </c>
      <c r="R254" s="1">
        <f t="shared" si="39"/>
        <v>6.3919999956851825E-3</v>
      </c>
    </row>
    <row r="255" spans="1:18" x14ac:dyDescent="0.2">
      <c r="A255" s="31" t="s">
        <v>137</v>
      </c>
      <c r="B255" s="31"/>
      <c r="C255" s="30">
        <v>50807.24</v>
      </c>
      <c r="D255" s="30">
        <v>5.0000000000000001E-3</v>
      </c>
      <c r="E255" s="1">
        <f t="shared" si="34"/>
        <v>23708.007032124016</v>
      </c>
      <c r="F255" s="1">
        <f t="shared" si="35"/>
        <v>23708</v>
      </c>
      <c r="G255" s="1">
        <f t="shared" si="40"/>
        <v>5.0159999955212697E-3</v>
      </c>
      <c r="I255" s="1">
        <f>G255</f>
        <v>5.0159999955212697E-3</v>
      </c>
      <c r="O255" s="1">
        <f t="shared" ca="1" si="36"/>
        <v>4.9157952383005517E-3</v>
      </c>
      <c r="P255" s="1">
        <f t="shared" ca="1" si="37"/>
        <v>2.0619343555223858E-2</v>
      </c>
      <c r="Q255" s="81">
        <f t="shared" si="38"/>
        <v>35788.74</v>
      </c>
      <c r="R255" s="1">
        <f t="shared" si="39"/>
        <v>5.0159999955212697E-3</v>
      </c>
    </row>
    <row r="256" spans="1:18" x14ac:dyDescent="0.2">
      <c r="A256" s="25" t="s">
        <v>138</v>
      </c>
      <c r="B256" s="26" t="s">
        <v>47</v>
      </c>
      <c r="C256" s="27">
        <v>51477.021000000001</v>
      </c>
      <c r="D256" s="28"/>
      <c r="E256" s="1">
        <f t="shared" si="34"/>
        <v>24646.998870037485</v>
      </c>
      <c r="F256" s="1">
        <f t="shared" si="35"/>
        <v>24647</v>
      </c>
      <c r="G256" s="1">
        <f t="shared" si="40"/>
        <v>-8.0600000364938751E-4</v>
      </c>
      <c r="I256" s="1">
        <f>G256</f>
        <v>-8.0600000364938751E-4</v>
      </c>
      <c r="O256" s="1">
        <f t="shared" ca="1" si="36"/>
        <v>4.3463282544946129E-3</v>
      </c>
      <c r="P256" s="1">
        <f t="shared" ca="1" si="37"/>
        <v>1.8742748583427241E-2</v>
      </c>
      <c r="Q256" s="81">
        <f t="shared" si="38"/>
        <v>36458.521000000001</v>
      </c>
      <c r="R256" s="1">
        <f t="shared" si="39"/>
        <v>-8.0600000364938751E-4</v>
      </c>
    </row>
    <row r="257" spans="1:18" x14ac:dyDescent="0.2">
      <c r="A257" s="31" t="s">
        <v>139</v>
      </c>
      <c r="B257" s="31"/>
      <c r="C257" s="30">
        <v>51486.294500000004</v>
      </c>
      <c r="D257" s="30">
        <v>4.0000000000000002E-4</v>
      </c>
      <c r="E257" s="1">
        <f t="shared" si="34"/>
        <v>24659.999747651054</v>
      </c>
      <c r="F257" s="1">
        <f t="shared" si="35"/>
        <v>24660</v>
      </c>
      <c r="G257" s="1">
        <f t="shared" si="40"/>
        <v>-1.8000000272877514E-4</v>
      </c>
      <c r="J257" s="1">
        <f>G257</f>
        <v>-1.8000000272877514E-4</v>
      </c>
      <c r="O257" s="1">
        <f t="shared" ca="1" si="36"/>
        <v>4.3384442600436258E-3</v>
      </c>
      <c r="P257" s="1">
        <f t="shared" ca="1" si="37"/>
        <v>1.8716768035361896E-2</v>
      </c>
      <c r="Q257" s="81">
        <f t="shared" si="38"/>
        <v>36467.794500000004</v>
      </c>
      <c r="R257" s="1">
        <f t="shared" si="39"/>
        <v>-1.8000000272877514E-4</v>
      </c>
    </row>
    <row r="258" spans="1:18" x14ac:dyDescent="0.2">
      <c r="A258" s="1" t="s">
        <v>140</v>
      </c>
      <c r="B258" s="36" t="s">
        <v>47</v>
      </c>
      <c r="C258" s="28">
        <v>52105.435799999999</v>
      </c>
      <c r="D258" s="28" t="s">
        <v>36</v>
      </c>
      <c r="E258" s="1">
        <f t="shared" si="34"/>
        <v>25527.997835406797</v>
      </c>
      <c r="F258" s="1">
        <f t="shared" si="35"/>
        <v>25528</v>
      </c>
      <c r="G258" s="1">
        <f t="shared" si="40"/>
        <v>-1.5440000061062165E-3</v>
      </c>
      <c r="I258" s="1">
        <f>G258</f>
        <v>-1.5440000061062165E-3</v>
      </c>
      <c r="O258" s="1">
        <f t="shared" ca="1" si="36"/>
        <v>3.8120360151623102E-3</v>
      </c>
      <c r="P258" s="1">
        <f t="shared" ca="1" si="37"/>
        <v>1.6982066826075996E-2</v>
      </c>
      <c r="Q258" s="81">
        <f t="shared" si="38"/>
        <v>37086.935799999999</v>
      </c>
      <c r="R258" s="1">
        <f t="shared" si="39"/>
        <v>-1.5440000061062165E-3</v>
      </c>
    </row>
    <row r="259" spans="1:18" x14ac:dyDescent="0.2">
      <c r="A259" s="1" t="s">
        <v>140</v>
      </c>
      <c r="B259" s="36" t="s">
        <v>47</v>
      </c>
      <c r="C259" s="28">
        <v>52105.442000000003</v>
      </c>
      <c r="D259" s="28" t="s">
        <v>36</v>
      </c>
      <c r="E259" s="1">
        <f t="shared" si="34"/>
        <v>25528.006527426125</v>
      </c>
      <c r="F259" s="1">
        <f t="shared" si="35"/>
        <v>25528</v>
      </c>
      <c r="G259" s="1">
        <f t="shared" si="40"/>
        <v>4.6559999973396771E-3</v>
      </c>
      <c r="I259" s="1">
        <f>G259</f>
        <v>4.6559999973396771E-3</v>
      </c>
      <c r="O259" s="1">
        <f t="shared" ca="1" si="36"/>
        <v>3.8120360151623102E-3</v>
      </c>
      <c r="P259" s="1">
        <f t="shared" ca="1" si="37"/>
        <v>1.6982066826075996E-2</v>
      </c>
      <c r="Q259" s="81">
        <f t="shared" si="38"/>
        <v>37086.942000000003</v>
      </c>
      <c r="R259" s="1">
        <f t="shared" si="39"/>
        <v>4.6559999973396771E-3</v>
      </c>
    </row>
    <row r="260" spans="1:18" x14ac:dyDescent="0.2">
      <c r="A260" s="1" t="s">
        <v>140</v>
      </c>
      <c r="B260" s="36" t="s">
        <v>47</v>
      </c>
      <c r="C260" s="28">
        <v>52105.442000000003</v>
      </c>
      <c r="D260" s="28" t="s">
        <v>36</v>
      </c>
      <c r="E260" s="1">
        <f t="shared" si="34"/>
        <v>25528.006527426125</v>
      </c>
      <c r="F260" s="1">
        <f t="shared" si="35"/>
        <v>25528</v>
      </c>
      <c r="G260" s="1">
        <f t="shared" si="40"/>
        <v>4.6559999973396771E-3</v>
      </c>
      <c r="I260" s="1">
        <f>G260</f>
        <v>4.6559999973396771E-3</v>
      </c>
      <c r="O260" s="1">
        <f t="shared" ca="1" si="36"/>
        <v>3.8120360151623102E-3</v>
      </c>
      <c r="P260" s="1">
        <f t="shared" ca="1" si="37"/>
        <v>1.6982066826075996E-2</v>
      </c>
      <c r="Q260" s="81">
        <f t="shared" si="38"/>
        <v>37086.942000000003</v>
      </c>
      <c r="R260" s="1">
        <f t="shared" si="39"/>
        <v>4.6559999973396771E-3</v>
      </c>
    </row>
    <row r="261" spans="1:18" x14ac:dyDescent="0.2">
      <c r="A261" s="1" t="s">
        <v>140</v>
      </c>
      <c r="B261" s="36" t="s">
        <v>47</v>
      </c>
      <c r="C261" s="28">
        <v>52105.443399999996</v>
      </c>
      <c r="D261" s="28" t="s">
        <v>36</v>
      </c>
      <c r="E261" s="1">
        <f t="shared" si="34"/>
        <v>25528.008490140161</v>
      </c>
      <c r="F261" s="1">
        <f t="shared" si="35"/>
        <v>25528</v>
      </c>
      <c r="G261" s="1">
        <f t="shared" si="40"/>
        <v>6.0559999910765328E-3</v>
      </c>
      <c r="I261" s="1">
        <f>G261</f>
        <v>6.0559999910765328E-3</v>
      </c>
      <c r="O261" s="1">
        <f t="shared" ca="1" si="36"/>
        <v>3.8120360151623102E-3</v>
      </c>
      <c r="P261" s="1">
        <f t="shared" ca="1" si="37"/>
        <v>1.6982066826075996E-2</v>
      </c>
      <c r="Q261" s="81">
        <f t="shared" si="38"/>
        <v>37086.943399999996</v>
      </c>
      <c r="R261" s="1">
        <f t="shared" si="39"/>
        <v>6.0559999910765328E-3</v>
      </c>
    </row>
    <row r="262" spans="1:18" x14ac:dyDescent="0.2">
      <c r="A262" s="1" t="s">
        <v>140</v>
      </c>
      <c r="B262" s="36" t="s">
        <v>47</v>
      </c>
      <c r="C262" s="28">
        <v>52105.444799999997</v>
      </c>
      <c r="D262" s="28" t="s">
        <v>141</v>
      </c>
      <c r="E262" s="1">
        <f t="shared" si="34"/>
        <v>25528.0104528542</v>
      </c>
      <c r="F262" s="1">
        <f t="shared" si="35"/>
        <v>25528</v>
      </c>
      <c r="G262" s="1">
        <f t="shared" si="40"/>
        <v>7.4559999920893461E-3</v>
      </c>
      <c r="K262" s="1">
        <f>G262</f>
        <v>7.4559999920893461E-3</v>
      </c>
      <c r="O262" s="1">
        <f t="shared" ca="1" si="36"/>
        <v>3.8120360151623102E-3</v>
      </c>
      <c r="P262" s="1">
        <f t="shared" ca="1" si="37"/>
        <v>1.6982066826075996E-2</v>
      </c>
      <c r="Q262" s="81">
        <f t="shared" si="38"/>
        <v>37086.944799999997</v>
      </c>
      <c r="R262" s="1">
        <f t="shared" si="39"/>
        <v>7.4559999920893461E-3</v>
      </c>
    </row>
    <row r="263" spans="1:18" x14ac:dyDescent="0.2">
      <c r="A263" s="1" t="s">
        <v>140</v>
      </c>
      <c r="B263" s="36" t="s">
        <v>47</v>
      </c>
      <c r="C263" s="28">
        <v>52105.446199999998</v>
      </c>
      <c r="D263" s="28" t="s">
        <v>36</v>
      </c>
      <c r="E263" s="1">
        <f t="shared" si="34"/>
        <v>25528.012415568242</v>
      </c>
      <c r="F263" s="1">
        <f t="shared" si="35"/>
        <v>25528</v>
      </c>
      <c r="G263" s="1">
        <f t="shared" si="40"/>
        <v>8.8559999931021594E-3</v>
      </c>
      <c r="I263" s="1">
        <f>G263</f>
        <v>8.8559999931021594E-3</v>
      </c>
      <c r="O263" s="1">
        <f t="shared" ca="1" si="36"/>
        <v>3.8120360151623102E-3</v>
      </c>
      <c r="P263" s="1">
        <f t="shared" ca="1" si="37"/>
        <v>1.6982066826075996E-2</v>
      </c>
      <c r="Q263" s="81">
        <f t="shared" si="38"/>
        <v>37086.946199999998</v>
      </c>
      <c r="R263" s="1">
        <f t="shared" si="39"/>
        <v>8.8559999931021594E-3</v>
      </c>
    </row>
    <row r="264" spans="1:18" x14ac:dyDescent="0.2">
      <c r="A264" s="1" t="s">
        <v>140</v>
      </c>
      <c r="B264" s="36" t="s">
        <v>47</v>
      </c>
      <c r="C264" s="28">
        <v>52105.4476</v>
      </c>
      <c r="D264" s="28" t="s">
        <v>36</v>
      </c>
      <c r="E264" s="1">
        <f t="shared" si="34"/>
        <v>25528.014378282285</v>
      </c>
      <c r="F264" s="1">
        <f t="shared" si="35"/>
        <v>25528</v>
      </c>
      <c r="G264" s="1">
        <f t="shared" si="40"/>
        <v>1.0255999994114973E-2</v>
      </c>
      <c r="I264" s="1">
        <f>G264</f>
        <v>1.0255999994114973E-2</v>
      </c>
      <c r="O264" s="1">
        <f t="shared" ca="1" si="36"/>
        <v>3.8120360151623102E-3</v>
      </c>
      <c r="P264" s="1">
        <f t="shared" ca="1" si="37"/>
        <v>1.6982066826075996E-2</v>
      </c>
      <c r="Q264" s="81">
        <f t="shared" si="38"/>
        <v>37086.9476</v>
      </c>
      <c r="R264" s="1">
        <f t="shared" si="39"/>
        <v>1.0255999994114973E-2</v>
      </c>
    </row>
    <row r="265" spans="1:18" x14ac:dyDescent="0.2">
      <c r="A265" s="1" t="s">
        <v>140</v>
      </c>
      <c r="B265" s="36" t="s">
        <v>47</v>
      </c>
      <c r="C265" s="28">
        <v>52105.448299999996</v>
      </c>
      <c r="D265" s="28" t="s">
        <v>36</v>
      </c>
      <c r="E265" s="1">
        <f t="shared" si="34"/>
        <v>25528.015359639303</v>
      </c>
      <c r="F265" s="1">
        <f t="shared" si="35"/>
        <v>25528</v>
      </c>
      <c r="G265" s="1">
        <f t="shared" si="40"/>
        <v>1.09559999909834E-2</v>
      </c>
      <c r="I265" s="1">
        <f>G265</f>
        <v>1.09559999909834E-2</v>
      </c>
      <c r="O265" s="1">
        <f t="shared" ca="1" si="36"/>
        <v>3.8120360151623102E-3</v>
      </c>
      <c r="P265" s="1">
        <f t="shared" ca="1" si="37"/>
        <v>1.6982066826075996E-2</v>
      </c>
      <c r="Q265" s="81">
        <f t="shared" si="38"/>
        <v>37086.948299999996</v>
      </c>
      <c r="R265" s="1">
        <f t="shared" si="39"/>
        <v>1.09559999909834E-2</v>
      </c>
    </row>
    <row r="266" spans="1:18" x14ac:dyDescent="0.2">
      <c r="A266" s="1" t="s">
        <v>140</v>
      </c>
      <c r="B266" s="36" t="s">
        <v>47</v>
      </c>
      <c r="C266" s="28">
        <v>52105.448299999996</v>
      </c>
      <c r="D266" s="28" t="s">
        <v>36</v>
      </c>
      <c r="E266" s="1">
        <f t="shared" si="34"/>
        <v>25528.015359639303</v>
      </c>
      <c r="F266" s="1">
        <f t="shared" si="35"/>
        <v>25528</v>
      </c>
      <c r="G266" s="1">
        <f t="shared" si="40"/>
        <v>1.09559999909834E-2</v>
      </c>
      <c r="I266" s="1">
        <f>G266</f>
        <v>1.09559999909834E-2</v>
      </c>
      <c r="O266" s="1">
        <f t="shared" ca="1" si="36"/>
        <v>3.8120360151623102E-3</v>
      </c>
      <c r="P266" s="1">
        <f t="shared" ca="1" si="37"/>
        <v>1.6982066826075996E-2</v>
      </c>
      <c r="Q266" s="81">
        <f t="shared" si="38"/>
        <v>37086.948299999996</v>
      </c>
      <c r="R266" s="1">
        <f t="shared" si="39"/>
        <v>1.09559999909834E-2</v>
      </c>
    </row>
    <row r="267" spans="1:18" x14ac:dyDescent="0.2">
      <c r="A267" s="1" t="s">
        <v>140</v>
      </c>
      <c r="B267" s="36" t="s">
        <v>47</v>
      </c>
      <c r="C267" s="28">
        <v>52105.453099999999</v>
      </c>
      <c r="D267" s="28" t="s">
        <v>36</v>
      </c>
      <c r="E267" s="1">
        <f t="shared" si="34"/>
        <v>25528.022088944588</v>
      </c>
      <c r="F267" s="1">
        <f t="shared" si="35"/>
        <v>25528</v>
      </c>
      <c r="G267" s="1">
        <f t="shared" si="40"/>
        <v>1.5755999993416481E-2</v>
      </c>
      <c r="I267" s="1">
        <f>G267</f>
        <v>1.5755999993416481E-2</v>
      </c>
      <c r="O267" s="1">
        <f t="shared" ca="1" si="36"/>
        <v>3.8120360151623102E-3</v>
      </c>
      <c r="P267" s="1">
        <f t="shared" ca="1" si="37"/>
        <v>1.6982066826075996E-2</v>
      </c>
      <c r="Q267" s="81">
        <f t="shared" si="38"/>
        <v>37086.953099999999</v>
      </c>
      <c r="R267" s="1">
        <f t="shared" si="39"/>
        <v>1.5755999993416481E-2</v>
      </c>
    </row>
    <row r="268" spans="1:18" x14ac:dyDescent="0.2">
      <c r="A268" s="31" t="s">
        <v>142</v>
      </c>
      <c r="B268" s="31" t="s">
        <v>47</v>
      </c>
      <c r="C268" s="34">
        <v>52145.3848</v>
      </c>
      <c r="D268" s="34">
        <v>8.9999999999999998E-4</v>
      </c>
      <c r="E268" s="1">
        <f t="shared" si="34"/>
        <v>25584.003880566044</v>
      </c>
      <c r="F268" s="1">
        <f t="shared" si="35"/>
        <v>25584</v>
      </c>
      <c r="G268" s="1">
        <f t="shared" si="40"/>
        <v>2.76799999846844E-3</v>
      </c>
      <c r="K268" s="1">
        <f>G268</f>
        <v>2.76799999846844E-3</v>
      </c>
      <c r="O268" s="1">
        <f t="shared" ca="1" si="36"/>
        <v>3.7780741929119028E-3</v>
      </c>
      <c r="P268" s="1">
        <f t="shared" ca="1" si="37"/>
        <v>1.687015061902529E-2</v>
      </c>
      <c r="Q268" s="81">
        <f t="shared" si="38"/>
        <v>37126.8848</v>
      </c>
      <c r="R268" s="1">
        <f t="shared" si="39"/>
        <v>2.76799999846844E-3</v>
      </c>
    </row>
    <row r="269" spans="1:18" x14ac:dyDescent="0.2">
      <c r="A269" s="25" t="s">
        <v>143</v>
      </c>
      <c r="B269" s="26" t="s">
        <v>47</v>
      </c>
      <c r="C269" s="27">
        <v>52190.321000000004</v>
      </c>
      <c r="D269" s="28"/>
      <c r="E269" s="1">
        <f t="shared" si="34"/>
        <v>25647.001673914692</v>
      </c>
      <c r="F269" s="1">
        <f t="shared" si="35"/>
        <v>25647</v>
      </c>
      <c r="G269" s="1">
        <f t="shared" si="40"/>
        <v>1.1940000040340237E-3</v>
      </c>
      <c r="I269" s="1">
        <f>G269</f>
        <v>1.1940000040340237E-3</v>
      </c>
      <c r="O269" s="1">
        <f t="shared" ca="1" si="36"/>
        <v>3.7398671428801947E-3</v>
      </c>
      <c r="P269" s="1">
        <f t="shared" ca="1" si="37"/>
        <v>1.6744244886093246E-2</v>
      </c>
      <c r="Q269" s="81">
        <f t="shared" si="38"/>
        <v>37171.821000000004</v>
      </c>
      <c r="R269" s="1">
        <f t="shared" si="39"/>
        <v>1.1940000040340237E-3</v>
      </c>
    </row>
    <row r="270" spans="1:18" x14ac:dyDescent="0.2">
      <c r="A270" s="37" t="s">
        <v>144</v>
      </c>
      <c r="B270" s="38" t="s">
        <v>47</v>
      </c>
      <c r="C270" s="39">
        <v>52437.835400000004</v>
      </c>
      <c r="D270" s="39">
        <v>1E-4</v>
      </c>
      <c r="E270" s="1">
        <f t="shared" si="34"/>
        <v>25994.001665503059</v>
      </c>
      <c r="F270" s="1">
        <f t="shared" si="35"/>
        <v>25994</v>
      </c>
      <c r="G270" s="1">
        <f t="shared" si="40"/>
        <v>1.1880000020028092E-3</v>
      </c>
      <c r="K270" s="1">
        <f>G270</f>
        <v>1.1880000020028092E-3</v>
      </c>
      <c r="O270" s="1">
        <f t="shared" ca="1" si="36"/>
        <v>3.529425137149992E-3</v>
      </c>
      <c r="P270" s="1">
        <f t="shared" ca="1" si="37"/>
        <v>1.6050764103118356E-2</v>
      </c>
      <c r="Q270" s="81">
        <f t="shared" si="38"/>
        <v>37419.335400000004</v>
      </c>
      <c r="R270" s="1">
        <f t="shared" si="39"/>
        <v>1.1880000020028092E-3</v>
      </c>
    </row>
    <row r="271" spans="1:18" x14ac:dyDescent="0.2">
      <c r="A271" s="25" t="s">
        <v>145</v>
      </c>
      <c r="B271" s="26" t="s">
        <v>47</v>
      </c>
      <c r="C271" s="27">
        <v>52517.012999999999</v>
      </c>
      <c r="D271" s="28"/>
      <c r="E271" s="1">
        <f t="shared" si="34"/>
        <v>26105.003799253605</v>
      </c>
      <c r="F271" s="1">
        <f t="shared" si="35"/>
        <v>26105</v>
      </c>
      <c r="G271" s="1">
        <f t="shared" si="40"/>
        <v>2.7099999933852814E-3</v>
      </c>
      <c r="I271" s="1">
        <f>G271</f>
        <v>2.7099999933852814E-3</v>
      </c>
      <c r="O271" s="1">
        <f t="shared" ca="1" si="36"/>
        <v>3.4621079537607916E-3</v>
      </c>
      <c r="P271" s="1">
        <f t="shared" ca="1" si="37"/>
        <v>1.582893019271428E-2</v>
      </c>
      <c r="Q271" s="81">
        <f t="shared" si="38"/>
        <v>37498.512999999999</v>
      </c>
      <c r="R271" s="1">
        <f t="shared" si="39"/>
        <v>2.7099999933852814E-3</v>
      </c>
    </row>
    <row r="272" spans="1:18" x14ac:dyDescent="0.2">
      <c r="A272" s="31" t="s">
        <v>146</v>
      </c>
      <c r="B272" s="31" t="s">
        <v>47</v>
      </c>
      <c r="C272" s="30">
        <v>52551.247799999997</v>
      </c>
      <c r="D272" s="30">
        <v>5.0000000000000001E-4</v>
      </c>
      <c r="E272" s="1">
        <f t="shared" si="34"/>
        <v>26152.998886860747</v>
      </c>
      <c r="F272" s="1">
        <f t="shared" si="35"/>
        <v>26153</v>
      </c>
      <c r="G272" s="1">
        <f t="shared" si="40"/>
        <v>-7.9400000686291605E-4</v>
      </c>
      <c r="K272" s="1">
        <f>G272</f>
        <v>-7.9400000686291605E-4</v>
      </c>
      <c r="O272" s="1">
        <f t="shared" ca="1" si="36"/>
        <v>3.4329978204032975E-3</v>
      </c>
      <c r="P272" s="1">
        <f t="shared" ca="1" si="37"/>
        <v>1.5733002015242248E-2</v>
      </c>
      <c r="Q272" s="81">
        <f t="shared" si="38"/>
        <v>37532.747799999997</v>
      </c>
      <c r="R272" s="1">
        <f t="shared" si="39"/>
        <v>-7.9400000686291605E-4</v>
      </c>
    </row>
    <row r="273" spans="1:21" x14ac:dyDescent="0.2">
      <c r="A273" s="31" t="s">
        <v>147</v>
      </c>
      <c r="B273" s="31" t="s">
        <v>47</v>
      </c>
      <c r="C273" s="30">
        <v>52906.471899999997</v>
      </c>
      <c r="D273" s="30">
        <v>2.9999999999999997E-4</v>
      </c>
      <c r="E273" s="1">
        <f t="shared" si="34"/>
        <v>26651.001264548613</v>
      </c>
      <c r="F273" s="1">
        <f t="shared" si="35"/>
        <v>26651</v>
      </c>
      <c r="G273" s="1">
        <f t="shared" si="40"/>
        <v>9.0199999249307439E-4</v>
      </c>
      <c r="K273" s="1">
        <f>G273</f>
        <v>9.0199999249307439E-4</v>
      </c>
      <c r="O273" s="1">
        <f t="shared" ca="1" si="36"/>
        <v>3.1309801868193189E-3</v>
      </c>
      <c r="P273" s="1">
        <f t="shared" ca="1" si="37"/>
        <v>1.4737747173969924E-2</v>
      </c>
      <c r="Q273" s="81">
        <f t="shared" si="38"/>
        <v>37887.971899999997</v>
      </c>
      <c r="R273" s="1">
        <f t="shared" si="39"/>
        <v>9.0199999249307439E-4</v>
      </c>
    </row>
    <row r="274" spans="1:21" x14ac:dyDescent="0.2">
      <c r="A274" s="1" t="s">
        <v>140</v>
      </c>
      <c r="B274" s="36" t="s">
        <v>47</v>
      </c>
      <c r="C274" s="28">
        <v>52964.24929</v>
      </c>
      <c r="D274" s="28">
        <v>1.5E-3</v>
      </c>
      <c r="E274" s="1">
        <f t="shared" si="34"/>
        <v>26732.001617837144</v>
      </c>
      <c r="F274" s="1">
        <f t="shared" si="35"/>
        <v>26732</v>
      </c>
      <c r="G274" s="1">
        <f t="shared" si="40"/>
        <v>1.1539999977685511E-3</v>
      </c>
      <c r="K274" s="1">
        <f>G274</f>
        <v>1.1539999977685511E-3</v>
      </c>
      <c r="O274" s="1">
        <f t="shared" ca="1" si="36"/>
        <v>3.0818568367785501E-3</v>
      </c>
      <c r="P274" s="1">
        <f t="shared" ca="1" si="37"/>
        <v>1.4575868374485872E-2</v>
      </c>
      <c r="Q274" s="81">
        <f t="shared" si="38"/>
        <v>37945.74929</v>
      </c>
      <c r="R274" s="1">
        <f t="shared" si="39"/>
        <v>1.1539999977685511E-3</v>
      </c>
    </row>
    <row r="275" spans="1:21" x14ac:dyDescent="0.2">
      <c r="A275" s="25" t="s">
        <v>148</v>
      </c>
      <c r="B275" s="26" t="s">
        <v>47</v>
      </c>
      <c r="C275" s="27">
        <v>53228.1685</v>
      </c>
      <c r="D275" s="28"/>
      <c r="E275" s="1">
        <f t="shared" si="34"/>
        <v>27102.000145801612</v>
      </c>
      <c r="F275" s="1">
        <f t="shared" si="35"/>
        <v>27102</v>
      </c>
      <c r="G275" s="1">
        <f t="shared" si="40"/>
        <v>1.0399999882793054E-4</v>
      </c>
      <c r="I275" s="1">
        <f>G275</f>
        <v>1.0399999882793054E-4</v>
      </c>
      <c r="O275" s="1">
        <f t="shared" ca="1" si="36"/>
        <v>2.8574662254812165E-3</v>
      </c>
      <c r="P275" s="1">
        <f t="shared" ca="1" si="37"/>
        <v>1.3836422006472296E-2</v>
      </c>
      <c r="Q275" s="81">
        <f t="shared" si="38"/>
        <v>38209.6685</v>
      </c>
      <c r="R275" s="1">
        <f t="shared" si="39"/>
        <v>1.0399999882793054E-4</v>
      </c>
    </row>
    <row r="276" spans="1:21" x14ac:dyDescent="0.2">
      <c r="A276" s="1" t="s">
        <v>140</v>
      </c>
      <c r="B276" s="36" t="s">
        <v>47</v>
      </c>
      <c r="C276" s="28">
        <v>53237.438099999999</v>
      </c>
      <c r="D276" s="28" t="s">
        <v>36</v>
      </c>
      <c r="E276" s="1">
        <f t="shared" si="34"/>
        <v>27114.995555854632</v>
      </c>
      <c r="F276" s="1">
        <f t="shared" si="35"/>
        <v>27115</v>
      </c>
      <c r="G276" s="1">
        <f t="shared" ref="G276:G307" si="42">+C276-(C$7+F276*C$8)</f>
        <v>-3.1700000035925768E-3</v>
      </c>
      <c r="I276" s="1">
        <f>G276</f>
        <v>-3.1700000035925768E-3</v>
      </c>
      <c r="O276" s="1">
        <f t="shared" ca="1" si="36"/>
        <v>2.8495822310302295E-3</v>
      </c>
      <c r="P276" s="1">
        <f t="shared" ca="1" si="37"/>
        <v>1.3810441458406951E-2</v>
      </c>
      <c r="Q276" s="81">
        <f t="shared" si="38"/>
        <v>38218.938099999999</v>
      </c>
      <c r="R276" s="1">
        <f t="shared" si="39"/>
        <v>-3.1700000035925768E-3</v>
      </c>
    </row>
    <row r="277" spans="1:21" x14ac:dyDescent="0.2">
      <c r="A277" s="1" t="s">
        <v>140</v>
      </c>
      <c r="B277" s="36" t="s">
        <v>47</v>
      </c>
      <c r="C277" s="28">
        <v>53237.43879</v>
      </c>
      <c r="D277" s="28" t="s">
        <v>36</v>
      </c>
      <c r="E277" s="1">
        <f t="shared" ref="E277:E309" si="43">+(C277-C$7)/C$8</f>
        <v>27114.996523192269</v>
      </c>
      <c r="F277" s="1">
        <f t="shared" ref="F277:F340" si="44">ROUND(2*E277,0)/2</f>
        <v>27115</v>
      </c>
      <c r="G277" s="1">
        <f t="shared" si="42"/>
        <v>-2.4800000028335489E-3</v>
      </c>
      <c r="I277" s="1">
        <f>G277</f>
        <v>-2.4800000028335489E-3</v>
      </c>
      <c r="O277" s="1">
        <f t="shared" ref="O277:O309" ca="1" si="45">+C$11+C$12*$F277</f>
        <v>2.8495822310302295E-3</v>
      </c>
      <c r="P277" s="1">
        <f t="shared" ref="P277:P309" ca="1" si="46">+D$11+D$12*$F277</f>
        <v>1.3810441458406951E-2</v>
      </c>
      <c r="Q277" s="81">
        <f t="shared" ref="Q277:Q309" si="47">+C277-15018.5</f>
        <v>38218.93879</v>
      </c>
      <c r="R277" s="1">
        <f t="shared" si="39"/>
        <v>-2.4800000028335489E-3</v>
      </c>
    </row>
    <row r="278" spans="1:21" x14ac:dyDescent="0.2">
      <c r="A278" s="1" t="s">
        <v>140</v>
      </c>
      <c r="B278" s="36" t="s">
        <v>47</v>
      </c>
      <c r="C278" s="28">
        <v>53237.441570000003</v>
      </c>
      <c r="D278" s="28" t="s">
        <v>36</v>
      </c>
      <c r="E278" s="1">
        <f t="shared" si="43"/>
        <v>27115.000420581582</v>
      </c>
      <c r="F278" s="1">
        <f t="shared" si="44"/>
        <v>27115</v>
      </c>
      <c r="G278" s="1">
        <f t="shared" si="42"/>
        <v>2.9999999969732016E-4</v>
      </c>
      <c r="I278" s="1">
        <f>G278</f>
        <v>2.9999999969732016E-4</v>
      </c>
      <c r="O278" s="1">
        <f t="shared" ca="1" si="45"/>
        <v>2.8495822310302295E-3</v>
      </c>
      <c r="P278" s="1">
        <f t="shared" ca="1" si="46"/>
        <v>1.3810441458406951E-2</v>
      </c>
      <c r="Q278" s="81">
        <f t="shared" si="47"/>
        <v>38218.941570000003</v>
      </c>
      <c r="R278" s="1">
        <f t="shared" si="39"/>
        <v>2.9999999969732016E-4</v>
      </c>
    </row>
    <row r="279" spans="1:21" x14ac:dyDescent="0.2">
      <c r="A279" s="1" t="s">
        <v>140</v>
      </c>
      <c r="B279" s="36" t="s">
        <v>47</v>
      </c>
      <c r="C279" s="28">
        <v>53252.421289999998</v>
      </c>
      <c r="D279" s="28">
        <v>1.5E-3</v>
      </c>
      <c r="E279" s="1">
        <f t="shared" si="43"/>
        <v>27136.001068277208</v>
      </c>
      <c r="F279" s="1">
        <f t="shared" si="44"/>
        <v>27136</v>
      </c>
      <c r="G279" s="1">
        <f t="shared" si="42"/>
        <v>7.6199999602977186E-4</v>
      </c>
      <c r="K279" s="1">
        <f>G279</f>
        <v>7.6199999602977186E-4</v>
      </c>
      <c r="O279" s="1">
        <f t="shared" ca="1" si="45"/>
        <v>2.8368465476863239E-3</v>
      </c>
      <c r="P279" s="1">
        <f t="shared" ca="1" si="46"/>
        <v>1.3768472880762939E-2</v>
      </c>
      <c r="Q279" s="81">
        <f t="shared" si="47"/>
        <v>38233.921289999998</v>
      </c>
      <c r="R279" s="1">
        <f t="shared" si="39"/>
        <v>7.6199999602977186E-4</v>
      </c>
    </row>
    <row r="280" spans="1:21" x14ac:dyDescent="0.2">
      <c r="A280" s="1" t="s">
        <v>140</v>
      </c>
      <c r="B280" s="36" t="s">
        <v>47</v>
      </c>
      <c r="C280" s="28">
        <v>53623.335720000003</v>
      </c>
      <c r="D280" s="28">
        <v>1.2999999999999999E-3</v>
      </c>
      <c r="E280" s="1">
        <f t="shared" si="43"/>
        <v>27656.000325249755</v>
      </c>
      <c r="F280" s="1">
        <f t="shared" si="44"/>
        <v>27656</v>
      </c>
      <c r="G280" s="1">
        <f t="shared" si="42"/>
        <v>2.3200000578071922E-4</v>
      </c>
      <c r="K280" s="1">
        <f>G280</f>
        <v>2.3200000578071922E-4</v>
      </c>
      <c r="O280" s="1">
        <f t="shared" ca="1" si="45"/>
        <v>2.5214867696468288E-3</v>
      </c>
      <c r="P280" s="1">
        <f t="shared" ca="1" si="46"/>
        <v>1.2729250958149266E-2</v>
      </c>
      <c r="Q280" s="81">
        <f t="shared" si="47"/>
        <v>38604.835720000003</v>
      </c>
      <c r="R280" s="1">
        <f t="shared" si="39"/>
        <v>2.3200000578071922E-4</v>
      </c>
    </row>
    <row r="281" spans="1:21" x14ac:dyDescent="0.2">
      <c r="A281" s="40" t="s">
        <v>149</v>
      </c>
      <c r="B281" s="35"/>
      <c r="C281" s="30">
        <v>53653.287199999999</v>
      </c>
      <c r="D281" s="30">
        <v>3.8999999999999998E-3</v>
      </c>
      <c r="E281" s="1">
        <f t="shared" si="43"/>
        <v>27697.990461209756</v>
      </c>
      <c r="F281" s="1">
        <f t="shared" si="44"/>
        <v>27698</v>
      </c>
      <c r="G281" s="1">
        <f t="shared" si="42"/>
        <v>-6.8040000041946769E-3</v>
      </c>
      <c r="K281" s="1">
        <f>G281</f>
        <v>-6.8040000041946769E-3</v>
      </c>
      <c r="O281" s="1">
        <f t="shared" ca="1" si="45"/>
        <v>2.4960154029590211E-3</v>
      </c>
      <c r="P281" s="1">
        <f t="shared" ca="1" si="46"/>
        <v>1.2645313802861234E-2</v>
      </c>
      <c r="Q281" s="81">
        <f t="shared" si="47"/>
        <v>38634.787199999999</v>
      </c>
      <c r="R281" s="1">
        <f t="shared" ref="R281:R286" si="48">G281</f>
        <v>-6.8040000041946769E-3</v>
      </c>
    </row>
    <row r="282" spans="1:21" x14ac:dyDescent="0.2">
      <c r="A282" s="1" t="s">
        <v>140</v>
      </c>
      <c r="B282" s="36" t="s">
        <v>47</v>
      </c>
      <c r="C282" s="28">
        <v>53653.293870000001</v>
      </c>
      <c r="D282" s="28">
        <v>1.1999999999999999E-3</v>
      </c>
      <c r="E282" s="1">
        <f t="shared" si="43"/>
        <v>27697.999812140228</v>
      </c>
      <c r="F282" s="1">
        <f t="shared" si="44"/>
        <v>27698</v>
      </c>
      <c r="G282" s="1">
        <f t="shared" si="42"/>
        <v>-1.340000017080456E-4</v>
      </c>
      <c r="K282" s="1">
        <f>G282</f>
        <v>-1.340000017080456E-4</v>
      </c>
      <c r="O282" s="1">
        <f t="shared" ca="1" si="45"/>
        <v>2.4960154029590211E-3</v>
      </c>
      <c r="P282" s="1">
        <f t="shared" ca="1" si="46"/>
        <v>1.2645313802861234E-2</v>
      </c>
      <c r="Q282" s="81">
        <f t="shared" si="47"/>
        <v>38634.793870000001</v>
      </c>
      <c r="R282" s="1">
        <f t="shared" si="48"/>
        <v>-1.340000017080456E-4</v>
      </c>
    </row>
    <row r="283" spans="1:21" x14ac:dyDescent="0.2">
      <c r="A283" s="30" t="s">
        <v>150</v>
      </c>
      <c r="B283" s="35" t="s">
        <v>47</v>
      </c>
      <c r="C283" s="30">
        <v>54026.349199999997</v>
      </c>
      <c r="D283" s="30">
        <v>8.0000000000000004E-4</v>
      </c>
      <c r="E283" s="1">
        <f t="shared" si="43"/>
        <v>28221.000479462997</v>
      </c>
      <c r="F283" s="1">
        <f t="shared" si="44"/>
        <v>28221</v>
      </c>
      <c r="G283" s="1">
        <f t="shared" si="42"/>
        <v>3.4199999936390668E-4</v>
      </c>
      <c r="J283" s="1">
        <f>G283</f>
        <v>3.4199999936390668E-4</v>
      </c>
      <c r="O283" s="1">
        <f t="shared" ca="1" si="45"/>
        <v>2.1788362415846793E-3</v>
      </c>
      <c r="P283" s="1">
        <f t="shared" ca="1" si="46"/>
        <v>1.1600096369155558E-2</v>
      </c>
      <c r="Q283" s="81">
        <f t="shared" si="47"/>
        <v>39007.849199999997</v>
      </c>
      <c r="R283" s="1">
        <f t="shared" si="48"/>
        <v>3.4199999936390668E-4</v>
      </c>
    </row>
    <row r="284" spans="1:21" x14ac:dyDescent="0.2">
      <c r="A284" s="25" t="s">
        <v>151</v>
      </c>
      <c r="B284" s="26" t="s">
        <v>47</v>
      </c>
      <c r="C284" s="27">
        <v>54318.088400000001</v>
      </c>
      <c r="D284" s="28"/>
      <c r="E284" s="1">
        <f t="shared" si="43"/>
        <v>28630.000925279473</v>
      </c>
      <c r="F284" s="1">
        <f t="shared" si="44"/>
        <v>28630</v>
      </c>
      <c r="G284" s="1">
        <f t="shared" si="42"/>
        <v>6.5999999787891284E-4</v>
      </c>
      <c r="K284" s="1">
        <f>G284</f>
        <v>6.5999999787891284E-4</v>
      </c>
      <c r="O284" s="1">
        <f t="shared" ca="1" si="45"/>
        <v>1.9307936469343846E-3</v>
      </c>
      <c r="P284" s="1">
        <f t="shared" ca="1" si="46"/>
        <v>1.0782708356945954E-2</v>
      </c>
      <c r="Q284" s="81">
        <f t="shared" si="47"/>
        <v>39299.588400000001</v>
      </c>
      <c r="R284" s="1">
        <f t="shared" si="48"/>
        <v>6.5999999787891284E-4</v>
      </c>
    </row>
    <row r="285" spans="1:21" x14ac:dyDescent="0.2">
      <c r="A285" s="41" t="s">
        <v>152</v>
      </c>
      <c r="B285" s="42" t="s">
        <v>47</v>
      </c>
      <c r="C285" s="41">
        <v>55102.718999999997</v>
      </c>
      <c r="D285" s="41">
        <v>4.0000000000000002E-4</v>
      </c>
      <c r="E285" s="1">
        <f t="shared" si="43"/>
        <v>29730.004850707552</v>
      </c>
      <c r="F285" s="1">
        <f t="shared" si="44"/>
        <v>29730</v>
      </c>
      <c r="G285" s="1">
        <f t="shared" si="42"/>
        <v>3.4599999926285818E-3</v>
      </c>
      <c r="K285" s="1">
        <f>G285</f>
        <v>3.4599999926285818E-3</v>
      </c>
      <c r="O285" s="1">
        <f t="shared" ca="1" si="45"/>
        <v>1.2636864241585243E-3</v>
      </c>
      <c r="P285" s="1">
        <f t="shared" ca="1" si="46"/>
        <v>8.584354289878568E-3</v>
      </c>
      <c r="Q285" s="81">
        <f t="shared" si="47"/>
        <v>40084.218999999997</v>
      </c>
      <c r="R285" s="1">
        <f t="shared" si="48"/>
        <v>3.4599999926285818E-3</v>
      </c>
    </row>
    <row r="286" spans="1:21" x14ac:dyDescent="0.2">
      <c r="A286" s="25" t="s">
        <v>153</v>
      </c>
      <c r="B286" s="26" t="s">
        <v>47</v>
      </c>
      <c r="C286" s="27">
        <v>55440.109199999999</v>
      </c>
      <c r="D286" s="28"/>
      <c r="E286" s="1">
        <f t="shared" si="43"/>
        <v>30203.00519558445</v>
      </c>
      <c r="F286" s="1">
        <f t="shared" si="44"/>
        <v>30203</v>
      </c>
      <c r="G286" s="1">
        <f t="shared" si="42"/>
        <v>3.705999995872844E-3</v>
      </c>
      <c r="K286" s="1">
        <f>G286</f>
        <v>3.705999995872844E-3</v>
      </c>
      <c r="O286" s="1">
        <f t="shared" ca="1" si="45"/>
        <v>9.7683031836490186E-4</v>
      </c>
      <c r="P286" s="1">
        <f t="shared" ca="1" si="46"/>
        <v>7.6390620410395904E-3</v>
      </c>
      <c r="Q286" s="81">
        <f t="shared" si="47"/>
        <v>40421.609199999999</v>
      </c>
      <c r="R286" s="1">
        <f t="shared" si="48"/>
        <v>3.705999995872844E-3</v>
      </c>
    </row>
    <row r="287" spans="1:21" x14ac:dyDescent="0.2">
      <c r="A287" s="25" t="s">
        <v>153</v>
      </c>
      <c r="B287" s="26" t="s">
        <v>154</v>
      </c>
      <c r="C287" s="27">
        <v>55444.051500000001</v>
      </c>
      <c r="D287" s="28"/>
      <c r="E287" s="1">
        <f t="shared" si="43"/>
        <v>30208.532058129982</v>
      </c>
      <c r="F287" s="1">
        <f t="shared" si="44"/>
        <v>30208.5</v>
      </c>
      <c r="G287" s="1">
        <f t="shared" si="42"/>
        <v>2.2866999999678228E-2</v>
      </c>
      <c r="K287" s="1">
        <f>G287</f>
        <v>2.2866999999678228E-2</v>
      </c>
      <c r="O287" s="1">
        <f t="shared" ca="1" si="45"/>
        <v>9.7349478225102273E-4</v>
      </c>
      <c r="P287" s="1">
        <f t="shared" ca="1" si="46"/>
        <v>7.6280702707042514E-3</v>
      </c>
      <c r="Q287" s="81">
        <f t="shared" si="47"/>
        <v>40425.551500000001</v>
      </c>
      <c r="U287" s="1">
        <f>G287</f>
        <v>2.2866999999678228E-2</v>
      </c>
    </row>
    <row r="288" spans="1:21" x14ac:dyDescent="0.2">
      <c r="A288" s="43" t="s">
        <v>155</v>
      </c>
      <c r="B288" s="44" t="s">
        <v>154</v>
      </c>
      <c r="C288" s="45">
        <v>55455.4545</v>
      </c>
      <c r="D288" s="45">
        <v>1E-4</v>
      </c>
      <c r="E288" s="1">
        <f t="shared" si="43"/>
        <v>30224.518363993728</v>
      </c>
      <c r="F288" s="1">
        <f t="shared" si="44"/>
        <v>30224.5</v>
      </c>
      <c r="G288" s="1">
        <f t="shared" si="42"/>
        <v>1.3098999996145722E-2</v>
      </c>
      <c r="L288" s="1">
        <f>G288</f>
        <v>1.3098999996145722E-2</v>
      </c>
      <c r="O288" s="1">
        <f t="shared" ca="1" si="45"/>
        <v>9.6379140446519254E-4</v>
      </c>
      <c r="P288" s="1">
        <f t="shared" ca="1" si="46"/>
        <v>7.5960942115469096E-3</v>
      </c>
      <c r="Q288" s="81">
        <f t="shared" si="47"/>
        <v>40436.9545</v>
      </c>
      <c r="S288" s="1">
        <f>G288</f>
        <v>1.3098999996145722E-2</v>
      </c>
    </row>
    <row r="289" spans="1:19" x14ac:dyDescent="0.2">
      <c r="A289" s="25" t="s">
        <v>156</v>
      </c>
      <c r="B289" s="26" t="s">
        <v>47</v>
      </c>
      <c r="C289" s="27">
        <v>55830.283300000003</v>
      </c>
      <c r="D289" s="28"/>
      <c r="E289" s="1">
        <f t="shared" si="43"/>
        <v>30750.005327366685</v>
      </c>
      <c r="F289" s="1">
        <f t="shared" si="44"/>
        <v>30750</v>
      </c>
      <c r="G289" s="1">
        <f t="shared" si="42"/>
        <v>3.7999999985913746E-3</v>
      </c>
      <c r="K289" s="1">
        <f>G289</f>
        <v>3.7999999985913746E-3</v>
      </c>
      <c r="O289" s="1">
        <f t="shared" ca="1" si="45"/>
        <v>6.4509609031181483E-4</v>
      </c>
      <c r="P289" s="1">
        <f t="shared" ca="1" si="46"/>
        <v>6.5458805185978977E-3</v>
      </c>
      <c r="Q289" s="81">
        <f t="shared" si="47"/>
        <v>40811.783300000003</v>
      </c>
      <c r="R289" s="1">
        <f>G289</f>
        <v>3.7999999985913746E-3</v>
      </c>
    </row>
    <row r="290" spans="1:19" x14ac:dyDescent="0.2">
      <c r="A290" s="4" t="s">
        <v>157</v>
      </c>
      <c r="B290" s="46" t="s">
        <v>47</v>
      </c>
      <c r="C290" s="28">
        <v>56124.872799999997</v>
      </c>
      <c r="D290" s="28">
        <v>1E-4</v>
      </c>
      <c r="E290" s="1">
        <f t="shared" si="43"/>
        <v>31163.001718776719</v>
      </c>
      <c r="F290" s="1">
        <f t="shared" si="44"/>
        <v>31163</v>
      </c>
      <c r="G290" s="1">
        <f t="shared" si="42"/>
        <v>1.2259999930392951E-3</v>
      </c>
      <c r="K290" s="1">
        <f>G290</f>
        <v>1.2259999930392951E-3</v>
      </c>
      <c r="O290" s="1">
        <f t="shared" ca="1" si="45"/>
        <v>3.946276512150626E-4</v>
      </c>
      <c r="P290" s="1">
        <f t="shared" ca="1" si="46"/>
        <v>5.7204984915989604E-3</v>
      </c>
      <c r="Q290" s="81">
        <f t="shared" si="47"/>
        <v>41106.372799999997</v>
      </c>
      <c r="R290" s="1">
        <f>G290</f>
        <v>1.2259999930392951E-3</v>
      </c>
    </row>
    <row r="291" spans="1:19" x14ac:dyDescent="0.2">
      <c r="A291" s="4" t="s">
        <v>157</v>
      </c>
      <c r="B291" s="47" t="s">
        <v>154</v>
      </c>
      <c r="C291" s="28">
        <v>56128.799299999999</v>
      </c>
      <c r="D291" s="28">
        <v>5.0000000000000001E-4</v>
      </c>
      <c r="E291" s="1">
        <f t="shared" si="43"/>
        <v>31168.506430692356</v>
      </c>
      <c r="F291" s="1">
        <f t="shared" si="44"/>
        <v>31168.5</v>
      </c>
      <c r="G291" s="1">
        <f t="shared" si="42"/>
        <v>4.5869999958085828E-3</v>
      </c>
      <c r="L291" s="1">
        <f>G291</f>
        <v>4.5869999958085828E-3</v>
      </c>
      <c r="O291" s="1">
        <f t="shared" ca="1" si="45"/>
        <v>3.9129211510118347E-4</v>
      </c>
      <c r="P291" s="1">
        <f t="shared" ca="1" si="46"/>
        <v>5.7095067212636214E-3</v>
      </c>
      <c r="Q291" s="81">
        <f t="shared" si="47"/>
        <v>41110.299299999999</v>
      </c>
      <c r="S291" s="1">
        <f>G291</f>
        <v>4.5869999958085828E-3</v>
      </c>
    </row>
    <row r="292" spans="1:19" x14ac:dyDescent="0.2">
      <c r="A292" s="25" t="s">
        <v>158</v>
      </c>
      <c r="B292" s="26" t="s">
        <v>47</v>
      </c>
      <c r="C292" s="27">
        <v>56159.111599999997</v>
      </c>
      <c r="D292" s="28"/>
      <c r="E292" s="1">
        <f t="shared" si="43"/>
        <v>31211.002414138264</v>
      </c>
      <c r="F292" s="1">
        <f t="shared" si="44"/>
        <v>31211</v>
      </c>
      <c r="G292" s="1">
        <f t="shared" si="42"/>
        <v>1.7219999936060049E-3</v>
      </c>
      <c r="K292" s="1">
        <f>G292</f>
        <v>1.7219999936060049E-3</v>
      </c>
      <c r="O292" s="1">
        <f t="shared" ca="1" si="45"/>
        <v>3.6551751785756856E-4</v>
      </c>
      <c r="P292" s="1">
        <f t="shared" ca="1" si="46"/>
        <v>5.6245703141269282E-3</v>
      </c>
      <c r="Q292" s="81">
        <f t="shared" si="47"/>
        <v>41140.611599999997</v>
      </c>
      <c r="R292" s="1">
        <f>G292</f>
        <v>1.7219999936060049E-3</v>
      </c>
    </row>
    <row r="293" spans="1:19" x14ac:dyDescent="0.2">
      <c r="A293" s="48" t="s">
        <v>159</v>
      </c>
      <c r="B293" s="35" t="s">
        <v>47</v>
      </c>
      <c r="C293" s="30">
        <v>56506.486799999999</v>
      </c>
      <c r="D293" s="34">
        <v>1E-3</v>
      </c>
      <c r="E293" s="1">
        <f t="shared" si="43"/>
        <v>31698.001115943123</v>
      </c>
      <c r="F293" s="1">
        <f t="shared" si="44"/>
        <v>31698</v>
      </c>
      <c r="G293" s="1">
        <f t="shared" si="42"/>
        <v>7.9599999298807234E-4</v>
      </c>
      <c r="J293" s="1">
        <f>G293</f>
        <v>7.9599999298807234E-4</v>
      </c>
      <c r="O293" s="1">
        <f t="shared" ca="1" si="45"/>
        <v>7.0170956501348219E-5</v>
      </c>
      <c r="P293" s="1">
        <f t="shared" ca="1" si="46"/>
        <v>4.6512990135252757E-3</v>
      </c>
      <c r="Q293" s="81">
        <f t="shared" si="47"/>
        <v>41487.986799999999</v>
      </c>
      <c r="R293" s="1">
        <f>G293</f>
        <v>7.9599999298807234E-4</v>
      </c>
    </row>
    <row r="294" spans="1:19" x14ac:dyDescent="0.2">
      <c r="A294" s="48" t="s">
        <v>159</v>
      </c>
      <c r="B294" s="35" t="s">
        <v>47</v>
      </c>
      <c r="C294" s="30">
        <v>56540.374000000003</v>
      </c>
      <c r="D294" s="34">
        <v>1.0500000000000001E-2</v>
      </c>
      <c r="E294" s="1">
        <f t="shared" si="43"/>
        <v>31745.508889692668</v>
      </c>
      <c r="F294" s="1">
        <f t="shared" si="44"/>
        <v>31745.5</v>
      </c>
      <c r="G294" s="1">
        <f t="shared" si="42"/>
        <v>6.3410000002477318E-3</v>
      </c>
      <c r="L294" s="1">
        <f>G294</f>
        <v>6.3410000002477318E-3</v>
      </c>
      <c r="O294" s="1">
        <f t="shared" ca="1" si="45"/>
        <v>4.1364053699661368E-5</v>
      </c>
      <c r="P294" s="1">
        <f t="shared" ca="1" si="46"/>
        <v>4.556370087901912E-3</v>
      </c>
      <c r="Q294" s="81">
        <f t="shared" si="47"/>
        <v>41521.874000000003</v>
      </c>
      <c r="S294" s="1">
        <f>G294</f>
        <v>6.3410000002477318E-3</v>
      </c>
    </row>
    <row r="295" spans="1:19" x14ac:dyDescent="0.2">
      <c r="A295" s="34" t="s">
        <v>160</v>
      </c>
      <c r="B295" s="35" t="s">
        <v>47</v>
      </c>
      <c r="C295" s="34">
        <v>56877.4015</v>
      </c>
      <c r="D295" s="34">
        <v>1.2999999999999999E-3</v>
      </c>
      <c r="E295" s="1">
        <f t="shared" si="43"/>
        <v>32218.000751439089</v>
      </c>
      <c r="F295" s="1">
        <f t="shared" si="44"/>
        <v>32218</v>
      </c>
      <c r="G295" s="1">
        <f t="shared" si="42"/>
        <v>5.3599999955622479E-4</v>
      </c>
      <c r="J295" s="1">
        <f>G295</f>
        <v>5.3599999955622479E-4</v>
      </c>
      <c r="O295" s="1">
        <f t="shared" ca="1" si="45"/>
        <v>-2.4518882153815036E-4</v>
      </c>
      <c r="P295" s="1">
        <f t="shared" ca="1" si="46"/>
        <v>3.6120770909116029E-3</v>
      </c>
      <c r="Q295" s="81">
        <f t="shared" si="47"/>
        <v>41858.9015</v>
      </c>
      <c r="R295" s="1">
        <f>G295</f>
        <v>5.3599999955622479E-4</v>
      </c>
    </row>
    <row r="296" spans="1:19" x14ac:dyDescent="0.2">
      <c r="A296" s="25" t="s">
        <v>161</v>
      </c>
      <c r="B296" s="26" t="s">
        <v>154</v>
      </c>
      <c r="C296" s="27">
        <v>56887.030200000001</v>
      </c>
      <c r="D296" s="28"/>
      <c r="E296" s="1">
        <f t="shared" si="43"/>
        <v>32231.499597643622</v>
      </c>
      <c r="F296" s="1">
        <f t="shared" si="44"/>
        <v>32231.5</v>
      </c>
      <c r="G296" s="1">
        <f t="shared" si="42"/>
        <v>-2.8699999529635534E-4</v>
      </c>
      <c r="L296" s="1">
        <f>G296</f>
        <v>-2.8699999529635534E-4</v>
      </c>
      <c r="O296" s="1">
        <f t="shared" ca="1" si="45"/>
        <v>-2.5337604654494458E-4</v>
      </c>
      <c r="P296" s="1">
        <f t="shared" ca="1" si="46"/>
        <v>3.5850972909975964E-3</v>
      </c>
      <c r="Q296" s="81">
        <f t="shared" si="47"/>
        <v>41868.530200000001</v>
      </c>
      <c r="S296" s="1">
        <f>G296</f>
        <v>-2.8699999529635534E-4</v>
      </c>
    </row>
    <row r="297" spans="1:19" x14ac:dyDescent="0.2">
      <c r="A297" s="25" t="s">
        <v>161</v>
      </c>
      <c r="B297" s="26" t="s">
        <v>154</v>
      </c>
      <c r="C297" s="27">
        <v>56887.030400000003</v>
      </c>
      <c r="D297" s="28"/>
      <c r="E297" s="1">
        <f t="shared" si="43"/>
        <v>32231.499878031344</v>
      </c>
      <c r="F297" s="1">
        <f t="shared" si="44"/>
        <v>32231.5</v>
      </c>
      <c r="G297" s="1">
        <f t="shared" si="42"/>
        <v>-8.699999307282269E-5</v>
      </c>
      <c r="L297" s="1">
        <f>G297</f>
        <v>-8.699999307282269E-5</v>
      </c>
      <c r="O297" s="1">
        <f t="shared" ca="1" si="45"/>
        <v>-2.5337604654494458E-4</v>
      </c>
      <c r="P297" s="1">
        <f t="shared" ca="1" si="46"/>
        <v>3.5850972909975964E-3</v>
      </c>
      <c r="Q297" s="81">
        <f t="shared" si="47"/>
        <v>41868.530400000003</v>
      </c>
      <c r="S297" s="1">
        <f>G297</f>
        <v>-8.699999307282269E-5</v>
      </c>
    </row>
    <row r="298" spans="1:19" x14ac:dyDescent="0.2">
      <c r="A298" s="25" t="s">
        <v>161</v>
      </c>
      <c r="B298" s="26" t="s">
        <v>154</v>
      </c>
      <c r="C298" s="27">
        <v>56887.030500000001</v>
      </c>
      <c r="D298" s="28"/>
      <c r="E298" s="1">
        <f t="shared" si="43"/>
        <v>32231.500018225201</v>
      </c>
      <c r="F298" s="1">
        <f t="shared" si="44"/>
        <v>32231.5</v>
      </c>
      <c r="G298" s="1">
        <f t="shared" si="42"/>
        <v>1.3000004400964826E-5</v>
      </c>
      <c r="L298" s="1">
        <f>G298</f>
        <v>1.3000004400964826E-5</v>
      </c>
      <c r="O298" s="1">
        <f t="shared" ca="1" si="45"/>
        <v>-2.5337604654494458E-4</v>
      </c>
      <c r="P298" s="1">
        <f t="shared" ca="1" si="46"/>
        <v>3.5850972909975964E-3</v>
      </c>
      <c r="Q298" s="81">
        <f t="shared" si="47"/>
        <v>41868.530500000001</v>
      </c>
      <c r="S298" s="1">
        <f>G298</f>
        <v>1.3000004400964826E-5</v>
      </c>
    </row>
    <row r="299" spans="1:19" x14ac:dyDescent="0.2">
      <c r="A299" s="4" t="s">
        <v>162</v>
      </c>
      <c r="B299" s="46" t="s">
        <v>47</v>
      </c>
      <c r="C299" s="28">
        <v>57224.77698159813</v>
      </c>
      <c r="D299" s="28">
        <v>5.0000000000000001E-4</v>
      </c>
      <c r="E299" s="1">
        <f t="shared" si="43"/>
        <v>32704.999848027233</v>
      </c>
      <c r="F299" s="1">
        <f t="shared" si="44"/>
        <v>32705</v>
      </c>
      <c r="G299" s="1">
        <f t="shared" si="42"/>
        <v>-1.0840187314897776E-4</v>
      </c>
      <c r="K299" s="1">
        <f t="shared" ref="K299:K304" si="49">G299</f>
        <v>-1.0840187314897776E-4</v>
      </c>
      <c r="O299" s="1">
        <f t="shared" ca="1" si="45"/>
        <v>-5.405353828943707E-4</v>
      </c>
      <c r="P299" s="1">
        <f t="shared" ca="1" si="46"/>
        <v>2.6388057903099504E-3</v>
      </c>
      <c r="Q299" s="81">
        <f t="shared" si="47"/>
        <v>42206.27698159813</v>
      </c>
      <c r="R299" s="1">
        <f>G299</f>
        <v>-1.0840187314897776E-4</v>
      </c>
    </row>
    <row r="300" spans="1:19" x14ac:dyDescent="0.2">
      <c r="A300" s="49" t="s">
        <v>163</v>
      </c>
      <c r="B300" s="50" t="s">
        <v>47</v>
      </c>
      <c r="C300" s="51">
        <v>57239.756300000001</v>
      </c>
      <c r="D300" s="51">
        <v>1E-4</v>
      </c>
      <c r="E300" s="1">
        <f t="shared" si="43"/>
        <v>32725.999932706945</v>
      </c>
      <c r="F300" s="1">
        <f t="shared" si="44"/>
        <v>32726</v>
      </c>
      <c r="G300" s="1">
        <f t="shared" si="42"/>
        <v>-4.8000001697801054E-5</v>
      </c>
      <c r="K300" s="1">
        <f t="shared" si="49"/>
        <v>-4.8000001697801054E-5</v>
      </c>
      <c r="O300" s="1">
        <f t="shared" ca="1" si="45"/>
        <v>-5.5327106623827629E-4</v>
      </c>
      <c r="P300" s="1">
        <f t="shared" ca="1" si="46"/>
        <v>2.5968372126659311E-3</v>
      </c>
      <c r="Q300" s="81">
        <f t="shared" si="47"/>
        <v>42221.256300000001</v>
      </c>
      <c r="R300" s="1">
        <f>G300</f>
        <v>-4.8000001697801054E-5</v>
      </c>
    </row>
    <row r="301" spans="1:19" x14ac:dyDescent="0.2">
      <c r="A301" s="52" t="s">
        <v>164</v>
      </c>
      <c r="B301" s="53" t="s">
        <v>47</v>
      </c>
      <c r="C301" s="54">
        <v>57241.546199999997</v>
      </c>
      <c r="D301" s="54">
        <v>9.9000000000000008E-3</v>
      </c>
      <c r="E301" s="1">
        <f t="shared" si="43"/>
        <v>32728.509262608328</v>
      </c>
      <c r="F301" s="1">
        <f t="shared" si="44"/>
        <v>32728.5</v>
      </c>
      <c r="G301" s="1">
        <f t="shared" si="42"/>
        <v>6.6069999957107939E-3</v>
      </c>
      <c r="K301" s="1">
        <f t="shared" si="49"/>
        <v>6.6069999957107939E-3</v>
      </c>
      <c r="O301" s="1">
        <f t="shared" ca="1" si="45"/>
        <v>-5.5478721901731226E-4</v>
      </c>
      <c r="P301" s="1">
        <f t="shared" ca="1" si="46"/>
        <v>2.5918409534226028E-3</v>
      </c>
      <c r="Q301" s="81">
        <f t="shared" si="47"/>
        <v>42223.046199999997</v>
      </c>
      <c r="S301" s="1">
        <f>G301</f>
        <v>6.6069999957107939E-3</v>
      </c>
    </row>
    <row r="302" spans="1:19" x14ac:dyDescent="0.2">
      <c r="A302" s="4" t="s">
        <v>162</v>
      </c>
      <c r="B302" s="47" t="s">
        <v>154</v>
      </c>
      <c r="C302" s="28">
        <v>57254.734812649083</v>
      </c>
      <c r="D302" s="28">
        <v>2.9999999999999997E-4</v>
      </c>
      <c r="E302" s="1">
        <f t="shared" si="43"/>
        <v>32746.998887770726</v>
      </c>
      <c r="F302" s="1">
        <f t="shared" si="44"/>
        <v>32747</v>
      </c>
      <c r="G302" s="1">
        <f t="shared" si="42"/>
        <v>-7.9335091868415475E-4</v>
      </c>
      <c r="K302" s="1">
        <f t="shared" si="49"/>
        <v>-7.9335091868415475E-4</v>
      </c>
      <c r="O302" s="1">
        <f t="shared" ca="1" si="45"/>
        <v>-5.6600674958217842E-4</v>
      </c>
      <c r="P302" s="1">
        <f t="shared" ca="1" si="46"/>
        <v>2.5548686350219257E-3</v>
      </c>
      <c r="Q302" s="81">
        <f t="shared" si="47"/>
        <v>42236.234812649083</v>
      </c>
      <c r="R302" s="1">
        <f t="shared" ref="R302:R309" si="50">G302</f>
        <v>-7.9335091868415475E-4</v>
      </c>
    </row>
    <row r="303" spans="1:19" x14ac:dyDescent="0.2">
      <c r="A303" s="55" t="s">
        <v>165</v>
      </c>
      <c r="B303" s="56" t="s">
        <v>47</v>
      </c>
      <c r="C303" s="57">
        <v>57265.434150000001</v>
      </c>
      <c r="D303" s="57">
        <v>2.9999999999999997E-4</v>
      </c>
      <c r="E303" s="1">
        <f t="shared" si="43"/>
        <v>32761.998701804856</v>
      </c>
      <c r="F303" s="1">
        <f t="shared" si="44"/>
        <v>32762</v>
      </c>
      <c r="G303" s="1">
        <f t="shared" si="42"/>
        <v>-9.2600000061793253E-4</v>
      </c>
      <c r="K303" s="1">
        <f t="shared" si="49"/>
        <v>-9.2600000061793253E-4</v>
      </c>
      <c r="O303" s="1">
        <f t="shared" ca="1" si="45"/>
        <v>-5.7510366625639422E-4</v>
      </c>
      <c r="P303" s="1">
        <f t="shared" ca="1" si="46"/>
        <v>2.5248910795619139E-3</v>
      </c>
      <c r="Q303" s="81">
        <f t="shared" si="47"/>
        <v>42246.934150000001</v>
      </c>
      <c r="R303" s="1">
        <f t="shared" si="50"/>
        <v>-9.2600000061793253E-4</v>
      </c>
    </row>
    <row r="304" spans="1:19" ht="13.5" customHeight="1" x14ac:dyDescent="0.2">
      <c r="A304" s="49" t="s">
        <v>166</v>
      </c>
      <c r="B304" s="50" t="s">
        <v>47</v>
      </c>
      <c r="C304" s="51">
        <v>57667.733</v>
      </c>
      <c r="D304" s="51">
        <v>1E-4</v>
      </c>
      <c r="E304" s="1">
        <f t="shared" si="43"/>
        <v>33325.996988635881</v>
      </c>
      <c r="F304" s="1">
        <f t="shared" si="44"/>
        <v>33326</v>
      </c>
      <c r="G304" s="1">
        <f t="shared" si="42"/>
        <v>-2.1479999995790422E-3</v>
      </c>
      <c r="K304" s="1">
        <f t="shared" si="49"/>
        <v>-2.1479999995790422E-3</v>
      </c>
      <c r="O304" s="1">
        <f t="shared" ca="1" si="45"/>
        <v>-9.1714773320692583E-4</v>
      </c>
      <c r="P304" s="1">
        <f t="shared" ca="1" si="46"/>
        <v>1.3977349942655426E-3</v>
      </c>
      <c r="Q304" s="81">
        <f t="shared" si="47"/>
        <v>42649.233</v>
      </c>
      <c r="R304" s="1">
        <f t="shared" si="50"/>
        <v>-2.1479999995790422E-3</v>
      </c>
    </row>
    <row r="305" spans="1:19" x14ac:dyDescent="0.2">
      <c r="A305" s="58" t="s">
        <v>167</v>
      </c>
      <c r="B305" s="59" t="s">
        <v>47</v>
      </c>
      <c r="C305" s="60">
        <v>57988.360500000003</v>
      </c>
      <c r="D305" s="60">
        <v>2.5000000000000001E-3</v>
      </c>
      <c r="E305" s="1">
        <f t="shared" si="43"/>
        <v>33775.497057330882</v>
      </c>
      <c r="F305" s="1">
        <f t="shared" si="44"/>
        <v>33775.5</v>
      </c>
      <c r="G305" s="1">
        <f t="shared" si="42"/>
        <v>-2.0989999975427054E-3</v>
      </c>
      <c r="K305" s="1">
        <f>G305</f>
        <v>-2.0989999975427054E-3</v>
      </c>
      <c r="O305" s="1">
        <f t="shared" ca="1" si="45"/>
        <v>-1.1897520028776067E-3</v>
      </c>
      <c r="P305" s="1">
        <f t="shared" ca="1" si="46"/>
        <v>4.9940758231391269E-4</v>
      </c>
      <c r="Q305" s="81">
        <f t="shared" si="47"/>
        <v>42969.860500000003</v>
      </c>
      <c r="S305" s="1">
        <f>G305</f>
        <v>-2.0989999975427054E-3</v>
      </c>
    </row>
    <row r="306" spans="1:19" ht="12" customHeight="1" x14ac:dyDescent="0.2">
      <c r="A306" s="61" t="s">
        <v>168</v>
      </c>
      <c r="B306" s="62" t="s">
        <v>47</v>
      </c>
      <c r="C306" s="63">
        <v>58747.666700000002</v>
      </c>
      <c r="D306" s="63">
        <v>2.0000000000000001E-4</v>
      </c>
      <c r="E306" s="1">
        <f t="shared" si="43"/>
        <v>34839.997728859467</v>
      </c>
      <c r="F306" s="1">
        <f t="shared" si="44"/>
        <v>34840</v>
      </c>
      <c r="G306" s="1">
        <f t="shared" si="42"/>
        <v>-1.6199999954551458E-3</v>
      </c>
      <c r="K306" s="1">
        <f>G306</f>
        <v>-1.6199999954551458E-3</v>
      </c>
      <c r="O306" s="1">
        <f t="shared" ca="1" si="45"/>
        <v>-1.8353298561911563E-3</v>
      </c>
      <c r="P306" s="1">
        <f t="shared" ca="1" si="46"/>
        <v>-1.6279996034981176E-3</v>
      </c>
      <c r="Q306" s="81">
        <f t="shared" si="47"/>
        <v>43729.166700000002</v>
      </c>
      <c r="R306" s="1">
        <f t="shared" si="50"/>
        <v>-1.6199999954551458E-3</v>
      </c>
    </row>
    <row r="307" spans="1:19" ht="12" customHeight="1" x14ac:dyDescent="0.2">
      <c r="A307" s="80" t="s">
        <v>994</v>
      </c>
      <c r="B307" s="38" t="s">
        <v>47</v>
      </c>
      <c r="C307" s="39">
        <v>59130.708299999998</v>
      </c>
      <c r="D307" s="39">
        <v>1E-4</v>
      </c>
      <c r="E307" s="1">
        <f t="shared" si="43"/>
        <v>35376.998533572223</v>
      </c>
      <c r="F307" s="1">
        <f t="shared" si="44"/>
        <v>35377</v>
      </c>
      <c r="G307" s="1">
        <f t="shared" si="42"/>
        <v>-1.0460000048624352E-3</v>
      </c>
      <c r="K307" s="1">
        <f>G307</f>
        <v>-1.0460000048624352E-3</v>
      </c>
      <c r="O307" s="1">
        <f t="shared" ca="1" si="45"/>
        <v>-2.1609994731280995E-3</v>
      </c>
      <c r="P307" s="1">
        <f t="shared" ca="1" si="46"/>
        <v>-2.701196088966476E-3</v>
      </c>
      <c r="Q307" s="81">
        <f t="shared" si="47"/>
        <v>44112.208299999998</v>
      </c>
      <c r="R307" s="1">
        <f t="shared" si="50"/>
        <v>-1.0460000048624352E-3</v>
      </c>
    </row>
    <row r="308" spans="1:19" ht="12" customHeight="1" x14ac:dyDescent="0.2">
      <c r="A308" s="82" t="s">
        <v>995</v>
      </c>
      <c r="B308" s="83" t="s">
        <v>47</v>
      </c>
      <c r="C308" s="84">
        <v>59457.043099999893</v>
      </c>
      <c r="D308" s="85" t="s">
        <v>804</v>
      </c>
      <c r="E308" s="1">
        <f t="shared" si="43"/>
        <v>35834.49988644282</v>
      </c>
      <c r="F308" s="1">
        <f t="shared" si="44"/>
        <v>35834.5</v>
      </c>
      <c r="G308" s="1">
        <f t="shared" ref="G308:G339" si="51">+C308-(C$7+F308*C$8)</f>
        <v>-8.1000107456929982E-5</v>
      </c>
      <c r="K308" s="1">
        <f>G308</f>
        <v>-8.1000107456929982E-5</v>
      </c>
      <c r="O308" s="1">
        <f t="shared" ca="1" si="45"/>
        <v>-2.4384554316916954E-3</v>
      </c>
      <c r="P308" s="1">
        <f t="shared" ca="1" si="46"/>
        <v>-3.6155115304967733E-3</v>
      </c>
      <c r="Q308" s="81">
        <f t="shared" si="47"/>
        <v>44438.543099999893</v>
      </c>
      <c r="S308" s="1">
        <f>G308</f>
        <v>-8.1000107456929982E-5</v>
      </c>
    </row>
    <row r="309" spans="1:19" ht="12" customHeight="1" x14ac:dyDescent="0.2">
      <c r="A309" s="82" t="s">
        <v>996</v>
      </c>
      <c r="B309" s="83" t="s">
        <v>47</v>
      </c>
      <c r="C309" s="84">
        <v>59792.648300000001</v>
      </c>
      <c r="D309" s="85">
        <v>2.9999999999999997E-4</v>
      </c>
      <c r="E309" s="1">
        <f t="shared" si="43"/>
        <v>36304.997770917624</v>
      </c>
      <c r="F309" s="1">
        <f t="shared" si="44"/>
        <v>36305</v>
      </c>
      <c r="G309" s="1">
        <f t="shared" si="51"/>
        <v>-1.5899999998509884E-3</v>
      </c>
      <c r="K309" s="1">
        <f>G309</f>
        <v>-1.5899999998509884E-3</v>
      </c>
      <c r="O309" s="1">
        <f t="shared" ca="1" si="45"/>
        <v>-2.7237953847062783E-3</v>
      </c>
      <c r="P309" s="1">
        <f t="shared" ca="1" si="46"/>
        <v>-4.5558075200924225E-3</v>
      </c>
      <c r="Q309" s="81">
        <f t="shared" si="47"/>
        <v>44774.148300000001</v>
      </c>
      <c r="R309" s="1">
        <f t="shared" si="50"/>
        <v>-1.5899999998509884E-3</v>
      </c>
    </row>
    <row r="310" spans="1:19" ht="12" customHeight="1" x14ac:dyDescent="0.2">
      <c r="C310" s="28"/>
      <c r="D310" s="28"/>
    </row>
    <row r="311" spans="1:19" ht="12" customHeight="1" x14ac:dyDescent="0.2">
      <c r="C311" s="28"/>
      <c r="D311" s="28"/>
    </row>
    <row r="312" spans="1:19" ht="12" customHeight="1" x14ac:dyDescent="0.2">
      <c r="C312" s="28"/>
      <c r="D312" s="28"/>
    </row>
    <row r="313" spans="1:19" ht="12" customHeight="1" x14ac:dyDescent="0.2"/>
  </sheetData>
  <sheetProtection selectLockedCells="1" selectUnlockedCells="1"/>
  <sortState xmlns:xlrd2="http://schemas.microsoft.com/office/spreadsheetml/2017/richdata2" ref="A21:U309">
    <sortCondition ref="C21:C309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9D90-C2F3-4C71-8464-EC2B6185371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9"/>
  <sheetViews>
    <sheetView workbookViewId="0">
      <pane xSplit="14" ySplit="22" topLeftCell="O28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8.28515625" style="1" customWidth="1"/>
    <col min="5" max="5" width="9.42578125" style="1" customWidth="1"/>
    <col min="6" max="6" width="17.140625" style="1" customWidth="1"/>
    <col min="7" max="7" width="9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33896.366000000002</v>
      </c>
      <c r="D4" s="6">
        <v>0.71329799999999999</v>
      </c>
      <c r="E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s="1" t="s">
        <v>8</v>
      </c>
      <c r="C7" s="1">
        <v>57224.773000000001</v>
      </c>
      <c r="D7" s="1">
        <v>0.71329549999999997</v>
      </c>
    </row>
    <row r="8" spans="1:6" x14ac:dyDescent="0.2">
      <c r="A8" s="1" t="s">
        <v>9</v>
      </c>
      <c r="C8" s="1">
        <v>0.71329549999999997</v>
      </c>
    </row>
    <row r="9" spans="1:6" x14ac:dyDescent="0.2">
      <c r="A9" s="10" t="s">
        <v>10</v>
      </c>
      <c r="B9" s="10"/>
      <c r="C9" s="11">
        <v>120</v>
      </c>
      <c r="D9" s="11">
        <v>21</v>
      </c>
    </row>
    <row r="10" spans="1:6" x14ac:dyDescent="0.2">
      <c r="A10"/>
      <c r="B10"/>
      <c r="C10" s="12" t="s">
        <v>11</v>
      </c>
      <c r="D10" s="12" t="s">
        <v>12</v>
      </c>
    </row>
    <row r="11" spans="1:6" x14ac:dyDescent="0.2">
      <c r="A11" t="s">
        <v>13</v>
      </c>
      <c r="B11"/>
      <c r="C11" s="13">
        <f ca="1">INTERCEPT(INDIRECT(C14):R$885,INDIRECT(C13):$F$885)</f>
        <v>5.098491862025694E-3</v>
      </c>
      <c r="D11" s="13">
        <f ca="1">INTERCEPT(INDIRECT(D14):S$885,INDIRECT(D13):$F$885)</f>
        <v>2.1853480545077474E-3</v>
      </c>
      <c r="E11" s="10" t="s">
        <v>14</v>
      </c>
      <c r="F11" s="1">
        <v>1</v>
      </c>
    </row>
    <row r="12" spans="1:6" x14ac:dyDescent="0.2">
      <c r="A12" t="s">
        <v>15</v>
      </c>
      <c r="B12"/>
      <c r="C12" s="13">
        <f ca="1">SLOPE(INDIRECT(C14):R$885,INDIRECT(C13):$F$885)</f>
        <v>2.191182745450399E-6</v>
      </c>
      <c r="D12" s="13">
        <f ca="1">SLOPE(INDIRECT(D14):S$885,INDIRECT(D13):$F$885)</f>
        <v>-3.1971223766335892E-6</v>
      </c>
      <c r="E12" s="10" t="s">
        <v>16</v>
      </c>
      <c r="F12" s="64">
        <f ca="1">NOW()+15018.5+$C$5/24</f>
        <v>60370.830148726847</v>
      </c>
    </row>
    <row r="13" spans="1:6" x14ac:dyDescent="0.2">
      <c r="A13" s="10" t="s">
        <v>17</v>
      </c>
      <c r="B13" s="10"/>
      <c r="C13" s="11" t="str">
        <f>"F"&amp;C9</f>
        <v>F120</v>
      </c>
      <c r="D13" s="11" t="str">
        <f>"F"&amp;D9</f>
        <v>F21</v>
      </c>
      <c r="E13" s="10" t="s">
        <v>18</v>
      </c>
      <c r="F13" s="13">
        <f ca="1">ROUND(2*(F12-$C$7)/$C$8,0)/2+F11</f>
        <v>4411.5</v>
      </c>
    </row>
    <row r="14" spans="1:6" x14ac:dyDescent="0.2">
      <c r="A14" s="10" t="s">
        <v>19</v>
      </c>
      <c r="B14" s="10"/>
      <c r="C14" s="11" t="str">
        <f>"R"&amp;C9</f>
        <v>R120</v>
      </c>
      <c r="D14" s="11" t="str">
        <f>"S"&amp;D9</f>
        <v>S21</v>
      </c>
      <c r="E14" s="10" t="s">
        <v>20</v>
      </c>
      <c r="F14" s="14">
        <f ca="1">ROUND(2*(F12-$C$15)/$C$16,0)/2+F11</f>
        <v>811.5</v>
      </c>
    </row>
    <row r="15" spans="1:6" x14ac:dyDescent="0.2">
      <c r="A15" s="15" t="s">
        <v>21</v>
      </c>
      <c r="B15"/>
      <c r="C15" s="16">
        <f ca="1">($C7+C11)+($C8+C12)*INT(MAX($F21:$F3483))</f>
        <v>59792.649786749746</v>
      </c>
      <c r="D15" s="16">
        <f ca="1">($C7+D11)+($C8+D12)*INT(MAX($F21:$F3483))</f>
        <v>59792.627475707501</v>
      </c>
      <c r="E15" s="10" t="s">
        <v>22</v>
      </c>
      <c r="F15" s="17">
        <f ca="1">+$C$15+$C$16*F14-15018.5-$C$5/24</f>
        <v>45353.386696477879</v>
      </c>
    </row>
    <row r="16" spans="1:6" x14ac:dyDescent="0.2">
      <c r="A16" s="15" t="s">
        <v>23</v>
      </c>
      <c r="B16"/>
      <c r="C16" s="16">
        <f ca="1">+$C8+C12</f>
        <v>0.71329769118274544</v>
      </c>
      <c r="D16" s="13">
        <f ca="1">+$C8+D12</f>
        <v>0.71329230287762335</v>
      </c>
      <c r="E16" s="18"/>
      <c r="F16" s="18" t="s">
        <v>24</v>
      </c>
    </row>
    <row r="17" spans="1:21" x14ac:dyDescent="0.2">
      <c r="A17" s="19" t="s">
        <v>25</v>
      </c>
      <c r="C17" s="1">
        <f>COUNT(C21:C1197)</f>
        <v>287</v>
      </c>
    </row>
    <row r="18" spans="1:21" x14ac:dyDescent="0.2">
      <c r="A18" s="4" t="s">
        <v>26</v>
      </c>
      <c r="C18" s="5">
        <f ca="1">+C15</f>
        <v>59792.649786749746</v>
      </c>
      <c r="D18" s="6">
        <f ca="1">+C16</f>
        <v>0.71329769118274544</v>
      </c>
      <c r="E18" s="22">
        <f>R19</f>
        <v>264</v>
      </c>
    </row>
    <row r="19" spans="1:21" x14ac:dyDescent="0.2">
      <c r="A19" s="4" t="s">
        <v>27</v>
      </c>
      <c r="C19" s="5">
        <f ca="1">+D15</f>
        <v>59792.627475707501</v>
      </c>
      <c r="D19" s="6">
        <f ca="1">+D16</f>
        <v>0.71329230287762335</v>
      </c>
      <c r="E19" s="22">
        <f>S19</f>
        <v>0</v>
      </c>
      <c r="R19" s="1">
        <f>COUNT(R21:R285)</f>
        <v>264</v>
      </c>
      <c r="S19" s="1">
        <f>COUNT(S21:S285)</f>
        <v>0</v>
      </c>
    </row>
    <row r="20" spans="1:21" x14ac:dyDescent="0.2">
      <c r="A20" s="12" t="s">
        <v>28</v>
      </c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23" t="s">
        <v>35</v>
      </c>
      <c r="I20" s="23" t="s">
        <v>36</v>
      </c>
      <c r="J20" s="23" t="s">
        <v>37</v>
      </c>
      <c r="K20" s="23" t="s">
        <v>38</v>
      </c>
      <c r="L20" s="23" t="s">
        <v>169</v>
      </c>
      <c r="M20" s="23" t="s">
        <v>40</v>
      </c>
      <c r="N20" s="23" t="s">
        <v>41</v>
      </c>
      <c r="O20" s="23" t="s">
        <v>42</v>
      </c>
      <c r="P20" s="23" t="s">
        <v>43</v>
      </c>
      <c r="Q20" s="12" t="s">
        <v>44</v>
      </c>
      <c r="R20" s="23" t="s">
        <v>11</v>
      </c>
      <c r="S20" s="23" t="s">
        <v>12</v>
      </c>
      <c r="U20" s="24" t="s">
        <v>45</v>
      </c>
    </row>
    <row r="21" spans="1:21" x14ac:dyDescent="0.2">
      <c r="A21" s="25" t="s">
        <v>46</v>
      </c>
      <c r="B21" s="26" t="s">
        <v>47</v>
      </c>
      <c r="C21" s="27">
        <v>25830.415000000001</v>
      </c>
      <c r="D21" s="28"/>
      <c r="E21" s="1">
        <f t="shared" ref="E21:E84" si="0">+(C21-C$7)/C$8</f>
        <v>-44013.116583519739</v>
      </c>
      <c r="F21" s="1">
        <f t="shared" ref="F21:F84" si="1">ROUND(2*E21,0)/2</f>
        <v>-44013</v>
      </c>
      <c r="G21" s="1">
        <f>+C21-(C$7+F21*C$8)</f>
        <v>-8.3158500001445645E-2</v>
      </c>
      <c r="H21" s="1">
        <f>G21</f>
        <v>-8.3158500001445645E-2</v>
      </c>
      <c r="O21" s="1">
        <f t="shared" ref="O21:O84" ca="1" si="2">+C$11+C$12*$F21</f>
        <v>-9.1342034313482715E-2</v>
      </c>
      <c r="P21" s="1">
        <f t="shared" ref="P21:P84" ca="1" si="3">+D$11+D$12*$F21</f>
        <v>0.1429002952172819</v>
      </c>
      <c r="Q21" s="81">
        <f t="shared" ref="Q21:Q84" si="4">+C21-15018.5</f>
        <v>10811.915000000001</v>
      </c>
      <c r="R21" s="1">
        <f>G21</f>
        <v>-8.3158500001445645E-2</v>
      </c>
    </row>
    <row r="22" spans="1:21" x14ac:dyDescent="0.2">
      <c r="A22" s="25" t="s">
        <v>46</v>
      </c>
      <c r="B22" s="26" t="s">
        <v>47</v>
      </c>
      <c r="C22" s="27">
        <v>25882.476999999999</v>
      </c>
      <c r="D22" s="28"/>
      <c r="E22" s="1">
        <f t="shared" si="0"/>
        <v>-43940.128600278571</v>
      </c>
      <c r="F22" s="1">
        <f t="shared" si="1"/>
        <v>-43940</v>
      </c>
      <c r="G22" s="1">
        <f>+C22-(C$7+F22*C$8)</f>
        <v>-9.1730000003735768E-2</v>
      </c>
      <c r="H22" s="1">
        <f>G22</f>
        <v>-9.1730000003735768E-2</v>
      </c>
      <c r="O22" s="1">
        <f t="shared" ca="1" si="2"/>
        <v>-9.1182077973064837E-2</v>
      </c>
      <c r="P22" s="1">
        <f t="shared" ca="1" si="3"/>
        <v>0.14266690528378764</v>
      </c>
      <c r="Q22" s="81">
        <f t="shared" si="4"/>
        <v>10863.976999999999</v>
      </c>
      <c r="R22" s="1">
        <f>G22</f>
        <v>-9.1730000003735768E-2</v>
      </c>
    </row>
    <row r="23" spans="1:21" x14ac:dyDescent="0.2">
      <c r="A23" s="25" t="s">
        <v>46</v>
      </c>
      <c r="B23" s="26" t="s">
        <v>47</v>
      </c>
      <c r="C23" s="27">
        <v>26268.306</v>
      </c>
      <c r="D23" s="28"/>
      <c r="E23" s="1">
        <f t="shared" si="0"/>
        <v>-43399.218136102078</v>
      </c>
      <c r="F23" s="1">
        <f t="shared" si="1"/>
        <v>-43399</v>
      </c>
      <c r="O23" s="1">
        <f t="shared" ca="1" si="2"/>
        <v>-8.9996648107776175E-2</v>
      </c>
      <c r="P23" s="1">
        <f t="shared" ca="1" si="3"/>
        <v>0.14093726207802887</v>
      </c>
      <c r="Q23" s="81">
        <f t="shared" si="4"/>
        <v>11249.806</v>
      </c>
      <c r="R23" s="1">
        <f>U23</f>
        <v>-0.15559550000034506</v>
      </c>
      <c r="U23" s="1">
        <f>+C23-(C$7+F23*C$8)</f>
        <v>-0.15559550000034506</v>
      </c>
    </row>
    <row r="24" spans="1:21" x14ac:dyDescent="0.2">
      <c r="A24" s="25" t="s">
        <v>46</v>
      </c>
      <c r="B24" s="26" t="s">
        <v>47</v>
      </c>
      <c r="C24" s="27">
        <v>26979.498</v>
      </c>
      <c r="D24" s="28"/>
      <c r="E24" s="1">
        <f t="shared" si="0"/>
        <v>-42402.167124284402</v>
      </c>
      <c r="F24" s="1">
        <f t="shared" si="1"/>
        <v>-42402</v>
      </c>
      <c r="O24" s="1">
        <f t="shared" ca="1" si="2"/>
        <v>-8.7812038910562121E-2</v>
      </c>
      <c r="P24" s="1">
        <f t="shared" ca="1" si="3"/>
        <v>0.1377497310685252</v>
      </c>
      <c r="Q24" s="81">
        <f t="shared" si="4"/>
        <v>11960.998</v>
      </c>
      <c r="U24" s="1">
        <f>+C24-(C$7+F24*C$8)</f>
        <v>-0.11920900000404799</v>
      </c>
    </row>
    <row r="25" spans="1:21" x14ac:dyDescent="0.2">
      <c r="A25" s="25" t="s">
        <v>46</v>
      </c>
      <c r="B25" s="26" t="s">
        <v>47</v>
      </c>
      <c r="C25" s="27">
        <v>26987.377</v>
      </c>
      <c r="D25" s="28"/>
      <c r="E25" s="1">
        <f t="shared" si="0"/>
        <v>-42391.121211335274</v>
      </c>
      <c r="F25" s="1">
        <f t="shared" si="1"/>
        <v>-42391</v>
      </c>
      <c r="G25" s="1">
        <f t="shared" ref="G25:G56" si="5">+C25-(C$7+F25*C$8)</f>
        <v>-8.6459500002092682E-2</v>
      </c>
      <c r="H25" s="1">
        <f t="shared" ref="H25:H36" si="6">G25</f>
        <v>-8.6459500002092682E-2</v>
      </c>
      <c r="O25" s="1">
        <f t="shared" ca="1" si="2"/>
        <v>-8.7787935900362171E-2</v>
      </c>
      <c r="P25" s="1">
        <f t="shared" ca="1" si="3"/>
        <v>0.13771456272238222</v>
      </c>
      <c r="Q25" s="81">
        <f t="shared" si="4"/>
        <v>11968.877</v>
      </c>
      <c r="R25" s="1">
        <f t="shared" ref="R25:R88" si="7">G25</f>
        <v>-8.6459500002092682E-2</v>
      </c>
    </row>
    <row r="26" spans="1:21" x14ac:dyDescent="0.2">
      <c r="A26" s="25" t="s">
        <v>46</v>
      </c>
      <c r="B26" s="26" t="s">
        <v>47</v>
      </c>
      <c r="C26" s="27">
        <v>27398.245999999999</v>
      </c>
      <c r="D26" s="28"/>
      <c r="E26" s="1">
        <f t="shared" si="0"/>
        <v>-41815.106081560873</v>
      </c>
      <c r="F26" s="1">
        <f t="shared" si="1"/>
        <v>-41815</v>
      </c>
      <c r="G26" s="1">
        <f t="shared" si="5"/>
        <v>-7.5667500004783506E-2</v>
      </c>
      <c r="H26" s="1">
        <f t="shared" si="6"/>
        <v>-7.5667500004783506E-2</v>
      </c>
      <c r="O26" s="1">
        <f t="shared" ca="1" si="2"/>
        <v>-8.6525814638982734E-2</v>
      </c>
      <c r="P26" s="1">
        <f t="shared" ca="1" si="3"/>
        <v>0.13587302023344128</v>
      </c>
      <c r="Q26" s="81">
        <f t="shared" si="4"/>
        <v>12379.745999999999</v>
      </c>
      <c r="R26" s="1">
        <f t="shared" si="7"/>
        <v>-7.5667500004783506E-2</v>
      </c>
    </row>
    <row r="27" spans="1:21" x14ac:dyDescent="0.2">
      <c r="A27" s="25" t="s">
        <v>46</v>
      </c>
      <c r="B27" s="26" t="s">
        <v>47</v>
      </c>
      <c r="C27" s="27">
        <v>27413.213</v>
      </c>
      <c r="D27" s="28"/>
      <c r="E27" s="1">
        <f t="shared" si="0"/>
        <v>-41794.123192982435</v>
      </c>
      <c r="F27" s="1">
        <f t="shared" si="1"/>
        <v>-41794</v>
      </c>
      <c r="G27" s="1">
        <f t="shared" si="5"/>
        <v>-8.7873000004037749E-2</v>
      </c>
      <c r="H27" s="1">
        <f t="shared" si="6"/>
        <v>-8.7873000004037749E-2</v>
      </c>
      <c r="O27" s="1">
        <f t="shared" ca="1" si="2"/>
        <v>-8.6479799801328278E-2</v>
      </c>
      <c r="P27" s="1">
        <f t="shared" ca="1" si="3"/>
        <v>0.13580588066353197</v>
      </c>
      <c r="Q27" s="81">
        <f t="shared" si="4"/>
        <v>12394.713</v>
      </c>
      <c r="R27" s="1">
        <f t="shared" si="7"/>
        <v>-8.7873000004037749E-2</v>
      </c>
    </row>
    <row r="28" spans="1:21" x14ac:dyDescent="0.2">
      <c r="A28" s="25" t="s">
        <v>46</v>
      </c>
      <c r="B28" s="26" t="s">
        <v>47</v>
      </c>
      <c r="C28" s="27">
        <v>27656.44</v>
      </c>
      <c r="D28" s="28"/>
      <c r="E28" s="1">
        <f t="shared" si="0"/>
        <v>-41453.13267783128</v>
      </c>
      <c r="F28" s="1">
        <f t="shared" si="1"/>
        <v>-41453</v>
      </c>
      <c r="G28" s="1">
        <f t="shared" si="5"/>
        <v>-9.4638500002474757E-2</v>
      </c>
      <c r="H28" s="1">
        <f t="shared" si="6"/>
        <v>-9.4638500002474757E-2</v>
      </c>
      <c r="O28" s="1">
        <f t="shared" ca="1" si="2"/>
        <v>-8.5732606485129689E-2</v>
      </c>
      <c r="P28" s="1">
        <f t="shared" ca="1" si="3"/>
        <v>0.13471566193309992</v>
      </c>
      <c r="Q28" s="81">
        <f t="shared" si="4"/>
        <v>12637.939999999999</v>
      </c>
      <c r="R28" s="1">
        <f t="shared" si="7"/>
        <v>-9.4638500002474757E-2</v>
      </c>
    </row>
    <row r="29" spans="1:21" x14ac:dyDescent="0.2">
      <c r="A29" s="25" t="s">
        <v>46</v>
      </c>
      <c r="B29" s="26" t="s">
        <v>47</v>
      </c>
      <c r="C29" s="27">
        <v>27658.577000000001</v>
      </c>
      <c r="D29" s="28"/>
      <c r="E29" s="1">
        <f t="shared" si="0"/>
        <v>-41450.136724541233</v>
      </c>
      <c r="F29" s="1">
        <f t="shared" si="1"/>
        <v>-41450</v>
      </c>
      <c r="G29" s="1">
        <f t="shared" si="5"/>
        <v>-9.7525000001041917E-2</v>
      </c>
      <c r="H29" s="1">
        <f t="shared" si="6"/>
        <v>-9.7525000001041917E-2</v>
      </c>
      <c r="O29" s="1">
        <f t="shared" ca="1" si="2"/>
        <v>-8.5726032936893348E-2</v>
      </c>
      <c r="P29" s="1">
        <f t="shared" ca="1" si="3"/>
        <v>0.13470607056597</v>
      </c>
      <c r="Q29" s="81">
        <f t="shared" si="4"/>
        <v>12640.077000000001</v>
      </c>
      <c r="R29" s="1">
        <f t="shared" si="7"/>
        <v>-9.7525000001041917E-2</v>
      </c>
    </row>
    <row r="30" spans="1:21" x14ac:dyDescent="0.2">
      <c r="A30" s="25" t="s">
        <v>46</v>
      </c>
      <c r="B30" s="26" t="s">
        <v>47</v>
      </c>
      <c r="C30" s="27">
        <v>27666.431</v>
      </c>
      <c r="D30" s="28"/>
      <c r="E30" s="1">
        <f t="shared" si="0"/>
        <v>-41439.125860179971</v>
      </c>
      <c r="F30" s="1">
        <f t="shared" si="1"/>
        <v>-41439</v>
      </c>
      <c r="G30" s="1">
        <f t="shared" si="5"/>
        <v>-8.9775500000541797E-2</v>
      </c>
      <c r="H30" s="1">
        <f t="shared" si="6"/>
        <v>-8.9775500000541797E-2</v>
      </c>
      <c r="O30" s="1">
        <f t="shared" ca="1" si="2"/>
        <v>-8.5701929926693385E-2</v>
      </c>
      <c r="P30" s="1">
        <f t="shared" ca="1" si="3"/>
        <v>0.13467090221982703</v>
      </c>
      <c r="Q30" s="81">
        <f t="shared" si="4"/>
        <v>12647.931</v>
      </c>
      <c r="R30" s="1">
        <f t="shared" si="7"/>
        <v>-8.9775500000541797E-2</v>
      </c>
    </row>
    <row r="31" spans="1:21" x14ac:dyDescent="0.2">
      <c r="A31" s="25" t="s">
        <v>46</v>
      </c>
      <c r="B31" s="26" t="s">
        <v>47</v>
      </c>
      <c r="C31" s="27">
        <v>27683.546999999999</v>
      </c>
      <c r="D31" s="28"/>
      <c r="E31" s="1">
        <f t="shared" si="0"/>
        <v>-41415.130194989317</v>
      </c>
      <c r="F31" s="1">
        <f t="shared" si="1"/>
        <v>-41415</v>
      </c>
      <c r="G31" s="1">
        <f t="shared" si="5"/>
        <v>-9.2867500003194436E-2</v>
      </c>
      <c r="H31" s="1">
        <f t="shared" si="6"/>
        <v>-9.2867500003194436E-2</v>
      </c>
      <c r="O31" s="1">
        <f t="shared" ca="1" si="2"/>
        <v>-8.5649341540802573E-2</v>
      </c>
      <c r="P31" s="1">
        <f t="shared" ca="1" si="3"/>
        <v>0.13459417128278783</v>
      </c>
      <c r="Q31" s="81">
        <f t="shared" si="4"/>
        <v>12665.046999999999</v>
      </c>
      <c r="R31" s="1">
        <f t="shared" si="7"/>
        <v>-9.2867500003194436E-2</v>
      </c>
    </row>
    <row r="32" spans="1:21" x14ac:dyDescent="0.2">
      <c r="A32" s="25" t="s">
        <v>46</v>
      </c>
      <c r="B32" s="26" t="s">
        <v>47</v>
      </c>
      <c r="C32" s="27">
        <v>27688.538</v>
      </c>
      <c r="D32" s="28"/>
      <c r="E32" s="1">
        <f t="shared" si="0"/>
        <v>-41408.133094909477</v>
      </c>
      <c r="F32" s="1">
        <f t="shared" si="1"/>
        <v>-41408</v>
      </c>
      <c r="G32" s="1">
        <f t="shared" si="5"/>
        <v>-9.4936000001325738E-2</v>
      </c>
      <c r="H32" s="1">
        <f t="shared" si="6"/>
        <v>-9.4936000001325738E-2</v>
      </c>
      <c r="O32" s="1">
        <f t="shared" ca="1" si="2"/>
        <v>-8.5634003261584421E-2</v>
      </c>
      <c r="P32" s="1">
        <f t="shared" ca="1" si="3"/>
        <v>0.13457179142615139</v>
      </c>
      <c r="Q32" s="81">
        <f t="shared" si="4"/>
        <v>12670.038</v>
      </c>
      <c r="R32" s="1">
        <f t="shared" si="7"/>
        <v>-9.4936000001325738E-2</v>
      </c>
    </row>
    <row r="33" spans="1:18" x14ac:dyDescent="0.2">
      <c r="A33" s="25" t="s">
        <v>46</v>
      </c>
      <c r="B33" s="26" t="s">
        <v>47</v>
      </c>
      <c r="C33" s="27">
        <v>27693.527999999998</v>
      </c>
      <c r="D33" s="28"/>
      <c r="E33" s="1">
        <f t="shared" si="0"/>
        <v>-41401.137396773149</v>
      </c>
      <c r="F33" s="1">
        <f t="shared" si="1"/>
        <v>-41401</v>
      </c>
      <c r="G33" s="1">
        <f t="shared" si="5"/>
        <v>-9.8004500003298745E-2</v>
      </c>
      <c r="H33" s="1">
        <f t="shared" si="6"/>
        <v>-9.8004500003298745E-2</v>
      </c>
      <c r="O33" s="1">
        <f t="shared" ca="1" si="2"/>
        <v>-8.5618664982366269E-2</v>
      </c>
      <c r="P33" s="1">
        <f t="shared" ca="1" si="3"/>
        <v>0.13454941156951497</v>
      </c>
      <c r="Q33" s="81">
        <f t="shared" si="4"/>
        <v>12675.027999999998</v>
      </c>
      <c r="R33" s="1">
        <f t="shared" si="7"/>
        <v>-9.8004500003298745E-2</v>
      </c>
    </row>
    <row r="34" spans="1:18" x14ac:dyDescent="0.2">
      <c r="A34" s="25" t="s">
        <v>46</v>
      </c>
      <c r="B34" s="26" t="s">
        <v>47</v>
      </c>
      <c r="C34" s="27">
        <v>27696.381000000001</v>
      </c>
      <c r="D34" s="28"/>
      <c r="E34" s="1">
        <f t="shared" si="0"/>
        <v>-41397.137651926867</v>
      </c>
      <c r="F34" s="1">
        <f t="shared" si="1"/>
        <v>-41397</v>
      </c>
      <c r="G34" s="1">
        <f t="shared" si="5"/>
        <v>-9.8186499999428634E-2</v>
      </c>
      <c r="H34" s="1">
        <f t="shared" si="6"/>
        <v>-9.8186499999428634E-2</v>
      </c>
      <c r="O34" s="1">
        <f t="shared" ca="1" si="2"/>
        <v>-8.5609900251384471E-2</v>
      </c>
      <c r="P34" s="1">
        <f t="shared" ca="1" si="3"/>
        <v>0.13453662308000844</v>
      </c>
      <c r="Q34" s="81">
        <f t="shared" si="4"/>
        <v>12677.881000000001</v>
      </c>
      <c r="R34" s="1">
        <f t="shared" si="7"/>
        <v>-9.8186499999428634E-2</v>
      </c>
    </row>
    <row r="35" spans="1:18" x14ac:dyDescent="0.2">
      <c r="A35" s="25" t="s">
        <v>46</v>
      </c>
      <c r="B35" s="26" t="s">
        <v>47</v>
      </c>
      <c r="C35" s="27">
        <v>27746.32</v>
      </c>
      <c r="D35" s="28"/>
      <c r="E35" s="1">
        <f t="shared" si="0"/>
        <v>-41327.125994766546</v>
      </c>
      <c r="F35" s="1">
        <f t="shared" si="1"/>
        <v>-41327</v>
      </c>
      <c r="G35" s="1">
        <f t="shared" si="5"/>
        <v>-8.9871500003937399E-2</v>
      </c>
      <c r="H35" s="1">
        <f t="shared" si="6"/>
        <v>-8.9871500003937399E-2</v>
      </c>
      <c r="O35" s="1">
        <f t="shared" ca="1" si="2"/>
        <v>-8.5456517459202949E-2</v>
      </c>
      <c r="P35" s="1">
        <f t="shared" ca="1" si="3"/>
        <v>0.13431282451364407</v>
      </c>
      <c r="Q35" s="81">
        <f t="shared" si="4"/>
        <v>12727.82</v>
      </c>
      <c r="R35" s="1">
        <f t="shared" si="7"/>
        <v>-8.9871500003937399E-2</v>
      </c>
    </row>
    <row r="36" spans="1:18" x14ac:dyDescent="0.2">
      <c r="A36" s="25" t="s">
        <v>48</v>
      </c>
      <c r="B36" s="26" t="s">
        <v>47</v>
      </c>
      <c r="C36" s="27">
        <v>31274.287</v>
      </c>
      <c r="D36" s="28"/>
      <c r="E36" s="1">
        <f t="shared" si="0"/>
        <v>-36381.115540473758</v>
      </c>
      <c r="F36" s="1">
        <f t="shared" si="1"/>
        <v>-36381</v>
      </c>
      <c r="G36" s="1">
        <f t="shared" si="5"/>
        <v>-8.2414500000595581E-2</v>
      </c>
      <c r="H36" s="1">
        <f t="shared" si="6"/>
        <v>-8.2414500000595581E-2</v>
      </c>
      <c r="O36" s="1">
        <f t="shared" ca="1" si="2"/>
        <v>-7.4618927600205276E-2</v>
      </c>
      <c r="P36" s="1">
        <f t="shared" ca="1" si="3"/>
        <v>0.11849985723881436</v>
      </c>
      <c r="Q36" s="81">
        <f t="shared" si="4"/>
        <v>16255.787</v>
      </c>
      <c r="R36" s="1">
        <f t="shared" si="7"/>
        <v>-8.2414500000595581E-2</v>
      </c>
    </row>
    <row r="37" spans="1:18" x14ac:dyDescent="0.2">
      <c r="A37" s="25" t="s">
        <v>49</v>
      </c>
      <c r="B37" s="26" t="s">
        <v>47</v>
      </c>
      <c r="C37" s="27">
        <v>33207.328000000001</v>
      </c>
      <c r="D37" s="28">
        <v>7.0000000000000001E-3</v>
      </c>
      <c r="E37" s="1">
        <f t="shared" si="0"/>
        <v>-33671.10124765963</v>
      </c>
      <c r="F37" s="1">
        <f t="shared" si="1"/>
        <v>-33671</v>
      </c>
      <c r="G37" s="1">
        <f t="shared" si="5"/>
        <v>-7.2219500005303416E-2</v>
      </c>
      <c r="I37" s="1">
        <f>G37</f>
        <v>-7.2219500005303416E-2</v>
      </c>
      <c r="O37" s="1">
        <f t="shared" ca="1" si="2"/>
        <v>-6.8680822360034685E-2</v>
      </c>
      <c r="P37" s="1">
        <f t="shared" ca="1" si="3"/>
        <v>0.10983565559813734</v>
      </c>
      <c r="Q37" s="81">
        <f t="shared" si="4"/>
        <v>18188.828000000001</v>
      </c>
      <c r="R37" s="1">
        <f t="shared" si="7"/>
        <v>-7.2219500005303416E-2</v>
      </c>
    </row>
    <row r="38" spans="1:18" x14ac:dyDescent="0.2">
      <c r="A38" s="25" t="s">
        <v>50</v>
      </c>
      <c r="B38" s="26" t="s">
        <v>47</v>
      </c>
      <c r="C38" s="27">
        <v>33540.430999999997</v>
      </c>
      <c r="D38" s="28">
        <v>5.0000000000000001E-3</v>
      </c>
      <c r="E38" s="1">
        <f t="shared" si="0"/>
        <v>-33204.109657217807</v>
      </c>
      <c r="F38" s="1">
        <f t="shared" si="1"/>
        <v>-33204</v>
      </c>
      <c r="G38" s="1">
        <f t="shared" si="5"/>
        <v>-7.8218000009655952E-2</v>
      </c>
      <c r="I38" s="1">
        <f>G38</f>
        <v>-7.8218000009655952E-2</v>
      </c>
      <c r="O38" s="1">
        <f t="shared" ca="1" si="2"/>
        <v>-6.7657540017909357E-2</v>
      </c>
      <c r="P38" s="1">
        <f t="shared" ca="1" si="3"/>
        <v>0.10834259944824945</v>
      </c>
      <c r="Q38" s="81">
        <f t="shared" si="4"/>
        <v>18521.930999999997</v>
      </c>
      <c r="R38" s="1">
        <f t="shared" si="7"/>
        <v>-7.8218000009655952E-2</v>
      </c>
    </row>
    <row r="39" spans="1:18" x14ac:dyDescent="0.2">
      <c r="A39" s="25" t="s">
        <v>51</v>
      </c>
      <c r="B39" s="26" t="s">
        <v>47</v>
      </c>
      <c r="C39" s="27">
        <v>33570.387999999999</v>
      </c>
      <c r="D39" s="28">
        <v>4.0000000000000001E-3</v>
      </c>
      <c r="E39" s="1">
        <f t="shared" si="0"/>
        <v>-33162.111635360103</v>
      </c>
      <c r="F39" s="1">
        <f t="shared" si="1"/>
        <v>-33162</v>
      </c>
      <c r="G39" s="1">
        <f t="shared" si="5"/>
        <v>-7.9629000007116701E-2</v>
      </c>
      <c r="I39" s="1">
        <f>G39</f>
        <v>-7.9629000007116701E-2</v>
      </c>
      <c r="O39" s="1">
        <f t="shared" ca="1" si="2"/>
        <v>-6.7565510342600429E-2</v>
      </c>
      <c r="P39" s="1">
        <f t="shared" ca="1" si="3"/>
        <v>0.10820832030843083</v>
      </c>
      <c r="Q39" s="81">
        <f t="shared" si="4"/>
        <v>18551.887999999999</v>
      </c>
      <c r="R39" s="1">
        <f t="shared" si="7"/>
        <v>-7.9629000007116701E-2</v>
      </c>
    </row>
    <row r="40" spans="1:18" x14ac:dyDescent="0.2">
      <c r="A40" s="1" t="s">
        <v>52</v>
      </c>
      <c r="C40" s="28">
        <v>33896.366000000002</v>
      </c>
      <c r="D40" s="28" t="s">
        <v>53</v>
      </c>
      <c r="E40" s="1">
        <f t="shared" si="0"/>
        <v>-32705.108892457614</v>
      </c>
      <c r="F40" s="1">
        <f t="shared" si="1"/>
        <v>-32705</v>
      </c>
      <c r="G40" s="1">
        <f t="shared" si="5"/>
        <v>-7.7672499995969702E-2</v>
      </c>
      <c r="H40" s="1">
        <f>G40</f>
        <v>-7.7672499995969702E-2</v>
      </c>
      <c r="O40" s="1">
        <f t="shared" ca="1" si="2"/>
        <v>-6.6564139827929608E-2</v>
      </c>
      <c r="P40" s="1">
        <f t="shared" ca="1" si="3"/>
        <v>0.10674723538230929</v>
      </c>
      <c r="Q40" s="81">
        <f t="shared" si="4"/>
        <v>18877.866000000002</v>
      </c>
      <c r="R40" s="1">
        <f t="shared" si="7"/>
        <v>-7.7672499995969702E-2</v>
      </c>
    </row>
    <row r="41" spans="1:18" x14ac:dyDescent="0.2">
      <c r="A41" s="25" t="s">
        <v>54</v>
      </c>
      <c r="B41" s="26" t="s">
        <v>47</v>
      </c>
      <c r="C41" s="27">
        <v>34224.483999999997</v>
      </c>
      <c r="D41" s="28"/>
      <c r="E41" s="1">
        <f t="shared" si="0"/>
        <v>-32245.105990434546</v>
      </c>
      <c r="F41" s="1">
        <f t="shared" si="1"/>
        <v>-32245</v>
      </c>
      <c r="G41" s="1">
        <f t="shared" si="5"/>
        <v>-7.5602500000968575E-2</v>
      </c>
      <c r="I41" s="1">
        <f t="shared" ref="I41:I72" si="8">G41</f>
        <v>-7.5602500000968575E-2</v>
      </c>
      <c r="O41" s="1">
        <f t="shared" ca="1" si="2"/>
        <v>-6.5556195765022418E-2</v>
      </c>
      <c r="P41" s="1">
        <f t="shared" ca="1" si="3"/>
        <v>0.10527655908905784</v>
      </c>
      <c r="Q41" s="81">
        <f t="shared" si="4"/>
        <v>19205.983999999997</v>
      </c>
      <c r="R41" s="1">
        <f t="shared" si="7"/>
        <v>-7.5602500000968575E-2</v>
      </c>
    </row>
    <row r="42" spans="1:18" x14ac:dyDescent="0.2">
      <c r="A42" s="25" t="s">
        <v>54</v>
      </c>
      <c r="B42" s="26" t="s">
        <v>47</v>
      </c>
      <c r="C42" s="27">
        <v>34254.438000000002</v>
      </c>
      <c r="D42" s="28"/>
      <c r="E42" s="1">
        <f t="shared" si="0"/>
        <v>-32203.112174407383</v>
      </c>
      <c r="F42" s="1">
        <f t="shared" si="1"/>
        <v>-32203</v>
      </c>
      <c r="G42" s="1">
        <f t="shared" si="5"/>
        <v>-8.0013499995402526E-2</v>
      </c>
      <c r="I42" s="1">
        <f t="shared" si="8"/>
        <v>-8.0013499995402526E-2</v>
      </c>
      <c r="O42" s="1">
        <f t="shared" ca="1" si="2"/>
        <v>-6.5464166089713505E-2</v>
      </c>
      <c r="P42" s="1">
        <f t="shared" ca="1" si="3"/>
        <v>0.10514227994923922</v>
      </c>
      <c r="Q42" s="81">
        <f t="shared" si="4"/>
        <v>19235.938000000002</v>
      </c>
      <c r="R42" s="1">
        <f t="shared" si="7"/>
        <v>-8.0013499995402526E-2</v>
      </c>
    </row>
    <row r="43" spans="1:18" x14ac:dyDescent="0.2">
      <c r="A43" s="25" t="s">
        <v>55</v>
      </c>
      <c r="B43" s="26" t="s">
        <v>47</v>
      </c>
      <c r="C43" s="27">
        <v>34600.392</v>
      </c>
      <c r="D43" s="28"/>
      <c r="E43" s="1">
        <f t="shared" si="0"/>
        <v>-31718.104207863365</v>
      </c>
      <c r="F43" s="1">
        <f t="shared" si="1"/>
        <v>-31718</v>
      </c>
      <c r="G43" s="1">
        <f t="shared" si="5"/>
        <v>-7.433100000343984E-2</v>
      </c>
      <c r="I43" s="1">
        <f t="shared" si="8"/>
        <v>-7.433100000343984E-2</v>
      </c>
      <c r="O43" s="1">
        <f t="shared" ca="1" si="2"/>
        <v>-6.4401442458170061E-2</v>
      </c>
      <c r="P43" s="1">
        <f t="shared" ca="1" si="3"/>
        <v>0.10359167559657194</v>
      </c>
      <c r="Q43" s="81">
        <f t="shared" si="4"/>
        <v>19581.892</v>
      </c>
      <c r="R43" s="1">
        <f t="shared" si="7"/>
        <v>-7.433100000343984E-2</v>
      </c>
    </row>
    <row r="44" spans="1:18" x14ac:dyDescent="0.2">
      <c r="A44" s="25" t="s">
        <v>55</v>
      </c>
      <c r="B44" s="26" t="s">
        <v>47</v>
      </c>
      <c r="C44" s="27">
        <v>34605.381000000001</v>
      </c>
      <c r="D44" s="28"/>
      <c r="E44" s="1">
        <f t="shared" si="0"/>
        <v>-31711.109911670548</v>
      </c>
      <c r="F44" s="1">
        <f t="shared" si="1"/>
        <v>-31711</v>
      </c>
      <c r="G44" s="1">
        <f t="shared" si="5"/>
        <v>-7.8399500001978595E-2</v>
      </c>
      <c r="I44" s="1">
        <f t="shared" si="8"/>
        <v>-7.8399500001978595E-2</v>
      </c>
      <c r="O44" s="1">
        <f t="shared" ca="1" si="2"/>
        <v>-6.4386104178951908E-2</v>
      </c>
      <c r="P44" s="1">
        <f t="shared" ca="1" si="3"/>
        <v>0.10356929573993549</v>
      </c>
      <c r="Q44" s="81">
        <f t="shared" si="4"/>
        <v>19586.881000000001</v>
      </c>
      <c r="R44" s="1">
        <f t="shared" si="7"/>
        <v>-7.8399500001978595E-2</v>
      </c>
    </row>
    <row r="45" spans="1:18" x14ac:dyDescent="0.2">
      <c r="A45" s="25" t="s">
        <v>55</v>
      </c>
      <c r="B45" s="26" t="s">
        <v>47</v>
      </c>
      <c r="C45" s="27">
        <v>34680.281000000003</v>
      </c>
      <c r="D45" s="28"/>
      <c r="E45" s="1">
        <f t="shared" si="0"/>
        <v>-31606.104342449937</v>
      </c>
      <c r="F45" s="1">
        <f t="shared" si="1"/>
        <v>-31606</v>
      </c>
      <c r="G45" s="1">
        <f t="shared" si="5"/>
        <v>-7.4426999999559484E-2</v>
      </c>
      <c r="I45" s="1">
        <f t="shared" si="8"/>
        <v>-7.4426999999559484E-2</v>
      </c>
      <c r="O45" s="1">
        <f t="shared" ca="1" si="2"/>
        <v>-6.4156029990679611E-2</v>
      </c>
      <c r="P45" s="1">
        <f t="shared" ca="1" si="3"/>
        <v>0.10323359789038897</v>
      </c>
      <c r="Q45" s="81">
        <f t="shared" si="4"/>
        <v>19661.781000000003</v>
      </c>
      <c r="R45" s="1">
        <f t="shared" si="7"/>
        <v>-7.4426999999559484E-2</v>
      </c>
    </row>
    <row r="46" spans="1:18" x14ac:dyDescent="0.2">
      <c r="A46" s="25" t="s">
        <v>56</v>
      </c>
      <c r="B46" s="26" t="s">
        <v>47</v>
      </c>
      <c r="C46" s="27">
        <v>34958.453999999998</v>
      </c>
      <c r="D46" s="28"/>
      <c r="E46" s="1">
        <f t="shared" si="0"/>
        <v>-31216.121509248278</v>
      </c>
      <c r="F46" s="1">
        <f t="shared" si="1"/>
        <v>-31216</v>
      </c>
      <c r="G46" s="1">
        <f t="shared" si="5"/>
        <v>-8.6672000004909933E-2</v>
      </c>
      <c r="I46" s="1">
        <f t="shared" si="8"/>
        <v>-8.6672000004909933E-2</v>
      </c>
      <c r="O46" s="1">
        <f t="shared" ca="1" si="2"/>
        <v>-6.3301468719953957E-2</v>
      </c>
      <c r="P46" s="1">
        <f t="shared" ca="1" si="3"/>
        <v>0.10198672016350187</v>
      </c>
      <c r="Q46" s="81">
        <f t="shared" si="4"/>
        <v>19939.953999999998</v>
      </c>
      <c r="R46" s="1">
        <f t="shared" si="7"/>
        <v>-8.6672000004909933E-2</v>
      </c>
    </row>
    <row r="47" spans="1:18" x14ac:dyDescent="0.2">
      <c r="A47" s="25" t="s">
        <v>56</v>
      </c>
      <c r="B47" s="26" t="s">
        <v>47</v>
      </c>
      <c r="C47" s="27">
        <v>34988.428999999996</v>
      </c>
      <c r="D47" s="28"/>
      <c r="E47" s="1">
        <f t="shared" si="0"/>
        <v>-31174.098252407319</v>
      </c>
      <c r="F47" s="1">
        <f t="shared" si="1"/>
        <v>-31174</v>
      </c>
      <c r="G47" s="1">
        <f t="shared" si="5"/>
        <v>-7.0083000005979557E-2</v>
      </c>
      <c r="I47" s="1">
        <f t="shared" si="8"/>
        <v>-7.0083000005979557E-2</v>
      </c>
      <c r="O47" s="1">
        <f t="shared" ca="1" si="2"/>
        <v>-6.3209439044645044E-2</v>
      </c>
      <c r="P47" s="1">
        <f t="shared" ca="1" si="3"/>
        <v>0.10185244102368327</v>
      </c>
      <c r="Q47" s="81">
        <f t="shared" si="4"/>
        <v>19969.928999999996</v>
      </c>
      <c r="R47" s="1">
        <f t="shared" si="7"/>
        <v>-7.0083000005979557E-2</v>
      </c>
    </row>
    <row r="48" spans="1:18" x14ac:dyDescent="0.2">
      <c r="A48" s="25" t="s">
        <v>57</v>
      </c>
      <c r="B48" s="26" t="s">
        <v>47</v>
      </c>
      <c r="C48" s="27">
        <v>35341.51</v>
      </c>
      <c r="D48" s="28"/>
      <c r="E48" s="1">
        <f t="shared" si="0"/>
        <v>-30679.098634436919</v>
      </c>
      <c r="F48" s="1">
        <f t="shared" si="1"/>
        <v>-30679</v>
      </c>
      <c r="G48" s="1">
        <f t="shared" si="5"/>
        <v>-7.0355500000005122E-2</v>
      </c>
      <c r="I48" s="1">
        <f t="shared" si="8"/>
        <v>-7.0355500000005122E-2</v>
      </c>
      <c r="O48" s="1">
        <f t="shared" ca="1" si="2"/>
        <v>-6.2124803585647093E-2</v>
      </c>
      <c r="P48" s="1">
        <f t="shared" ca="1" si="3"/>
        <v>0.10026986544724964</v>
      </c>
      <c r="Q48" s="81">
        <f t="shared" si="4"/>
        <v>20323.010000000002</v>
      </c>
      <c r="R48" s="1">
        <f t="shared" si="7"/>
        <v>-7.0355500000005122E-2</v>
      </c>
    </row>
    <row r="49" spans="1:18" x14ac:dyDescent="0.2">
      <c r="A49" s="25" t="s">
        <v>58</v>
      </c>
      <c r="B49" s="26" t="s">
        <v>47</v>
      </c>
      <c r="C49" s="27">
        <v>35341.517</v>
      </c>
      <c r="D49" s="28"/>
      <c r="E49" s="1">
        <f t="shared" si="0"/>
        <v>-30679.088820832323</v>
      </c>
      <c r="F49" s="1">
        <f t="shared" si="1"/>
        <v>-30679</v>
      </c>
      <c r="G49" s="1">
        <f t="shared" si="5"/>
        <v>-6.3355500002217013E-2</v>
      </c>
      <c r="I49" s="1">
        <f t="shared" si="8"/>
        <v>-6.3355500002217013E-2</v>
      </c>
      <c r="O49" s="1">
        <f t="shared" ca="1" si="2"/>
        <v>-6.2124803585647093E-2</v>
      </c>
      <c r="P49" s="1">
        <f t="shared" ca="1" si="3"/>
        <v>0.10026986544724964</v>
      </c>
      <c r="Q49" s="81">
        <f t="shared" si="4"/>
        <v>20323.017</v>
      </c>
      <c r="R49" s="1">
        <f t="shared" si="7"/>
        <v>-6.3355500002217013E-2</v>
      </c>
    </row>
    <row r="50" spans="1:18" x14ac:dyDescent="0.2">
      <c r="A50" s="25" t="s">
        <v>57</v>
      </c>
      <c r="B50" s="26" t="s">
        <v>47</v>
      </c>
      <c r="C50" s="27">
        <v>35359.345000000001</v>
      </c>
      <c r="D50" s="28"/>
      <c r="E50" s="1">
        <f t="shared" si="0"/>
        <v>-30654.094971859489</v>
      </c>
      <c r="F50" s="1">
        <f t="shared" si="1"/>
        <v>-30654</v>
      </c>
      <c r="G50" s="1">
        <f t="shared" si="5"/>
        <v>-6.774299999960931E-2</v>
      </c>
      <c r="I50" s="1">
        <f t="shared" si="8"/>
        <v>-6.774299999960931E-2</v>
      </c>
      <c r="O50" s="1">
        <f t="shared" ca="1" si="2"/>
        <v>-6.2070024017010839E-2</v>
      </c>
      <c r="P50" s="1">
        <f t="shared" ca="1" si="3"/>
        <v>0.1001899373878338</v>
      </c>
      <c r="Q50" s="81">
        <f t="shared" si="4"/>
        <v>20340.845000000001</v>
      </c>
      <c r="R50" s="1">
        <f t="shared" si="7"/>
        <v>-6.774299999960931E-2</v>
      </c>
    </row>
    <row r="51" spans="1:18" x14ac:dyDescent="0.2">
      <c r="A51" s="25" t="s">
        <v>59</v>
      </c>
      <c r="B51" s="26" t="s">
        <v>47</v>
      </c>
      <c r="C51" s="27">
        <v>35742.379999999997</v>
      </c>
      <c r="D51" s="28"/>
      <c r="E51" s="1">
        <f t="shared" si="0"/>
        <v>-30117.101537861945</v>
      </c>
      <c r="F51" s="1">
        <f t="shared" si="1"/>
        <v>-30117</v>
      </c>
      <c r="G51" s="1">
        <f t="shared" si="5"/>
        <v>-7.2426500009896699E-2</v>
      </c>
      <c r="I51" s="1">
        <f t="shared" si="8"/>
        <v>-7.2426500009896699E-2</v>
      </c>
      <c r="O51" s="1">
        <f t="shared" ca="1" si="2"/>
        <v>-6.0893358882703974E-2</v>
      </c>
      <c r="P51" s="1">
        <f t="shared" ca="1" si="3"/>
        <v>9.8473082671581558E-2</v>
      </c>
      <c r="Q51" s="81">
        <f t="shared" si="4"/>
        <v>20723.879999999997</v>
      </c>
      <c r="R51" s="1">
        <f t="shared" si="7"/>
        <v>-7.2426500009896699E-2</v>
      </c>
    </row>
    <row r="52" spans="1:18" x14ac:dyDescent="0.2">
      <c r="A52" s="25" t="s">
        <v>59</v>
      </c>
      <c r="B52" s="26" t="s">
        <v>47</v>
      </c>
      <c r="C52" s="27">
        <v>35782.326999999997</v>
      </c>
      <c r="D52" s="28"/>
      <c r="E52" s="1">
        <f t="shared" si="0"/>
        <v>-30061.098100296447</v>
      </c>
      <c r="F52" s="1">
        <f t="shared" si="1"/>
        <v>-30061</v>
      </c>
      <c r="G52" s="1">
        <f t="shared" si="5"/>
        <v>-6.9974500009266194E-2</v>
      </c>
      <c r="I52" s="1">
        <f t="shared" si="8"/>
        <v>-6.9974500009266194E-2</v>
      </c>
      <c r="O52" s="1">
        <f t="shared" ca="1" si="2"/>
        <v>-6.0770652648958742E-2</v>
      </c>
      <c r="P52" s="1">
        <f t="shared" ca="1" si="3"/>
        <v>9.8294043818490079E-2</v>
      </c>
      <c r="Q52" s="81">
        <f t="shared" si="4"/>
        <v>20763.826999999997</v>
      </c>
      <c r="R52" s="1">
        <f t="shared" si="7"/>
        <v>-6.9974500009266194E-2</v>
      </c>
    </row>
    <row r="53" spans="1:18" x14ac:dyDescent="0.2">
      <c r="A53" s="25" t="s">
        <v>60</v>
      </c>
      <c r="B53" s="26" t="s">
        <v>47</v>
      </c>
      <c r="C53" s="27">
        <v>36103.313999999998</v>
      </c>
      <c r="D53" s="28"/>
      <c r="E53" s="1">
        <f t="shared" si="0"/>
        <v>-29611.092457473802</v>
      </c>
      <c r="F53" s="1">
        <f t="shared" si="1"/>
        <v>-29611</v>
      </c>
      <c r="G53" s="1">
        <f t="shared" si="5"/>
        <v>-6.5949499999987893E-2</v>
      </c>
      <c r="I53" s="1">
        <f t="shared" si="8"/>
        <v>-6.5949499999987893E-2</v>
      </c>
      <c r="O53" s="1">
        <f t="shared" ca="1" si="2"/>
        <v>-5.9784620413506073E-2</v>
      </c>
      <c r="P53" s="1">
        <f t="shared" ca="1" si="3"/>
        <v>9.6855338749004954E-2</v>
      </c>
      <c r="Q53" s="81">
        <f t="shared" si="4"/>
        <v>21084.813999999998</v>
      </c>
      <c r="R53" s="1">
        <f t="shared" si="7"/>
        <v>-6.5949499999987893E-2</v>
      </c>
    </row>
    <row r="54" spans="1:18" x14ac:dyDescent="0.2">
      <c r="A54" s="25" t="s">
        <v>61</v>
      </c>
      <c r="B54" s="26" t="s">
        <v>47</v>
      </c>
      <c r="C54" s="27">
        <v>36461.396999999997</v>
      </c>
      <c r="D54" s="28"/>
      <c r="E54" s="1">
        <f t="shared" si="0"/>
        <v>-29109.080318044911</v>
      </c>
      <c r="F54" s="1">
        <f t="shared" si="1"/>
        <v>-29109</v>
      </c>
      <c r="G54" s="1">
        <f t="shared" si="5"/>
        <v>-5.7290500000817701E-2</v>
      </c>
      <c r="I54" s="1">
        <f t="shared" si="8"/>
        <v>-5.7290500000817701E-2</v>
      </c>
      <c r="O54" s="1">
        <f t="shared" ca="1" si="2"/>
        <v>-5.868464667528997E-2</v>
      </c>
      <c r="P54" s="1">
        <f t="shared" ca="1" si="3"/>
        <v>9.5250383315934897E-2</v>
      </c>
      <c r="Q54" s="81">
        <f t="shared" si="4"/>
        <v>21442.896999999997</v>
      </c>
      <c r="R54" s="1">
        <f t="shared" si="7"/>
        <v>-5.7290500000817701E-2</v>
      </c>
    </row>
    <row r="55" spans="1:18" x14ac:dyDescent="0.2">
      <c r="A55" s="25" t="s">
        <v>61</v>
      </c>
      <c r="B55" s="26" t="s">
        <v>47</v>
      </c>
      <c r="C55" s="27">
        <v>37518.482000000004</v>
      </c>
      <c r="D55" s="28"/>
      <c r="E55" s="1">
        <f t="shared" si="0"/>
        <v>-27627.106858237574</v>
      </c>
      <c r="F55" s="1">
        <f t="shared" si="1"/>
        <v>-27627</v>
      </c>
      <c r="G55" s="1">
        <f t="shared" si="5"/>
        <v>-7.6221499999519438E-2</v>
      </c>
      <c r="I55" s="1">
        <f t="shared" si="8"/>
        <v>-7.6221499999519438E-2</v>
      </c>
      <c r="O55" s="1">
        <f t="shared" ca="1" si="2"/>
        <v>-5.5437313846532485E-2</v>
      </c>
      <c r="P55" s="1">
        <f t="shared" ca="1" si="3"/>
        <v>9.0512247953763919E-2</v>
      </c>
      <c r="Q55" s="81">
        <f t="shared" si="4"/>
        <v>22499.982000000004</v>
      </c>
      <c r="R55" s="1">
        <f t="shared" si="7"/>
        <v>-7.6221499999519438E-2</v>
      </c>
    </row>
    <row r="56" spans="1:18" x14ac:dyDescent="0.2">
      <c r="A56" s="25" t="s">
        <v>62</v>
      </c>
      <c r="B56" s="26" t="s">
        <v>47</v>
      </c>
      <c r="C56" s="27">
        <v>37518.502999999997</v>
      </c>
      <c r="D56" s="28"/>
      <c r="E56" s="1">
        <f t="shared" si="0"/>
        <v>-27627.077417423781</v>
      </c>
      <c r="F56" s="1">
        <f t="shared" si="1"/>
        <v>-27627</v>
      </c>
      <c r="G56" s="1">
        <f t="shared" si="5"/>
        <v>-5.5221500006155111E-2</v>
      </c>
      <c r="I56" s="1">
        <f t="shared" si="8"/>
        <v>-5.5221500006155111E-2</v>
      </c>
      <c r="O56" s="1">
        <f t="shared" ca="1" si="2"/>
        <v>-5.5437313846532485E-2</v>
      </c>
      <c r="P56" s="1">
        <f t="shared" ca="1" si="3"/>
        <v>9.0512247953763919E-2</v>
      </c>
      <c r="Q56" s="81">
        <f t="shared" si="4"/>
        <v>22500.002999999997</v>
      </c>
      <c r="R56" s="1">
        <f t="shared" si="7"/>
        <v>-5.5221500006155111E-2</v>
      </c>
    </row>
    <row r="57" spans="1:18" x14ac:dyDescent="0.2">
      <c r="A57" s="25" t="s">
        <v>62</v>
      </c>
      <c r="B57" s="26" t="s">
        <v>47</v>
      </c>
      <c r="C57" s="27">
        <v>37518.508999999998</v>
      </c>
      <c r="D57" s="28"/>
      <c r="E57" s="1">
        <f t="shared" si="0"/>
        <v>-27627.069005762693</v>
      </c>
      <c r="F57" s="1">
        <f t="shared" si="1"/>
        <v>-27627</v>
      </c>
      <c r="G57" s="1">
        <f t="shared" ref="G57:G88" si="9">+C57-(C$7+F57*C$8)</f>
        <v>-4.922150000493275E-2</v>
      </c>
      <c r="I57" s="1">
        <f t="shared" si="8"/>
        <v>-4.922150000493275E-2</v>
      </c>
      <c r="O57" s="1">
        <f t="shared" ca="1" si="2"/>
        <v>-5.5437313846532485E-2</v>
      </c>
      <c r="P57" s="1">
        <f t="shared" ca="1" si="3"/>
        <v>9.0512247953763919E-2</v>
      </c>
      <c r="Q57" s="81">
        <f t="shared" si="4"/>
        <v>22500.008999999998</v>
      </c>
      <c r="R57" s="1">
        <f t="shared" si="7"/>
        <v>-4.922150000493275E-2</v>
      </c>
    </row>
    <row r="58" spans="1:18" x14ac:dyDescent="0.2">
      <c r="A58" s="25" t="s">
        <v>62</v>
      </c>
      <c r="B58" s="26" t="s">
        <v>47</v>
      </c>
      <c r="C58" s="27">
        <v>37899.411</v>
      </c>
      <c r="D58" s="28"/>
      <c r="E58" s="1">
        <f t="shared" si="0"/>
        <v>-27093.065917281128</v>
      </c>
      <c r="F58" s="1">
        <f t="shared" si="1"/>
        <v>-27093</v>
      </c>
      <c r="G58" s="1">
        <f t="shared" si="9"/>
        <v>-4.7018500001286156E-2</v>
      </c>
      <c r="I58" s="1">
        <f t="shared" si="8"/>
        <v>-4.7018500001286156E-2</v>
      </c>
      <c r="O58" s="1">
        <f t="shared" ca="1" si="2"/>
        <v>-5.4267222260461961E-2</v>
      </c>
      <c r="P58" s="1">
        <f t="shared" ca="1" si="3"/>
        <v>8.8804984604641576E-2</v>
      </c>
      <c r="Q58" s="81">
        <f t="shared" si="4"/>
        <v>22880.911</v>
      </c>
      <c r="R58" s="1">
        <f t="shared" si="7"/>
        <v>-4.7018500001286156E-2</v>
      </c>
    </row>
    <row r="59" spans="1:18" x14ac:dyDescent="0.2">
      <c r="A59" s="25" t="s">
        <v>61</v>
      </c>
      <c r="B59" s="26" t="s">
        <v>47</v>
      </c>
      <c r="C59" s="27">
        <v>39036.406000000003</v>
      </c>
      <c r="D59" s="28"/>
      <c r="E59" s="1">
        <f t="shared" si="0"/>
        <v>-25499.063151246573</v>
      </c>
      <c r="F59" s="1">
        <f t="shared" si="1"/>
        <v>-25499</v>
      </c>
      <c r="G59" s="1">
        <f t="shared" si="9"/>
        <v>-4.5045499995467253E-2</v>
      </c>
      <c r="I59" s="1">
        <f t="shared" si="8"/>
        <v>-4.5045499995467253E-2</v>
      </c>
      <c r="O59" s="1">
        <f t="shared" ca="1" si="2"/>
        <v>-5.0774476964214027E-2</v>
      </c>
      <c r="P59" s="1">
        <f t="shared" ca="1" si="3"/>
        <v>8.3708771536287641E-2</v>
      </c>
      <c r="Q59" s="81">
        <f t="shared" si="4"/>
        <v>24017.906000000003</v>
      </c>
      <c r="R59" s="1">
        <f t="shared" si="7"/>
        <v>-4.5045499995467253E-2</v>
      </c>
    </row>
    <row r="60" spans="1:18" x14ac:dyDescent="0.2">
      <c r="A60" s="25" t="s">
        <v>63</v>
      </c>
      <c r="B60" s="26" t="s">
        <v>47</v>
      </c>
      <c r="C60" s="27">
        <v>40837.470999999998</v>
      </c>
      <c r="D60" s="28"/>
      <c r="E60" s="1">
        <f t="shared" si="0"/>
        <v>-22974.071755674897</v>
      </c>
      <c r="F60" s="1">
        <f t="shared" si="1"/>
        <v>-22974</v>
      </c>
      <c r="G60" s="1">
        <f t="shared" si="9"/>
        <v>-5.1183000003220513E-2</v>
      </c>
      <c r="I60" s="1">
        <f t="shared" si="8"/>
        <v>-5.1183000003220513E-2</v>
      </c>
      <c r="O60" s="1">
        <f t="shared" ca="1" si="2"/>
        <v>-4.5241740531951777E-2</v>
      </c>
      <c r="P60" s="1">
        <f t="shared" ca="1" si="3"/>
        <v>7.5636037535287831E-2</v>
      </c>
      <c r="Q60" s="81">
        <f t="shared" si="4"/>
        <v>25818.970999999998</v>
      </c>
      <c r="R60" s="1">
        <f t="shared" si="7"/>
        <v>-5.1183000003220513E-2</v>
      </c>
    </row>
    <row r="61" spans="1:18" x14ac:dyDescent="0.2">
      <c r="A61" s="1" t="s">
        <v>64</v>
      </c>
      <c r="C61" s="28">
        <v>40897.385000000002</v>
      </c>
      <c r="D61" s="28"/>
      <c r="E61" s="1">
        <f t="shared" si="0"/>
        <v>-22890.075711959489</v>
      </c>
      <c r="F61" s="1">
        <f t="shared" si="1"/>
        <v>-22890</v>
      </c>
      <c r="G61" s="1">
        <f t="shared" si="9"/>
        <v>-5.4004999998142011E-2</v>
      </c>
      <c r="I61" s="1">
        <f t="shared" si="8"/>
        <v>-5.4004999998142011E-2</v>
      </c>
      <c r="O61" s="1">
        <f t="shared" ca="1" si="2"/>
        <v>-4.5057681181333936E-2</v>
      </c>
      <c r="P61" s="1">
        <f t="shared" ca="1" si="3"/>
        <v>7.5367479255650613E-2</v>
      </c>
      <c r="Q61" s="81">
        <f t="shared" si="4"/>
        <v>25878.885000000002</v>
      </c>
      <c r="R61" s="1">
        <f t="shared" si="7"/>
        <v>-5.4004999998142011E-2</v>
      </c>
    </row>
    <row r="62" spans="1:18" x14ac:dyDescent="0.2">
      <c r="A62" s="1" t="s">
        <v>64</v>
      </c>
      <c r="C62" s="28">
        <v>40897.387000000002</v>
      </c>
      <c r="D62" s="28"/>
      <c r="E62" s="1">
        <f t="shared" si="0"/>
        <v>-22890.07290807246</v>
      </c>
      <c r="F62" s="1">
        <f t="shared" si="1"/>
        <v>-22890</v>
      </c>
      <c r="G62" s="1">
        <f t="shared" si="9"/>
        <v>-5.2004999997734558E-2</v>
      </c>
      <c r="I62" s="1">
        <f t="shared" si="8"/>
        <v>-5.2004999997734558E-2</v>
      </c>
      <c r="O62" s="1">
        <f t="shared" ca="1" si="2"/>
        <v>-4.5057681181333936E-2</v>
      </c>
      <c r="P62" s="1">
        <f t="shared" ca="1" si="3"/>
        <v>7.5367479255650613E-2</v>
      </c>
      <c r="Q62" s="81">
        <f t="shared" si="4"/>
        <v>25878.887000000002</v>
      </c>
      <c r="R62" s="1">
        <f t="shared" si="7"/>
        <v>-5.2004999997734558E-2</v>
      </c>
    </row>
    <row r="63" spans="1:18" x14ac:dyDescent="0.2">
      <c r="A63" s="1" t="s">
        <v>64</v>
      </c>
      <c r="C63" s="28">
        <v>40897.389000000003</v>
      </c>
      <c r="D63" s="28"/>
      <c r="E63" s="1">
        <f t="shared" si="0"/>
        <v>-22890.07010418543</v>
      </c>
      <c r="F63" s="1">
        <f t="shared" si="1"/>
        <v>-22890</v>
      </c>
      <c r="G63" s="1">
        <f t="shared" si="9"/>
        <v>-5.0004999997327104E-2</v>
      </c>
      <c r="I63" s="1">
        <f t="shared" si="8"/>
        <v>-5.0004999997327104E-2</v>
      </c>
      <c r="O63" s="1">
        <f t="shared" ca="1" si="2"/>
        <v>-4.5057681181333936E-2</v>
      </c>
      <c r="P63" s="1">
        <f t="shared" ca="1" si="3"/>
        <v>7.5367479255650613E-2</v>
      </c>
      <c r="Q63" s="81">
        <f t="shared" si="4"/>
        <v>25878.889000000003</v>
      </c>
      <c r="R63" s="1">
        <f t="shared" si="7"/>
        <v>-5.0004999997327104E-2</v>
      </c>
    </row>
    <row r="64" spans="1:18" x14ac:dyDescent="0.2">
      <c r="A64" s="1" t="s">
        <v>65</v>
      </c>
      <c r="C64" s="28">
        <v>41158.457999999999</v>
      </c>
      <c r="D64" s="28"/>
      <c r="E64" s="1">
        <f t="shared" si="0"/>
        <v>-22524.066112852252</v>
      </c>
      <c r="F64" s="1">
        <f t="shared" si="1"/>
        <v>-22524</v>
      </c>
      <c r="G64" s="1">
        <f t="shared" si="9"/>
        <v>-4.715800000121817E-2</v>
      </c>
      <c r="I64" s="1">
        <f t="shared" si="8"/>
        <v>-4.715800000121817E-2</v>
      </c>
      <c r="O64" s="1">
        <f t="shared" ca="1" si="2"/>
        <v>-4.4255708296499094E-2</v>
      </c>
      <c r="P64" s="1">
        <f t="shared" ca="1" si="3"/>
        <v>7.4197332465802707E-2</v>
      </c>
      <c r="Q64" s="81">
        <f t="shared" si="4"/>
        <v>26139.957999999999</v>
      </c>
      <c r="R64" s="1">
        <f t="shared" si="7"/>
        <v>-4.715800000121817E-2</v>
      </c>
    </row>
    <row r="65" spans="1:18" x14ac:dyDescent="0.2">
      <c r="A65" s="1" t="s">
        <v>65</v>
      </c>
      <c r="C65" s="28">
        <v>41158.464</v>
      </c>
      <c r="D65" s="28"/>
      <c r="E65" s="1">
        <f t="shared" si="0"/>
        <v>-22524.057701191163</v>
      </c>
      <c r="F65" s="1">
        <f t="shared" si="1"/>
        <v>-22524</v>
      </c>
      <c r="G65" s="1">
        <f t="shared" si="9"/>
        <v>-4.1157999999995809E-2</v>
      </c>
      <c r="I65" s="1">
        <f t="shared" si="8"/>
        <v>-4.1157999999995809E-2</v>
      </c>
      <c r="O65" s="1">
        <f t="shared" ca="1" si="2"/>
        <v>-4.4255708296499094E-2</v>
      </c>
      <c r="P65" s="1">
        <f t="shared" ca="1" si="3"/>
        <v>7.4197332465802707E-2</v>
      </c>
      <c r="Q65" s="81">
        <f t="shared" si="4"/>
        <v>26139.964</v>
      </c>
      <c r="R65" s="1">
        <f t="shared" si="7"/>
        <v>-4.1157999999995809E-2</v>
      </c>
    </row>
    <row r="66" spans="1:18" x14ac:dyDescent="0.2">
      <c r="A66" s="1" t="s">
        <v>65</v>
      </c>
      <c r="C66" s="28">
        <v>41158.468999999997</v>
      </c>
      <c r="D66" s="28"/>
      <c r="E66" s="1">
        <f t="shared" si="0"/>
        <v>-22524.050691473596</v>
      </c>
      <c r="F66" s="1">
        <f t="shared" si="1"/>
        <v>-22524</v>
      </c>
      <c r="G66" s="1">
        <f t="shared" si="9"/>
        <v>-3.6158000002615154E-2</v>
      </c>
      <c r="I66" s="1">
        <f t="shared" si="8"/>
        <v>-3.6158000002615154E-2</v>
      </c>
      <c r="O66" s="1">
        <f t="shared" ca="1" si="2"/>
        <v>-4.4255708296499094E-2</v>
      </c>
      <c r="P66" s="1">
        <f t="shared" ca="1" si="3"/>
        <v>7.4197332465802707E-2</v>
      </c>
      <c r="Q66" s="81">
        <f t="shared" si="4"/>
        <v>26139.968999999997</v>
      </c>
      <c r="R66" s="1">
        <f t="shared" si="7"/>
        <v>-3.6158000002615154E-2</v>
      </c>
    </row>
    <row r="67" spans="1:18" x14ac:dyDescent="0.2">
      <c r="A67" s="1" t="s">
        <v>66</v>
      </c>
      <c r="C67" s="28">
        <v>41213.370000000003</v>
      </c>
      <c r="D67" s="28"/>
      <c r="E67" s="1">
        <f t="shared" si="0"/>
        <v>-22447.082590595342</v>
      </c>
      <c r="F67" s="1">
        <f t="shared" si="1"/>
        <v>-22447</v>
      </c>
      <c r="G67" s="1">
        <f t="shared" si="9"/>
        <v>-5.8911499996611383E-2</v>
      </c>
      <c r="I67" s="1">
        <f t="shared" si="8"/>
        <v>-5.8911499996611383E-2</v>
      </c>
      <c r="O67" s="1">
        <f t="shared" ca="1" si="2"/>
        <v>-4.4086987225099419E-2</v>
      </c>
      <c r="P67" s="1">
        <f t="shared" ca="1" si="3"/>
        <v>7.3951154042801934E-2</v>
      </c>
      <c r="Q67" s="81">
        <f t="shared" si="4"/>
        <v>26194.870000000003</v>
      </c>
      <c r="R67" s="1">
        <f t="shared" si="7"/>
        <v>-5.8911499996611383E-2</v>
      </c>
    </row>
    <row r="68" spans="1:18" x14ac:dyDescent="0.2">
      <c r="A68" s="1" t="s">
        <v>66</v>
      </c>
      <c r="C68" s="28">
        <v>41904.57</v>
      </c>
      <c r="D68" s="28"/>
      <c r="E68" s="1">
        <f t="shared" si="0"/>
        <v>-21478.059233515425</v>
      </c>
      <c r="F68" s="1">
        <f t="shared" si="1"/>
        <v>-21478</v>
      </c>
      <c r="G68" s="1">
        <f t="shared" si="9"/>
        <v>-4.2250999998941552E-2</v>
      </c>
      <c r="I68" s="1">
        <f t="shared" si="8"/>
        <v>-4.2250999998941552E-2</v>
      </c>
      <c r="O68" s="1">
        <f t="shared" ca="1" si="2"/>
        <v>-4.1963731144757974E-2</v>
      </c>
      <c r="P68" s="1">
        <f t="shared" ca="1" si="3"/>
        <v>7.0853142459843976E-2</v>
      </c>
      <c r="Q68" s="81">
        <f t="shared" si="4"/>
        <v>26886.07</v>
      </c>
      <c r="R68" s="1">
        <f t="shared" si="7"/>
        <v>-4.2250999998941552E-2</v>
      </c>
    </row>
    <row r="69" spans="1:18" x14ac:dyDescent="0.2">
      <c r="A69" s="1" t="s">
        <v>67</v>
      </c>
      <c r="C69" s="28">
        <v>41929.535000000003</v>
      </c>
      <c r="D69" s="28"/>
      <c r="E69" s="1">
        <f t="shared" si="0"/>
        <v>-21443.059713681072</v>
      </c>
      <c r="F69" s="1">
        <f t="shared" si="1"/>
        <v>-21443</v>
      </c>
      <c r="G69" s="1">
        <f t="shared" si="9"/>
        <v>-4.2593499994836748E-2</v>
      </c>
      <c r="I69" s="1">
        <f t="shared" si="8"/>
        <v>-4.2593499994836748E-2</v>
      </c>
      <c r="O69" s="1">
        <f t="shared" ca="1" si="2"/>
        <v>-4.1887039748667212E-2</v>
      </c>
      <c r="P69" s="1">
        <f t="shared" ca="1" si="3"/>
        <v>7.0741243176661806E-2</v>
      </c>
      <c r="Q69" s="81">
        <f t="shared" si="4"/>
        <v>26911.035000000003</v>
      </c>
      <c r="R69" s="1">
        <f t="shared" si="7"/>
        <v>-4.2593499994836748E-2</v>
      </c>
    </row>
    <row r="70" spans="1:18" x14ac:dyDescent="0.2">
      <c r="A70" s="1" t="s">
        <v>68</v>
      </c>
      <c r="C70" s="28">
        <v>42027.249000000003</v>
      </c>
      <c r="D70" s="28"/>
      <c r="E70" s="1">
        <f t="shared" si="0"/>
        <v>-21306.070205125361</v>
      </c>
      <c r="F70" s="1">
        <f t="shared" si="1"/>
        <v>-21306</v>
      </c>
      <c r="G70" s="1">
        <f t="shared" si="9"/>
        <v>-5.0076999999873806E-2</v>
      </c>
      <c r="I70" s="1">
        <f t="shared" si="8"/>
        <v>-5.0076999999873806E-2</v>
      </c>
      <c r="O70" s="1">
        <f t="shared" ca="1" si="2"/>
        <v>-4.1586847712540509E-2</v>
      </c>
      <c r="P70" s="1">
        <f t="shared" ca="1" si="3"/>
        <v>7.0303237411063008E-2</v>
      </c>
      <c r="Q70" s="81">
        <f t="shared" si="4"/>
        <v>27008.749000000003</v>
      </c>
      <c r="R70" s="1">
        <f t="shared" si="7"/>
        <v>-5.0076999999873806E-2</v>
      </c>
    </row>
    <row r="71" spans="1:18" x14ac:dyDescent="0.2">
      <c r="A71" s="29" t="s">
        <v>69</v>
      </c>
      <c r="B71" s="19"/>
      <c r="C71" s="30">
        <v>42046.5118</v>
      </c>
      <c r="D71" s="30"/>
      <c r="E71" s="31">
        <f t="shared" si="0"/>
        <v>-21279.064847598227</v>
      </c>
      <c r="F71" s="31">
        <f t="shared" si="1"/>
        <v>-21279</v>
      </c>
      <c r="G71" s="31">
        <f t="shared" si="9"/>
        <v>-4.6255500004917849E-2</v>
      </c>
      <c r="H71" s="31"/>
      <c r="I71" s="31">
        <f t="shared" si="8"/>
        <v>-4.6255500004917849E-2</v>
      </c>
      <c r="J71" s="31"/>
      <c r="K71" s="31"/>
      <c r="O71" s="1">
        <f t="shared" ca="1" si="2"/>
        <v>-4.1527685778413342E-2</v>
      </c>
      <c r="P71" s="1">
        <f t="shared" ca="1" si="3"/>
        <v>7.0216915106893901E-2</v>
      </c>
      <c r="Q71" s="81">
        <f t="shared" si="4"/>
        <v>27028.0118</v>
      </c>
      <c r="R71" s="1">
        <f t="shared" si="7"/>
        <v>-4.6255500004917849E-2</v>
      </c>
    </row>
    <row r="72" spans="1:18" x14ac:dyDescent="0.2">
      <c r="A72" s="1" t="s">
        <v>70</v>
      </c>
      <c r="C72" s="28">
        <v>42255.508999999998</v>
      </c>
      <c r="D72" s="28"/>
      <c r="E72" s="1">
        <f t="shared" si="0"/>
        <v>-20986.062578552654</v>
      </c>
      <c r="F72" s="1">
        <f t="shared" si="1"/>
        <v>-20986</v>
      </c>
      <c r="G72" s="1">
        <f t="shared" si="9"/>
        <v>-4.4637000006332528E-2</v>
      </c>
      <c r="I72" s="1">
        <f t="shared" si="8"/>
        <v>-4.4637000006332528E-2</v>
      </c>
      <c r="O72" s="1">
        <f t="shared" ca="1" si="2"/>
        <v>-4.0885669233996377E-2</v>
      </c>
      <c r="P72" s="1">
        <f t="shared" ca="1" si="3"/>
        <v>6.928015825054025E-2</v>
      </c>
      <c r="Q72" s="81">
        <f t="shared" si="4"/>
        <v>27237.008999999998</v>
      </c>
      <c r="R72" s="1">
        <f t="shared" si="7"/>
        <v>-4.4637000006332528E-2</v>
      </c>
    </row>
    <row r="73" spans="1:18" x14ac:dyDescent="0.2">
      <c r="A73" s="1" t="s">
        <v>71</v>
      </c>
      <c r="C73" s="28">
        <v>42288.317999999999</v>
      </c>
      <c r="D73" s="28"/>
      <c r="E73" s="1">
        <f t="shared" si="0"/>
        <v>-20940.066213792183</v>
      </c>
      <c r="F73" s="1">
        <f t="shared" si="1"/>
        <v>-20940</v>
      </c>
      <c r="G73" s="1">
        <f t="shared" si="9"/>
        <v>-4.7230000003764872E-2</v>
      </c>
      <c r="I73" s="1">
        <f t="shared" ref="I73:I104" si="10">G73</f>
        <v>-4.7230000003764872E-2</v>
      </c>
      <c r="O73" s="1">
        <f t="shared" ca="1" si="2"/>
        <v>-4.0784874827705667E-2</v>
      </c>
      <c r="P73" s="1">
        <f t="shared" ca="1" si="3"/>
        <v>6.9133090621215101E-2</v>
      </c>
      <c r="Q73" s="81">
        <f t="shared" si="4"/>
        <v>27269.817999999999</v>
      </c>
      <c r="R73" s="1">
        <f t="shared" si="7"/>
        <v>-4.7230000003764872E-2</v>
      </c>
    </row>
    <row r="74" spans="1:18" x14ac:dyDescent="0.2">
      <c r="A74" s="1" t="s">
        <v>71</v>
      </c>
      <c r="C74" s="28">
        <v>42303.300999999999</v>
      </c>
      <c r="D74" s="28"/>
      <c r="E74" s="1">
        <f t="shared" si="0"/>
        <v>-20919.06089411752</v>
      </c>
      <c r="F74" s="1">
        <f t="shared" si="1"/>
        <v>-20919</v>
      </c>
      <c r="G74" s="1">
        <f t="shared" si="9"/>
        <v>-4.3435500003397465E-2</v>
      </c>
      <c r="I74" s="1">
        <f t="shared" si="10"/>
        <v>-4.3435500003397465E-2</v>
      </c>
      <c r="O74" s="1">
        <f t="shared" ca="1" si="2"/>
        <v>-4.073885999005121E-2</v>
      </c>
      <c r="P74" s="1">
        <f t="shared" ca="1" si="3"/>
        <v>6.9065951051305807E-2</v>
      </c>
      <c r="Q74" s="81">
        <f t="shared" si="4"/>
        <v>27284.800999999999</v>
      </c>
      <c r="R74" s="1">
        <f t="shared" si="7"/>
        <v>-4.3435500003397465E-2</v>
      </c>
    </row>
    <row r="75" spans="1:18" x14ac:dyDescent="0.2">
      <c r="A75" s="1" t="s">
        <v>72</v>
      </c>
      <c r="C75" s="28">
        <v>42365.35</v>
      </c>
      <c r="D75" s="28"/>
      <c r="E75" s="1">
        <f t="shared" si="0"/>
        <v>-20832.071700999099</v>
      </c>
      <c r="F75" s="1">
        <f t="shared" si="1"/>
        <v>-20832</v>
      </c>
      <c r="G75" s="1">
        <f t="shared" si="9"/>
        <v>-5.1144000004569534E-2</v>
      </c>
      <c r="I75" s="1">
        <f t="shared" si="10"/>
        <v>-5.1144000004569534E-2</v>
      </c>
      <c r="O75" s="1">
        <f t="shared" ca="1" si="2"/>
        <v>-4.0548227091197014E-2</v>
      </c>
      <c r="P75" s="1">
        <f t="shared" ca="1" si="3"/>
        <v>6.8787801404538676E-2</v>
      </c>
      <c r="Q75" s="81">
        <f t="shared" si="4"/>
        <v>27346.85</v>
      </c>
      <c r="R75" s="1">
        <f t="shared" si="7"/>
        <v>-5.1144000004569534E-2</v>
      </c>
    </row>
    <row r="76" spans="1:18" x14ac:dyDescent="0.2">
      <c r="A76" s="1" t="s">
        <v>73</v>
      </c>
      <c r="C76" s="28">
        <v>42365.356</v>
      </c>
      <c r="D76" s="28"/>
      <c r="E76" s="1">
        <f t="shared" si="0"/>
        <v>-20832.063289338013</v>
      </c>
      <c r="F76" s="1">
        <f t="shared" si="1"/>
        <v>-20832</v>
      </c>
      <c r="G76" s="1">
        <f t="shared" si="9"/>
        <v>-4.5144000003347173E-2</v>
      </c>
      <c r="I76" s="1">
        <f t="shared" si="10"/>
        <v>-4.5144000003347173E-2</v>
      </c>
      <c r="O76" s="1">
        <f t="shared" ca="1" si="2"/>
        <v>-4.0548227091197014E-2</v>
      </c>
      <c r="P76" s="1">
        <f t="shared" ca="1" si="3"/>
        <v>6.8787801404538676E-2</v>
      </c>
      <c r="Q76" s="81">
        <f t="shared" si="4"/>
        <v>27346.856</v>
      </c>
      <c r="R76" s="1">
        <f t="shared" si="7"/>
        <v>-4.5144000003347173E-2</v>
      </c>
    </row>
    <row r="77" spans="1:18" x14ac:dyDescent="0.2">
      <c r="A77" s="1" t="s">
        <v>73</v>
      </c>
      <c r="C77" s="28">
        <v>42365.360999999997</v>
      </c>
      <c r="D77" s="28"/>
      <c r="E77" s="1">
        <f t="shared" si="0"/>
        <v>-20832.056279620443</v>
      </c>
      <c r="F77" s="1">
        <f t="shared" si="1"/>
        <v>-20832</v>
      </c>
      <c r="G77" s="1">
        <f t="shared" si="9"/>
        <v>-4.0144000005966518E-2</v>
      </c>
      <c r="I77" s="1">
        <f t="shared" si="10"/>
        <v>-4.0144000005966518E-2</v>
      </c>
      <c r="O77" s="1">
        <f t="shared" ca="1" si="2"/>
        <v>-4.0548227091197014E-2</v>
      </c>
      <c r="P77" s="1">
        <f t="shared" ca="1" si="3"/>
        <v>6.8787801404538676E-2</v>
      </c>
      <c r="Q77" s="81">
        <f t="shared" si="4"/>
        <v>27346.860999999997</v>
      </c>
      <c r="R77" s="1">
        <f t="shared" si="7"/>
        <v>-4.0144000005966518E-2</v>
      </c>
    </row>
    <row r="78" spans="1:18" x14ac:dyDescent="0.2">
      <c r="A78" s="1" t="s">
        <v>74</v>
      </c>
      <c r="C78" s="28">
        <v>42385.326000000001</v>
      </c>
      <c r="D78" s="28"/>
      <c r="E78" s="1">
        <f t="shared" si="0"/>
        <v>-20804.066477357563</v>
      </c>
      <c r="F78" s="1">
        <f t="shared" si="1"/>
        <v>-20804</v>
      </c>
      <c r="G78" s="1">
        <f t="shared" si="9"/>
        <v>-4.7418000001925975E-2</v>
      </c>
      <c r="I78" s="1">
        <f t="shared" si="10"/>
        <v>-4.7418000001925975E-2</v>
      </c>
      <c r="O78" s="1">
        <f t="shared" ca="1" si="2"/>
        <v>-4.0486873974324405E-2</v>
      </c>
      <c r="P78" s="1">
        <f t="shared" ca="1" si="3"/>
        <v>6.8698281977992937E-2</v>
      </c>
      <c r="Q78" s="81">
        <f t="shared" si="4"/>
        <v>27366.826000000001</v>
      </c>
      <c r="R78" s="1">
        <f t="shared" si="7"/>
        <v>-4.7418000001925975E-2</v>
      </c>
    </row>
    <row r="79" spans="1:18" x14ac:dyDescent="0.2">
      <c r="A79" s="1" t="s">
        <v>74</v>
      </c>
      <c r="C79" s="28">
        <v>42385.334000000003</v>
      </c>
      <c r="D79" s="28"/>
      <c r="E79" s="1">
        <f t="shared" si="0"/>
        <v>-20804.055261809444</v>
      </c>
      <c r="F79" s="1">
        <f t="shared" si="1"/>
        <v>-20804</v>
      </c>
      <c r="G79" s="1">
        <f t="shared" si="9"/>
        <v>-3.9418000000296161E-2</v>
      </c>
      <c r="I79" s="1">
        <f t="shared" si="10"/>
        <v>-3.9418000000296161E-2</v>
      </c>
      <c r="O79" s="1">
        <f t="shared" ca="1" si="2"/>
        <v>-4.0486873974324405E-2</v>
      </c>
      <c r="P79" s="1">
        <f t="shared" ca="1" si="3"/>
        <v>6.8698281977992937E-2</v>
      </c>
      <c r="Q79" s="81">
        <f t="shared" si="4"/>
        <v>27366.834000000003</v>
      </c>
      <c r="R79" s="1">
        <f t="shared" si="7"/>
        <v>-3.9418000000296161E-2</v>
      </c>
    </row>
    <row r="80" spans="1:18" x14ac:dyDescent="0.2">
      <c r="A80" s="29" t="s">
        <v>69</v>
      </c>
      <c r="C80" s="28">
        <v>42411.721299999997</v>
      </c>
      <c r="D80" s="28"/>
      <c r="E80" s="1">
        <f t="shared" si="0"/>
        <v>-20767.061757714724</v>
      </c>
      <c r="F80" s="1">
        <f t="shared" si="1"/>
        <v>-20767</v>
      </c>
      <c r="G80" s="1">
        <f t="shared" si="9"/>
        <v>-4.405150000093272E-2</v>
      </c>
      <c r="I80" s="1">
        <f t="shared" si="10"/>
        <v>-4.405150000093272E-2</v>
      </c>
      <c r="O80" s="1">
        <f t="shared" ca="1" si="2"/>
        <v>-4.0405800212742746E-2</v>
      </c>
      <c r="P80" s="1">
        <f t="shared" ca="1" si="3"/>
        <v>6.85799884500575E-2</v>
      </c>
      <c r="Q80" s="81">
        <f t="shared" si="4"/>
        <v>27393.221299999997</v>
      </c>
      <c r="R80" s="1">
        <f t="shared" si="7"/>
        <v>-4.405150000093272E-2</v>
      </c>
    </row>
    <row r="81" spans="1:18" x14ac:dyDescent="0.2">
      <c r="A81" s="1" t="s">
        <v>75</v>
      </c>
      <c r="C81" s="28">
        <v>42964.514999999999</v>
      </c>
      <c r="D81" s="28"/>
      <c r="E81" s="1">
        <f t="shared" si="0"/>
        <v>-19992.076215257213</v>
      </c>
      <c r="F81" s="1">
        <f t="shared" si="1"/>
        <v>-19992</v>
      </c>
      <c r="G81" s="1">
        <f t="shared" si="9"/>
        <v>-5.4364000003261026E-2</v>
      </c>
      <c r="I81" s="1">
        <f t="shared" si="10"/>
        <v>-5.4364000003261026E-2</v>
      </c>
      <c r="O81" s="1">
        <f t="shared" ca="1" si="2"/>
        <v>-3.8707633585018678E-2</v>
      </c>
      <c r="P81" s="1">
        <f t="shared" ca="1" si="3"/>
        <v>6.6102218608166466E-2</v>
      </c>
      <c r="Q81" s="81">
        <f t="shared" si="4"/>
        <v>27946.014999999999</v>
      </c>
      <c r="R81" s="1">
        <f t="shared" si="7"/>
        <v>-5.4364000003261026E-2</v>
      </c>
    </row>
    <row r="82" spans="1:18" x14ac:dyDescent="0.2">
      <c r="A82" s="1" t="s">
        <v>75</v>
      </c>
      <c r="C82" s="28">
        <v>43009.457999999999</v>
      </c>
      <c r="D82" s="28"/>
      <c r="E82" s="1">
        <f t="shared" si="0"/>
        <v>-19929.068667894306</v>
      </c>
      <c r="F82" s="1">
        <f t="shared" si="1"/>
        <v>-19929</v>
      </c>
      <c r="G82" s="1">
        <f t="shared" si="9"/>
        <v>-4.8980500003381167E-2</v>
      </c>
      <c r="I82" s="1">
        <f t="shared" si="10"/>
        <v>-4.8980500003381167E-2</v>
      </c>
      <c r="O82" s="1">
        <f t="shared" ca="1" si="2"/>
        <v>-3.8569589072055308E-2</v>
      </c>
      <c r="P82" s="1">
        <f t="shared" ca="1" si="3"/>
        <v>6.5900799898438556E-2</v>
      </c>
      <c r="Q82" s="81">
        <f t="shared" si="4"/>
        <v>27990.957999999999</v>
      </c>
      <c r="R82" s="1">
        <f t="shared" si="7"/>
        <v>-4.8980500003381167E-2</v>
      </c>
    </row>
    <row r="83" spans="1:18" x14ac:dyDescent="0.2">
      <c r="A83" s="1" t="s">
        <v>76</v>
      </c>
      <c r="C83" s="28">
        <v>43014.463000000003</v>
      </c>
      <c r="D83" s="28"/>
      <c r="E83" s="1">
        <f t="shared" si="0"/>
        <v>-19922.051940605259</v>
      </c>
      <c r="F83" s="1">
        <f t="shared" si="1"/>
        <v>-19922</v>
      </c>
      <c r="G83" s="1">
        <f t="shared" si="9"/>
        <v>-3.7048999998660292E-2</v>
      </c>
      <c r="I83" s="1">
        <f t="shared" si="10"/>
        <v>-3.7048999998660292E-2</v>
      </c>
      <c r="O83" s="1">
        <f t="shared" ca="1" si="2"/>
        <v>-3.8554250792837155E-2</v>
      </c>
      <c r="P83" s="1">
        <f t="shared" ca="1" si="3"/>
        <v>6.587842004180211E-2</v>
      </c>
      <c r="Q83" s="81">
        <f t="shared" si="4"/>
        <v>27995.963000000003</v>
      </c>
      <c r="R83" s="1">
        <f t="shared" si="7"/>
        <v>-3.7048999998660292E-2</v>
      </c>
    </row>
    <row r="84" spans="1:18" x14ac:dyDescent="0.2">
      <c r="A84" s="1" t="s">
        <v>77</v>
      </c>
      <c r="C84" s="28">
        <v>43059.409</v>
      </c>
      <c r="D84" s="28"/>
      <c r="E84" s="1">
        <f t="shared" si="0"/>
        <v>-19859.040187411811</v>
      </c>
      <c r="F84" s="1">
        <f t="shared" si="1"/>
        <v>-19859</v>
      </c>
      <c r="G84" s="1">
        <f t="shared" si="9"/>
        <v>-2.8665500001807231E-2</v>
      </c>
      <c r="I84" s="1">
        <f t="shared" si="10"/>
        <v>-2.8665500001807231E-2</v>
      </c>
      <c r="O84" s="1">
        <f t="shared" ca="1" si="2"/>
        <v>-3.8416206279873785E-2</v>
      </c>
      <c r="P84" s="1">
        <f t="shared" ca="1" si="3"/>
        <v>6.56770013320742E-2</v>
      </c>
      <c r="Q84" s="81">
        <f t="shared" si="4"/>
        <v>28040.909</v>
      </c>
      <c r="R84" s="1">
        <f t="shared" si="7"/>
        <v>-2.8665500001807231E-2</v>
      </c>
    </row>
    <row r="85" spans="1:18" x14ac:dyDescent="0.2">
      <c r="A85" s="29" t="s">
        <v>69</v>
      </c>
      <c r="C85" s="28">
        <v>43142.146999999997</v>
      </c>
      <c r="D85" s="28"/>
      <c r="E85" s="1">
        <f t="shared" ref="E85:E148" si="11">+(C85-C$7)/C$8</f>
        <v>-19743.04618492617</v>
      </c>
      <c r="F85" s="1">
        <f t="shared" ref="F85:F148" si="12">ROUND(2*E85,0)/2</f>
        <v>-19743</v>
      </c>
      <c r="G85" s="1">
        <f t="shared" si="9"/>
        <v>-3.294350000214763E-2</v>
      </c>
      <c r="I85" s="1">
        <f t="shared" si="10"/>
        <v>-3.294350000214763E-2</v>
      </c>
      <c r="O85" s="1">
        <f t="shared" ref="O85:O148" ca="1" si="13">+C$11+C$12*$F85</f>
        <v>-3.8162029081401538E-2</v>
      </c>
      <c r="P85" s="1">
        <f t="shared" ref="P85:P148" ca="1" si="14">+D$11+D$12*$F85</f>
        <v>6.5306135136384696E-2</v>
      </c>
      <c r="Q85" s="81">
        <f t="shared" ref="Q85:Q148" si="15">+C85-15018.5</f>
        <v>28123.646999999997</v>
      </c>
      <c r="R85" s="1">
        <f t="shared" si="7"/>
        <v>-3.294350000214763E-2</v>
      </c>
    </row>
    <row r="86" spans="1:18" x14ac:dyDescent="0.2">
      <c r="A86" s="1" t="s">
        <v>78</v>
      </c>
      <c r="C86" s="28">
        <v>43322.595000000001</v>
      </c>
      <c r="D86" s="28"/>
      <c r="E86" s="1">
        <f t="shared" si="11"/>
        <v>-19490.068281658863</v>
      </c>
      <c r="F86" s="1">
        <f t="shared" si="12"/>
        <v>-19490</v>
      </c>
      <c r="G86" s="1">
        <f t="shared" si="9"/>
        <v>-4.8705000001064036E-2</v>
      </c>
      <c r="I86" s="1">
        <f t="shared" si="10"/>
        <v>-4.8705000001064036E-2</v>
      </c>
      <c r="O86" s="1">
        <f t="shared" ca="1" si="13"/>
        <v>-3.7607659846802588E-2</v>
      </c>
      <c r="P86" s="1">
        <f t="shared" ca="1" si="14"/>
        <v>6.4497263175096395E-2</v>
      </c>
      <c r="Q86" s="81">
        <f t="shared" si="15"/>
        <v>28304.095000000001</v>
      </c>
      <c r="R86" s="1">
        <f t="shared" si="7"/>
        <v>-4.8705000001064036E-2</v>
      </c>
    </row>
    <row r="87" spans="1:18" x14ac:dyDescent="0.2">
      <c r="A87" s="1" t="s">
        <v>79</v>
      </c>
      <c r="C87" s="28">
        <v>43327.603000000003</v>
      </c>
      <c r="D87" s="28"/>
      <c r="E87" s="1">
        <f t="shared" si="11"/>
        <v>-19483.047348539279</v>
      </c>
      <c r="F87" s="1">
        <f t="shared" si="12"/>
        <v>-19483</v>
      </c>
      <c r="G87" s="1">
        <f t="shared" si="9"/>
        <v>-3.377349999936996E-2</v>
      </c>
      <c r="I87" s="1">
        <f t="shared" si="10"/>
        <v>-3.377349999936996E-2</v>
      </c>
      <c r="O87" s="1">
        <f t="shared" ca="1" si="13"/>
        <v>-3.7592321567584436E-2</v>
      </c>
      <c r="P87" s="1">
        <f t="shared" ca="1" si="14"/>
        <v>6.4474883318459963E-2</v>
      </c>
      <c r="Q87" s="81">
        <f t="shared" si="15"/>
        <v>28309.103000000003</v>
      </c>
      <c r="R87" s="1">
        <f t="shared" si="7"/>
        <v>-3.377349999936996E-2</v>
      </c>
    </row>
    <row r="88" spans="1:18" x14ac:dyDescent="0.2">
      <c r="A88" s="1" t="s">
        <v>79</v>
      </c>
      <c r="C88" s="28">
        <v>43360.417999999998</v>
      </c>
      <c r="D88" s="28"/>
      <c r="E88" s="1">
        <f t="shared" si="11"/>
        <v>-19437.042572117731</v>
      </c>
      <c r="F88" s="1">
        <f t="shared" si="12"/>
        <v>-19437</v>
      </c>
      <c r="G88" s="1">
        <f t="shared" si="9"/>
        <v>-3.0366500002855901E-2</v>
      </c>
      <c r="I88" s="1">
        <f t="shared" si="10"/>
        <v>-3.0366500002855901E-2</v>
      </c>
      <c r="O88" s="1">
        <f t="shared" ca="1" si="13"/>
        <v>-3.7491527161293711E-2</v>
      </c>
      <c r="P88" s="1">
        <f t="shared" ca="1" si="14"/>
        <v>6.4327815689134815E-2</v>
      </c>
      <c r="Q88" s="81">
        <f t="shared" si="15"/>
        <v>28341.917999999998</v>
      </c>
      <c r="R88" s="1">
        <f t="shared" si="7"/>
        <v>-3.0366500002855901E-2</v>
      </c>
    </row>
    <row r="89" spans="1:18" x14ac:dyDescent="0.2">
      <c r="A89" s="1" t="s">
        <v>75</v>
      </c>
      <c r="C89" s="28">
        <v>43400.356</v>
      </c>
      <c r="D89" s="28"/>
      <c r="E89" s="1">
        <f t="shared" si="11"/>
        <v>-19381.051752043863</v>
      </c>
      <c r="F89" s="1">
        <f t="shared" si="12"/>
        <v>-19381</v>
      </c>
      <c r="G89" s="1">
        <f t="shared" ref="G89:G120" si="16">+C89-(C$7+F89*C$8)</f>
        <v>-3.6914500000420958E-2</v>
      </c>
      <c r="I89" s="1">
        <f t="shared" si="10"/>
        <v>-3.6914500000420958E-2</v>
      </c>
      <c r="O89" s="1">
        <f t="shared" ca="1" si="13"/>
        <v>-3.7368820927548493E-2</v>
      </c>
      <c r="P89" s="1">
        <f t="shared" ca="1" si="14"/>
        <v>6.4148776836043336E-2</v>
      </c>
      <c r="Q89" s="81">
        <f t="shared" si="15"/>
        <v>28381.856</v>
      </c>
      <c r="R89" s="1">
        <f t="shared" ref="R89:R152" si="17">G89</f>
        <v>-3.6914500000420958E-2</v>
      </c>
    </row>
    <row r="90" spans="1:18" x14ac:dyDescent="0.2">
      <c r="A90" s="1" t="s">
        <v>75</v>
      </c>
      <c r="C90" s="28">
        <v>43425.321000000004</v>
      </c>
      <c r="D90" s="28"/>
      <c r="E90" s="1">
        <f t="shared" si="11"/>
        <v>-19346.052232209509</v>
      </c>
      <c r="F90" s="1">
        <f t="shared" si="12"/>
        <v>-19346</v>
      </c>
      <c r="G90" s="1">
        <f t="shared" si="16"/>
        <v>-3.7256999996316154E-2</v>
      </c>
      <c r="I90" s="1">
        <f t="shared" si="10"/>
        <v>-3.7256999996316154E-2</v>
      </c>
      <c r="O90" s="1">
        <f t="shared" ca="1" si="13"/>
        <v>-3.7292129531457732E-2</v>
      </c>
      <c r="P90" s="1">
        <f t="shared" ca="1" si="14"/>
        <v>6.4036877552861166E-2</v>
      </c>
      <c r="Q90" s="81">
        <f t="shared" si="15"/>
        <v>28406.821000000004</v>
      </c>
      <c r="R90" s="1">
        <f t="shared" si="17"/>
        <v>-3.7256999996316154E-2</v>
      </c>
    </row>
    <row r="91" spans="1:18" x14ac:dyDescent="0.2">
      <c r="A91" s="1" t="s">
        <v>80</v>
      </c>
      <c r="C91" s="28">
        <v>43500.218000000001</v>
      </c>
      <c r="D91" s="28"/>
      <c r="E91" s="1">
        <f t="shared" si="11"/>
        <v>-19241.050868819446</v>
      </c>
      <c r="F91" s="1">
        <f t="shared" si="12"/>
        <v>-19241</v>
      </c>
      <c r="G91" s="1">
        <f t="shared" si="16"/>
        <v>-3.6284499998146202E-2</v>
      </c>
      <c r="I91" s="1">
        <f t="shared" si="10"/>
        <v>-3.6284499998146202E-2</v>
      </c>
      <c r="O91" s="1">
        <f t="shared" ca="1" si="13"/>
        <v>-3.7062055343185435E-2</v>
      </c>
      <c r="P91" s="1">
        <f t="shared" ca="1" si="14"/>
        <v>6.3701179703314639E-2</v>
      </c>
      <c r="Q91" s="81">
        <f t="shared" si="15"/>
        <v>28481.718000000001</v>
      </c>
      <c r="R91" s="1">
        <f t="shared" si="17"/>
        <v>-3.6284499998146202E-2</v>
      </c>
    </row>
    <row r="92" spans="1:18" x14ac:dyDescent="0.2">
      <c r="A92" s="29" t="s">
        <v>69</v>
      </c>
      <c r="C92" s="28">
        <v>43507.35</v>
      </c>
      <c r="D92" s="28"/>
      <c r="E92" s="1">
        <f t="shared" si="11"/>
        <v>-19231.052207675504</v>
      </c>
      <c r="F92" s="1">
        <f t="shared" si="12"/>
        <v>-19231</v>
      </c>
      <c r="G92" s="1">
        <f t="shared" si="16"/>
        <v>-3.7239500001305714E-2</v>
      </c>
      <c r="I92" s="1">
        <f t="shared" si="10"/>
        <v>-3.7239500001305714E-2</v>
      </c>
      <c r="O92" s="1">
        <f t="shared" ca="1" si="13"/>
        <v>-3.7040143515730928E-2</v>
      </c>
      <c r="P92" s="1">
        <f t="shared" ca="1" si="14"/>
        <v>6.3669208479548295E-2</v>
      </c>
      <c r="Q92" s="81">
        <f t="shared" si="15"/>
        <v>28488.85</v>
      </c>
      <c r="R92" s="1">
        <f t="shared" si="17"/>
        <v>-3.7239500001305714E-2</v>
      </c>
    </row>
    <row r="93" spans="1:18" x14ac:dyDescent="0.2">
      <c r="A93" s="1" t="s">
        <v>81</v>
      </c>
      <c r="C93" s="28">
        <v>43623.616000000002</v>
      </c>
      <c r="D93" s="28"/>
      <c r="E93" s="1">
        <f t="shared" si="11"/>
        <v>-19068.05384304261</v>
      </c>
      <c r="F93" s="1">
        <f t="shared" si="12"/>
        <v>-19068</v>
      </c>
      <c r="G93" s="1">
        <f t="shared" si="16"/>
        <v>-3.8405999999667984E-2</v>
      </c>
      <c r="I93" s="1">
        <f t="shared" si="10"/>
        <v>-3.8405999999667984E-2</v>
      </c>
      <c r="O93" s="1">
        <f t="shared" ca="1" si="13"/>
        <v>-3.6682980728222514E-2</v>
      </c>
      <c r="P93" s="1">
        <f t="shared" ca="1" si="14"/>
        <v>6.3148077532157024E-2</v>
      </c>
      <c r="Q93" s="81">
        <f t="shared" si="15"/>
        <v>28605.116000000002</v>
      </c>
      <c r="R93" s="1">
        <f t="shared" si="17"/>
        <v>-3.8405999999667984E-2</v>
      </c>
    </row>
    <row r="94" spans="1:18" x14ac:dyDescent="0.2">
      <c r="A94" s="1" t="s">
        <v>82</v>
      </c>
      <c r="C94" s="28">
        <v>43703.506999999998</v>
      </c>
      <c r="D94" s="28"/>
      <c r="E94" s="1">
        <f t="shared" si="11"/>
        <v>-18956.051173742166</v>
      </c>
      <c r="F94" s="1">
        <f t="shared" si="12"/>
        <v>-18956</v>
      </c>
      <c r="G94" s="1">
        <f t="shared" si="16"/>
        <v>-3.6502000002656132E-2</v>
      </c>
      <c r="I94" s="1">
        <f t="shared" si="10"/>
        <v>-3.6502000002656132E-2</v>
      </c>
      <c r="O94" s="1">
        <f t="shared" ca="1" si="13"/>
        <v>-3.6437568260732064E-2</v>
      </c>
      <c r="P94" s="1">
        <f t="shared" ca="1" si="14"/>
        <v>6.2789999825974066E-2</v>
      </c>
      <c r="Q94" s="81">
        <f t="shared" si="15"/>
        <v>28685.006999999998</v>
      </c>
      <c r="R94" s="1">
        <f t="shared" si="17"/>
        <v>-3.6502000002656132E-2</v>
      </c>
    </row>
    <row r="95" spans="1:18" x14ac:dyDescent="0.2">
      <c r="A95" s="1" t="s">
        <v>82</v>
      </c>
      <c r="C95" s="28">
        <v>43723.485999999997</v>
      </c>
      <c r="D95" s="28"/>
      <c r="E95" s="1">
        <f t="shared" si="11"/>
        <v>-18928.041744270089</v>
      </c>
      <c r="F95" s="1">
        <f t="shared" si="12"/>
        <v>-18928</v>
      </c>
      <c r="G95" s="1">
        <f t="shared" si="16"/>
        <v>-2.9776000003039371E-2</v>
      </c>
      <c r="I95" s="1">
        <f t="shared" si="10"/>
        <v>-2.9776000003039371E-2</v>
      </c>
      <c r="O95" s="1">
        <f t="shared" ca="1" si="13"/>
        <v>-3.6376215143859456E-2</v>
      </c>
      <c r="P95" s="1">
        <f t="shared" ca="1" si="14"/>
        <v>6.2700480399428327E-2</v>
      </c>
      <c r="Q95" s="81">
        <f t="shared" si="15"/>
        <v>28704.985999999997</v>
      </c>
      <c r="R95" s="1">
        <f t="shared" si="17"/>
        <v>-2.9776000003039371E-2</v>
      </c>
    </row>
    <row r="96" spans="1:18" x14ac:dyDescent="0.2">
      <c r="A96" s="1" t="s">
        <v>83</v>
      </c>
      <c r="C96" s="28">
        <v>43833.328000000001</v>
      </c>
      <c r="D96" s="28"/>
      <c r="E96" s="1">
        <f t="shared" si="11"/>
        <v>-18774.049464773016</v>
      </c>
      <c r="F96" s="1">
        <f t="shared" si="12"/>
        <v>-18774</v>
      </c>
      <c r="G96" s="1">
        <f t="shared" si="16"/>
        <v>-3.5282999997434672E-2</v>
      </c>
      <c r="I96" s="1">
        <f t="shared" si="10"/>
        <v>-3.5282999997434672E-2</v>
      </c>
      <c r="O96" s="1">
        <f t="shared" ca="1" si="13"/>
        <v>-3.6038773001060093E-2</v>
      </c>
      <c r="P96" s="1">
        <f t="shared" ca="1" si="14"/>
        <v>6.2208123553426753E-2</v>
      </c>
      <c r="Q96" s="81">
        <f t="shared" si="15"/>
        <v>28814.828000000001</v>
      </c>
      <c r="R96" s="1">
        <f t="shared" si="17"/>
        <v>-3.5282999997434672E-2</v>
      </c>
    </row>
    <row r="97" spans="1:18" x14ac:dyDescent="0.2">
      <c r="A97" s="1" t="s">
        <v>84</v>
      </c>
      <c r="C97" s="28">
        <v>44099.39</v>
      </c>
      <c r="D97" s="28"/>
      <c r="E97" s="1">
        <f t="shared" si="11"/>
        <v>-18401.045569472964</v>
      </c>
      <c r="F97" s="1">
        <f t="shared" si="12"/>
        <v>-18401</v>
      </c>
      <c r="G97" s="1">
        <f t="shared" si="16"/>
        <v>-3.2504500006325543E-2</v>
      </c>
      <c r="I97" s="1">
        <f t="shared" si="10"/>
        <v>-3.2504500006325543E-2</v>
      </c>
      <c r="O97" s="1">
        <f t="shared" ca="1" si="13"/>
        <v>-3.5221461837007098E-2</v>
      </c>
      <c r="P97" s="1">
        <f t="shared" ca="1" si="14"/>
        <v>6.1015596906942422E-2</v>
      </c>
      <c r="Q97" s="81">
        <f t="shared" si="15"/>
        <v>29080.89</v>
      </c>
      <c r="R97" s="1">
        <f t="shared" si="17"/>
        <v>-3.2504500006325543E-2</v>
      </c>
    </row>
    <row r="98" spans="1:18" x14ac:dyDescent="0.2">
      <c r="A98" s="1" t="s">
        <v>85</v>
      </c>
      <c r="C98" s="28">
        <v>44101.525000000001</v>
      </c>
      <c r="D98" s="28"/>
      <c r="E98" s="1">
        <f t="shared" si="11"/>
        <v>-18398.052420069944</v>
      </c>
      <c r="F98" s="1">
        <f t="shared" si="12"/>
        <v>-18398</v>
      </c>
      <c r="G98" s="1">
        <f t="shared" si="16"/>
        <v>-3.7390999998024199E-2</v>
      </c>
      <c r="I98" s="1">
        <f t="shared" si="10"/>
        <v>-3.7390999998024199E-2</v>
      </c>
      <c r="O98" s="1">
        <f t="shared" ca="1" si="13"/>
        <v>-3.5214888288770743E-2</v>
      </c>
      <c r="P98" s="1">
        <f t="shared" ca="1" si="14"/>
        <v>6.1006005539812523E-2</v>
      </c>
      <c r="Q98" s="81">
        <f t="shared" si="15"/>
        <v>29083.025000000001</v>
      </c>
      <c r="R98" s="1">
        <f t="shared" si="17"/>
        <v>-3.7390999998024199E-2</v>
      </c>
    </row>
    <row r="99" spans="1:18" x14ac:dyDescent="0.2">
      <c r="A99" s="1" t="s">
        <v>84</v>
      </c>
      <c r="C99" s="28">
        <v>44114.362000000001</v>
      </c>
      <c r="D99" s="28"/>
      <c r="E99" s="1">
        <f t="shared" si="11"/>
        <v>-18380.055671176953</v>
      </c>
      <c r="F99" s="1">
        <f t="shared" si="12"/>
        <v>-18380</v>
      </c>
      <c r="G99" s="1">
        <f t="shared" si="16"/>
        <v>-3.9710000004561152E-2</v>
      </c>
      <c r="I99" s="1">
        <f t="shared" si="10"/>
        <v>-3.9710000004561152E-2</v>
      </c>
      <c r="O99" s="1">
        <f t="shared" ca="1" si="13"/>
        <v>-3.5175446999352641E-2</v>
      </c>
      <c r="P99" s="1">
        <f t="shared" ca="1" si="14"/>
        <v>6.0948457337033121E-2</v>
      </c>
      <c r="Q99" s="81">
        <f t="shared" si="15"/>
        <v>29095.862000000001</v>
      </c>
      <c r="R99" s="1">
        <f t="shared" si="17"/>
        <v>-3.9710000004561152E-2</v>
      </c>
    </row>
    <row r="100" spans="1:18" x14ac:dyDescent="0.2">
      <c r="A100" s="1" t="s">
        <v>84</v>
      </c>
      <c r="C100" s="28">
        <v>44114.366000000002</v>
      </c>
      <c r="D100" s="28"/>
      <c r="E100" s="1">
        <f t="shared" si="11"/>
        <v>-18380.050063402894</v>
      </c>
      <c r="F100" s="1">
        <f t="shared" si="12"/>
        <v>-18380</v>
      </c>
      <c r="G100" s="1">
        <f t="shared" si="16"/>
        <v>-3.5710000003746245E-2</v>
      </c>
      <c r="I100" s="1">
        <f t="shared" si="10"/>
        <v>-3.5710000003746245E-2</v>
      </c>
      <c r="O100" s="1">
        <f t="shared" ca="1" si="13"/>
        <v>-3.5175446999352641E-2</v>
      </c>
      <c r="P100" s="1">
        <f t="shared" ca="1" si="14"/>
        <v>6.0948457337033121E-2</v>
      </c>
      <c r="Q100" s="81">
        <f t="shared" si="15"/>
        <v>29095.866000000002</v>
      </c>
      <c r="R100" s="1">
        <f t="shared" si="17"/>
        <v>-3.5710000003746245E-2</v>
      </c>
    </row>
    <row r="101" spans="1:18" x14ac:dyDescent="0.2">
      <c r="A101" s="1" t="s">
        <v>86</v>
      </c>
      <c r="C101" s="28">
        <v>44124.35</v>
      </c>
      <c r="D101" s="28"/>
      <c r="E101" s="1">
        <f t="shared" si="11"/>
        <v>-18366.053059356189</v>
      </c>
      <c r="F101" s="1">
        <f t="shared" si="12"/>
        <v>-18366</v>
      </c>
      <c r="G101" s="1">
        <f t="shared" si="16"/>
        <v>-3.7847000006877352E-2</v>
      </c>
      <c r="I101" s="1">
        <f t="shared" si="10"/>
        <v>-3.7847000006877352E-2</v>
      </c>
      <c r="O101" s="1">
        <f t="shared" ca="1" si="13"/>
        <v>-3.5144770440916337E-2</v>
      </c>
      <c r="P101" s="1">
        <f t="shared" ca="1" si="14"/>
        <v>6.0903697623760251E-2</v>
      </c>
      <c r="Q101" s="81">
        <f t="shared" si="15"/>
        <v>29105.85</v>
      </c>
      <c r="R101" s="1">
        <f t="shared" si="17"/>
        <v>-3.7847000006877352E-2</v>
      </c>
    </row>
    <row r="102" spans="1:18" x14ac:dyDescent="0.2">
      <c r="A102" s="1" t="s">
        <v>86</v>
      </c>
      <c r="C102" s="28">
        <v>44129.343999999997</v>
      </c>
      <c r="D102" s="28"/>
      <c r="E102" s="1">
        <f t="shared" si="11"/>
        <v>-18359.051753445809</v>
      </c>
      <c r="F102" s="1">
        <f t="shared" si="12"/>
        <v>-18359</v>
      </c>
      <c r="G102" s="1">
        <f t="shared" si="16"/>
        <v>-3.6915500008035451E-2</v>
      </c>
      <c r="I102" s="1">
        <f t="shared" si="10"/>
        <v>-3.6915500008035451E-2</v>
      </c>
      <c r="O102" s="1">
        <f t="shared" ca="1" si="13"/>
        <v>-3.5129432161698185E-2</v>
      </c>
      <c r="P102" s="1">
        <f t="shared" ca="1" si="14"/>
        <v>6.0881317767123813E-2</v>
      </c>
      <c r="Q102" s="81">
        <f t="shared" si="15"/>
        <v>29110.843999999997</v>
      </c>
      <c r="R102" s="1">
        <f t="shared" si="17"/>
        <v>-3.6915500008035451E-2</v>
      </c>
    </row>
    <row r="103" spans="1:18" x14ac:dyDescent="0.2">
      <c r="A103" s="1" t="s">
        <v>86</v>
      </c>
      <c r="C103" s="28">
        <v>44129.347999999998</v>
      </c>
      <c r="D103" s="28"/>
      <c r="E103" s="1">
        <f t="shared" si="11"/>
        <v>-18359.046145671749</v>
      </c>
      <c r="F103" s="1">
        <f t="shared" si="12"/>
        <v>-18359</v>
      </c>
      <c r="G103" s="1">
        <f t="shared" si="16"/>
        <v>-3.2915500007220544E-2</v>
      </c>
      <c r="I103" s="1">
        <f t="shared" si="10"/>
        <v>-3.2915500007220544E-2</v>
      </c>
      <c r="O103" s="1">
        <f t="shared" ca="1" si="13"/>
        <v>-3.5129432161698185E-2</v>
      </c>
      <c r="P103" s="1">
        <f t="shared" ca="1" si="14"/>
        <v>6.0881317767123813E-2</v>
      </c>
      <c r="Q103" s="81">
        <f t="shared" si="15"/>
        <v>29110.847999999998</v>
      </c>
      <c r="R103" s="1">
        <f t="shared" si="17"/>
        <v>-3.2915500007220544E-2</v>
      </c>
    </row>
    <row r="104" spans="1:18" x14ac:dyDescent="0.2">
      <c r="A104" s="1" t="s">
        <v>86</v>
      </c>
      <c r="C104" s="28">
        <v>44134.341</v>
      </c>
      <c r="D104" s="28"/>
      <c r="E104" s="1">
        <f t="shared" si="11"/>
        <v>-18352.046241704877</v>
      </c>
      <c r="F104" s="1">
        <f t="shared" si="12"/>
        <v>-18352</v>
      </c>
      <c r="G104" s="1">
        <f t="shared" si="16"/>
        <v>-3.2984000004944392E-2</v>
      </c>
      <c r="I104" s="1">
        <f t="shared" si="10"/>
        <v>-3.2984000004944392E-2</v>
      </c>
      <c r="O104" s="1">
        <f t="shared" ca="1" si="13"/>
        <v>-3.5114093882480032E-2</v>
      </c>
      <c r="P104" s="1">
        <f t="shared" ca="1" si="14"/>
        <v>6.0858937910487382E-2</v>
      </c>
      <c r="Q104" s="81">
        <f t="shared" si="15"/>
        <v>29115.841</v>
      </c>
      <c r="R104" s="1">
        <f t="shared" si="17"/>
        <v>-3.2984000004944392E-2</v>
      </c>
    </row>
    <row r="105" spans="1:18" x14ac:dyDescent="0.2">
      <c r="A105" s="1" t="s">
        <v>86</v>
      </c>
      <c r="C105" s="28">
        <v>44134.341999999997</v>
      </c>
      <c r="D105" s="28"/>
      <c r="E105" s="1">
        <f t="shared" si="11"/>
        <v>-18352.044839761369</v>
      </c>
      <c r="F105" s="1">
        <f t="shared" si="12"/>
        <v>-18352</v>
      </c>
      <c r="G105" s="1">
        <f t="shared" si="16"/>
        <v>-3.1984000008378644E-2</v>
      </c>
      <c r="I105" s="1">
        <f t="shared" ref="I105:I136" si="18">G105</f>
        <v>-3.1984000008378644E-2</v>
      </c>
      <c r="O105" s="1">
        <f t="shared" ca="1" si="13"/>
        <v>-3.5114093882480032E-2</v>
      </c>
      <c r="P105" s="1">
        <f t="shared" ca="1" si="14"/>
        <v>6.0858937910487382E-2</v>
      </c>
      <c r="Q105" s="81">
        <f t="shared" si="15"/>
        <v>29115.841999999997</v>
      </c>
      <c r="R105" s="1">
        <f t="shared" si="17"/>
        <v>-3.1984000008378644E-2</v>
      </c>
    </row>
    <row r="106" spans="1:18" x14ac:dyDescent="0.2">
      <c r="A106" s="1" t="s">
        <v>85</v>
      </c>
      <c r="C106" s="28">
        <v>44146.464</v>
      </c>
      <c r="D106" s="28"/>
      <c r="E106" s="1">
        <f t="shared" si="11"/>
        <v>-18335.050480481092</v>
      </c>
      <c r="F106" s="1">
        <f t="shared" si="12"/>
        <v>-18335</v>
      </c>
      <c r="G106" s="1">
        <f t="shared" si="16"/>
        <v>-3.6007499998959247E-2</v>
      </c>
      <c r="I106" s="1">
        <f t="shared" si="18"/>
        <v>-3.6007499998959247E-2</v>
      </c>
      <c r="O106" s="1">
        <f t="shared" ca="1" si="13"/>
        <v>-3.5076843775807373E-2</v>
      </c>
      <c r="P106" s="1">
        <f t="shared" ca="1" si="14"/>
        <v>6.0804586830084606E-2</v>
      </c>
      <c r="Q106" s="81">
        <f t="shared" si="15"/>
        <v>29127.964</v>
      </c>
      <c r="R106" s="1">
        <f t="shared" si="17"/>
        <v>-3.6007499998959247E-2</v>
      </c>
    </row>
    <row r="107" spans="1:18" x14ac:dyDescent="0.2">
      <c r="A107" s="1" t="s">
        <v>87</v>
      </c>
      <c r="C107" s="28">
        <v>44146.466999999997</v>
      </c>
      <c r="D107" s="28"/>
      <c r="E107" s="1">
        <f t="shared" si="11"/>
        <v>-18335.046274650555</v>
      </c>
      <c r="F107" s="1">
        <f t="shared" si="12"/>
        <v>-18335</v>
      </c>
      <c r="G107" s="1">
        <f t="shared" si="16"/>
        <v>-3.3007500001986045E-2</v>
      </c>
      <c r="I107" s="1">
        <f t="shared" si="18"/>
        <v>-3.3007500001986045E-2</v>
      </c>
      <c r="O107" s="1">
        <f t="shared" ca="1" si="13"/>
        <v>-3.5076843775807373E-2</v>
      </c>
      <c r="P107" s="1">
        <f t="shared" ca="1" si="14"/>
        <v>6.0804586830084606E-2</v>
      </c>
      <c r="Q107" s="81">
        <f t="shared" si="15"/>
        <v>29127.966999999997</v>
      </c>
      <c r="R107" s="1">
        <f t="shared" si="17"/>
        <v>-3.3007500001986045E-2</v>
      </c>
    </row>
    <row r="108" spans="1:18" x14ac:dyDescent="0.2">
      <c r="A108" s="1" t="s">
        <v>85</v>
      </c>
      <c r="C108" s="28">
        <v>44146.47</v>
      </c>
      <c r="D108" s="28"/>
      <c r="E108" s="1">
        <f t="shared" si="11"/>
        <v>-18335.042068820007</v>
      </c>
      <c r="F108" s="1">
        <f t="shared" si="12"/>
        <v>-18335</v>
      </c>
      <c r="G108" s="1">
        <f t="shared" si="16"/>
        <v>-3.0007499997736886E-2</v>
      </c>
      <c r="I108" s="1">
        <f t="shared" si="18"/>
        <v>-3.0007499997736886E-2</v>
      </c>
      <c r="O108" s="1">
        <f t="shared" ca="1" si="13"/>
        <v>-3.5076843775807373E-2</v>
      </c>
      <c r="P108" s="1">
        <f t="shared" ca="1" si="14"/>
        <v>6.0804586830084606E-2</v>
      </c>
      <c r="Q108" s="81">
        <f t="shared" si="15"/>
        <v>29127.97</v>
      </c>
      <c r="R108" s="1">
        <f t="shared" si="17"/>
        <v>-3.0007499997736886E-2</v>
      </c>
    </row>
    <row r="109" spans="1:18" x14ac:dyDescent="0.2">
      <c r="A109" s="1" t="s">
        <v>86</v>
      </c>
      <c r="C109" s="28">
        <v>44154.311999999998</v>
      </c>
      <c r="D109" s="28"/>
      <c r="E109" s="1">
        <f t="shared" si="11"/>
        <v>-18324.048027780918</v>
      </c>
      <c r="F109" s="1">
        <f t="shared" si="12"/>
        <v>-18324</v>
      </c>
      <c r="G109" s="1">
        <f t="shared" si="16"/>
        <v>-3.4258000006957445E-2</v>
      </c>
      <c r="I109" s="1">
        <f t="shared" si="18"/>
        <v>-3.4258000006957445E-2</v>
      </c>
      <c r="O109" s="1">
        <f t="shared" ca="1" si="13"/>
        <v>-3.5052740765607424E-2</v>
      </c>
      <c r="P109" s="1">
        <f t="shared" ca="1" si="14"/>
        <v>6.0769418483941635E-2</v>
      </c>
      <c r="Q109" s="81">
        <f t="shared" si="15"/>
        <v>29135.811999999998</v>
      </c>
      <c r="R109" s="1">
        <f t="shared" si="17"/>
        <v>-3.4258000006957445E-2</v>
      </c>
    </row>
    <row r="110" spans="1:18" x14ac:dyDescent="0.2">
      <c r="A110" s="1" t="s">
        <v>86</v>
      </c>
      <c r="C110" s="28">
        <v>44164.303</v>
      </c>
      <c r="D110" s="28"/>
      <c r="E110" s="1">
        <f t="shared" si="11"/>
        <v>-18310.041210129606</v>
      </c>
      <c r="F110" s="1">
        <f t="shared" si="12"/>
        <v>-18310</v>
      </c>
      <c r="G110" s="1">
        <f t="shared" si="16"/>
        <v>-2.9395000005024485E-2</v>
      </c>
      <c r="I110" s="1">
        <f t="shared" si="18"/>
        <v>-2.9395000005024485E-2</v>
      </c>
      <c r="O110" s="1">
        <f t="shared" ca="1" si="13"/>
        <v>-3.5022064207171119E-2</v>
      </c>
      <c r="P110" s="1">
        <f t="shared" ca="1" si="14"/>
        <v>6.0724658770668766E-2</v>
      </c>
      <c r="Q110" s="81">
        <f t="shared" si="15"/>
        <v>29145.803</v>
      </c>
      <c r="R110" s="1">
        <f t="shared" si="17"/>
        <v>-2.9395000005024485E-2</v>
      </c>
    </row>
    <row r="111" spans="1:18" x14ac:dyDescent="0.2">
      <c r="A111" s="1" t="s">
        <v>88</v>
      </c>
      <c r="C111" s="28">
        <v>44382.565999999999</v>
      </c>
      <c r="D111" s="28"/>
      <c r="E111" s="1">
        <f t="shared" si="11"/>
        <v>-18004.048812869285</v>
      </c>
      <c r="F111" s="1">
        <f t="shared" si="12"/>
        <v>-18004</v>
      </c>
      <c r="G111" s="1">
        <f t="shared" si="16"/>
        <v>-3.4818000000086613E-2</v>
      </c>
      <c r="I111" s="1">
        <f t="shared" si="18"/>
        <v>-3.4818000000086613E-2</v>
      </c>
      <c r="O111" s="1">
        <f t="shared" ca="1" si="13"/>
        <v>-3.4351562287063292E-2</v>
      </c>
      <c r="P111" s="1">
        <f t="shared" ca="1" si="14"/>
        <v>5.9746339323418891E-2</v>
      </c>
      <c r="Q111" s="81">
        <f t="shared" si="15"/>
        <v>29364.065999999999</v>
      </c>
      <c r="R111" s="1">
        <f t="shared" si="17"/>
        <v>-3.4818000000086613E-2</v>
      </c>
    </row>
    <row r="112" spans="1:18" x14ac:dyDescent="0.2">
      <c r="A112" s="1" t="s">
        <v>89</v>
      </c>
      <c r="C112" s="28">
        <v>44437.491999999998</v>
      </c>
      <c r="D112" s="28"/>
      <c r="E112" s="1">
        <f t="shared" si="11"/>
        <v>-17927.04566340318</v>
      </c>
      <c r="F112" s="1">
        <f t="shared" si="12"/>
        <v>-17927</v>
      </c>
      <c r="G112" s="1">
        <f t="shared" si="16"/>
        <v>-3.2571500007179566E-2</v>
      </c>
      <c r="I112" s="1">
        <f t="shared" si="18"/>
        <v>-3.2571500007179566E-2</v>
      </c>
      <c r="O112" s="1">
        <f t="shared" ca="1" si="13"/>
        <v>-3.4182841215663604E-2</v>
      </c>
      <c r="P112" s="1">
        <f t="shared" ca="1" si="14"/>
        <v>5.9500160900418105E-2</v>
      </c>
      <c r="Q112" s="81">
        <f t="shared" si="15"/>
        <v>29418.991999999998</v>
      </c>
      <c r="R112" s="1">
        <f t="shared" si="17"/>
        <v>-3.2571500007179566E-2</v>
      </c>
    </row>
    <row r="113" spans="1:18" x14ac:dyDescent="0.2">
      <c r="A113" s="1" t="s">
        <v>89</v>
      </c>
      <c r="C113" s="28">
        <v>44442.478000000003</v>
      </c>
      <c r="D113" s="28"/>
      <c r="E113" s="1">
        <f t="shared" si="11"/>
        <v>-17920.055573040903</v>
      </c>
      <c r="F113" s="1">
        <f t="shared" si="12"/>
        <v>-17920</v>
      </c>
      <c r="G113" s="1">
        <f t="shared" si="16"/>
        <v>-3.9640000002691522E-2</v>
      </c>
      <c r="I113" s="1">
        <f t="shared" si="18"/>
        <v>-3.9640000002691522E-2</v>
      </c>
      <c r="O113" s="1">
        <f t="shared" ca="1" si="13"/>
        <v>-3.4167502936445451E-2</v>
      </c>
      <c r="P113" s="1">
        <f t="shared" ca="1" si="14"/>
        <v>5.9477781043781666E-2</v>
      </c>
      <c r="Q113" s="81">
        <f t="shared" si="15"/>
        <v>29423.978000000003</v>
      </c>
      <c r="R113" s="1">
        <f t="shared" si="17"/>
        <v>-3.9640000002691522E-2</v>
      </c>
    </row>
    <row r="114" spans="1:18" x14ac:dyDescent="0.2">
      <c r="A114" s="1" t="s">
        <v>85</v>
      </c>
      <c r="C114" s="28">
        <v>44467.444000000003</v>
      </c>
      <c r="D114" s="28"/>
      <c r="E114" s="1">
        <f t="shared" si="11"/>
        <v>-17885.054651263043</v>
      </c>
      <c r="F114" s="1">
        <f t="shared" si="12"/>
        <v>-17885</v>
      </c>
      <c r="G114" s="1">
        <f t="shared" si="16"/>
        <v>-3.898250000202097E-2</v>
      </c>
      <c r="I114" s="1">
        <f t="shared" si="18"/>
        <v>-3.898250000202097E-2</v>
      </c>
      <c r="O114" s="1">
        <f t="shared" ca="1" si="13"/>
        <v>-3.409081154035469E-2</v>
      </c>
      <c r="P114" s="1">
        <f t="shared" ca="1" si="14"/>
        <v>5.9365881760599495E-2</v>
      </c>
      <c r="Q114" s="81">
        <f t="shared" si="15"/>
        <v>29448.944000000003</v>
      </c>
      <c r="R114" s="1">
        <f t="shared" si="17"/>
        <v>-3.898250000202097E-2</v>
      </c>
    </row>
    <row r="115" spans="1:18" x14ac:dyDescent="0.2">
      <c r="A115" s="1" t="s">
        <v>90</v>
      </c>
      <c r="C115" s="28">
        <v>44487.42</v>
      </c>
      <c r="D115" s="28"/>
      <c r="E115" s="1">
        <f t="shared" si="11"/>
        <v>-17857.049427621518</v>
      </c>
      <c r="F115" s="1">
        <f t="shared" si="12"/>
        <v>-17857</v>
      </c>
      <c r="G115" s="1">
        <f t="shared" si="16"/>
        <v>-3.5256500006653368E-2</v>
      </c>
      <c r="I115" s="1">
        <f t="shared" si="18"/>
        <v>-3.5256500006653368E-2</v>
      </c>
      <c r="O115" s="1">
        <f t="shared" ca="1" si="13"/>
        <v>-3.4029458423482081E-2</v>
      </c>
      <c r="P115" s="1">
        <f t="shared" ca="1" si="14"/>
        <v>5.9276362334053749E-2</v>
      </c>
      <c r="Q115" s="81">
        <f t="shared" si="15"/>
        <v>29468.92</v>
      </c>
      <c r="R115" s="1">
        <f t="shared" si="17"/>
        <v>-3.5256500006653368E-2</v>
      </c>
    </row>
    <row r="116" spans="1:18" x14ac:dyDescent="0.2">
      <c r="A116" s="1" t="s">
        <v>85</v>
      </c>
      <c r="C116" s="28">
        <v>44487.421999999999</v>
      </c>
      <c r="D116" s="28"/>
      <c r="E116" s="1">
        <f t="shared" si="11"/>
        <v>-17857.046623734488</v>
      </c>
      <c r="F116" s="1">
        <f t="shared" si="12"/>
        <v>-17857</v>
      </c>
      <c r="G116" s="1">
        <f t="shared" si="16"/>
        <v>-3.3256500006245915E-2</v>
      </c>
      <c r="I116" s="1">
        <f t="shared" si="18"/>
        <v>-3.3256500006245915E-2</v>
      </c>
      <c r="O116" s="1">
        <f t="shared" ca="1" si="13"/>
        <v>-3.4029458423482081E-2</v>
      </c>
      <c r="P116" s="1">
        <f t="shared" ca="1" si="14"/>
        <v>5.9276362334053749E-2</v>
      </c>
      <c r="Q116" s="81">
        <f t="shared" si="15"/>
        <v>29468.921999999999</v>
      </c>
      <c r="R116" s="1">
        <f t="shared" si="17"/>
        <v>-3.3256500006245915E-2</v>
      </c>
    </row>
    <row r="117" spans="1:18" x14ac:dyDescent="0.2">
      <c r="A117" s="1" t="s">
        <v>90</v>
      </c>
      <c r="C117" s="28">
        <v>44502.396999999997</v>
      </c>
      <c r="D117" s="28"/>
      <c r="E117" s="1">
        <f t="shared" si="11"/>
        <v>-17836.05251960794</v>
      </c>
      <c r="F117" s="1">
        <f t="shared" si="12"/>
        <v>-17836</v>
      </c>
      <c r="G117" s="1">
        <f t="shared" si="16"/>
        <v>-3.7462000007508323E-2</v>
      </c>
      <c r="I117" s="1">
        <f t="shared" si="18"/>
        <v>-3.7462000007508323E-2</v>
      </c>
      <c r="O117" s="1">
        <f t="shared" ca="1" si="13"/>
        <v>-3.3983443585827625E-2</v>
      </c>
      <c r="P117" s="1">
        <f t="shared" ca="1" si="14"/>
        <v>5.9209222764144448E-2</v>
      </c>
      <c r="Q117" s="81">
        <f t="shared" si="15"/>
        <v>29483.896999999997</v>
      </c>
      <c r="R117" s="1">
        <f t="shared" si="17"/>
        <v>-3.7462000007508323E-2</v>
      </c>
    </row>
    <row r="118" spans="1:18" x14ac:dyDescent="0.2">
      <c r="A118" s="1" t="s">
        <v>91</v>
      </c>
      <c r="C118" s="28">
        <v>44567.313000000002</v>
      </c>
      <c r="D118" s="28"/>
      <c r="E118" s="1">
        <f t="shared" si="11"/>
        <v>-17745.04395443403</v>
      </c>
      <c r="F118" s="1">
        <f t="shared" si="12"/>
        <v>-17745</v>
      </c>
      <c r="G118" s="1">
        <f t="shared" si="16"/>
        <v>-3.1352500001958106E-2</v>
      </c>
      <c r="I118" s="1">
        <f t="shared" si="18"/>
        <v>-3.1352500001958106E-2</v>
      </c>
      <c r="O118" s="1">
        <f t="shared" ca="1" si="13"/>
        <v>-3.3784045955991632E-2</v>
      </c>
      <c r="P118" s="1">
        <f t="shared" ca="1" si="14"/>
        <v>5.8918284627870791E-2</v>
      </c>
      <c r="Q118" s="81">
        <f t="shared" si="15"/>
        <v>29548.813000000002</v>
      </c>
      <c r="R118" s="1">
        <f t="shared" si="17"/>
        <v>-3.1352500001958106E-2</v>
      </c>
    </row>
    <row r="119" spans="1:18" x14ac:dyDescent="0.2">
      <c r="A119" s="1" t="s">
        <v>91</v>
      </c>
      <c r="C119" s="28">
        <v>44582.29</v>
      </c>
      <c r="D119" s="28"/>
      <c r="E119" s="1">
        <f t="shared" si="11"/>
        <v>-17724.047046420455</v>
      </c>
      <c r="F119" s="1">
        <f t="shared" si="12"/>
        <v>-17724</v>
      </c>
      <c r="G119" s="1">
        <f t="shared" si="16"/>
        <v>-3.355800000281306E-2</v>
      </c>
      <c r="I119" s="1">
        <f t="shared" si="18"/>
        <v>-3.355800000281306E-2</v>
      </c>
      <c r="O119" s="1">
        <f t="shared" ca="1" si="13"/>
        <v>-3.3738031118337175E-2</v>
      </c>
      <c r="P119" s="1">
        <f t="shared" ca="1" si="14"/>
        <v>5.8851145057961483E-2</v>
      </c>
      <c r="Q119" s="81">
        <f t="shared" si="15"/>
        <v>29563.79</v>
      </c>
      <c r="R119" s="1">
        <f t="shared" si="17"/>
        <v>-3.355800000281306E-2</v>
      </c>
    </row>
    <row r="120" spans="1:18" x14ac:dyDescent="0.2">
      <c r="A120" s="1" t="s">
        <v>91</v>
      </c>
      <c r="C120" s="28">
        <v>44582.294000000002</v>
      </c>
      <c r="D120" s="28"/>
      <c r="E120" s="1">
        <f t="shared" si="11"/>
        <v>-17724.041438646396</v>
      </c>
      <c r="F120" s="1">
        <f t="shared" si="12"/>
        <v>-17724</v>
      </c>
      <c r="G120" s="1">
        <f t="shared" si="16"/>
        <v>-2.9558000001998153E-2</v>
      </c>
      <c r="I120" s="1">
        <f t="shared" si="18"/>
        <v>-2.9558000001998153E-2</v>
      </c>
      <c r="O120" s="1">
        <f t="shared" ca="1" si="13"/>
        <v>-3.3738031118337175E-2</v>
      </c>
      <c r="P120" s="1">
        <f t="shared" ca="1" si="14"/>
        <v>5.8851145057961483E-2</v>
      </c>
      <c r="Q120" s="81">
        <f t="shared" si="15"/>
        <v>29563.794000000002</v>
      </c>
      <c r="R120" s="1">
        <f t="shared" si="17"/>
        <v>-2.9558000001998153E-2</v>
      </c>
    </row>
    <row r="121" spans="1:18" x14ac:dyDescent="0.2">
      <c r="A121" s="1" t="s">
        <v>91</v>
      </c>
      <c r="C121" s="28">
        <v>44602.264999999999</v>
      </c>
      <c r="D121" s="28"/>
      <c r="E121" s="1">
        <f t="shared" si="11"/>
        <v>-17696.043224722434</v>
      </c>
      <c r="F121" s="1">
        <f t="shared" si="12"/>
        <v>-17696</v>
      </c>
      <c r="G121" s="1">
        <f t="shared" ref="G121:G152" si="19">+C121-(C$7+F121*C$8)</f>
        <v>-3.0832000004011206E-2</v>
      </c>
      <c r="I121" s="1">
        <f t="shared" si="18"/>
        <v>-3.0832000004011206E-2</v>
      </c>
      <c r="O121" s="1">
        <f t="shared" ca="1" si="13"/>
        <v>-3.3676678001464566E-2</v>
      </c>
      <c r="P121" s="1">
        <f t="shared" ca="1" si="14"/>
        <v>5.8761625631415744E-2</v>
      </c>
      <c r="Q121" s="81">
        <f t="shared" si="15"/>
        <v>29583.764999999999</v>
      </c>
      <c r="R121" s="1">
        <f t="shared" si="17"/>
        <v>-3.0832000004011206E-2</v>
      </c>
    </row>
    <row r="122" spans="1:18" x14ac:dyDescent="0.2">
      <c r="A122" s="1" t="s">
        <v>92</v>
      </c>
      <c r="C122" s="28">
        <v>44793.415000000001</v>
      </c>
      <c r="D122" s="28"/>
      <c r="E122" s="1">
        <f t="shared" si="11"/>
        <v>-17428.061721965161</v>
      </c>
      <c r="F122" s="1">
        <f t="shared" si="12"/>
        <v>-17428</v>
      </c>
      <c r="G122" s="1">
        <f t="shared" si="19"/>
        <v>-4.4026000003213994E-2</v>
      </c>
      <c r="I122" s="1">
        <f t="shared" si="18"/>
        <v>-4.4026000003213994E-2</v>
      </c>
      <c r="O122" s="1">
        <f t="shared" ca="1" si="13"/>
        <v>-3.3089441025683855E-2</v>
      </c>
      <c r="P122" s="1">
        <f t="shared" ca="1" si="14"/>
        <v>5.790479683447794E-2</v>
      </c>
      <c r="Q122" s="81">
        <f t="shared" si="15"/>
        <v>29774.915000000001</v>
      </c>
      <c r="R122" s="1">
        <f t="shared" si="17"/>
        <v>-4.4026000003213994E-2</v>
      </c>
    </row>
    <row r="123" spans="1:18" x14ac:dyDescent="0.2">
      <c r="A123" s="1" t="s">
        <v>92</v>
      </c>
      <c r="C123" s="28">
        <v>44838.362999999998</v>
      </c>
      <c r="D123" s="28"/>
      <c r="E123" s="1">
        <f t="shared" si="11"/>
        <v>-17365.047164884687</v>
      </c>
      <c r="F123" s="1">
        <f t="shared" si="12"/>
        <v>-17365</v>
      </c>
      <c r="G123" s="1">
        <f t="shared" si="19"/>
        <v>-3.364250000595348E-2</v>
      </c>
      <c r="I123" s="1">
        <f t="shared" si="18"/>
        <v>-3.364250000595348E-2</v>
      </c>
      <c r="O123" s="1">
        <f t="shared" ca="1" si="13"/>
        <v>-3.2951396512720485E-2</v>
      </c>
      <c r="P123" s="1">
        <f t="shared" ca="1" si="14"/>
        <v>5.7703378124750029E-2</v>
      </c>
      <c r="Q123" s="81">
        <f t="shared" si="15"/>
        <v>29819.862999999998</v>
      </c>
      <c r="R123" s="1">
        <f t="shared" si="17"/>
        <v>-3.364250000595348E-2</v>
      </c>
    </row>
    <row r="124" spans="1:18" x14ac:dyDescent="0.2">
      <c r="A124" s="25" t="s">
        <v>93</v>
      </c>
      <c r="B124" s="26" t="s">
        <v>47</v>
      </c>
      <c r="C124" s="27">
        <v>44845.502999999997</v>
      </c>
      <c r="D124" s="28"/>
      <c r="E124" s="1">
        <f t="shared" si="11"/>
        <v>-17355.037288192627</v>
      </c>
      <c r="F124" s="1">
        <f t="shared" si="12"/>
        <v>-17355</v>
      </c>
      <c r="G124" s="1">
        <f t="shared" si="19"/>
        <v>-2.6597500007483177E-2</v>
      </c>
      <c r="I124" s="1">
        <f t="shared" si="18"/>
        <v>-2.6597500007483177E-2</v>
      </c>
      <c r="O124" s="1">
        <f t="shared" ca="1" si="13"/>
        <v>-3.2929484685265978E-2</v>
      </c>
      <c r="P124" s="1">
        <f t="shared" ca="1" si="14"/>
        <v>5.7671406900983692E-2</v>
      </c>
      <c r="Q124" s="81">
        <f t="shared" si="15"/>
        <v>29827.002999999997</v>
      </c>
      <c r="R124" s="1">
        <f t="shared" si="17"/>
        <v>-2.6597500007483177E-2</v>
      </c>
    </row>
    <row r="125" spans="1:18" x14ac:dyDescent="0.2">
      <c r="A125" s="1" t="s">
        <v>94</v>
      </c>
      <c r="C125" s="28">
        <v>44883.3</v>
      </c>
      <c r="D125" s="28"/>
      <c r="E125" s="1">
        <f t="shared" si="11"/>
        <v>-17302.048029182853</v>
      </c>
      <c r="F125" s="1">
        <f t="shared" si="12"/>
        <v>-17302</v>
      </c>
      <c r="G125" s="1">
        <f t="shared" si="19"/>
        <v>-3.4259000000020023E-2</v>
      </c>
      <c r="I125" s="1">
        <f t="shared" si="18"/>
        <v>-3.4259000000020023E-2</v>
      </c>
      <c r="O125" s="1">
        <f t="shared" ca="1" si="13"/>
        <v>-3.2813351999757115E-2</v>
      </c>
      <c r="P125" s="1">
        <f t="shared" ca="1" si="14"/>
        <v>5.7501959415022112E-2</v>
      </c>
      <c r="Q125" s="81">
        <f t="shared" si="15"/>
        <v>29864.800000000003</v>
      </c>
      <c r="R125" s="1">
        <f t="shared" si="17"/>
        <v>-3.4259000000020023E-2</v>
      </c>
    </row>
    <row r="126" spans="1:18" x14ac:dyDescent="0.2">
      <c r="A126" s="1" t="s">
        <v>95</v>
      </c>
      <c r="C126" s="28">
        <v>44890.427000000003</v>
      </c>
      <c r="D126" s="28"/>
      <c r="E126" s="1">
        <f t="shared" si="11"/>
        <v>-17292.056377756482</v>
      </c>
      <c r="F126" s="1">
        <f t="shared" si="12"/>
        <v>-17292</v>
      </c>
      <c r="G126" s="1">
        <f t="shared" si="19"/>
        <v>-4.0214000000560191E-2</v>
      </c>
      <c r="I126" s="1">
        <f t="shared" si="18"/>
        <v>-4.0214000000560191E-2</v>
      </c>
      <c r="O126" s="1">
        <f t="shared" ca="1" si="13"/>
        <v>-3.2791440172302608E-2</v>
      </c>
      <c r="P126" s="1">
        <f t="shared" ca="1" si="14"/>
        <v>5.7469988191255775E-2</v>
      </c>
      <c r="Q126" s="81">
        <f t="shared" si="15"/>
        <v>29871.927000000003</v>
      </c>
      <c r="R126" s="1">
        <f t="shared" si="17"/>
        <v>-4.0214000000560191E-2</v>
      </c>
    </row>
    <row r="127" spans="1:18" x14ac:dyDescent="0.2">
      <c r="A127" s="1" t="s">
        <v>94</v>
      </c>
      <c r="C127" s="28">
        <v>44898.427000000003</v>
      </c>
      <c r="D127" s="32" t="s">
        <v>96</v>
      </c>
      <c r="E127" s="1">
        <f t="shared" si="11"/>
        <v>-17280.840829642129</v>
      </c>
      <c r="F127" s="1">
        <f t="shared" si="12"/>
        <v>-17281</v>
      </c>
      <c r="I127" s="1">
        <f t="shared" si="18"/>
        <v>0</v>
      </c>
      <c r="O127" s="1">
        <f t="shared" ca="1" si="13"/>
        <v>-3.2767337162102658E-2</v>
      </c>
      <c r="P127" s="1">
        <f t="shared" ca="1" si="14"/>
        <v>5.7434819845112804E-2</v>
      </c>
      <c r="Q127" s="81">
        <f t="shared" si="15"/>
        <v>29879.927000000003</v>
      </c>
      <c r="R127" s="1">
        <f t="shared" si="17"/>
        <v>0</v>
      </c>
    </row>
    <row r="128" spans="1:18" x14ac:dyDescent="0.2">
      <c r="A128" s="1" t="s">
        <v>94</v>
      </c>
      <c r="C128" s="28">
        <v>44913.262000000002</v>
      </c>
      <c r="D128" s="28"/>
      <c r="E128" s="1">
        <f t="shared" si="11"/>
        <v>-17260.042997607583</v>
      </c>
      <c r="F128" s="1">
        <f t="shared" si="12"/>
        <v>-17260</v>
      </c>
      <c r="G128" s="1">
        <f t="shared" ref="G128:G159" si="20">+C128-(C$7+F128*C$8)</f>
        <v>-3.0670000000100117E-2</v>
      </c>
      <c r="I128" s="1">
        <f t="shared" si="18"/>
        <v>-3.0670000000100117E-2</v>
      </c>
      <c r="O128" s="1">
        <f t="shared" ca="1" si="13"/>
        <v>-3.2721322324448188E-2</v>
      </c>
      <c r="P128" s="1">
        <f t="shared" ca="1" si="14"/>
        <v>5.7367680275203496E-2</v>
      </c>
      <c r="Q128" s="81">
        <f t="shared" si="15"/>
        <v>29894.762000000002</v>
      </c>
      <c r="R128" s="1">
        <f t="shared" si="17"/>
        <v>-3.0670000000100117E-2</v>
      </c>
    </row>
    <row r="129" spans="1:18" x14ac:dyDescent="0.2">
      <c r="A129" s="1" t="s">
        <v>97</v>
      </c>
      <c r="C129" s="28">
        <v>45176.47</v>
      </c>
      <c r="D129" s="28"/>
      <c r="E129" s="1">
        <f t="shared" si="11"/>
        <v>-16891.040249097325</v>
      </c>
      <c r="F129" s="1">
        <f t="shared" si="12"/>
        <v>-16891</v>
      </c>
      <c r="G129" s="1">
        <f t="shared" si="20"/>
        <v>-2.8709500002150889E-2</v>
      </c>
      <c r="I129" s="1">
        <f t="shared" si="18"/>
        <v>-2.8709500002150889E-2</v>
      </c>
      <c r="O129" s="1">
        <f t="shared" ca="1" si="13"/>
        <v>-3.191277589137699E-2</v>
      </c>
      <c r="P129" s="1">
        <f t="shared" ca="1" si="14"/>
        <v>5.6187942118225705E-2</v>
      </c>
      <c r="Q129" s="81">
        <f t="shared" si="15"/>
        <v>30157.97</v>
      </c>
      <c r="R129" s="1">
        <f t="shared" si="17"/>
        <v>-2.8709500002150889E-2</v>
      </c>
    </row>
    <row r="130" spans="1:18" x14ac:dyDescent="0.2">
      <c r="A130" s="1" t="s">
        <v>98</v>
      </c>
      <c r="C130" s="28">
        <v>45196.436999999998</v>
      </c>
      <c r="D130" s="28"/>
      <c r="E130" s="1">
        <f t="shared" si="11"/>
        <v>-16863.047642947422</v>
      </c>
      <c r="F130" s="1">
        <f t="shared" si="12"/>
        <v>-16863</v>
      </c>
      <c r="G130" s="1">
        <f t="shared" si="20"/>
        <v>-3.398350000497885E-2</v>
      </c>
      <c r="I130" s="1">
        <f t="shared" si="18"/>
        <v>-3.398350000497885E-2</v>
      </c>
      <c r="O130" s="1">
        <f t="shared" ca="1" si="13"/>
        <v>-3.1851422774504382E-2</v>
      </c>
      <c r="P130" s="1">
        <f t="shared" ca="1" si="14"/>
        <v>5.6098422691679965E-2</v>
      </c>
      <c r="Q130" s="81">
        <f t="shared" si="15"/>
        <v>30177.936999999998</v>
      </c>
      <c r="R130" s="1">
        <f t="shared" si="17"/>
        <v>-3.398350000497885E-2</v>
      </c>
    </row>
    <row r="131" spans="1:18" x14ac:dyDescent="0.2">
      <c r="A131" s="1" t="s">
        <v>98</v>
      </c>
      <c r="C131" s="28">
        <v>45201.436000000002</v>
      </c>
      <c r="D131" s="28"/>
      <c r="E131" s="1">
        <f t="shared" si="11"/>
        <v>-16856.039327319464</v>
      </c>
      <c r="F131" s="1">
        <f t="shared" si="12"/>
        <v>-16856</v>
      </c>
      <c r="G131" s="1">
        <f t="shared" si="20"/>
        <v>-2.8052000001480337E-2</v>
      </c>
      <c r="I131" s="1">
        <f t="shared" si="18"/>
        <v>-2.8052000001480337E-2</v>
      </c>
      <c r="O131" s="1">
        <f t="shared" ca="1" si="13"/>
        <v>-3.1836084495286229E-2</v>
      </c>
      <c r="P131" s="1">
        <f t="shared" ca="1" si="14"/>
        <v>5.6076042835043527E-2</v>
      </c>
      <c r="Q131" s="81">
        <f t="shared" si="15"/>
        <v>30182.936000000002</v>
      </c>
      <c r="R131" s="1">
        <f t="shared" si="17"/>
        <v>-2.8052000001480337E-2</v>
      </c>
    </row>
    <row r="132" spans="1:18" x14ac:dyDescent="0.2">
      <c r="A132" s="1" t="s">
        <v>98</v>
      </c>
      <c r="C132" s="28">
        <v>45231.391000000003</v>
      </c>
      <c r="D132" s="28"/>
      <c r="E132" s="1">
        <f t="shared" si="11"/>
        <v>-16814.044109348786</v>
      </c>
      <c r="F132" s="1">
        <f t="shared" si="12"/>
        <v>-16814</v>
      </c>
      <c r="G132" s="1">
        <f t="shared" si="20"/>
        <v>-3.146299999934854E-2</v>
      </c>
      <c r="I132" s="1">
        <f t="shared" si="18"/>
        <v>-3.146299999934854E-2</v>
      </c>
      <c r="O132" s="1">
        <f t="shared" ca="1" si="13"/>
        <v>-3.1744054819977316E-2</v>
      </c>
      <c r="P132" s="1">
        <f t="shared" ca="1" si="14"/>
        <v>5.5941763695224918E-2</v>
      </c>
      <c r="Q132" s="81">
        <f t="shared" si="15"/>
        <v>30212.891000000003</v>
      </c>
      <c r="R132" s="1">
        <f t="shared" si="17"/>
        <v>-3.146299999934854E-2</v>
      </c>
    </row>
    <row r="133" spans="1:18" x14ac:dyDescent="0.2">
      <c r="A133" s="1" t="s">
        <v>98</v>
      </c>
      <c r="C133" s="28">
        <v>45231.392</v>
      </c>
      <c r="D133" s="28"/>
      <c r="E133" s="1">
        <f t="shared" si="11"/>
        <v>-16814.042707405279</v>
      </c>
      <c r="F133" s="1">
        <f t="shared" si="12"/>
        <v>-16814</v>
      </c>
      <c r="G133" s="1">
        <f t="shared" si="20"/>
        <v>-3.0463000002782792E-2</v>
      </c>
      <c r="I133" s="1">
        <f t="shared" si="18"/>
        <v>-3.0463000002782792E-2</v>
      </c>
      <c r="O133" s="1">
        <f t="shared" ca="1" si="13"/>
        <v>-3.1744054819977316E-2</v>
      </c>
      <c r="P133" s="1">
        <f t="shared" ca="1" si="14"/>
        <v>5.5941763695224918E-2</v>
      </c>
      <c r="Q133" s="81">
        <f t="shared" si="15"/>
        <v>30212.892</v>
      </c>
      <c r="R133" s="1">
        <f t="shared" si="17"/>
        <v>-3.0463000002782792E-2</v>
      </c>
    </row>
    <row r="134" spans="1:18" x14ac:dyDescent="0.2">
      <c r="A134" s="1" t="s">
        <v>98</v>
      </c>
      <c r="C134" s="28">
        <v>45241.377999999997</v>
      </c>
      <c r="D134" s="28"/>
      <c r="E134" s="1">
        <f t="shared" si="11"/>
        <v>-16800.042899471544</v>
      </c>
      <c r="F134" s="1">
        <f t="shared" si="12"/>
        <v>-16800</v>
      </c>
      <c r="G134" s="1">
        <f t="shared" si="20"/>
        <v>-3.0600000005506445E-2</v>
      </c>
      <c r="I134" s="1">
        <f t="shared" si="18"/>
        <v>-3.0600000005506445E-2</v>
      </c>
      <c r="O134" s="1">
        <f t="shared" ca="1" si="13"/>
        <v>-3.1713378261541011E-2</v>
      </c>
      <c r="P134" s="1">
        <f t="shared" ca="1" si="14"/>
        <v>5.5897003981952048E-2</v>
      </c>
      <c r="Q134" s="81">
        <f t="shared" si="15"/>
        <v>30222.877999999997</v>
      </c>
      <c r="R134" s="1">
        <f t="shared" si="17"/>
        <v>-3.0600000005506445E-2</v>
      </c>
    </row>
    <row r="135" spans="1:18" x14ac:dyDescent="0.2">
      <c r="A135" s="1" t="s">
        <v>99</v>
      </c>
      <c r="C135" s="28">
        <v>45276.330999999998</v>
      </c>
      <c r="D135" s="28"/>
      <c r="E135" s="1">
        <f t="shared" si="11"/>
        <v>-16751.04076781643</v>
      </c>
      <c r="F135" s="1">
        <f t="shared" si="12"/>
        <v>-16751</v>
      </c>
      <c r="G135" s="1">
        <f t="shared" si="20"/>
        <v>-2.907950000371784E-2</v>
      </c>
      <c r="I135" s="1">
        <f t="shared" si="18"/>
        <v>-2.907950000371784E-2</v>
      </c>
      <c r="O135" s="1">
        <f t="shared" ca="1" si="13"/>
        <v>-3.1606010307013946E-2</v>
      </c>
      <c r="P135" s="1">
        <f t="shared" ca="1" si="14"/>
        <v>5.5740344985497001E-2</v>
      </c>
      <c r="Q135" s="81">
        <f t="shared" si="15"/>
        <v>30257.830999999998</v>
      </c>
      <c r="R135" s="1">
        <f t="shared" si="17"/>
        <v>-2.907950000371784E-2</v>
      </c>
    </row>
    <row r="136" spans="1:18" x14ac:dyDescent="0.2">
      <c r="A136" s="1" t="s">
        <v>100</v>
      </c>
      <c r="C136" s="28">
        <v>45519.56</v>
      </c>
      <c r="D136" s="28"/>
      <c r="E136" s="1">
        <f t="shared" si="11"/>
        <v>-16410.047448778245</v>
      </c>
      <c r="F136" s="1">
        <f t="shared" si="12"/>
        <v>-16410</v>
      </c>
      <c r="G136" s="1">
        <f t="shared" si="20"/>
        <v>-3.3845000005385373E-2</v>
      </c>
      <c r="I136" s="1">
        <f t="shared" si="18"/>
        <v>-3.3845000005385373E-2</v>
      </c>
      <c r="O136" s="1">
        <f t="shared" ca="1" si="13"/>
        <v>-3.0858816990815354E-2</v>
      </c>
      <c r="P136" s="1">
        <f t="shared" ca="1" si="14"/>
        <v>5.4650126255064949E-2</v>
      </c>
      <c r="Q136" s="81">
        <f t="shared" si="15"/>
        <v>30501.059999999998</v>
      </c>
      <c r="R136" s="1">
        <f t="shared" si="17"/>
        <v>-3.3845000005385373E-2</v>
      </c>
    </row>
    <row r="137" spans="1:18" x14ac:dyDescent="0.2">
      <c r="A137" s="1" t="s">
        <v>100</v>
      </c>
      <c r="C137" s="28">
        <v>45529.550999999999</v>
      </c>
      <c r="D137" s="28"/>
      <c r="E137" s="1">
        <f t="shared" si="11"/>
        <v>-16396.040631126933</v>
      </c>
      <c r="F137" s="1">
        <f t="shared" si="12"/>
        <v>-16396</v>
      </c>
      <c r="G137" s="1">
        <f t="shared" si="20"/>
        <v>-2.8982000003452413E-2</v>
      </c>
      <c r="I137" s="1">
        <f t="shared" ref="I137:I168" si="21">G137</f>
        <v>-2.8982000003452413E-2</v>
      </c>
      <c r="O137" s="1">
        <f t="shared" ca="1" si="13"/>
        <v>-3.082814043237905E-2</v>
      </c>
      <c r="P137" s="1">
        <f t="shared" ca="1" si="14"/>
        <v>5.4605366541792079E-2</v>
      </c>
      <c r="Q137" s="81">
        <f t="shared" si="15"/>
        <v>30511.050999999999</v>
      </c>
      <c r="R137" s="1">
        <f t="shared" si="17"/>
        <v>-2.8982000003452413E-2</v>
      </c>
    </row>
    <row r="138" spans="1:18" x14ac:dyDescent="0.2">
      <c r="A138" s="1" t="s">
        <v>87</v>
      </c>
      <c r="C138" s="28">
        <v>45554.512000000002</v>
      </c>
      <c r="D138" s="28"/>
      <c r="E138" s="1">
        <f t="shared" si="11"/>
        <v>-16361.04671906664</v>
      </c>
      <c r="F138" s="1">
        <f t="shared" si="12"/>
        <v>-16361</v>
      </c>
      <c r="G138" s="1">
        <f t="shared" si="20"/>
        <v>-3.3324500000162516E-2</v>
      </c>
      <c r="I138" s="1">
        <f t="shared" si="21"/>
        <v>-3.3324500000162516E-2</v>
      </c>
      <c r="O138" s="1">
        <f t="shared" ca="1" si="13"/>
        <v>-3.0751449036288282E-2</v>
      </c>
      <c r="P138" s="1">
        <f t="shared" ca="1" si="14"/>
        <v>5.4493467258609901E-2</v>
      </c>
      <c r="Q138" s="81">
        <f t="shared" si="15"/>
        <v>30536.012000000002</v>
      </c>
      <c r="R138" s="1">
        <f t="shared" si="17"/>
        <v>-3.3324500000162516E-2</v>
      </c>
    </row>
    <row r="139" spans="1:18" x14ac:dyDescent="0.2">
      <c r="A139" s="1" t="s">
        <v>87</v>
      </c>
      <c r="C139" s="28">
        <v>45554.512000000002</v>
      </c>
      <c r="D139" s="28"/>
      <c r="E139" s="1">
        <f t="shared" si="11"/>
        <v>-16361.04671906664</v>
      </c>
      <c r="F139" s="1">
        <f t="shared" si="12"/>
        <v>-16361</v>
      </c>
      <c r="G139" s="1">
        <f t="shared" si="20"/>
        <v>-3.3324500000162516E-2</v>
      </c>
      <c r="I139" s="1">
        <f t="shared" si="21"/>
        <v>-3.3324500000162516E-2</v>
      </c>
      <c r="O139" s="1">
        <f t="shared" ca="1" si="13"/>
        <v>-3.0751449036288282E-2</v>
      </c>
      <c r="P139" s="1">
        <f t="shared" ca="1" si="14"/>
        <v>5.4493467258609901E-2</v>
      </c>
      <c r="Q139" s="81">
        <f t="shared" si="15"/>
        <v>30536.012000000002</v>
      </c>
      <c r="R139" s="1">
        <f t="shared" si="17"/>
        <v>-3.3324500000162516E-2</v>
      </c>
    </row>
    <row r="140" spans="1:18" x14ac:dyDescent="0.2">
      <c r="A140" s="1" t="s">
        <v>87</v>
      </c>
      <c r="C140" s="28">
        <v>45554.52</v>
      </c>
      <c r="D140" s="28"/>
      <c r="E140" s="1">
        <f t="shared" si="11"/>
        <v>-16361.035503518535</v>
      </c>
      <c r="F140" s="1">
        <f t="shared" si="12"/>
        <v>-16361</v>
      </c>
      <c r="G140" s="1">
        <f t="shared" si="20"/>
        <v>-2.5324500005808659E-2</v>
      </c>
      <c r="I140" s="1">
        <f t="shared" si="21"/>
        <v>-2.5324500005808659E-2</v>
      </c>
      <c r="O140" s="1">
        <f t="shared" ca="1" si="13"/>
        <v>-3.0751449036288282E-2</v>
      </c>
      <c r="P140" s="1">
        <f t="shared" ca="1" si="14"/>
        <v>5.4493467258609901E-2</v>
      </c>
      <c r="Q140" s="81">
        <f t="shared" si="15"/>
        <v>30536.019999999997</v>
      </c>
      <c r="R140" s="1">
        <f t="shared" si="17"/>
        <v>-2.5324500005808659E-2</v>
      </c>
    </row>
    <row r="141" spans="1:18" x14ac:dyDescent="0.2">
      <c r="A141" s="1" t="s">
        <v>87</v>
      </c>
      <c r="C141" s="28">
        <v>45577.349000000002</v>
      </c>
      <c r="D141" s="28"/>
      <c r="E141" s="1">
        <f t="shared" si="11"/>
        <v>-16329.030535030712</v>
      </c>
      <c r="F141" s="1">
        <f t="shared" si="12"/>
        <v>-16329</v>
      </c>
      <c r="G141" s="1">
        <f t="shared" si="20"/>
        <v>-2.1780499999294989E-2</v>
      </c>
      <c r="I141" s="1">
        <f t="shared" si="21"/>
        <v>-2.1780499999294989E-2</v>
      </c>
      <c r="O141" s="1">
        <f t="shared" ca="1" si="13"/>
        <v>-3.0681331188433875E-2</v>
      </c>
      <c r="P141" s="1">
        <f t="shared" ca="1" si="14"/>
        <v>5.439115934255763E-2</v>
      </c>
      <c r="Q141" s="81">
        <f t="shared" si="15"/>
        <v>30558.849000000002</v>
      </c>
      <c r="R141" s="1">
        <f t="shared" si="17"/>
        <v>-2.1780499999294989E-2</v>
      </c>
    </row>
    <row r="142" spans="1:18" x14ac:dyDescent="0.2">
      <c r="A142" s="1" t="s">
        <v>87</v>
      </c>
      <c r="C142" s="28">
        <v>45579.468999999997</v>
      </c>
      <c r="D142" s="28"/>
      <c r="E142" s="1">
        <f t="shared" si="11"/>
        <v>-16326.058414780417</v>
      </c>
      <c r="F142" s="1">
        <f t="shared" si="12"/>
        <v>-16326</v>
      </c>
      <c r="G142" s="1">
        <f t="shared" si="20"/>
        <v>-4.1667000004963484E-2</v>
      </c>
      <c r="I142" s="1">
        <f t="shared" si="21"/>
        <v>-4.1667000004963484E-2</v>
      </c>
      <c r="O142" s="1">
        <f t="shared" ca="1" si="13"/>
        <v>-3.067475764019752E-2</v>
      </c>
      <c r="P142" s="1">
        <f t="shared" ca="1" si="14"/>
        <v>5.438156797542773E-2</v>
      </c>
      <c r="Q142" s="81">
        <f t="shared" si="15"/>
        <v>30560.968999999997</v>
      </c>
      <c r="R142" s="1">
        <f t="shared" si="17"/>
        <v>-4.1667000004963484E-2</v>
      </c>
    </row>
    <row r="143" spans="1:18" x14ac:dyDescent="0.2">
      <c r="A143" s="1" t="s">
        <v>101</v>
      </c>
      <c r="C143" s="28">
        <v>45602.292999999998</v>
      </c>
      <c r="D143" s="28"/>
      <c r="E143" s="1">
        <f t="shared" si="11"/>
        <v>-16294.060456010173</v>
      </c>
      <c r="F143" s="1">
        <f t="shared" si="12"/>
        <v>-16294</v>
      </c>
      <c r="G143" s="1">
        <f t="shared" si="20"/>
        <v>-4.3123000003106426E-2</v>
      </c>
      <c r="I143" s="1">
        <f t="shared" si="21"/>
        <v>-4.3123000003106426E-2</v>
      </c>
      <c r="O143" s="1">
        <f t="shared" ca="1" si="13"/>
        <v>-3.0604639792343107E-2</v>
      </c>
      <c r="P143" s="1">
        <f t="shared" ca="1" si="14"/>
        <v>5.4279260059375452E-2</v>
      </c>
      <c r="Q143" s="81">
        <f t="shared" si="15"/>
        <v>30583.792999999998</v>
      </c>
      <c r="R143" s="1">
        <f t="shared" si="17"/>
        <v>-4.3123000003106426E-2</v>
      </c>
    </row>
    <row r="144" spans="1:18" x14ac:dyDescent="0.2">
      <c r="A144" s="1" t="s">
        <v>101</v>
      </c>
      <c r="C144" s="28">
        <v>45602.303999999996</v>
      </c>
      <c r="D144" s="28"/>
      <c r="E144" s="1">
        <f t="shared" si="11"/>
        <v>-16294.045034631517</v>
      </c>
      <c r="F144" s="1">
        <f t="shared" si="12"/>
        <v>-16294</v>
      </c>
      <c r="G144" s="1">
        <f t="shared" si="20"/>
        <v>-3.212300000450341E-2</v>
      </c>
      <c r="I144" s="1">
        <f t="shared" si="21"/>
        <v>-3.212300000450341E-2</v>
      </c>
      <c r="O144" s="1">
        <f t="shared" ca="1" si="13"/>
        <v>-3.0604639792343107E-2</v>
      </c>
      <c r="P144" s="1">
        <f t="shared" ca="1" si="14"/>
        <v>5.4279260059375452E-2</v>
      </c>
      <c r="Q144" s="81">
        <f t="shared" si="15"/>
        <v>30583.803999999996</v>
      </c>
      <c r="R144" s="1">
        <f t="shared" si="17"/>
        <v>-3.212300000450341E-2</v>
      </c>
    </row>
    <row r="145" spans="1:18" x14ac:dyDescent="0.2">
      <c r="A145" s="1" t="s">
        <v>101</v>
      </c>
      <c r="C145" s="28">
        <v>45607.292999999998</v>
      </c>
      <c r="D145" s="28"/>
      <c r="E145" s="1">
        <f t="shared" si="11"/>
        <v>-16287.050738438702</v>
      </c>
      <c r="F145" s="1">
        <f t="shared" si="12"/>
        <v>-16287</v>
      </c>
      <c r="G145" s="1">
        <f t="shared" si="20"/>
        <v>-3.6191500003042165E-2</v>
      </c>
      <c r="I145" s="1">
        <f t="shared" si="21"/>
        <v>-3.6191500003042165E-2</v>
      </c>
      <c r="O145" s="1">
        <f t="shared" ca="1" si="13"/>
        <v>-3.0589301513124955E-2</v>
      </c>
      <c r="P145" s="1">
        <f t="shared" ca="1" si="14"/>
        <v>5.425688020273902E-2</v>
      </c>
      <c r="Q145" s="81">
        <f t="shared" si="15"/>
        <v>30588.792999999998</v>
      </c>
      <c r="R145" s="1">
        <f t="shared" si="17"/>
        <v>-3.6191500003042165E-2</v>
      </c>
    </row>
    <row r="146" spans="1:18" x14ac:dyDescent="0.2">
      <c r="A146" s="25" t="s">
        <v>93</v>
      </c>
      <c r="B146" s="26" t="s">
        <v>47</v>
      </c>
      <c r="C146" s="27">
        <v>45609.432999999997</v>
      </c>
      <c r="D146" s="28"/>
      <c r="E146" s="1">
        <f t="shared" si="11"/>
        <v>-16284.050579318115</v>
      </c>
      <c r="F146" s="1">
        <f t="shared" si="12"/>
        <v>-16284</v>
      </c>
      <c r="G146" s="1">
        <f t="shared" si="20"/>
        <v>-3.6078000004636124E-2</v>
      </c>
      <c r="I146" s="1">
        <f t="shared" si="21"/>
        <v>-3.6078000004636124E-2</v>
      </c>
      <c r="O146" s="1">
        <f t="shared" ca="1" si="13"/>
        <v>-3.0582727964888607E-2</v>
      </c>
      <c r="P146" s="1">
        <f t="shared" ca="1" si="14"/>
        <v>5.4247288835609114E-2</v>
      </c>
      <c r="Q146" s="81">
        <f t="shared" si="15"/>
        <v>30590.932999999997</v>
      </c>
      <c r="R146" s="1">
        <f t="shared" si="17"/>
        <v>-3.6078000004636124E-2</v>
      </c>
    </row>
    <row r="147" spans="1:18" x14ac:dyDescent="0.2">
      <c r="A147" s="1" t="s">
        <v>87</v>
      </c>
      <c r="C147" s="28">
        <v>45609.442000000003</v>
      </c>
      <c r="D147" s="28"/>
      <c r="E147" s="1">
        <f t="shared" si="11"/>
        <v>-16284.037961826478</v>
      </c>
      <c r="F147" s="1">
        <f t="shared" si="12"/>
        <v>-16284</v>
      </c>
      <c r="G147" s="1">
        <f t="shared" si="20"/>
        <v>-2.7077999999164604E-2</v>
      </c>
      <c r="I147" s="1">
        <f t="shared" si="21"/>
        <v>-2.7077999999164604E-2</v>
      </c>
      <c r="O147" s="1">
        <f t="shared" ca="1" si="13"/>
        <v>-3.0582727964888607E-2</v>
      </c>
      <c r="P147" s="1">
        <f t="shared" ca="1" si="14"/>
        <v>5.4247288835609114E-2</v>
      </c>
      <c r="Q147" s="81">
        <f t="shared" si="15"/>
        <v>30590.942000000003</v>
      </c>
      <c r="R147" s="1">
        <f t="shared" si="17"/>
        <v>-2.7077999999164604E-2</v>
      </c>
    </row>
    <row r="148" spans="1:18" x14ac:dyDescent="0.2">
      <c r="A148" s="1" t="s">
        <v>87</v>
      </c>
      <c r="C148" s="28">
        <v>45609.444000000003</v>
      </c>
      <c r="D148" s="28"/>
      <c r="E148" s="1">
        <f t="shared" si="11"/>
        <v>-16284.03515793945</v>
      </c>
      <c r="F148" s="1">
        <f t="shared" si="12"/>
        <v>-16284</v>
      </c>
      <c r="G148" s="1">
        <f t="shared" si="20"/>
        <v>-2.507799999875715E-2</v>
      </c>
      <c r="I148" s="1">
        <f t="shared" si="21"/>
        <v>-2.507799999875715E-2</v>
      </c>
      <c r="O148" s="1">
        <f t="shared" ca="1" si="13"/>
        <v>-3.0582727964888607E-2</v>
      </c>
      <c r="P148" s="1">
        <f t="shared" ca="1" si="14"/>
        <v>5.4247288835609114E-2</v>
      </c>
      <c r="Q148" s="81">
        <f t="shared" si="15"/>
        <v>30590.944000000003</v>
      </c>
      <c r="R148" s="1">
        <f t="shared" si="17"/>
        <v>-2.507799999875715E-2</v>
      </c>
    </row>
    <row r="149" spans="1:18" x14ac:dyDescent="0.2">
      <c r="A149" s="1" t="s">
        <v>102</v>
      </c>
      <c r="C149" s="28">
        <v>45632.262000000002</v>
      </c>
      <c r="D149" s="28"/>
      <c r="E149" s="1">
        <f t="shared" ref="E149:E212" si="22">+(C149-C$7)/C$8</f>
        <v>-16252.045610830293</v>
      </c>
      <c r="F149" s="1">
        <f t="shared" ref="F149:F212" si="23">ROUND(2*E149,0)/2</f>
        <v>-16252</v>
      </c>
      <c r="G149" s="1">
        <f t="shared" si="20"/>
        <v>-3.2533999998122454E-2</v>
      </c>
      <c r="I149" s="1">
        <f t="shared" si="21"/>
        <v>-3.2533999998122454E-2</v>
      </c>
      <c r="O149" s="1">
        <f t="shared" ref="O149:O212" ca="1" si="24">+C$11+C$12*$F149</f>
        <v>-3.0512610117034194E-2</v>
      </c>
      <c r="P149" s="1">
        <f t="shared" ref="P149:P212" ca="1" si="25">+D$11+D$12*$F149</f>
        <v>5.4144980919556843E-2</v>
      </c>
      <c r="Q149" s="81">
        <f t="shared" ref="Q149:Q212" si="26">+C149-15018.5</f>
        <v>30613.762000000002</v>
      </c>
      <c r="R149" s="1">
        <f t="shared" si="17"/>
        <v>-3.2533999998122454E-2</v>
      </c>
    </row>
    <row r="150" spans="1:18" x14ac:dyDescent="0.2">
      <c r="A150" s="1" t="s">
        <v>102</v>
      </c>
      <c r="C150" s="28">
        <v>45647.241999999998</v>
      </c>
      <c r="D150" s="28"/>
      <c r="E150" s="1">
        <f t="shared" si="22"/>
        <v>-16231.044496986176</v>
      </c>
      <c r="F150" s="1">
        <f t="shared" si="23"/>
        <v>-16231</v>
      </c>
      <c r="G150" s="1">
        <f t="shared" si="20"/>
        <v>-3.1739500002004206E-2</v>
      </c>
      <c r="I150" s="1">
        <f t="shared" si="21"/>
        <v>-3.1739500002004206E-2</v>
      </c>
      <c r="O150" s="1">
        <f t="shared" ca="1" si="24"/>
        <v>-3.046659527937973E-2</v>
      </c>
      <c r="P150" s="1">
        <f t="shared" ca="1" si="25"/>
        <v>5.4077841349647535E-2</v>
      </c>
      <c r="Q150" s="81">
        <f t="shared" si="26"/>
        <v>30628.741999999998</v>
      </c>
      <c r="R150" s="1">
        <f t="shared" si="17"/>
        <v>-3.1739500002004206E-2</v>
      </c>
    </row>
    <row r="151" spans="1:18" x14ac:dyDescent="0.2">
      <c r="A151" s="1" t="s">
        <v>102</v>
      </c>
      <c r="C151" s="28">
        <v>45649.38</v>
      </c>
      <c r="D151" s="28"/>
      <c r="E151" s="1">
        <f t="shared" si="22"/>
        <v>-16228.047141752617</v>
      </c>
      <c r="F151" s="1">
        <f t="shared" si="23"/>
        <v>-16228</v>
      </c>
      <c r="G151" s="1">
        <f t="shared" si="20"/>
        <v>-3.3626000004005618E-2</v>
      </c>
      <c r="I151" s="1">
        <f t="shared" si="21"/>
        <v>-3.3626000004005618E-2</v>
      </c>
      <c r="O151" s="1">
        <f t="shared" ca="1" si="24"/>
        <v>-3.0460021731143382E-2</v>
      </c>
      <c r="P151" s="1">
        <f t="shared" ca="1" si="25"/>
        <v>5.4068249982517635E-2</v>
      </c>
      <c r="Q151" s="81">
        <f t="shared" si="26"/>
        <v>30630.879999999997</v>
      </c>
      <c r="R151" s="1">
        <f t="shared" si="17"/>
        <v>-3.3626000004005618E-2</v>
      </c>
    </row>
    <row r="152" spans="1:18" x14ac:dyDescent="0.2">
      <c r="A152" s="1" t="s">
        <v>103</v>
      </c>
      <c r="C152" s="28">
        <v>45890.47</v>
      </c>
      <c r="D152" s="28"/>
      <c r="E152" s="1">
        <f t="shared" si="22"/>
        <v>-15890.052579891504</v>
      </c>
      <c r="F152" s="1">
        <f t="shared" si="23"/>
        <v>-15890</v>
      </c>
      <c r="G152" s="1">
        <f t="shared" si="20"/>
        <v>-3.7505000000237487E-2</v>
      </c>
      <c r="I152" s="1">
        <f t="shared" si="21"/>
        <v>-3.7505000000237487E-2</v>
      </c>
      <c r="O152" s="1">
        <f t="shared" ca="1" si="24"/>
        <v>-2.9719401963181149E-2</v>
      </c>
      <c r="P152" s="1">
        <f t="shared" ca="1" si="25"/>
        <v>5.2987622619215483E-2</v>
      </c>
      <c r="Q152" s="81">
        <f t="shared" si="26"/>
        <v>30871.97</v>
      </c>
      <c r="R152" s="1">
        <f t="shared" si="17"/>
        <v>-3.7505000000237487E-2</v>
      </c>
    </row>
    <row r="153" spans="1:18" x14ac:dyDescent="0.2">
      <c r="A153" s="1" t="s">
        <v>103</v>
      </c>
      <c r="C153" s="28">
        <v>45890.476999999999</v>
      </c>
      <c r="D153" s="28"/>
      <c r="E153" s="1">
        <f t="shared" si="22"/>
        <v>-15890.042766286908</v>
      </c>
      <c r="F153" s="1">
        <f t="shared" si="23"/>
        <v>-15890</v>
      </c>
      <c r="G153" s="1">
        <f t="shared" si="20"/>
        <v>-3.0505000002449378E-2</v>
      </c>
      <c r="I153" s="1">
        <f t="shared" si="21"/>
        <v>-3.0505000002449378E-2</v>
      </c>
      <c r="O153" s="1">
        <f t="shared" ca="1" si="24"/>
        <v>-2.9719401963181149E-2</v>
      </c>
      <c r="P153" s="1">
        <f t="shared" ca="1" si="25"/>
        <v>5.2987622619215483E-2</v>
      </c>
      <c r="Q153" s="81">
        <f t="shared" si="26"/>
        <v>30871.976999999999</v>
      </c>
      <c r="R153" s="1">
        <f t="shared" ref="R153:R216" si="27">G153</f>
        <v>-3.0505000002449378E-2</v>
      </c>
    </row>
    <row r="154" spans="1:18" x14ac:dyDescent="0.2">
      <c r="A154" s="1" t="s">
        <v>104</v>
      </c>
      <c r="C154" s="28">
        <v>45915.436999999998</v>
      </c>
      <c r="D154" s="28"/>
      <c r="E154" s="1">
        <f t="shared" si="22"/>
        <v>-15855.050256170134</v>
      </c>
      <c r="F154" s="1">
        <f t="shared" si="23"/>
        <v>-15855</v>
      </c>
      <c r="G154" s="1">
        <f t="shared" si="20"/>
        <v>-3.5847500003001187E-2</v>
      </c>
      <c r="I154" s="1">
        <f t="shared" si="21"/>
        <v>-3.5847500003001187E-2</v>
      </c>
      <c r="O154" s="1">
        <f t="shared" ca="1" si="24"/>
        <v>-2.9642710567090381E-2</v>
      </c>
      <c r="P154" s="1">
        <f t="shared" ca="1" si="25"/>
        <v>5.2875723336033305E-2</v>
      </c>
      <c r="Q154" s="81">
        <f t="shared" si="26"/>
        <v>30896.936999999998</v>
      </c>
      <c r="R154" s="1">
        <f t="shared" si="27"/>
        <v>-3.5847500003001187E-2</v>
      </c>
    </row>
    <row r="155" spans="1:18" x14ac:dyDescent="0.2">
      <c r="A155" s="1" t="s">
        <v>104</v>
      </c>
      <c r="C155" s="28">
        <v>45932.555999999997</v>
      </c>
      <c r="D155" s="28"/>
      <c r="E155" s="1">
        <f t="shared" si="22"/>
        <v>-15831.050385148939</v>
      </c>
      <c r="F155" s="1">
        <f t="shared" si="23"/>
        <v>-15831</v>
      </c>
      <c r="G155" s="1">
        <f t="shared" si="20"/>
        <v>-3.5939500005042646E-2</v>
      </c>
      <c r="I155" s="1">
        <f t="shared" si="21"/>
        <v>-3.5939500005042646E-2</v>
      </c>
      <c r="O155" s="1">
        <f t="shared" ca="1" si="24"/>
        <v>-2.9590122181199576E-2</v>
      </c>
      <c r="P155" s="1">
        <f t="shared" ca="1" si="25"/>
        <v>5.2798992398994098E-2</v>
      </c>
      <c r="Q155" s="81">
        <f t="shared" si="26"/>
        <v>30914.055999999997</v>
      </c>
      <c r="R155" s="1">
        <f t="shared" si="27"/>
        <v>-3.5939500005042646E-2</v>
      </c>
    </row>
    <row r="156" spans="1:18" x14ac:dyDescent="0.2">
      <c r="A156" s="1" t="s">
        <v>103</v>
      </c>
      <c r="C156" s="28">
        <v>45940.402999999998</v>
      </c>
      <c r="D156" s="28"/>
      <c r="E156" s="1">
        <f t="shared" si="22"/>
        <v>-15820.049334392272</v>
      </c>
      <c r="F156" s="1">
        <f t="shared" si="23"/>
        <v>-15820</v>
      </c>
      <c r="G156" s="1">
        <f t="shared" si="20"/>
        <v>-3.5190000002330635E-2</v>
      </c>
      <c r="I156" s="1">
        <f t="shared" si="21"/>
        <v>-3.5190000002330635E-2</v>
      </c>
      <c r="O156" s="1">
        <f t="shared" ca="1" si="24"/>
        <v>-2.956601917099962E-2</v>
      </c>
      <c r="P156" s="1">
        <f t="shared" ca="1" si="25"/>
        <v>5.2763824052851134E-2</v>
      </c>
      <c r="Q156" s="81">
        <f t="shared" si="26"/>
        <v>30921.902999999998</v>
      </c>
      <c r="R156" s="1">
        <f t="shared" si="27"/>
        <v>-3.5190000002330635E-2</v>
      </c>
    </row>
    <row r="157" spans="1:18" x14ac:dyDescent="0.2">
      <c r="A157" s="1" t="s">
        <v>103</v>
      </c>
      <c r="C157" s="28">
        <v>45940.402999999998</v>
      </c>
      <c r="D157" s="28"/>
      <c r="E157" s="1">
        <f t="shared" si="22"/>
        <v>-15820.049334392272</v>
      </c>
      <c r="F157" s="1">
        <f t="shared" si="23"/>
        <v>-15820</v>
      </c>
      <c r="G157" s="1">
        <f t="shared" si="20"/>
        <v>-3.5190000002330635E-2</v>
      </c>
      <c r="I157" s="1">
        <f t="shared" si="21"/>
        <v>-3.5190000002330635E-2</v>
      </c>
      <c r="O157" s="1">
        <f t="shared" ca="1" si="24"/>
        <v>-2.956601917099962E-2</v>
      </c>
      <c r="P157" s="1">
        <f t="shared" ca="1" si="25"/>
        <v>5.2763824052851134E-2</v>
      </c>
      <c r="Q157" s="81">
        <f t="shared" si="26"/>
        <v>30921.902999999998</v>
      </c>
      <c r="R157" s="1">
        <f t="shared" si="27"/>
        <v>-3.5190000002330635E-2</v>
      </c>
    </row>
    <row r="158" spans="1:18" x14ac:dyDescent="0.2">
      <c r="A158" s="1" t="s">
        <v>103</v>
      </c>
      <c r="C158" s="28">
        <v>45940.404000000002</v>
      </c>
      <c r="D158" s="28"/>
      <c r="E158" s="1">
        <f t="shared" si="22"/>
        <v>-15820.047932448753</v>
      </c>
      <c r="F158" s="1">
        <f t="shared" si="23"/>
        <v>-15820</v>
      </c>
      <c r="G158" s="1">
        <f t="shared" si="20"/>
        <v>-3.4189999998488929E-2</v>
      </c>
      <c r="I158" s="1">
        <f t="shared" si="21"/>
        <v>-3.4189999998488929E-2</v>
      </c>
      <c r="O158" s="1">
        <f t="shared" ca="1" si="24"/>
        <v>-2.956601917099962E-2</v>
      </c>
      <c r="P158" s="1">
        <f t="shared" ca="1" si="25"/>
        <v>5.2763824052851134E-2</v>
      </c>
      <c r="Q158" s="81">
        <f t="shared" si="26"/>
        <v>30921.904000000002</v>
      </c>
      <c r="R158" s="1">
        <f t="shared" si="27"/>
        <v>-3.4189999998488929E-2</v>
      </c>
    </row>
    <row r="159" spans="1:18" x14ac:dyDescent="0.2">
      <c r="A159" s="1" t="s">
        <v>103</v>
      </c>
      <c r="C159" s="28">
        <v>45940.404999999999</v>
      </c>
      <c r="D159" s="28"/>
      <c r="E159" s="1">
        <f t="shared" si="22"/>
        <v>-15820.046530505244</v>
      </c>
      <c r="F159" s="1">
        <f t="shared" si="23"/>
        <v>-15820</v>
      </c>
      <c r="G159" s="1">
        <f t="shared" si="20"/>
        <v>-3.3190000001923181E-2</v>
      </c>
      <c r="I159" s="1">
        <f t="shared" si="21"/>
        <v>-3.3190000001923181E-2</v>
      </c>
      <c r="O159" s="1">
        <f t="shared" ca="1" si="24"/>
        <v>-2.956601917099962E-2</v>
      </c>
      <c r="P159" s="1">
        <f t="shared" ca="1" si="25"/>
        <v>5.2763824052851134E-2</v>
      </c>
      <c r="Q159" s="81">
        <f t="shared" si="26"/>
        <v>30921.904999999999</v>
      </c>
      <c r="R159" s="1">
        <f t="shared" si="27"/>
        <v>-3.3190000001923181E-2</v>
      </c>
    </row>
    <row r="160" spans="1:18" x14ac:dyDescent="0.2">
      <c r="A160" s="1" t="s">
        <v>103</v>
      </c>
      <c r="C160" s="28">
        <v>45945.402999999998</v>
      </c>
      <c r="D160" s="28"/>
      <c r="E160" s="1">
        <f t="shared" si="22"/>
        <v>-15813.039616820803</v>
      </c>
      <c r="F160" s="1">
        <f t="shared" si="23"/>
        <v>-15813</v>
      </c>
      <c r="G160" s="1">
        <f t="shared" ref="G160:G191" si="28">+C160-(C$7+F160*C$8)</f>
        <v>-2.8258500002266373E-2</v>
      </c>
      <c r="I160" s="1">
        <f t="shared" si="21"/>
        <v>-2.8258500002266373E-2</v>
      </c>
      <c r="O160" s="1">
        <f t="shared" ca="1" si="24"/>
        <v>-2.9550680891781467E-2</v>
      </c>
      <c r="P160" s="1">
        <f t="shared" ca="1" si="25"/>
        <v>5.2741444196214696E-2</v>
      </c>
      <c r="Q160" s="81">
        <f t="shared" si="26"/>
        <v>30926.902999999998</v>
      </c>
      <c r="R160" s="1">
        <f t="shared" si="27"/>
        <v>-2.8258500002266373E-2</v>
      </c>
    </row>
    <row r="161" spans="1:18" x14ac:dyDescent="0.2">
      <c r="A161" s="1" t="s">
        <v>105</v>
      </c>
      <c r="C161" s="28">
        <v>45972.506000000001</v>
      </c>
      <c r="D161" s="28"/>
      <c r="E161" s="1">
        <f t="shared" si="22"/>
        <v>-15775.042741752892</v>
      </c>
      <c r="F161" s="1">
        <f t="shared" si="23"/>
        <v>-15775</v>
      </c>
      <c r="G161" s="1">
        <f t="shared" si="28"/>
        <v>-3.0487500000162981E-2</v>
      </c>
      <c r="I161" s="1">
        <f t="shared" si="21"/>
        <v>-3.0487500000162981E-2</v>
      </c>
      <c r="O161" s="1">
        <f t="shared" ca="1" si="24"/>
        <v>-2.9467415947454351E-2</v>
      </c>
      <c r="P161" s="1">
        <f t="shared" ca="1" si="25"/>
        <v>5.2619953545902619E-2</v>
      </c>
      <c r="Q161" s="81">
        <f t="shared" si="26"/>
        <v>30954.006000000001</v>
      </c>
      <c r="R161" s="1">
        <f t="shared" si="27"/>
        <v>-3.0487500000162981E-2</v>
      </c>
    </row>
    <row r="162" spans="1:18" x14ac:dyDescent="0.2">
      <c r="A162" s="1" t="s">
        <v>105</v>
      </c>
      <c r="C162" s="28">
        <v>45995.328999999998</v>
      </c>
      <c r="D162" s="28"/>
      <c r="E162" s="1">
        <f t="shared" si="22"/>
        <v>-15743.046184926168</v>
      </c>
      <c r="F162" s="1">
        <f t="shared" si="23"/>
        <v>-15743</v>
      </c>
      <c r="G162" s="1">
        <f t="shared" si="28"/>
        <v>-3.294350000214763E-2</v>
      </c>
      <c r="I162" s="1">
        <f t="shared" si="21"/>
        <v>-3.294350000214763E-2</v>
      </c>
      <c r="O162" s="1">
        <f t="shared" ca="1" si="24"/>
        <v>-2.9397298099599938E-2</v>
      </c>
      <c r="P162" s="1">
        <f t="shared" ca="1" si="25"/>
        <v>5.2517645629850347E-2</v>
      </c>
      <c r="Q162" s="81">
        <f t="shared" si="26"/>
        <v>30976.828999999998</v>
      </c>
      <c r="R162" s="1">
        <f t="shared" si="27"/>
        <v>-3.294350000214763E-2</v>
      </c>
    </row>
    <row r="163" spans="1:18" x14ac:dyDescent="0.2">
      <c r="A163" s="1" t="s">
        <v>106</v>
      </c>
      <c r="C163" s="28">
        <v>46258.536</v>
      </c>
      <c r="D163" s="28"/>
      <c r="E163" s="1">
        <f t="shared" si="22"/>
        <v>-15374.044838359419</v>
      </c>
      <c r="F163" s="1">
        <f t="shared" si="23"/>
        <v>-15374</v>
      </c>
      <c r="G163" s="1">
        <f t="shared" si="28"/>
        <v>-3.198300000076415E-2</v>
      </c>
      <c r="I163" s="1">
        <f t="shared" si="21"/>
        <v>-3.198300000076415E-2</v>
      </c>
      <c r="O163" s="1">
        <f t="shared" ca="1" si="24"/>
        <v>-2.8588751666528741E-2</v>
      </c>
      <c r="P163" s="1">
        <f t="shared" ca="1" si="25"/>
        <v>5.1337907472872549E-2</v>
      </c>
      <c r="Q163" s="81">
        <f t="shared" si="26"/>
        <v>31240.036</v>
      </c>
      <c r="R163" s="1">
        <f t="shared" si="27"/>
        <v>-3.198300000076415E-2</v>
      </c>
    </row>
    <row r="164" spans="1:18" x14ac:dyDescent="0.2">
      <c r="A164" s="1" t="s">
        <v>106</v>
      </c>
      <c r="C164" s="28">
        <v>46263.531999999999</v>
      </c>
      <c r="D164" s="28"/>
      <c r="E164" s="1">
        <f t="shared" si="22"/>
        <v>-15367.040728562009</v>
      </c>
      <c r="F164" s="1">
        <f t="shared" si="23"/>
        <v>-15367</v>
      </c>
      <c r="G164" s="1">
        <f t="shared" si="28"/>
        <v>-2.9051500001514796E-2</v>
      </c>
      <c r="I164" s="1">
        <f t="shared" si="21"/>
        <v>-2.9051500001514796E-2</v>
      </c>
      <c r="O164" s="1">
        <f t="shared" ca="1" si="24"/>
        <v>-2.8573413387310589E-2</v>
      </c>
      <c r="P164" s="1">
        <f t="shared" ca="1" si="25"/>
        <v>5.1315527616236117E-2</v>
      </c>
      <c r="Q164" s="81">
        <f t="shared" si="26"/>
        <v>31245.031999999999</v>
      </c>
      <c r="R164" s="1">
        <f t="shared" si="27"/>
        <v>-2.9051500001514796E-2</v>
      </c>
    </row>
    <row r="165" spans="1:18" x14ac:dyDescent="0.2">
      <c r="A165" s="1" t="s">
        <v>107</v>
      </c>
      <c r="C165" s="28">
        <v>46286.356</v>
      </c>
      <c r="D165" s="28"/>
      <c r="E165" s="1">
        <f t="shared" si="22"/>
        <v>-15335.042769791764</v>
      </c>
      <c r="F165" s="1">
        <f t="shared" si="23"/>
        <v>-15335</v>
      </c>
      <c r="G165" s="1">
        <f t="shared" si="28"/>
        <v>-3.0507499999657739E-2</v>
      </c>
      <c r="I165" s="1">
        <f t="shared" si="21"/>
        <v>-3.0507499999657739E-2</v>
      </c>
      <c r="O165" s="1">
        <f t="shared" ca="1" si="24"/>
        <v>-2.8503295539456176E-2</v>
      </c>
      <c r="P165" s="1">
        <f t="shared" ca="1" si="25"/>
        <v>5.1213219700183839E-2</v>
      </c>
      <c r="Q165" s="81">
        <f t="shared" si="26"/>
        <v>31267.856</v>
      </c>
      <c r="R165" s="1">
        <f t="shared" si="27"/>
        <v>-3.0507499999657739E-2</v>
      </c>
    </row>
    <row r="166" spans="1:18" x14ac:dyDescent="0.2">
      <c r="A166" s="1" t="s">
        <v>107</v>
      </c>
      <c r="C166" s="28">
        <v>46298.487000000001</v>
      </c>
      <c r="D166" s="28"/>
      <c r="E166" s="1">
        <f t="shared" si="22"/>
        <v>-15318.035793019864</v>
      </c>
      <c r="F166" s="1">
        <f t="shared" si="23"/>
        <v>-15318</v>
      </c>
      <c r="G166" s="1">
        <f t="shared" si="28"/>
        <v>-2.5530999999318738E-2</v>
      </c>
      <c r="I166" s="1">
        <f t="shared" si="21"/>
        <v>-2.5530999999318738E-2</v>
      </c>
      <c r="O166" s="1">
        <f t="shared" ca="1" si="24"/>
        <v>-2.8466045432783516E-2</v>
      </c>
      <c r="P166" s="1">
        <f t="shared" ca="1" si="25"/>
        <v>5.115886861978107E-2</v>
      </c>
      <c r="Q166" s="81">
        <f t="shared" si="26"/>
        <v>31279.987000000001</v>
      </c>
      <c r="R166" s="1">
        <f t="shared" si="27"/>
        <v>-2.5530999999318738E-2</v>
      </c>
    </row>
    <row r="167" spans="1:18" x14ac:dyDescent="0.2">
      <c r="A167" s="1" t="s">
        <v>107</v>
      </c>
      <c r="C167" s="28">
        <v>46328.438999999998</v>
      </c>
      <c r="D167" s="28"/>
      <c r="E167" s="1">
        <f t="shared" si="22"/>
        <v>-15276.044780879738</v>
      </c>
      <c r="F167" s="1">
        <f t="shared" si="23"/>
        <v>-15276</v>
      </c>
      <c r="G167" s="1">
        <f t="shared" si="28"/>
        <v>-3.1942000001436099E-2</v>
      </c>
      <c r="I167" s="1">
        <f t="shared" si="21"/>
        <v>-3.1942000001436099E-2</v>
      </c>
      <c r="O167" s="1">
        <f t="shared" ca="1" si="24"/>
        <v>-2.8374015757474603E-2</v>
      </c>
      <c r="P167" s="1">
        <f t="shared" ca="1" si="25"/>
        <v>5.1024589479962461E-2</v>
      </c>
      <c r="Q167" s="81">
        <f t="shared" si="26"/>
        <v>31309.938999999998</v>
      </c>
      <c r="R167" s="1">
        <f t="shared" si="27"/>
        <v>-3.1942000001436099E-2</v>
      </c>
    </row>
    <row r="168" spans="1:18" x14ac:dyDescent="0.2">
      <c r="A168" s="1" t="s">
        <v>103</v>
      </c>
      <c r="C168" s="28">
        <v>46358.396999999997</v>
      </c>
      <c r="D168" s="28"/>
      <c r="E168" s="1">
        <f t="shared" si="22"/>
        <v>-15234.045357078525</v>
      </c>
      <c r="F168" s="1">
        <f t="shared" si="23"/>
        <v>-15234</v>
      </c>
      <c r="G168" s="1">
        <f t="shared" si="28"/>
        <v>-3.23530000023311E-2</v>
      </c>
      <c r="I168" s="1">
        <f t="shared" si="21"/>
        <v>-3.23530000023311E-2</v>
      </c>
      <c r="O168" s="1">
        <f t="shared" ca="1" si="24"/>
        <v>-2.8281986082165683E-2</v>
      </c>
      <c r="P168" s="1">
        <f t="shared" ca="1" si="25"/>
        <v>5.0890310340143845E-2</v>
      </c>
      <c r="Q168" s="81">
        <f t="shared" si="26"/>
        <v>31339.896999999997</v>
      </c>
      <c r="R168" s="1">
        <f t="shared" si="27"/>
        <v>-3.23530000023311E-2</v>
      </c>
    </row>
    <row r="169" spans="1:18" x14ac:dyDescent="0.2">
      <c r="A169" s="1" t="s">
        <v>103</v>
      </c>
      <c r="C169" s="28">
        <v>46358.402999999998</v>
      </c>
      <c r="D169" s="28"/>
      <c r="E169" s="1">
        <f t="shared" si="22"/>
        <v>-15234.036945417436</v>
      </c>
      <c r="F169" s="1">
        <f t="shared" si="23"/>
        <v>-15234</v>
      </c>
      <c r="G169" s="1">
        <f t="shared" si="28"/>
        <v>-2.635300000110874E-2</v>
      </c>
      <c r="I169" s="1">
        <f t="shared" ref="I169:I178" si="29">G169</f>
        <v>-2.635300000110874E-2</v>
      </c>
      <c r="O169" s="1">
        <f t="shared" ca="1" si="24"/>
        <v>-2.8281986082165683E-2</v>
      </c>
      <c r="P169" s="1">
        <f t="shared" ca="1" si="25"/>
        <v>5.0890310340143845E-2</v>
      </c>
      <c r="Q169" s="81">
        <f t="shared" si="26"/>
        <v>31339.902999999998</v>
      </c>
      <c r="R169" s="1">
        <f t="shared" si="27"/>
        <v>-2.635300000110874E-2</v>
      </c>
    </row>
    <row r="170" spans="1:18" x14ac:dyDescent="0.2">
      <c r="A170" s="1" t="s">
        <v>108</v>
      </c>
      <c r="C170" s="28">
        <v>46381.226000000002</v>
      </c>
      <c r="D170" s="28"/>
      <c r="E170" s="1">
        <f t="shared" si="22"/>
        <v>-15202.040388590702</v>
      </c>
      <c r="F170" s="1">
        <f t="shared" si="23"/>
        <v>-15202</v>
      </c>
      <c r="G170" s="1">
        <f t="shared" si="28"/>
        <v>-2.8809000003093388E-2</v>
      </c>
      <c r="I170" s="1">
        <f t="shared" si="29"/>
        <v>-2.8809000003093388E-2</v>
      </c>
      <c r="O170" s="1">
        <f t="shared" ca="1" si="24"/>
        <v>-2.8211868234311269E-2</v>
      </c>
      <c r="P170" s="1">
        <f t="shared" ca="1" si="25"/>
        <v>5.0788002424091573E-2</v>
      </c>
      <c r="Q170" s="81">
        <f t="shared" si="26"/>
        <v>31362.726000000002</v>
      </c>
      <c r="R170" s="1">
        <f t="shared" si="27"/>
        <v>-2.8809000003093388E-2</v>
      </c>
    </row>
    <row r="171" spans="1:18" x14ac:dyDescent="0.2">
      <c r="A171" s="25" t="s">
        <v>109</v>
      </c>
      <c r="B171" s="26" t="s">
        <v>47</v>
      </c>
      <c r="C171" s="27">
        <v>46669.394</v>
      </c>
      <c r="D171" s="28"/>
      <c r="E171" s="1">
        <f t="shared" si="22"/>
        <v>-14798.04512996367</v>
      </c>
      <c r="F171" s="1">
        <f t="shared" si="23"/>
        <v>-14798</v>
      </c>
      <c r="G171" s="1">
        <f t="shared" si="28"/>
        <v>-3.2191000005695969E-2</v>
      </c>
      <c r="I171" s="1">
        <f t="shared" si="29"/>
        <v>-3.2191000005695969E-2</v>
      </c>
      <c r="O171" s="1">
        <f t="shared" ca="1" si="24"/>
        <v>-2.7326630405149311E-2</v>
      </c>
      <c r="P171" s="1">
        <f t="shared" ca="1" si="25"/>
        <v>4.9496364983931604E-2</v>
      </c>
      <c r="Q171" s="81">
        <f t="shared" si="26"/>
        <v>31650.894</v>
      </c>
      <c r="R171" s="1">
        <f t="shared" si="27"/>
        <v>-3.2191000005695969E-2</v>
      </c>
    </row>
    <row r="172" spans="1:18" x14ac:dyDescent="0.2">
      <c r="A172" s="25" t="s">
        <v>109</v>
      </c>
      <c r="B172" s="26" t="s">
        <v>47</v>
      </c>
      <c r="C172" s="27">
        <v>46669.396999999997</v>
      </c>
      <c r="D172" s="28"/>
      <c r="E172" s="1">
        <f t="shared" si="22"/>
        <v>-14798.040924133131</v>
      </c>
      <c r="F172" s="1">
        <f t="shared" si="23"/>
        <v>-14798</v>
      </c>
      <c r="G172" s="1">
        <f t="shared" si="28"/>
        <v>-2.9191000008722767E-2</v>
      </c>
      <c r="I172" s="1">
        <f t="shared" si="29"/>
        <v>-2.9191000008722767E-2</v>
      </c>
      <c r="O172" s="1">
        <f t="shared" ca="1" si="24"/>
        <v>-2.7326630405149311E-2</v>
      </c>
      <c r="P172" s="1">
        <f t="shared" ca="1" si="25"/>
        <v>4.9496364983931604E-2</v>
      </c>
      <c r="Q172" s="81">
        <f t="shared" si="26"/>
        <v>31650.896999999997</v>
      </c>
      <c r="R172" s="1">
        <f t="shared" si="27"/>
        <v>-2.9191000008722767E-2</v>
      </c>
    </row>
    <row r="173" spans="1:18" x14ac:dyDescent="0.2">
      <c r="A173" s="25" t="s">
        <v>109</v>
      </c>
      <c r="B173" s="26" t="s">
        <v>47</v>
      </c>
      <c r="C173" s="27">
        <v>46669.409</v>
      </c>
      <c r="D173" s="28"/>
      <c r="E173" s="1">
        <f t="shared" si="22"/>
        <v>-14798.024100810957</v>
      </c>
      <c r="F173" s="1">
        <f t="shared" si="23"/>
        <v>-14798</v>
      </c>
      <c r="G173" s="1">
        <f t="shared" si="28"/>
        <v>-1.7191000006278045E-2</v>
      </c>
      <c r="I173" s="1">
        <f t="shared" si="29"/>
        <v>-1.7191000006278045E-2</v>
      </c>
      <c r="O173" s="1">
        <f t="shared" ca="1" si="24"/>
        <v>-2.7326630405149311E-2</v>
      </c>
      <c r="P173" s="1">
        <f t="shared" ca="1" si="25"/>
        <v>4.9496364983931604E-2</v>
      </c>
      <c r="Q173" s="81">
        <f t="shared" si="26"/>
        <v>31650.909</v>
      </c>
      <c r="R173" s="1">
        <f t="shared" si="27"/>
        <v>-1.7191000006278045E-2</v>
      </c>
    </row>
    <row r="174" spans="1:18" x14ac:dyDescent="0.2">
      <c r="A174" s="25" t="s">
        <v>109</v>
      </c>
      <c r="B174" s="26" t="s">
        <v>47</v>
      </c>
      <c r="C174" s="27">
        <v>46714.332999999999</v>
      </c>
      <c r="D174" s="28"/>
      <c r="E174" s="1">
        <f t="shared" si="22"/>
        <v>-14735.043190374821</v>
      </c>
      <c r="F174" s="1">
        <f t="shared" si="23"/>
        <v>-14735</v>
      </c>
      <c r="G174" s="1">
        <f t="shared" si="28"/>
        <v>-3.0807500006631017E-2</v>
      </c>
      <c r="I174" s="1">
        <f t="shared" si="29"/>
        <v>-3.0807500006631017E-2</v>
      </c>
      <c r="O174" s="1">
        <f t="shared" ca="1" si="24"/>
        <v>-2.7188585892185934E-2</v>
      </c>
      <c r="P174" s="1">
        <f t="shared" ca="1" si="25"/>
        <v>4.9294946274203687E-2</v>
      </c>
      <c r="Q174" s="81">
        <f t="shared" si="26"/>
        <v>31695.832999999999</v>
      </c>
      <c r="R174" s="1">
        <f t="shared" si="27"/>
        <v>-3.0807500006631017E-2</v>
      </c>
    </row>
    <row r="175" spans="1:18" x14ac:dyDescent="0.2">
      <c r="A175" s="1" t="s">
        <v>110</v>
      </c>
      <c r="C175" s="28">
        <v>46764.271000000001</v>
      </c>
      <c r="D175" s="28"/>
      <c r="E175" s="1">
        <f t="shared" si="22"/>
        <v>-14665.032935158011</v>
      </c>
      <c r="F175" s="1">
        <f t="shared" si="23"/>
        <v>-14665</v>
      </c>
      <c r="G175" s="1">
        <f t="shared" si="28"/>
        <v>-2.3492500004067551E-2</v>
      </c>
      <c r="I175" s="1">
        <f t="shared" si="29"/>
        <v>-2.3492500004067551E-2</v>
      </c>
      <c r="O175" s="1">
        <f t="shared" ca="1" si="24"/>
        <v>-2.7035203100004405E-2</v>
      </c>
      <c r="P175" s="1">
        <f t="shared" ca="1" si="25"/>
        <v>4.9071147707839338E-2</v>
      </c>
      <c r="Q175" s="81">
        <f t="shared" si="26"/>
        <v>31745.771000000001</v>
      </c>
      <c r="R175" s="1">
        <f t="shared" si="27"/>
        <v>-2.3492500004067551E-2</v>
      </c>
    </row>
    <row r="176" spans="1:18" x14ac:dyDescent="0.2">
      <c r="A176" s="1" t="s">
        <v>111</v>
      </c>
      <c r="C176" s="28">
        <v>46997.512999999999</v>
      </c>
      <c r="D176" s="28"/>
      <c r="E176" s="1">
        <f t="shared" si="22"/>
        <v>-14338.040825997083</v>
      </c>
      <c r="F176" s="1">
        <f t="shared" si="23"/>
        <v>-14338</v>
      </c>
      <c r="G176" s="1">
        <f t="shared" si="28"/>
        <v>-2.9121000006853137E-2</v>
      </c>
      <c r="I176" s="1">
        <f t="shared" si="29"/>
        <v>-2.9121000006853137E-2</v>
      </c>
      <c r="O176" s="1">
        <f t="shared" ca="1" si="24"/>
        <v>-2.6318686342242128E-2</v>
      </c>
      <c r="P176" s="1">
        <f t="shared" ca="1" si="25"/>
        <v>4.8025688690680149E-2</v>
      </c>
      <c r="Q176" s="81">
        <f t="shared" si="26"/>
        <v>31979.012999999999</v>
      </c>
      <c r="R176" s="1">
        <f t="shared" si="27"/>
        <v>-2.9121000006853137E-2</v>
      </c>
    </row>
    <row r="177" spans="1:21" x14ac:dyDescent="0.2">
      <c r="A177" s="1" t="s">
        <v>112</v>
      </c>
      <c r="C177" s="28">
        <v>47030.324000000001</v>
      </c>
      <c r="D177" s="28"/>
      <c r="E177" s="1">
        <f t="shared" si="22"/>
        <v>-14292.041657349586</v>
      </c>
      <c r="F177" s="1">
        <f t="shared" si="23"/>
        <v>-14292</v>
      </c>
      <c r="G177" s="1">
        <f t="shared" si="28"/>
        <v>-2.971399999660207E-2</v>
      </c>
      <c r="I177" s="1">
        <f t="shared" si="29"/>
        <v>-2.971399999660207E-2</v>
      </c>
      <c r="O177" s="1">
        <f t="shared" ca="1" si="24"/>
        <v>-2.621789193595141E-2</v>
      </c>
      <c r="P177" s="1">
        <f t="shared" ca="1" si="25"/>
        <v>4.7878621061355008E-2</v>
      </c>
      <c r="Q177" s="81">
        <f t="shared" si="26"/>
        <v>32011.824000000001</v>
      </c>
      <c r="R177" s="1">
        <f t="shared" si="27"/>
        <v>-2.971399999660207E-2</v>
      </c>
    </row>
    <row r="178" spans="1:21" x14ac:dyDescent="0.2">
      <c r="A178" s="1" t="s">
        <v>112</v>
      </c>
      <c r="C178" s="28">
        <v>47037.462</v>
      </c>
      <c r="D178" s="28"/>
      <c r="E178" s="1">
        <f t="shared" si="22"/>
        <v>-14282.034584544557</v>
      </c>
      <c r="F178" s="1">
        <f t="shared" si="23"/>
        <v>-14282</v>
      </c>
      <c r="G178" s="1">
        <f t="shared" si="28"/>
        <v>-2.4669000005815178E-2</v>
      </c>
      <c r="I178" s="1">
        <f t="shared" si="29"/>
        <v>-2.4669000005815178E-2</v>
      </c>
      <c r="O178" s="1">
        <f t="shared" ca="1" si="24"/>
        <v>-2.6195980108496903E-2</v>
      </c>
      <c r="P178" s="1">
        <f t="shared" ca="1" si="25"/>
        <v>4.784664983758867E-2</v>
      </c>
      <c r="Q178" s="81">
        <f t="shared" si="26"/>
        <v>32018.962</v>
      </c>
      <c r="R178" s="1">
        <f t="shared" si="27"/>
        <v>-2.4669000005815178E-2</v>
      </c>
    </row>
    <row r="179" spans="1:21" x14ac:dyDescent="0.2">
      <c r="A179" s="1" t="s">
        <v>113</v>
      </c>
      <c r="C179" s="28">
        <v>47052.464999999997</v>
      </c>
      <c r="D179" s="28"/>
      <c r="E179" s="1">
        <f t="shared" si="22"/>
        <v>-14261.001225999611</v>
      </c>
      <c r="F179" s="1">
        <f t="shared" si="23"/>
        <v>-14261</v>
      </c>
      <c r="O179" s="1">
        <f t="shared" ca="1" si="24"/>
        <v>-2.6149965270842446E-2</v>
      </c>
      <c r="P179" s="1">
        <f t="shared" ca="1" si="25"/>
        <v>4.7779510267679362E-2</v>
      </c>
      <c r="Q179" s="81">
        <f t="shared" si="26"/>
        <v>32033.964999999997</v>
      </c>
      <c r="R179" s="1">
        <f t="shared" si="27"/>
        <v>0</v>
      </c>
      <c r="U179" s="1">
        <f>+C179-(C$7+F179*C$8)</f>
        <v>-8.7450000864919275E-4</v>
      </c>
    </row>
    <row r="180" spans="1:21" x14ac:dyDescent="0.2">
      <c r="A180" s="1" t="s">
        <v>113</v>
      </c>
      <c r="C180" s="28">
        <v>47057.445</v>
      </c>
      <c r="D180" s="28"/>
      <c r="E180" s="1">
        <f t="shared" si="22"/>
        <v>-14254.019547298421</v>
      </c>
      <c r="F180" s="1">
        <f t="shared" si="23"/>
        <v>-14254</v>
      </c>
      <c r="G180" s="1">
        <f t="shared" ref="G180:G211" si="30">+C180-(C$7+F180*C$8)</f>
        <v>-1.394300000538351E-2</v>
      </c>
      <c r="I180" s="1">
        <f t="shared" ref="I180:I211" si="31">G180</f>
        <v>-1.394300000538351E-2</v>
      </c>
      <c r="O180" s="1">
        <f t="shared" ca="1" si="24"/>
        <v>-2.6134626991624294E-2</v>
      </c>
      <c r="P180" s="1">
        <f t="shared" ca="1" si="25"/>
        <v>4.7757130411042931E-2</v>
      </c>
      <c r="Q180" s="81">
        <f t="shared" si="26"/>
        <v>32038.945</v>
      </c>
      <c r="R180" s="1">
        <f t="shared" si="27"/>
        <v>-1.394300000538351E-2</v>
      </c>
    </row>
    <row r="181" spans="1:21" x14ac:dyDescent="0.2">
      <c r="A181" s="1" t="s">
        <v>113</v>
      </c>
      <c r="C181" s="28">
        <v>47067.419000000002</v>
      </c>
      <c r="D181" s="28"/>
      <c r="E181" s="1">
        <f t="shared" si="22"/>
        <v>-14240.036562686853</v>
      </c>
      <c r="F181" s="1">
        <f t="shared" si="23"/>
        <v>-14240</v>
      </c>
      <c r="G181" s="1">
        <f t="shared" si="30"/>
        <v>-2.6080000003275927E-2</v>
      </c>
      <c r="I181" s="1">
        <f t="shared" si="31"/>
        <v>-2.6080000003275927E-2</v>
      </c>
      <c r="O181" s="1">
        <f t="shared" ca="1" si="24"/>
        <v>-2.610395043318799E-2</v>
      </c>
      <c r="P181" s="1">
        <f t="shared" ca="1" si="25"/>
        <v>4.7712370697770061E-2</v>
      </c>
      <c r="Q181" s="81">
        <f t="shared" si="26"/>
        <v>32048.919000000002</v>
      </c>
      <c r="R181" s="1">
        <f t="shared" si="27"/>
        <v>-2.6080000003275927E-2</v>
      </c>
    </row>
    <row r="182" spans="1:21" x14ac:dyDescent="0.2">
      <c r="A182" s="1" t="s">
        <v>113</v>
      </c>
      <c r="C182" s="28">
        <v>47070.273000000001</v>
      </c>
      <c r="D182" s="28"/>
      <c r="E182" s="1">
        <f t="shared" si="22"/>
        <v>-14236.035415897059</v>
      </c>
      <c r="F182" s="1">
        <f t="shared" si="23"/>
        <v>-14236</v>
      </c>
      <c r="G182" s="1">
        <f t="shared" si="30"/>
        <v>-2.5262000002840068E-2</v>
      </c>
      <c r="I182" s="1">
        <f t="shared" si="31"/>
        <v>-2.5262000002840068E-2</v>
      </c>
      <c r="O182" s="1">
        <f t="shared" ca="1" si="24"/>
        <v>-2.6095185702206185E-2</v>
      </c>
      <c r="P182" s="1">
        <f t="shared" ca="1" si="25"/>
        <v>4.7699582208263529E-2</v>
      </c>
      <c r="Q182" s="81">
        <f t="shared" si="26"/>
        <v>32051.773000000001</v>
      </c>
      <c r="R182" s="1">
        <f t="shared" si="27"/>
        <v>-2.5262000002840068E-2</v>
      </c>
    </row>
    <row r="183" spans="1:21" x14ac:dyDescent="0.2">
      <c r="A183" s="1" t="s">
        <v>114</v>
      </c>
      <c r="C183" s="28">
        <v>47353.453999999998</v>
      </c>
      <c r="D183" s="28"/>
      <c r="E183" s="1">
        <f t="shared" si="22"/>
        <v>-13839.031649575812</v>
      </c>
      <c r="F183" s="1">
        <f t="shared" si="23"/>
        <v>-13839</v>
      </c>
      <c r="G183" s="1">
        <f t="shared" si="30"/>
        <v>-2.2575499999220483E-2</v>
      </c>
      <c r="I183" s="1">
        <f t="shared" si="31"/>
        <v>-2.2575499999220483E-2</v>
      </c>
      <c r="O183" s="1">
        <f t="shared" ca="1" si="24"/>
        <v>-2.5225286152262379E-2</v>
      </c>
      <c r="P183" s="1">
        <f t="shared" ca="1" si="25"/>
        <v>4.6430324624739991E-2</v>
      </c>
      <c r="Q183" s="81">
        <f t="shared" si="26"/>
        <v>32334.953999999998</v>
      </c>
      <c r="R183" s="1">
        <f t="shared" si="27"/>
        <v>-2.2575499999220483E-2</v>
      </c>
    </row>
    <row r="184" spans="1:21" x14ac:dyDescent="0.2">
      <c r="A184" s="1" t="s">
        <v>114</v>
      </c>
      <c r="C184" s="28">
        <v>47378.421999999999</v>
      </c>
      <c r="D184" s="28"/>
      <c r="E184" s="1">
        <f t="shared" si="22"/>
        <v>-13804.027923910922</v>
      </c>
      <c r="F184" s="1">
        <f t="shared" si="23"/>
        <v>-13804</v>
      </c>
      <c r="G184" s="1">
        <f t="shared" si="30"/>
        <v>-1.9918000005418435E-2</v>
      </c>
      <c r="I184" s="1">
        <f t="shared" si="31"/>
        <v>-1.9918000005418435E-2</v>
      </c>
      <c r="O184" s="1">
        <f t="shared" ca="1" si="24"/>
        <v>-2.5148594756171615E-2</v>
      </c>
      <c r="P184" s="1">
        <f t="shared" ca="1" si="25"/>
        <v>4.6318425341557813E-2</v>
      </c>
      <c r="Q184" s="81">
        <f t="shared" si="26"/>
        <v>32359.921999999999</v>
      </c>
      <c r="R184" s="1">
        <f t="shared" si="27"/>
        <v>-1.9918000005418435E-2</v>
      </c>
    </row>
    <row r="185" spans="1:21" x14ac:dyDescent="0.2">
      <c r="A185" s="1" t="s">
        <v>114</v>
      </c>
      <c r="C185" s="28">
        <v>47380.546000000002</v>
      </c>
      <c r="D185" s="28"/>
      <c r="E185" s="1">
        <f t="shared" si="22"/>
        <v>-13801.050195886557</v>
      </c>
      <c r="F185" s="1">
        <f t="shared" si="23"/>
        <v>-13801</v>
      </c>
      <c r="G185" s="1">
        <f t="shared" si="30"/>
        <v>-3.5804500002996065E-2</v>
      </c>
      <c r="I185" s="1">
        <f t="shared" si="31"/>
        <v>-3.5804500002996065E-2</v>
      </c>
      <c r="O185" s="1">
        <f t="shared" ca="1" si="24"/>
        <v>-2.5142021207935263E-2</v>
      </c>
      <c r="P185" s="1">
        <f t="shared" ca="1" si="25"/>
        <v>4.6308833974427914E-2</v>
      </c>
      <c r="Q185" s="81">
        <f t="shared" si="26"/>
        <v>32362.046000000002</v>
      </c>
      <c r="R185" s="1">
        <f t="shared" si="27"/>
        <v>-3.5804500002996065E-2</v>
      </c>
    </row>
    <row r="186" spans="1:21" x14ac:dyDescent="0.2">
      <c r="A186" s="25" t="s">
        <v>115</v>
      </c>
      <c r="B186" s="26" t="s">
        <v>47</v>
      </c>
      <c r="C186" s="27">
        <v>47380.548999999999</v>
      </c>
      <c r="D186" s="28"/>
      <c r="E186" s="1">
        <f t="shared" si="22"/>
        <v>-13801.045990056018</v>
      </c>
      <c r="F186" s="1">
        <f t="shared" si="23"/>
        <v>-13801</v>
      </c>
      <c r="G186" s="1">
        <f t="shared" si="30"/>
        <v>-3.2804500006022863E-2</v>
      </c>
      <c r="I186" s="1">
        <f t="shared" si="31"/>
        <v>-3.2804500006022863E-2</v>
      </c>
      <c r="O186" s="1">
        <f t="shared" ca="1" si="24"/>
        <v>-2.5142021207935263E-2</v>
      </c>
      <c r="P186" s="1">
        <f t="shared" ca="1" si="25"/>
        <v>4.6308833974427914E-2</v>
      </c>
      <c r="Q186" s="81">
        <f t="shared" si="26"/>
        <v>32362.048999999999</v>
      </c>
      <c r="R186" s="1">
        <f t="shared" si="27"/>
        <v>-3.2804500006022863E-2</v>
      </c>
    </row>
    <row r="187" spans="1:21" x14ac:dyDescent="0.2">
      <c r="A187" s="1" t="s">
        <v>114</v>
      </c>
      <c r="C187" s="28">
        <v>47383.406999999999</v>
      </c>
      <c r="D187" s="28"/>
      <c r="E187" s="1">
        <f t="shared" si="22"/>
        <v>-13797.039235492166</v>
      </c>
      <c r="F187" s="1">
        <f t="shared" si="23"/>
        <v>-13797</v>
      </c>
      <c r="G187" s="1">
        <f t="shared" si="30"/>
        <v>-2.7986500004772097E-2</v>
      </c>
      <c r="I187" s="1">
        <f t="shared" si="31"/>
        <v>-2.7986500004772097E-2</v>
      </c>
      <c r="O187" s="1">
        <f t="shared" ca="1" si="24"/>
        <v>-2.5133256476953462E-2</v>
      </c>
      <c r="P187" s="1">
        <f t="shared" ca="1" si="25"/>
        <v>4.6296045484921382E-2</v>
      </c>
      <c r="Q187" s="81">
        <f t="shared" si="26"/>
        <v>32364.906999999999</v>
      </c>
      <c r="R187" s="1">
        <f t="shared" si="27"/>
        <v>-2.7986500004772097E-2</v>
      </c>
    </row>
    <row r="188" spans="1:21" x14ac:dyDescent="0.2">
      <c r="A188" s="25" t="s">
        <v>115</v>
      </c>
      <c r="B188" s="26" t="s">
        <v>47</v>
      </c>
      <c r="C188" s="27">
        <v>47388.392</v>
      </c>
      <c r="D188" s="28"/>
      <c r="E188" s="1">
        <f t="shared" si="22"/>
        <v>-13790.05054707341</v>
      </c>
      <c r="F188" s="1">
        <f t="shared" si="23"/>
        <v>-13790</v>
      </c>
      <c r="G188" s="1">
        <f t="shared" si="30"/>
        <v>-3.6055000004125759E-2</v>
      </c>
      <c r="I188" s="1">
        <f t="shared" si="31"/>
        <v>-3.6055000004125759E-2</v>
      </c>
      <c r="O188" s="1">
        <f t="shared" ca="1" si="24"/>
        <v>-2.511791819773531E-2</v>
      </c>
      <c r="P188" s="1">
        <f t="shared" ca="1" si="25"/>
        <v>4.6273665628284943E-2</v>
      </c>
      <c r="Q188" s="81">
        <f t="shared" si="26"/>
        <v>32369.892</v>
      </c>
      <c r="R188" s="1">
        <f t="shared" si="27"/>
        <v>-3.6055000004125759E-2</v>
      </c>
    </row>
    <row r="189" spans="1:21" x14ac:dyDescent="0.2">
      <c r="A189" s="1" t="s">
        <v>116</v>
      </c>
      <c r="C189" s="28">
        <v>47468.298999999999</v>
      </c>
      <c r="D189" s="28"/>
      <c r="E189" s="1">
        <f t="shared" si="22"/>
        <v>-13678.025446676731</v>
      </c>
      <c r="F189" s="1">
        <f t="shared" si="23"/>
        <v>-13678</v>
      </c>
      <c r="G189" s="1">
        <f t="shared" si="30"/>
        <v>-1.8151000003854278E-2</v>
      </c>
      <c r="I189" s="1">
        <f t="shared" si="31"/>
        <v>-1.8151000003854278E-2</v>
      </c>
      <c r="O189" s="1">
        <f t="shared" ca="1" si="24"/>
        <v>-2.4872505730244864E-2</v>
      </c>
      <c r="P189" s="1">
        <f t="shared" ca="1" si="25"/>
        <v>4.5915587922101986E-2</v>
      </c>
      <c r="Q189" s="81">
        <f t="shared" si="26"/>
        <v>32449.798999999999</v>
      </c>
      <c r="R189" s="1">
        <f t="shared" si="27"/>
        <v>-1.8151000003854278E-2</v>
      </c>
    </row>
    <row r="190" spans="1:21" x14ac:dyDescent="0.2">
      <c r="A190" s="1" t="s">
        <v>116</v>
      </c>
      <c r="C190" s="28">
        <v>47483.273999999998</v>
      </c>
      <c r="D190" s="28"/>
      <c r="E190" s="1">
        <f t="shared" si="22"/>
        <v>-13657.031342550183</v>
      </c>
      <c r="F190" s="1">
        <f t="shared" si="23"/>
        <v>-13657</v>
      </c>
      <c r="G190" s="1">
        <f t="shared" si="30"/>
        <v>-2.2356500005116686E-2</v>
      </c>
      <c r="I190" s="1">
        <f t="shared" si="31"/>
        <v>-2.2356500005116686E-2</v>
      </c>
      <c r="O190" s="1">
        <f t="shared" ca="1" si="24"/>
        <v>-2.4826490892590404E-2</v>
      </c>
      <c r="P190" s="1">
        <f t="shared" ca="1" si="25"/>
        <v>4.5848448352192678E-2</v>
      </c>
      <c r="Q190" s="81">
        <f t="shared" si="26"/>
        <v>32464.773999999998</v>
      </c>
      <c r="R190" s="1">
        <f t="shared" si="27"/>
        <v>-2.2356500005116686E-2</v>
      </c>
    </row>
    <row r="191" spans="1:21" x14ac:dyDescent="0.2">
      <c r="A191" s="1" t="s">
        <v>116</v>
      </c>
      <c r="C191" s="28">
        <v>47488.250999999997</v>
      </c>
      <c r="D191" s="28"/>
      <c r="E191" s="1">
        <f t="shared" si="22"/>
        <v>-13650.053869679543</v>
      </c>
      <c r="F191" s="1">
        <f t="shared" si="23"/>
        <v>-13650</v>
      </c>
      <c r="G191" s="1">
        <f t="shared" si="30"/>
        <v>-3.8425000006100163E-2</v>
      </c>
      <c r="I191" s="1">
        <f t="shared" si="31"/>
        <v>-3.8425000006100163E-2</v>
      </c>
      <c r="O191" s="1">
        <f t="shared" ca="1" si="24"/>
        <v>-2.4811152613372252E-2</v>
      </c>
      <c r="P191" s="1">
        <f t="shared" ca="1" si="25"/>
        <v>4.5826068495556239E-2</v>
      </c>
      <c r="Q191" s="81">
        <f t="shared" si="26"/>
        <v>32469.750999999997</v>
      </c>
      <c r="R191" s="1">
        <f t="shared" si="27"/>
        <v>-3.8425000006100163E-2</v>
      </c>
    </row>
    <row r="192" spans="1:21" x14ac:dyDescent="0.2">
      <c r="A192" s="1" t="s">
        <v>117</v>
      </c>
      <c r="C192" s="28">
        <v>47736.491000000002</v>
      </c>
      <c r="D192" s="28"/>
      <c r="E192" s="1">
        <f t="shared" si="22"/>
        <v>-13302.035411691228</v>
      </c>
      <c r="F192" s="1">
        <f t="shared" si="23"/>
        <v>-13302</v>
      </c>
      <c r="G192" s="1">
        <f t="shared" si="30"/>
        <v>-2.5259000001824461E-2</v>
      </c>
      <c r="I192" s="1">
        <f t="shared" si="31"/>
        <v>-2.5259000001824461E-2</v>
      </c>
      <c r="O192" s="1">
        <f t="shared" ca="1" si="24"/>
        <v>-2.4048621017955515E-2</v>
      </c>
      <c r="P192" s="1">
        <f t="shared" ca="1" si="25"/>
        <v>4.4713469908487756E-2</v>
      </c>
      <c r="Q192" s="81">
        <f t="shared" si="26"/>
        <v>32717.991000000002</v>
      </c>
      <c r="R192" s="1">
        <f t="shared" si="27"/>
        <v>-2.5259000001824461E-2</v>
      </c>
    </row>
    <row r="193" spans="1:18" x14ac:dyDescent="0.2">
      <c r="A193" s="1" t="s">
        <v>118</v>
      </c>
      <c r="C193" s="28">
        <v>48087.442999999999</v>
      </c>
      <c r="D193" s="28"/>
      <c r="E193" s="1">
        <f t="shared" si="22"/>
        <v>-12810.020531462769</v>
      </c>
      <c r="F193" s="1">
        <f t="shared" si="23"/>
        <v>-12810</v>
      </c>
      <c r="G193" s="1">
        <f t="shared" si="30"/>
        <v>-1.4645000002929009E-2</v>
      </c>
      <c r="I193" s="1">
        <f t="shared" si="31"/>
        <v>-1.4645000002929009E-2</v>
      </c>
      <c r="O193" s="1">
        <f t="shared" ca="1" si="24"/>
        <v>-2.2970559107193918E-2</v>
      </c>
      <c r="P193" s="1">
        <f t="shared" ca="1" si="25"/>
        <v>4.3140485699184029E-2</v>
      </c>
      <c r="Q193" s="81">
        <f t="shared" si="26"/>
        <v>33068.942999999999</v>
      </c>
      <c r="R193" s="1">
        <f t="shared" si="27"/>
        <v>-1.4645000002929009E-2</v>
      </c>
    </row>
    <row r="194" spans="1:18" x14ac:dyDescent="0.2">
      <c r="A194" s="1" t="s">
        <v>118</v>
      </c>
      <c r="C194" s="28">
        <v>48092.43</v>
      </c>
      <c r="D194" s="28"/>
      <c r="E194" s="1">
        <f t="shared" si="22"/>
        <v>-12803.029039156985</v>
      </c>
      <c r="F194" s="1">
        <f t="shared" si="23"/>
        <v>-12803</v>
      </c>
      <c r="G194" s="1">
        <f t="shared" si="30"/>
        <v>-2.0713500001875218E-2</v>
      </c>
      <c r="I194" s="1">
        <f t="shared" si="31"/>
        <v>-2.0713500001875218E-2</v>
      </c>
      <c r="O194" s="1">
        <f t="shared" ca="1" si="24"/>
        <v>-2.2955220827975766E-2</v>
      </c>
      <c r="P194" s="1">
        <f t="shared" ca="1" si="25"/>
        <v>4.3118105842547591E-2</v>
      </c>
      <c r="Q194" s="81">
        <f t="shared" si="26"/>
        <v>33073.93</v>
      </c>
      <c r="R194" s="1">
        <f t="shared" si="27"/>
        <v>-2.0713500001875218E-2</v>
      </c>
    </row>
    <row r="195" spans="1:18" x14ac:dyDescent="0.2">
      <c r="A195" s="1" t="s">
        <v>119</v>
      </c>
      <c r="C195" s="28">
        <v>48102.413</v>
      </c>
      <c r="D195" s="28"/>
      <c r="E195" s="1">
        <f t="shared" si="22"/>
        <v>-12789.033437053789</v>
      </c>
      <c r="F195" s="1">
        <f t="shared" si="23"/>
        <v>-12789</v>
      </c>
      <c r="G195" s="1">
        <f t="shared" si="30"/>
        <v>-2.3850500001572073E-2</v>
      </c>
      <c r="I195" s="1">
        <f t="shared" si="31"/>
        <v>-2.3850500001572073E-2</v>
      </c>
      <c r="O195" s="1">
        <f t="shared" ca="1" si="24"/>
        <v>-2.2924544269539458E-2</v>
      </c>
      <c r="P195" s="1">
        <f t="shared" ca="1" si="25"/>
        <v>4.3073346129274721E-2</v>
      </c>
      <c r="Q195" s="81">
        <f t="shared" si="26"/>
        <v>33083.913</v>
      </c>
      <c r="R195" s="1">
        <f t="shared" si="27"/>
        <v>-2.3850500001572073E-2</v>
      </c>
    </row>
    <row r="196" spans="1:18" x14ac:dyDescent="0.2">
      <c r="A196" s="1" t="s">
        <v>119</v>
      </c>
      <c r="C196" s="28">
        <v>48117.392999999996</v>
      </c>
      <c r="D196" s="28"/>
      <c r="E196" s="1">
        <f t="shared" si="22"/>
        <v>-12768.032323209673</v>
      </c>
      <c r="F196" s="1">
        <f t="shared" si="23"/>
        <v>-12768</v>
      </c>
      <c r="G196" s="1">
        <f t="shared" si="30"/>
        <v>-2.3056000005453825E-2</v>
      </c>
      <c r="I196" s="1">
        <f t="shared" si="31"/>
        <v>-2.3056000005453825E-2</v>
      </c>
      <c r="O196" s="1">
        <f t="shared" ca="1" si="24"/>
        <v>-2.2878529431885002E-2</v>
      </c>
      <c r="P196" s="1">
        <f t="shared" ca="1" si="25"/>
        <v>4.3006206559365413E-2</v>
      </c>
      <c r="Q196" s="81">
        <f t="shared" si="26"/>
        <v>33098.892999999996</v>
      </c>
      <c r="R196" s="1">
        <f t="shared" si="27"/>
        <v>-2.3056000005453825E-2</v>
      </c>
    </row>
    <row r="197" spans="1:18" x14ac:dyDescent="0.2">
      <c r="A197" s="1" t="s">
        <v>119</v>
      </c>
      <c r="C197" s="28">
        <v>48117.396000000001</v>
      </c>
      <c r="D197" s="28"/>
      <c r="E197" s="1">
        <f t="shared" si="22"/>
        <v>-12768.028117379125</v>
      </c>
      <c r="F197" s="1">
        <f t="shared" si="23"/>
        <v>-12768</v>
      </c>
      <c r="G197" s="1">
        <f t="shared" si="30"/>
        <v>-2.0056000001204666E-2</v>
      </c>
      <c r="I197" s="1">
        <f t="shared" si="31"/>
        <v>-2.0056000001204666E-2</v>
      </c>
      <c r="O197" s="1">
        <f t="shared" ca="1" si="24"/>
        <v>-2.2878529431885002E-2</v>
      </c>
      <c r="P197" s="1">
        <f t="shared" ca="1" si="25"/>
        <v>4.3006206559365413E-2</v>
      </c>
      <c r="Q197" s="81">
        <f t="shared" si="26"/>
        <v>33098.896000000001</v>
      </c>
      <c r="R197" s="1">
        <f t="shared" si="27"/>
        <v>-2.0056000001204666E-2</v>
      </c>
    </row>
    <row r="198" spans="1:18" x14ac:dyDescent="0.2">
      <c r="A198" s="1" t="s">
        <v>120</v>
      </c>
      <c r="C198" s="28">
        <v>48117.398999999998</v>
      </c>
      <c r="D198" s="28"/>
      <c r="E198" s="1">
        <f t="shared" si="22"/>
        <v>-12768.023911548586</v>
      </c>
      <c r="F198" s="1">
        <f t="shared" si="23"/>
        <v>-12768</v>
      </c>
      <c r="G198" s="1">
        <f t="shared" si="30"/>
        <v>-1.7056000004231464E-2</v>
      </c>
      <c r="I198" s="1">
        <f t="shared" si="31"/>
        <v>-1.7056000004231464E-2</v>
      </c>
      <c r="O198" s="1">
        <f t="shared" ca="1" si="24"/>
        <v>-2.2878529431885002E-2</v>
      </c>
      <c r="P198" s="1">
        <f t="shared" ca="1" si="25"/>
        <v>4.3006206559365413E-2</v>
      </c>
      <c r="Q198" s="81">
        <f t="shared" si="26"/>
        <v>33098.898999999998</v>
      </c>
      <c r="R198" s="1">
        <f t="shared" si="27"/>
        <v>-1.7056000004231464E-2</v>
      </c>
    </row>
    <row r="199" spans="1:18" x14ac:dyDescent="0.2">
      <c r="A199" s="1" t="s">
        <v>119</v>
      </c>
      <c r="C199" s="28">
        <v>48117.398999999998</v>
      </c>
      <c r="D199" s="28"/>
      <c r="E199" s="1">
        <f t="shared" si="22"/>
        <v>-12768.023911548586</v>
      </c>
      <c r="F199" s="1">
        <f t="shared" si="23"/>
        <v>-12768</v>
      </c>
      <c r="G199" s="1">
        <f t="shared" si="30"/>
        <v>-1.7056000004231464E-2</v>
      </c>
      <c r="I199" s="1">
        <f t="shared" si="31"/>
        <v>-1.7056000004231464E-2</v>
      </c>
      <c r="O199" s="1">
        <f t="shared" ca="1" si="24"/>
        <v>-2.2878529431885002E-2</v>
      </c>
      <c r="P199" s="1">
        <f t="shared" ca="1" si="25"/>
        <v>4.3006206559365413E-2</v>
      </c>
      <c r="Q199" s="81">
        <f t="shared" si="26"/>
        <v>33098.898999999998</v>
      </c>
      <c r="R199" s="1">
        <f t="shared" si="27"/>
        <v>-1.7056000004231464E-2</v>
      </c>
    </row>
    <row r="200" spans="1:18" x14ac:dyDescent="0.2">
      <c r="A200" s="1" t="s">
        <v>119</v>
      </c>
      <c r="C200" s="28">
        <v>48117.400999999998</v>
      </c>
      <c r="D200" s="28"/>
      <c r="E200" s="1">
        <f t="shared" si="22"/>
        <v>-12768.021107661556</v>
      </c>
      <c r="F200" s="1">
        <f t="shared" si="23"/>
        <v>-12768</v>
      </c>
      <c r="G200" s="1">
        <f t="shared" si="30"/>
        <v>-1.505600000382401E-2</v>
      </c>
      <c r="I200" s="1">
        <f t="shared" si="31"/>
        <v>-1.505600000382401E-2</v>
      </c>
      <c r="O200" s="1">
        <f t="shared" ca="1" si="24"/>
        <v>-2.2878529431885002E-2</v>
      </c>
      <c r="P200" s="1">
        <f t="shared" ca="1" si="25"/>
        <v>4.3006206559365413E-2</v>
      </c>
      <c r="Q200" s="81">
        <f t="shared" si="26"/>
        <v>33098.900999999998</v>
      </c>
      <c r="R200" s="1">
        <f t="shared" si="27"/>
        <v>-1.505600000382401E-2</v>
      </c>
    </row>
    <row r="201" spans="1:18" x14ac:dyDescent="0.2">
      <c r="A201" s="1" t="s">
        <v>118</v>
      </c>
      <c r="C201" s="28">
        <v>48127.383999999998</v>
      </c>
      <c r="D201" s="28"/>
      <c r="E201" s="1">
        <f t="shared" si="22"/>
        <v>-12754.02550555836</v>
      </c>
      <c r="F201" s="1">
        <f t="shared" si="23"/>
        <v>-12754</v>
      </c>
      <c r="G201" s="1">
        <f t="shared" si="30"/>
        <v>-1.8193000003520865E-2</v>
      </c>
      <c r="I201" s="1">
        <f t="shared" si="31"/>
        <v>-1.8193000003520865E-2</v>
      </c>
      <c r="O201" s="1">
        <f t="shared" ca="1" si="24"/>
        <v>-2.2847852873448694E-2</v>
      </c>
      <c r="P201" s="1">
        <f t="shared" ca="1" si="25"/>
        <v>4.2961446846092544E-2</v>
      </c>
      <c r="Q201" s="81">
        <f t="shared" si="26"/>
        <v>33108.883999999998</v>
      </c>
      <c r="R201" s="1">
        <f t="shared" si="27"/>
        <v>-1.8193000003520865E-2</v>
      </c>
    </row>
    <row r="202" spans="1:18" x14ac:dyDescent="0.2">
      <c r="A202" s="1" t="s">
        <v>118</v>
      </c>
      <c r="C202" s="28">
        <v>48147.341999999997</v>
      </c>
      <c r="D202" s="28"/>
      <c r="E202" s="1">
        <f t="shared" si="22"/>
        <v>-12726.045516900085</v>
      </c>
      <c r="F202" s="1">
        <f t="shared" si="23"/>
        <v>-12726</v>
      </c>
      <c r="G202" s="1">
        <f t="shared" si="30"/>
        <v>-3.2467000004544389E-2</v>
      </c>
      <c r="I202" s="1">
        <f t="shared" si="31"/>
        <v>-3.2467000004544389E-2</v>
      </c>
      <c r="O202" s="1">
        <f t="shared" ca="1" si="24"/>
        <v>-2.2786499756576085E-2</v>
      </c>
      <c r="P202" s="1">
        <f t="shared" ca="1" si="25"/>
        <v>4.2871927419546804E-2</v>
      </c>
      <c r="Q202" s="81">
        <f t="shared" si="26"/>
        <v>33128.841999999997</v>
      </c>
      <c r="R202" s="1">
        <f t="shared" si="27"/>
        <v>-3.2467000004544389E-2</v>
      </c>
    </row>
    <row r="203" spans="1:18" x14ac:dyDescent="0.2">
      <c r="A203" s="1" t="s">
        <v>118</v>
      </c>
      <c r="C203" s="28">
        <v>48179.449000000001</v>
      </c>
      <c r="D203" s="28"/>
      <c r="E203" s="1">
        <f t="shared" si="22"/>
        <v>-12681.033316486646</v>
      </c>
      <c r="F203" s="1">
        <f t="shared" si="23"/>
        <v>-12681</v>
      </c>
      <c r="G203" s="1">
        <f t="shared" si="30"/>
        <v>-2.3764500001561828E-2</v>
      </c>
      <c r="I203" s="1">
        <f t="shared" si="31"/>
        <v>-2.3764500001561828E-2</v>
      </c>
      <c r="O203" s="1">
        <f t="shared" ca="1" si="24"/>
        <v>-2.2687896533030816E-2</v>
      </c>
      <c r="P203" s="1">
        <f t="shared" ca="1" si="25"/>
        <v>4.2728056912598296E-2</v>
      </c>
      <c r="Q203" s="81">
        <f t="shared" si="26"/>
        <v>33160.949000000001</v>
      </c>
      <c r="R203" s="1">
        <f t="shared" si="27"/>
        <v>-2.3764500001561828E-2</v>
      </c>
    </row>
    <row r="204" spans="1:18" x14ac:dyDescent="0.2">
      <c r="A204" s="1" t="s">
        <v>121</v>
      </c>
      <c r="C204" s="28">
        <v>48440.519</v>
      </c>
      <c r="D204" s="28">
        <v>3.0000000000000001E-3</v>
      </c>
      <c r="E204" s="1">
        <f t="shared" si="22"/>
        <v>-12315.027923209947</v>
      </c>
      <c r="F204" s="1">
        <f t="shared" si="23"/>
        <v>-12315</v>
      </c>
      <c r="G204" s="1">
        <f t="shared" si="30"/>
        <v>-1.9917500001611188E-2</v>
      </c>
      <c r="I204" s="1">
        <f t="shared" si="31"/>
        <v>-1.9917500001611188E-2</v>
      </c>
      <c r="O204" s="1">
        <f t="shared" ca="1" si="24"/>
        <v>-2.1885923648195971E-2</v>
      </c>
      <c r="P204" s="1">
        <f t="shared" ca="1" si="25"/>
        <v>4.1557910122750404E-2</v>
      </c>
      <c r="Q204" s="81">
        <f t="shared" si="26"/>
        <v>33422.019</v>
      </c>
      <c r="R204" s="1">
        <f t="shared" si="27"/>
        <v>-1.9917500001611188E-2</v>
      </c>
    </row>
    <row r="205" spans="1:18" x14ac:dyDescent="0.2">
      <c r="A205" s="1" t="s">
        <v>119</v>
      </c>
      <c r="C205" s="28">
        <v>48460.49</v>
      </c>
      <c r="D205" s="28"/>
      <c r="E205" s="1">
        <f t="shared" si="22"/>
        <v>-12287.029709285987</v>
      </c>
      <c r="F205" s="1">
        <f t="shared" si="23"/>
        <v>-12287</v>
      </c>
      <c r="G205" s="1">
        <f t="shared" si="30"/>
        <v>-2.1191500003624242E-2</v>
      </c>
      <c r="I205" s="1">
        <f t="shared" si="31"/>
        <v>-2.1191500003624242E-2</v>
      </c>
      <c r="O205" s="1">
        <f t="shared" ca="1" si="24"/>
        <v>-2.1824570531323358E-2</v>
      </c>
      <c r="P205" s="1">
        <f t="shared" ca="1" si="25"/>
        <v>4.1468390696204657E-2</v>
      </c>
      <c r="Q205" s="81">
        <f t="shared" si="26"/>
        <v>33441.99</v>
      </c>
      <c r="R205" s="1">
        <f t="shared" si="27"/>
        <v>-2.1191500003624242E-2</v>
      </c>
    </row>
    <row r="206" spans="1:18" x14ac:dyDescent="0.2">
      <c r="A206" s="1" t="s">
        <v>119</v>
      </c>
      <c r="C206" s="28">
        <v>48460.49</v>
      </c>
      <c r="D206" s="28"/>
      <c r="E206" s="1">
        <f t="shared" si="22"/>
        <v>-12287.029709285987</v>
      </c>
      <c r="F206" s="1">
        <f t="shared" si="23"/>
        <v>-12287</v>
      </c>
      <c r="G206" s="1">
        <f t="shared" si="30"/>
        <v>-2.1191500003624242E-2</v>
      </c>
      <c r="I206" s="1">
        <f t="shared" si="31"/>
        <v>-2.1191500003624242E-2</v>
      </c>
      <c r="O206" s="1">
        <f t="shared" ca="1" si="24"/>
        <v>-2.1824570531323358E-2</v>
      </c>
      <c r="P206" s="1">
        <f t="shared" ca="1" si="25"/>
        <v>4.1468390696204657E-2</v>
      </c>
      <c r="Q206" s="81">
        <f t="shared" si="26"/>
        <v>33441.99</v>
      </c>
      <c r="R206" s="1">
        <f t="shared" si="27"/>
        <v>-2.1191500003624242E-2</v>
      </c>
    </row>
    <row r="207" spans="1:18" x14ac:dyDescent="0.2">
      <c r="A207" s="1" t="s">
        <v>121</v>
      </c>
      <c r="C207" s="28">
        <v>48460.491999999998</v>
      </c>
      <c r="D207" s="28">
        <v>4.0000000000000001E-3</v>
      </c>
      <c r="E207" s="1">
        <f t="shared" si="22"/>
        <v>-12287.02690539896</v>
      </c>
      <c r="F207" s="1">
        <f t="shared" si="23"/>
        <v>-12287</v>
      </c>
      <c r="G207" s="1">
        <f t="shared" si="30"/>
        <v>-1.9191500003216788E-2</v>
      </c>
      <c r="I207" s="1">
        <f t="shared" si="31"/>
        <v>-1.9191500003216788E-2</v>
      </c>
      <c r="O207" s="1">
        <f t="shared" ca="1" si="24"/>
        <v>-2.1824570531323358E-2</v>
      </c>
      <c r="P207" s="1">
        <f t="shared" ca="1" si="25"/>
        <v>4.1468390696204657E-2</v>
      </c>
      <c r="Q207" s="81">
        <f t="shared" si="26"/>
        <v>33441.991999999998</v>
      </c>
      <c r="R207" s="1">
        <f t="shared" si="27"/>
        <v>-1.9191500003216788E-2</v>
      </c>
    </row>
    <row r="208" spans="1:18" x14ac:dyDescent="0.2">
      <c r="A208" s="1" t="s">
        <v>121</v>
      </c>
      <c r="C208" s="28">
        <v>48475.470999999998</v>
      </c>
      <c r="D208" s="28">
        <v>4.0000000000000001E-3</v>
      </c>
      <c r="E208" s="1">
        <f t="shared" si="22"/>
        <v>-12266.027193498352</v>
      </c>
      <c r="F208" s="1">
        <f t="shared" si="23"/>
        <v>-12266</v>
      </c>
      <c r="G208" s="1">
        <f t="shared" si="30"/>
        <v>-1.9397000003664289E-2</v>
      </c>
      <c r="I208" s="1">
        <f t="shared" si="31"/>
        <v>-1.9397000003664289E-2</v>
      </c>
      <c r="O208" s="1">
        <f t="shared" ca="1" si="24"/>
        <v>-2.1778555693668902E-2</v>
      </c>
      <c r="P208" s="1">
        <f t="shared" ca="1" si="25"/>
        <v>4.1401251126295356E-2</v>
      </c>
      <c r="Q208" s="81">
        <f t="shared" si="26"/>
        <v>33456.970999999998</v>
      </c>
      <c r="R208" s="1">
        <f t="shared" si="27"/>
        <v>-1.9397000003664289E-2</v>
      </c>
    </row>
    <row r="209" spans="1:18" x14ac:dyDescent="0.2">
      <c r="A209" s="1" t="s">
        <v>121</v>
      </c>
      <c r="C209" s="28">
        <v>48500.444000000003</v>
      </c>
      <c r="D209" s="28">
        <v>5.0000000000000001E-3</v>
      </c>
      <c r="E209" s="1">
        <f t="shared" si="22"/>
        <v>-12231.016458115884</v>
      </c>
      <c r="F209" s="1">
        <f t="shared" si="23"/>
        <v>-12231</v>
      </c>
      <c r="G209" s="1">
        <f t="shared" si="30"/>
        <v>-1.173949999792967E-2</v>
      </c>
      <c r="I209" s="1">
        <f t="shared" si="31"/>
        <v>-1.173949999792967E-2</v>
      </c>
      <c r="O209" s="1">
        <f t="shared" ca="1" si="24"/>
        <v>-2.1701864297578137E-2</v>
      </c>
      <c r="P209" s="1">
        <f t="shared" ca="1" si="25"/>
        <v>4.1289351843113178E-2</v>
      </c>
      <c r="Q209" s="81">
        <f t="shared" si="26"/>
        <v>33481.944000000003</v>
      </c>
      <c r="R209" s="1">
        <f t="shared" si="27"/>
        <v>-1.173949999792967E-2</v>
      </c>
    </row>
    <row r="210" spans="1:18" x14ac:dyDescent="0.2">
      <c r="A210" s="1" t="s">
        <v>122</v>
      </c>
      <c r="C210" s="28">
        <v>48530.39</v>
      </c>
      <c r="D210" s="28">
        <v>7.0000000000000001E-3</v>
      </c>
      <c r="E210" s="1">
        <f t="shared" si="22"/>
        <v>-12189.033857636845</v>
      </c>
      <c r="F210" s="1">
        <f t="shared" si="23"/>
        <v>-12189</v>
      </c>
      <c r="G210" s="1">
        <f t="shared" si="30"/>
        <v>-2.4150500001269393E-2</v>
      </c>
      <c r="I210" s="1">
        <f t="shared" si="31"/>
        <v>-2.4150500001269393E-2</v>
      </c>
      <c r="O210" s="1">
        <f t="shared" ca="1" si="24"/>
        <v>-2.160983462226922E-2</v>
      </c>
      <c r="P210" s="1">
        <f t="shared" ca="1" si="25"/>
        <v>4.1155072703294569E-2</v>
      </c>
      <c r="Q210" s="81">
        <f t="shared" si="26"/>
        <v>33511.89</v>
      </c>
      <c r="R210" s="1">
        <f t="shared" si="27"/>
        <v>-2.4150500001269393E-2</v>
      </c>
    </row>
    <row r="211" spans="1:18" x14ac:dyDescent="0.2">
      <c r="A211" s="1" t="s">
        <v>122</v>
      </c>
      <c r="C211" s="28">
        <v>48540.38</v>
      </c>
      <c r="D211" s="28">
        <v>7.0000000000000001E-3</v>
      </c>
      <c r="E211" s="1">
        <f t="shared" si="22"/>
        <v>-12175.028441929051</v>
      </c>
      <c r="F211" s="1">
        <f t="shared" si="23"/>
        <v>-12175</v>
      </c>
      <c r="G211" s="1">
        <f t="shared" si="30"/>
        <v>-2.0287500003178138E-2</v>
      </c>
      <c r="I211" s="1">
        <f t="shared" si="31"/>
        <v>-2.0287500003178138E-2</v>
      </c>
      <c r="O211" s="1">
        <f t="shared" ca="1" si="24"/>
        <v>-2.1579158063832916E-2</v>
      </c>
      <c r="P211" s="1">
        <f t="shared" ca="1" si="25"/>
        <v>4.11103129900217E-2</v>
      </c>
      <c r="Q211" s="81">
        <f t="shared" si="26"/>
        <v>33521.879999999997</v>
      </c>
      <c r="R211" s="1">
        <f t="shared" si="27"/>
        <v>-2.0287500003178138E-2</v>
      </c>
    </row>
    <row r="212" spans="1:18" x14ac:dyDescent="0.2">
      <c r="A212" s="1" t="s">
        <v>122</v>
      </c>
      <c r="C212" s="28">
        <v>48620.252</v>
      </c>
      <c r="D212" s="28">
        <v>8.0000000000000002E-3</v>
      </c>
      <c r="E212" s="1">
        <f t="shared" si="22"/>
        <v>-12063.052409555368</v>
      </c>
      <c r="F212" s="1">
        <f t="shared" si="23"/>
        <v>-12063</v>
      </c>
      <c r="G212" s="1">
        <f t="shared" ref="G212:G243" si="32">+C212-(C$7+F212*C$8)</f>
        <v>-3.738349999912316E-2</v>
      </c>
      <c r="I212" s="1">
        <f t="shared" ref="I212:I243" si="33">G212</f>
        <v>-3.738349999912316E-2</v>
      </c>
      <c r="O212" s="1">
        <f t="shared" ca="1" si="24"/>
        <v>-2.133374559634247E-2</v>
      </c>
      <c r="P212" s="1">
        <f t="shared" ca="1" si="25"/>
        <v>4.0752235283838735E-2</v>
      </c>
      <c r="Q212" s="81">
        <f t="shared" si="26"/>
        <v>33601.752</v>
      </c>
      <c r="R212" s="1">
        <f t="shared" si="27"/>
        <v>-3.738349999912316E-2</v>
      </c>
    </row>
    <row r="213" spans="1:18" x14ac:dyDescent="0.2">
      <c r="A213" s="1" t="s">
        <v>123</v>
      </c>
      <c r="C213" s="28">
        <v>48803.58</v>
      </c>
      <c r="D213" s="28">
        <v>3.0000000000000001E-3</v>
      </c>
      <c r="E213" s="1">
        <f t="shared" ref="E213:E276" si="34">+(C213-C$7)/C$8</f>
        <v>-11806.0369089669</v>
      </c>
      <c r="F213" s="1">
        <f t="shared" ref="F213:F276" si="35">ROUND(2*E213,0)/2</f>
        <v>-11806</v>
      </c>
      <c r="G213" s="1">
        <f t="shared" si="32"/>
        <v>-2.6326999999582767E-2</v>
      </c>
      <c r="I213" s="1">
        <f t="shared" si="33"/>
        <v>-2.6326999999582767E-2</v>
      </c>
      <c r="O213" s="1">
        <f t="shared" ref="O213:O276" ca="1" si="36">+C$11+C$12*$F213</f>
        <v>-2.0770611630761718E-2</v>
      </c>
      <c r="P213" s="1">
        <f t="shared" ref="P213:P276" ca="1" si="37">+D$11+D$12*$F213</f>
        <v>3.9930574833043901E-2</v>
      </c>
      <c r="Q213" s="81">
        <f t="shared" ref="Q213:Q276" si="38">+C213-15018.5</f>
        <v>33785.08</v>
      </c>
      <c r="R213" s="1">
        <f t="shared" si="27"/>
        <v>-2.6326999999582767E-2</v>
      </c>
    </row>
    <row r="214" spans="1:18" x14ac:dyDescent="0.2">
      <c r="A214" s="1" t="s">
        <v>119</v>
      </c>
      <c r="C214" s="28">
        <v>48833.529000000002</v>
      </c>
      <c r="D214" s="28"/>
      <c r="E214" s="1">
        <f t="shared" si="34"/>
        <v>-11764.050102657313</v>
      </c>
      <c r="F214" s="1">
        <f t="shared" si="35"/>
        <v>-11764</v>
      </c>
      <c r="G214" s="1">
        <f t="shared" si="32"/>
        <v>-3.5737999998673331E-2</v>
      </c>
      <c r="I214" s="1">
        <f t="shared" si="33"/>
        <v>-3.5737999998673331E-2</v>
      </c>
      <c r="O214" s="1">
        <f t="shared" ca="1" si="36"/>
        <v>-2.0678581955452802E-2</v>
      </c>
      <c r="P214" s="1">
        <f t="shared" ca="1" si="37"/>
        <v>3.9796295693225292E-2</v>
      </c>
      <c r="Q214" s="81">
        <f t="shared" si="38"/>
        <v>33815.029000000002</v>
      </c>
      <c r="R214" s="1">
        <f t="shared" si="27"/>
        <v>-3.5737999998673331E-2</v>
      </c>
    </row>
    <row r="215" spans="1:18" x14ac:dyDescent="0.2">
      <c r="A215" s="1" t="s">
        <v>119</v>
      </c>
      <c r="C215" s="28">
        <v>48833.534</v>
      </c>
      <c r="D215" s="28"/>
      <c r="E215" s="1">
        <f t="shared" si="34"/>
        <v>-11764.043092939744</v>
      </c>
      <c r="F215" s="1">
        <f t="shared" si="35"/>
        <v>-11764</v>
      </c>
      <c r="G215" s="1">
        <f t="shared" si="32"/>
        <v>-3.0738000001292676E-2</v>
      </c>
      <c r="I215" s="1">
        <f t="shared" si="33"/>
        <v>-3.0738000001292676E-2</v>
      </c>
      <c r="O215" s="1">
        <f t="shared" ca="1" si="36"/>
        <v>-2.0678581955452802E-2</v>
      </c>
      <c r="P215" s="1">
        <f t="shared" ca="1" si="37"/>
        <v>3.9796295693225292E-2</v>
      </c>
      <c r="Q215" s="81">
        <f t="shared" si="38"/>
        <v>33815.034</v>
      </c>
      <c r="R215" s="1">
        <f t="shared" si="27"/>
        <v>-3.0738000001292676E-2</v>
      </c>
    </row>
    <row r="216" spans="1:18" x14ac:dyDescent="0.2">
      <c r="A216" s="1" t="s">
        <v>119</v>
      </c>
      <c r="C216" s="28">
        <v>48833.540999999997</v>
      </c>
      <c r="D216" s="28"/>
      <c r="E216" s="1">
        <f t="shared" si="34"/>
        <v>-11764.033279335148</v>
      </c>
      <c r="F216" s="1">
        <f t="shared" si="35"/>
        <v>-11764</v>
      </c>
      <c r="G216" s="1">
        <f t="shared" si="32"/>
        <v>-2.3738000003504567E-2</v>
      </c>
      <c r="I216" s="1">
        <f t="shared" si="33"/>
        <v>-2.3738000003504567E-2</v>
      </c>
      <c r="O216" s="1">
        <f t="shared" ca="1" si="36"/>
        <v>-2.0678581955452802E-2</v>
      </c>
      <c r="P216" s="1">
        <f t="shared" ca="1" si="37"/>
        <v>3.9796295693225292E-2</v>
      </c>
      <c r="Q216" s="81">
        <f t="shared" si="38"/>
        <v>33815.040999999997</v>
      </c>
      <c r="R216" s="1">
        <f t="shared" si="27"/>
        <v>-2.3738000003504567E-2</v>
      </c>
    </row>
    <row r="217" spans="1:18" x14ac:dyDescent="0.2">
      <c r="A217" s="1" t="s">
        <v>124</v>
      </c>
      <c r="C217" s="28">
        <v>48841.396000000001</v>
      </c>
      <c r="D217" s="28">
        <v>6.0000000000000001E-3</v>
      </c>
      <c r="E217" s="1">
        <f t="shared" si="34"/>
        <v>-11753.021013030366</v>
      </c>
      <c r="F217" s="1">
        <f t="shared" si="35"/>
        <v>-11753</v>
      </c>
      <c r="G217" s="1">
        <f t="shared" si="32"/>
        <v>-1.4988499999162741E-2</v>
      </c>
      <c r="I217" s="1">
        <f t="shared" si="33"/>
        <v>-1.4988499999162741E-2</v>
      </c>
      <c r="O217" s="1">
        <f t="shared" ca="1" si="36"/>
        <v>-2.0654478945252845E-2</v>
      </c>
      <c r="P217" s="1">
        <f t="shared" ca="1" si="37"/>
        <v>3.9761127347082321E-2</v>
      </c>
      <c r="Q217" s="81">
        <f t="shared" si="38"/>
        <v>33822.896000000001</v>
      </c>
      <c r="R217" s="1">
        <f t="shared" ref="R217:R280" si="39">G217</f>
        <v>-1.4988499999162741E-2</v>
      </c>
    </row>
    <row r="218" spans="1:18" x14ac:dyDescent="0.2">
      <c r="A218" s="1" t="s">
        <v>124</v>
      </c>
      <c r="C218" s="28">
        <v>48853.508000000002</v>
      </c>
      <c r="D218" s="28">
        <v>4.0000000000000001E-3</v>
      </c>
      <c r="E218" s="1">
        <f t="shared" si="34"/>
        <v>-11736.040673185236</v>
      </c>
      <c r="F218" s="1">
        <f t="shared" si="35"/>
        <v>-11736</v>
      </c>
      <c r="G218" s="1">
        <f t="shared" si="32"/>
        <v>-2.901199999905657E-2</v>
      </c>
      <c r="I218" s="1">
        <f t="shared" si="33"/>
        <v>-2.901199999905657E-2</v>
      </c>
      <c r="O218" s="1">
        <f t="shared" ca="1" si="36"/>
        <v>-2.0617228838580189E-2</v>
      </c>
      <c r="P218" s="1">
        <f t="shared" ca="1" si="37"/>
        <v>3.9706776266679553E-2</v>
      </c>
      <c r="Q218" s="81">
        <f t="shared" si="38"/>
        <v>33835.008000000002</v>
      </c>
      <c r="R218" s="1">
        <f t="shared" si="39"/>
        <v>-2.901199999905657E-2</v>
      </c>
    </row>
    <row r="219" spans="1:18" x14ac:dyDescent="0.2">
      <c r="A219" s="1" t="s">
        <v>124</v>
      </c>
      <c r="C219" s="33">
        <v>48891.317000000003</v>
      </c>
      <c r="D219" s="33">
        <v>3.0000000000000001E-3</v>
      </c>
      <c r="E219" s="1">
        <f t="shared" si="34"/>
        <v>-11683.034590853298</v>
      </c>
      <c r="F219" s="1">
        <f t="shared" si="35"/>
        <v>-11683</v>
      </c>
      <c r="G219" s="1">
        <f t="shared" si="32"/>
        <v>-2.4673499996424653E-2</v>
      </c>
      <c r="I219" s="1">
        <f t="shared" si="33"/>
        <v>-2.4673499996424653E-2</v>
      </c>
      <c r="O219" s="1">
        <f t="shared" ca="1" si="36"/>
        <v>-2.0501096153071319E-2</v>
      </c>
      <c r="P219" s="1">
        <f t="shared" ca="1" si="37"/>
        <v>3.9537328780717973E-2</v>
      </c>
      <c r="Q219" s="81">
        <f t="shared" si="38"/>
        <v>33872.817000000003</v>
      </c>
      <c r="R219" s="1">
        <f t="shared" si="39"/>
        <v>-2.4673499996424653E-2</v>
      </c>
    </row>
    <row r="220" spans="1:18" x14ac:dyDescent="0.2">
      <c r="A220" s="1" t="s">
        <v>124</v>
      </c>
      <c r="C220" s="28">
        <v>48946.245999999999</v>
      </c>
      <c r="D220" s="28">
        <v>4.0000000000000001E-3</v>
      </c>
      <c r="E220" s="1">
        <f t="shared" si="34"/>
        <v>-11606.027235556656</v>
      </c>
      <c r="F220" s="1">
        <f t="shared" si="35"/>
        <v>-11606</v>
      </c>
      <c r="G220" s="1">
        <f t="shared" si="32"/>
        <v>-1.9427000006544404E-2</v>
      </c>
      <c r="I220" s="1">
        <f t="shared" si="33"/>
        <v>-1.9427000006544404E-2</v>
      </c>
      <c r="O220" s="1">
        <f t="shared" ca="1" si="36"/>
        <v>-2.0332375081671638E-2</v>
      </c>
      <c r="P220" s="1">
        <f t="shared" ca="1" si="37"/>
        <v>3.9291150357717186E-2</v>
      </c>
      <c r="Q220" s="81">
        <f t="shared" si="38"/>
        <v>33927.745999999999</v>
      </c>
      <c r="R220" s="1">
        <f t="shared" si="39"/>
        <v>-1.9427000006544404E-2</v>
      </c>
    </row>
    <row r="221" spans="1:18" x14ac:dyDescent="0.2">
      <c r="A221" s="1" t="s">
        <v>125</v>
      </c>
      <c r="C221" s="28">
        <v>49139.546999999999</v>
      </c>
      <c r="D221" s="28">
        <v>3.0000000000000001E-3</v>
      </c>
      <c r="E221" s="1">
        <f t="shared" si="34"/>
        <v>-11335.030152300138</v>
      </c>
      <c r="F221" s="1">
        <f t="shared" si="35"/>
        <v>-11335</v>
      </c>
      <c r="G221" s="1">
        <f t="shared" si="32"/>
        <v>-2.1507500001462176E-2</v>
      </c>
      <c r="I221" s="1">
        <f t="shared" si="33"/>
        <v>-2.1507500001462176E-2</v>
      </c>
      <c r="O221" s="1">
        <f t="shared" ca="1" si="36"/>
        <v>-1.9738564557654579E-2</v>
      </c>
      <c r="P221" s="1">
        <f t="shared" ca="1" si="37"/>
        <v>3.8424730193649483E-2</v>
      </c>
      <c r="Q221" s="81">
        <f t="shared" si="38"/>
        <v>34121.046999999999</v>
      </c>
      <c r="R221" s="1">
        <f t="shared" si="39"/>
        <v>-2.1507500001462176E-2</v>
      </c>
    </row>
    <row r="222" spans="1:18" x14ac:dyDescent="0.2">
      <c r="A222" s="1" t="s">
        <v>119</v>
      </c>
      <c r="C222" s="28">
        <v>49214.438000000002</v>
      </c>
      <c r="D222" s="28"/>
      <c r="E222" s="1">
        <f t="shared" si="34"/>
        <v>-11230.037200571151</v>
      </c>
      <c r="F222" s="1">
        <f t="shared" si="35"/>
        <v>-11230</v>
      </c>
      <c r="G222" s="1">
        <f t="shared" si="32"/>
        <v>-2.6534999997238629E-2</v>
      </c>
      <c r="I222" s="1">
        <f t="shared" si="33"/>
        <v>-2.6534999997238629E-2</v>
      </c>
      <c r="O222" s="1">
        <f t="shared" ca="1" si="36"/>
        <v>-1.9508490369382289E-2</v>
      </c>
      <c r="P222" s="1">
        <f t="shared" ca="1" si="37"/>
        <v>3.8089032344102956E-2</v>
      </c>
      <c r="Q222" s="81">
        <f t="shared" si="38"/>
        <v>34195.938000000002</v>
      </c>
      <c r="R222" s="1">
        <f t="shared" si="39"/>
        <v>-2.6534999997238629E-2</v>
      </c>
    </row>
    <row r="223" spans="1:18" x14ac:dyDescent="0.2">
      <c r="A223" s="1" t="s">
        <v>119</v>
      </c>
      <c r="C223" s="28">
        <v>49214.438000000002</v>
      </c>
      <c r="D223" s="28"/>
      <c r="E223" s="1">
        <f t="shared" si="34"/>
        <v>-11230.037200571151</v>
      </c>
      <c r="F223" s="1">
        <f t="shared" si="35"/>
        <v>-11230</v>
      </c>
      <c r="G223" s="1">
        <f t="shared" si="32"/>
        <v>-2.6534999997238629E-2</v>
      </c>
      <c r="I223" s="1">
        <f t="shared" si="33"/>
        <v>-2.6534999997238629E-2</v>
      </c>
      <c r="O223" s="1">
        <f t="shared" ca="1" si="36"/>
        <v>-1.9508490369382289E-2</v>
      </c>
      <c r="P223" s="1">
        <f t="shared" ca="1" si="37"/>
        <v>3.8089032344102956E-2</v>
      </c>
      <c r="Q223" s="81">
        <f t="shared" si="38"/>
        <v>34195.938000000002</v>
      </c>
      <c r="R223" s="1">
        <f t="shared" si="39"/>
        <v>-2.6534999997238629E-2</v>
      </c>
    </row>
    <row r="224" spans="1:18" x14ac:dyDescent="0.2">
      <c r="A224" s="1" t="s">
        <v>119</v>
      </c>
      <c r="C224" s="28">
        <v>49214.438999999998</v>
      </c>
      <c r="D224" s="28"/>
      <c r="E224" s="1">
        <f t="shared" si="34"/>
        <v>-11230.035798627641</v>
      </c>
      <c r="F224" s="1">
        <f t="shared" si="35"/>
        <v>-11230</v>
      </c>
      <c r="G224" s="1">
        <f t="shared" si="32"/>
        <v>-2.5535000000672881E-2</v>
      </c>
      <c r="I224" s="1">
        <f t="shared" si="33"/>
        <v>-2.5535000000672881E-2</v>
      </c>
      <c r="O224" s="1">
        <f t="shared" ca="1" si="36"/>
        <v>-1.9508490369382289E-2</v>
      </c>
      <c r="P224" s="1">
        <f t="shared" ca="1" si="37"/>
        <v>3.8089032344102956E-2</v>
      </c>
      <c r="Q224" s="81">
        <f t="shared" si="38"/>
        <v>34195.938999999998</v>
      </c>
      <c r="R224" s="1">
        <f t="shared" si="39"/>
        <v>-2.5535000000672881E-2</v>
      </c>
    </row>
    <row r="225" spans="1:18" x14ac:dyDescent="0.2">
      <c r="A225" s="1" t="s">
        <v>119</v>
      </c>
      <c r="C225" s="28">
        <v>49214.446000000004</v>
      </c>
      <c r="D225" s="28"/>
      <c r="E225" s="1">
        <f t="shared" si="34"/>
        <v>-11230.025985023034</v>
      </c>
      <c r="F225" s="1">
        <f t="shared" si="35"/>
        <v>-11230</v>
      </c>
      <c r="G225" s="1">
        <f t="shared" si="32"/>
        <v>-1.8534999995608814E-2</v>
      </c>
      <c r="I225" s="1">
        <f t="shared" si="33"/>
        <v>-1.8534999995608814E-2</v>
      </c>
      <c r="O225" s="1">
        <f t="shared" ca="1" si="36"/>
        <v>-1.9508490369382289E-2</v>
      </c>
      <c r="P225" s="1">
        <f t="shared" ca="1" si="37"/>
        <v>3.8089032344102956E-2</v>
      </c>
      <c r="Q225" s="81">
        <f t="shared" si="38"/>
        <v>34195.946000000004</v>
      </c>
      <c r="R225" s="1">
        <f t="shared" si="39"/>
        <v>-1.8534999995608814E-2</v>
      </c>
    </row>
    <row r="226" spans="1:18" x14ac:dyDescent="0.2">
      <c r="A226" s="1" t="s">
        <v>119</v>
      </c>
      <c r="C226" s="28">
        <v>49219.421999999999</v>
      </c>
      <c r="D226" s="28"/>
      <c r="E226" s="1">
        <f t="shared" si="34"/>
        <v>-11223.049914095915</v>
      </c>
      <c r="F226" s="1">
        <f t="shared" si="35"/>
        <v>-11223</v>
      </c>
      <c r="G226" s="1">
        <f t="shared" si="32"/>
        <v>-3.5603500000433996E-2</v>
      </c>
      <c r="I226" s="1">
        <f t="shared" si="33"/>
        <v>-3.5603500000433996E-2</v>
      </c>
      <c r="O226" s="1">
        <f t="shared" ca="1" si="36"/>
        <v>-1.9493152090164133E-2</v>
      </c>
      <c r="P226" s="1">
        <f t="shared" ca="1" si="37"/>
        <v>3.8066652487466518E-2</v>
      </c>
      <c r="Q226" s="81">
        <f t="shared" si="38"/>
        <v>34200.921999999999</v>
      </c>
      <c r="R226" s="1">
        <f t="shared" si="39"/>
        <v>-3.5603500000433996E-2</v>
      </c>
    </row>
    <row r="227" spans="1:18" x14ac:dyDescent="0.2">
      <c r="A227" s="1" t="s">
        <v>119</v>
      </c>
      <c r="C227" s="28">
        <v>49219.43</v>
      </c>
      <c r="D227" s="28"/>
      <c r="E227" s="1">
        <f t="shared" si="34"/>
        <v>-11223.038698547798</v>
      </c>
      <c r="F227" s="1">
        <f t="shared" si="35"/>
        <v>-11223</v>
      </c>
      <c r="G227" s="1">
        <f t="shared" si="32"/>
        <v>-2.7603499998804182E-2</v>
      </c>
      <c r="I227" s="1">
        <f t="shared" si="33"/>
        <v>-2.7603499998804182E-2</v>
      </c>
      <c r="O227" s="1">
        <f t="shared" ca="1" si="36"/>
        <v>-1.9493152090164133E-2</v>
      </c>
      <c r="P227" s="1">
        <f t="shared" ca="1" si="37"/>
        <v>3.8066652487466518E-2</v>
      </c>
      <c r="Q227" s="81">
        <f t="shared" si="38"/>
        <v>34200.93</v>
      </c>
      <c r="R227" s="1">
        <f t="shared" si="39"/>
        <v>-2.7603499998804182E-2</v>
      </c>
    </row>
    <row r="228" spans="1:18" x14ac:dyDescent="0.2">
      <c r="A228" s="1" t="s">
        <v>119</v>
      </c>
      <c r="C228" s="28">
        <v>49219.432999999997</v>
      </c>
      <c r="D228" s="28"/>
      <c r="E228" s="1">
        <f t="shared" si="34"/>
        <v>-11223.034492717259</v>
      </c>
      <c r="F228" s="1">
        <f t="shared" si="35"/>
        <v>-11223</v>
      </c>
      <c r="G228" s="1">
        <f t="shared" si="32"/>
        <v>-2.460350000183098E-2</v>
      </c>
      <c r="I228" s="1">
        <f t="shared" si="33"/>
        <v>-2.460350000183098E-2</v>
      </c>
      <c r="O228" s="1">
        <f t="shared" ca="1" si="36"/>
        <v>-1.9493152090164133E-2</v>
      </c>
      <c r="P228" s="1">
        <f t="shared" ca="1" si="37"/>
        <v>3.8066652487466518E-2</v>
      </c>
      <c r="Q228" s="81">
        <f t="shared" si="38"/>
        <v>34200.932999999997</v>
      </c>
      <c r="R228" s="1">
        <f t="shared" si="39"/>
        <v>-2.460350000183098E-2</v>
      </c>
    </row>
    <row r="229" spans="1:18" x14ac:dyDescent="0.2">
      <c r="A229" s="1" t="s">
        <v>126</v>
      </c>
      <c r="C229" s="28">
        <v>49219.436000000002</v>
      </c>
      <c r="D229" s="28">
        <v>4.0000000000000001E-3</v>
      </c>
      <c r="E229" s="1">
        <f t="shared" si="34"/>
        <v>-11223.030286886711</v>
      </c>
      <c r="F229" s="1">
        <f t="shared" si="35"/>
        <v>-11223</v>
      </c>
      <c r="G229" s="1">
        <f t="shared" si="32"/>
        <v>-2.1603499997581821E-2</v>
      </c>
      <c r="I229" s="1">
        <f t="shared" si="33"/>
        <v>-2.1603499997581821E-2</v>
      </c>
      <c r="O229" s="1">
        <f t="shared" ca="1" si="36"/>
        <v>-1.9493152090164133E-2</v>
      </c>
      <c r="P229" s="1">
        <f t="shared" ca="1" si="37"/>
        <v>3.8066652487466518E-2</v>
      </c>
      <c r="Q229" s="81">
        <f t="shared" si="38"/>
        <v>34200.936000000002</v>
      </c>
      <c r="R229" s="1">
        <f t="shared" si="39"/>
        <v>-2.1603499997581821E-2</v>
      </c>
    </row>
    <row r="230" spans="1:18" x14ac:dyDescent="0.2">
      <c r="A230" s="1" t="s">
        <v>119</v>
      </c>
      <c r="C230" s="28">
        <v>49219.438000000002</v>
      </c>
      <c r="D230" s="28"/>
      <c r="E230" s="1">
        <f t="shared" si="34"/>
        <v>-11223.027482999682</v>
      </c>
      <c r="F230" s="1">
        <f t="shared" si="35"/>
        <v>-11223</v>
      </c>
      <c r="G230" s="1">
        <f t="shared" si="32"/>
        <v>-1.9603499997174367E-2</v>
      </c>
      <c r="I230" s="1">
        <f t="shared" si="33"/>
        <v>-1.9603499997174367E-2</v>
      </c>
      <c r="O230" s="1">
        <f t="shared" ca="1" si="36"/>
        <v>-1.9493152090164133E-2</v>
      </c>
      <c r="P230" s="1">
        <f t="shared" ca="1" si="37"/>
        <v>3.8066652487466518E-2</v>
      </c>
      <c r="Q230" s="81">
        <f t="shared" si="38"/>
        <v>34200.938000000002</v>
      </c>
      <c r="R230" s="1">
        <f t="shared" si="39"/>
        <v>-1.9603499997174367E-2</v>
      </c>
    </row>
    <row r="231" spans="1:18" x14ac:dyDescent="0.2">
      <c r="A231" s="1" t="s">
        <v>127</v>
      </c>
      <c r="C231" s="28">
        <v>49615.322999999997</v>
      </c>
      <c r="D231" s="28">
        <v>3.0000000000000001E-3</v>
      </c>
      <c r="E231" s="1">
        <f t="shared" si="34"/>
        <v>-10668.019074843462</v>
      </c>
      <c r="F231" s="1">
        <f t="shared" si="35"/>
        <v>-10668</v>
      </c>
      <c r="G231" s="1">
        <f t="shared" si="32"/>
        <v>-1.3606000007712282E-2</v>
      </c>
      <c r="I231" s="1">
        <f t="shared" si="33"/>
        <v>-1.3606000007712282E-2</v>
      </c>
      <c r="O231" s="1">
        <f t="shared" ca="1" si="36"/>
        <v>-1.8277045666439163E-2</v>
      </c>
      <c r="P231" s="1">
        <f t="shared" ca="1" si="37"/>
        <v>3.6292249568434881E-2</v>
      </c>
      <c r="Q231" s="81">
        <f t="shared" si="38"/>
        <v>34596.822999999997</v>
      </c>
      <c r="R231" s="1">
        <f t="shared" si="39"/>
        <v>-1.3606000007712282E-2</v>
      </c>
    </row>
    <row r="232" spans="1:18" x14ac:dyDescent="0.2">
      <c r="A232" s="1" t="s">
        <v>128</v>
      </c>
      <c r="C232" s="28">
        <v>49918.476000000002</v>
      </c>
      <c r="D232" s="28">
        <v>4.0000000000000001E-3</v>
      </c>
      <c r="E232" s="1">
        <f t="shared" si="34"/>
        <v>-10243.015692654726</v>
      </c>
      <c r="F232" s="1">
        <f t="shared" si="35"/>
        <v>-10243</v>
      </c>
      <c r="G232" s="1">
        <f t="shared" si="32"/>
        <v>-1.1193499994988088E-2</v>
      </c>
      <c r="I232" s="1">
        <f t="shared" si="33"/>
        <v>-1.1193499994988088E-2</v>
      </c>
      <c r="O232" s="1">
        <f t="shared" ca="1" si="36"/>
        <v>-1.7345792999622744E-2</v>
      </c>
      <c r="P232" s="1">
        <f t="shared" ca="1" si="37"/>
        <v>3.4933472558365604E-2</v>
      </c>
      <c r="Q232" s="81">
        <f t="shared" si="38"/>
        <v>34899.976000000002</v>
      </c>
      <c r="R232" s="1">
        <f t="shared" si="39"/>
        <v>-1.1193499994988088E-2</v>
      </c>
    </row>
    <row r="233" spans="1:18" x14ac:dyDescent="0.2">
      <c r="A233" s="25" t="s">
        <v>129</v>
      </c>
      <c r="B233" s="26" t="s">
        <v>47</v>
      </c>
      <c r="C233" s="27">
        <v>49923.461199999998</v>
      </c>
      <c r="D233" s="28"/>
      <c r="E233" s="1">
        <f t="shared" si="34"/>
        <v>-10236.026723847273</v>
      </c>
      <c r="F233" s="1">
        <f t="shared" si="35"/>
        <v>-10236</v>
      </c>
      <c r="G233" s="1">
        <f t="shared" si="32"/>
        <v>-1.9061999999394175E-2</v>
      </c>
      <c r="I233" s="1">
        <f t="shared" si="33"/>
        <v>-1.9061999999394175E-2</v>
      </c>
      <c r="O233" s="1">
        <f t="shared" ca="1" si="36"/>
        <v>-1.7330454720404592E-2</v>
      </c>
      <c r="P233" s="1">
        <f t="shared" ca="1" si="37"/>
        <v>3.4911092701729166E-2</v>
      </c>
      <c r="Q233" s="81">
        <f t="shared" si="38"/>
        <v>34904.961199999998</v>
      </c>
      <c r="R233" s="1">
        <f t="shared" si="39"/>
        <v>-1.9061999999394175E-2</v>
      </c>
    </row>
    <row r="234" spans="1:18" x14ac:dyDescent="0.2">
      <c r="A234" s="25" t="s">
        <v>129</v>
      </c>
      <c r="B234" s="26" t="s">
        <v>47</v>
      </c>
      <c r="C234" s="27">
        <v>49928.455099999999</v>
      </c>
      <c r="D234" s="28"/>
      <c r="E234" s="1">
        <f t="shared" si="34"/>
        <v>-10229.025558131239</v>
      </c>
      <c r="F234" s="1">
        <f t="shared" si="35"/>
        <v>-10229</v>
      </c>
      <c r="G234" s="1">
        <f t="shared" si="32"/>
        <v>-1.8230500005302019E-2</v>
      </c>
      <c r="I234" s="1">
        <f t="shared" si="33"/>
        <v>-1.8230500005302019E-2</v>
      </c>
      <c r="O234" s="1">
        <f t="shared" ca="1" si="36"/>
        <v>-1.7315116441186437E-2</v>
      </c>
      <c r="P234" s="1">
        <f t="shared" ca="1" si="37"/>
        <v>3.4888712845092734E-2</v>
      </c>
      <c r="Q234" s="81">
        <f t="shared" si="38"/>
        <v>34909.955099999999</v>
      </c>
      <c r="R234" s="1">
        <f t="shared" si="39"/>
        <v>-1.8230500005302019E-2</v>
      </c>
    </row>
    <row r="235" spans="1:18" x14ac:dyDescent="0.2">
      <c r="A235" s="25" t="s">
        <v>129</v>
      </c>
      <c r="B235" s="26" t="s">
        <v>47</v>
      </c>
      <c r="C235" s="27">
        <v>49928.455800000003</v>
      </c>
      <c r="D235" s="28"/>
      <c r="E235" s="1">
        <f t="shared" si="34"/>
        <v>-10229.024576770775</v>
      </c>
      <c r="F235" s="1">
        <f t="shared" si="35"/>
        <v>-10229</v>
      </c>
      <c r="G235" s="1">
        <f t="shared" si="32"/>
        <v>-1.7530500001157634E-2</v>
      </c>
      <c r="I235" s="1">
        <f t="shared" si="33"/>
        <v>-1.7530500001157634E-2</v>
      </c>
      <c r="O235" s="1">
        <f t="shared" ca="1" si="36"/>
        <v>-1.7315116441186437E-2</v>
      </c>
      <c r="P235" s="1">
        <f t="shared" ca="1" si="37"/>
        <v>3.4888712845092734E-2</v>
      </c>
      <c r="Q235" s="81">
        <f t="shared" si="38"/>
        <v>34909.955800000003</v>
      </c>
      <c r="R235" s="1">
        <f t="shared" si="39"/>
        <v>-1.7530500001157634E-2</v>
      </c>
    </row>
    <row r="236" spans="1:18" x14ac:dyDescent="0.2">
      <c r="A236" s="25" t="s">
        <v>129</v>
      </c>
      <c r="B236" s="26" t="s">
        <v>47</v>
      </c>
      <c r="C236" s="27">
        <v>49928.462099999997</v>
      </c>
      <c r="D236" s="28"/>
      <c r="E236" s="1">
        <f t="shared" si="34"/>
        <v>-10229.015744526643</v>
      </c>
      <c r="F236" s="1">
        <f t="shared" si="35"/>
        <v>-10229</v>
      </c>
      <c r="G236" s="1">
        <f t="shared" si="32"/>
        <v>-1.1230500007513911E-2</v>
      </c>
      <c r="I236" s="1">
        <f t="shared" si="33"/>
        <v>-1.1230500007513911E-2</v>
      </c>
      <c r="O236" s="1">
        <f t="shared" ca="1" si="36"/>
        <v>-1.7315116441186437E-2</v>
      </c>
      <c r="P236" s="1">
        <f t="shared" ca="1" si="37"/>
        <v>3.4888712845092734E-2</v>
      </c>
      <c r="Q236" s="81">
        <f t="shared" si="38"/>
        <v>34909.962099999997</v>
      </c>
      <c r="R236" s="1">
        <f t="shared" si="39"/>
        <v>-1.1230500007513911E-2</v>
      </c>
    </row>
    <row r="237" spans="1:18" x14ac:dyDescent="0.2">
      <c r="A237" s="25" t="s">
        <v>129</v>
      </c>
      <c r="B237" s="26" t="s">
        <v>47</v>
      </c>
      <c r="C237" s="27">
        <v>49928.462099999997</v>
      </c>
      <c r="D237" s="28"/>
      <c r="E237" s="1">
        <f t="shared" si="34"/>
        <v>-10229.015744526643</v>
      </c>
      <c r="F237" s="1">
        <f t="shared" si="35"/>
        <v>-10229</v>
      </c>
      <c r="G237" s="1">
        <f t="shared" si="32"/>
        <v>-1.1230500007513911E-2</v>
      </c>
      <c r="I237" s="1">
        <f t="shared" si="33"/>
        <v>-1.1230500007513911E-2</v>
      </c>
      <c r="O237" s="1">
        <f t="shared" ca="1" si="36"/>
        <v>-1.7315116441186437E-2</v>
      </c>
      <c r="P237" s="1">
        <f t="shared" ca="1" si="37"/>
        <v>3.4888712845092734E-2</v>
      </c>
      <c r="Q237" s="81">
        <f t="shared" si="38"/>
        <v>34909.962099999997</v>
      </c>
      <c r="R237" s="1">
        <f t="shared" si="39"/>
        <v>-1.1230500007513911E-2</v>
      </c>
    </row>
    <row r="238" spans="1:18" x14ac:dyDescent="0.2">
      <c r="A238" s="25" t="s">
        <v>129</v>
      </c>
      <c r="B238" s="26" t="s">
        <v>47</v>
      </c>
      <c r="C238" s="27">
        <v>49928.465600000003</v>
      </c>
      <c r="D238" s="28"/>
      <c r="E238" s="1">
        <f t="shared" si="34"/>
        <v>-10229.010837724334</v>
      </c>
      <c r="F238" s="1">
        <f t="shared" si="35"/>
        <v>-10229</v>
      </c>
      <c r="G238" s="1">
        <f t="shared" si="32"/>
        <v>-7.7305000013438985E-3</v>
      </c>
      <c r="I238" s="1">
        <f t="shared" si="33"/>
        <v>-7.7305000013438985E-3</v>
      </c>
      <c r="O238" s="1">
        <f t="shared" ca="1" si="36"/>
        <v>-1.7315116441186437E-2</v>
      </c>
      <c r="P238" s="1">
        <f t="shared" ca="1" si="37"/>
        <v>3.4888712845092734E-2</v>
      </c>
      <c r="Q238" s="81">
        <f t="shared" si="38"/>
        <v>34909.965600000003</v>
      </c>
      <c r="R238" s="1">
        <f t="shared" si="39"/>
        <v>-7.7305000013438985E-3</v>
      </c>
    </row>
    <row r="239" spans="1:18" x14ac:dyDescent="0.2">
      <c r="A239" s="25" t="s">
        <v>129</v>
      </c>
      <c r="B239" s="26" t="s">
        <v>47</v>
      </c>
      <c r="C239" s="27">
        <v>49928.473899999997</v>
      </c>
      <c r="D239" s="28"/>
      <c r="E239" s="1">
        <f t="shared" si="34"/>
        <v>-10228.999201593175</v>
      </c>
      <c r="F239" s="1">
        <f t="shared" si="35"/>
        <v>-10229</v>
      </c>
      <c r="G239" s="1">
        <f t="shared" si="32"/>
        <v>5.6949999270727858E-4</v>
      </c>
      <c r="I239" s="1">
        <f t="shared" si="33"/>
        <v>5.6949999270727858E-4</v>
      </c>
      <c r="O239" s="1">
        <f t="shared" ca="1" si="36"/>
        <v>-1.7315116441186437E-2</v>
      </c>
      <c r="P239" s="1">
        <f t="shared" ca="1" si="37"/>
        <v>3.4888712845092734E-2</v>
      </c>
      <c r="Q239" s="81">
        <f t="shared" si="38"/>
        <v>34909.973899999997</v>
      </c>
      <c r="R239" s="1">
        <f t="shared" si="39"/>
        <v>5.6949999270727858E-4</v>
      </c>
    </row>
    <row r="240" spans="1:18" x14ac:dyDescent="0.2">
      <c r="A240" s="25" t="s">
        <v>129</v>
      </c>
      <c r="B240" s="26" t="s">
        <v>47</v>
      </c>
      <c r="C240" s="27">
        <v>49933.4421</v>
      </c>
      <c r="D240" s="28"/>
      <c r="E240" s="1">
        <f t="shared" si="34"/>
        <v>-10222.034065825455</v>
      </c>
      <c r="F240" s="1">
        <f t="shared" si="35"/>
        <v>-10222</v>
      </c>
      <c r="G240" s="1">
        <f t="shared" si="32"/>
        <v>-2.4299000004248228E-2</v>
      </c>
      <c r="I240" s="1">
        <f t="shared" si="33"/>
        <v>-2.4299000004248228E-2</v>
      </c>
      <c r="O240" s="1">
        <f t="shared" ca="1" si="36"/>
        <v>-1.7299778161968284E-2</v>
      </c>
      <c r="P240" s="1">
        <f t="shared" ca="1" si="37"/>
        <v>3.4866332988456296E-2</v>
      </c>
      <c r="Q240" s="81">
        <f t="shared" si="38"/>
        <v>34914.9421</v>
      </c>
      <c r="R240" s="1">
        <f t="shared" si="39"/>
        <v>-2.4299000004248228E-2</v>
      </c>
    </row>
    <row r="241" spans="1:18" x14ac:dyDescent="0.2">
      <c r="A241" s="25" t="s">
        <v>129</v>
      </c>
      <c r="B241" s="26" t="s">
        <v>47</v>
      </c>
      <c r="C241" s="27">
        <v>49933.446199999998</v>
      </c>
      <c r="D241" s="28"/>
      <c r="E241" s="1">
        <f t="shared" si="34"/>
        <v>-10222.02831785705</v>
      </c>
      <c r="F241" s="1">
        <f t="shared" si="35"/>
        <v>-10222</v>
      </c>
      <c r="G241" s="1">
        <f t="shared" si="32"/>
        <v>-2.0199000005959533E-2</v>
      </c>
      <c r="I241" s="1">
        <f t="shared" si="33"/>
        <v>-2.0199000005959533E-2</v>
      </c>
      <c r="O241" s="1">
        <f t="shared" ca="1" si="36"/>
        <v>-1.7299778161968284E-2</v>
      </c>
      <c r="P241" s="1">
        <f t="shared" ca="1" si="37"/>
        <v>3.4866332988456296E-2</v>
      </c>
      <c r="Q241" s="81">
        <f t="shared" si="38"/>
        <v>34914.946199999998</v>
      </c>
      <c r="R241" s="1">
        <f t="shared" si="39"/>
        <v>-2.0199000005959533E-2</v>
      </c>
    </row>
    <row r="242" spans="1:18" x14ac:dyDescent="0.2">
      <c r="A242" s="25" t="s">
        <v>129</v>
      </c>
      <c r="B242" s="26" t="s">
        <v>47</v>
      </c>
      <c r="C242" s="27">
        <v>49933.458700000003</v>
      </c>
      <c r="D242" s="28"/>
      <c r="E242" s="1">
        <f t="shared" si="34"/>
        <v>-10222.010793563115</v>
      </c>
      <c r="F242" s="1">
        <f t="shared" si="35"/>
        <v>-10222</v>
      </c>
      <c r="G242" s="1">
        <f t="shared" si="32"/>
        <v>-7.6990000015939586E-3</v>
      </c>
      <c r="I242" s="1">
        <f t="shared" si="33"/>
        <v>-7.6990000015939586E-3</v>
      </c>
      <c r="O242" s="1">
        <f t="shared" ca="1" si="36"/>
        <v>-1.7299778161968284E-2</v>
      </c>
      <c r="P242" s="1">
        <f t="shared" ca="1" si="37"/>
        <v>3.4866332988456296E-2</v>
      </c>
      <c r="Q242" s="81">
        <f t="shared" si="38"/>
        <v>34914.958700000003</v>
      </c>
      <c r="R242" s="1">
        <f t="shared" si="39"/>
        <v>-7.6990000015939586E-3</v>
      </c>
    </row>
    <row r="243" spans="1:18" x14ac:dyDescent="0.2">
      <c r="A243" s="1" t="s">
        <v>128</v>
      </c>
      <c r="C243" s="28">
        <v>49948.434999999998</v>
      </c>
      <c r="D243" s="28">
        <v>4.0000000000000001E-3</v>
      </c>
      <c r="E243" s="1">
        <f t="shared" si="34"/>
        <v>-10201.014866910002</v>
      </c>
      <c r="F243" s="1">
        <f t="shared" si="35"/>
        <v>-10201</v>
      </c>
      <c r="G243" s="1">
        <f t="shared" si="32"/>
        <v>-1.0604500006593298E-2</v>
      </c>
      <c r="I243" s="1">
        <f t="shared" si="33"/>
        <v>-1.0604500006593298E-2</v>
      </c>
      <c r="O243" s="1">
        <f t="shared" ca="1" si="36"/>
        <v>-1.7253763324313828E-2</v>
      </c>
      <c r="P243" s="1">
        <f t="shared" ca="1" si="37"/>
        <v>3.4799193418546995E-2</v>
      </c>
      <c r="Q243" s="81">
        <f t="shared" si="38"/>
        <v>34929.934999999998</v>
      </c>
      <c r="R243" s="1">
        <f t="shared" si="39"/>
        <v>-1.0604500006593298E-2</v>
      </c>
    </row>
    <row r="244" spans="1:18" x14ac:dyDescent="0.2">
      <c r="A244" s="1" t="s">
        <v>130</v>
      </c>
      <c r="C244" s="28">
        <v>50003.353999999999</v>
      </c>
      <c r="D244" s="28"/>
      <c r="E244" s="1">
        <f t="shared" si="34"/>
        <v>-10124.021531048495</v>
      </c>
      <c r="F244" s="1">
        <f t="shared" si="35"/>
        <v>-10124</v>
      </c>
      <c r="G244" s="1">
        <f t="shared" ref="G244:G275" si="40">+C244-(C$7+F244*C$8)</f>
        <v>-1.5358000004198402E-2</v>
      </c>
      <c r="J244" s="1">
        <f>G244</f>
        <v>-1.5358000004198402E-2</v>
      </c>
      <c r="O244" s="1">
        <f t="shared" ca="1" si="36"/>
        <v>-1.7085042252914146E-2</v>
      </c>
      <c r="P244" s="1">
        <f t="shared" ca="1" si="37"/>
        <v>3.4553014995546208E-2</v>
      </c>
      <c r="Q244" s="81">
        <f t="shared" si="38"/>
        <v>34984.853999999999</v>
      </c>
      <c r="R244" s="1">
        <f t="shared" si="39"/>
        <v>-1.5358000004198402E-2</v>
      </c>
    </row>
    <row r="245" spans="1:18" x14ac:dyDescent="0.2">
      <c r="A245" s="31" t="s">
        <v>128</v>
      </c>
      <c r="B245" s="31"/>
      <c r="C245" s="30">
        <v>50008.347000000002</v>
      </c>
      <c r="D245" s="30">
        <v>5.0000000000000001E-3</v>
      </c>
      <c r="E245" s="1">
        <f t="shared" si="34"/>
        <v>-10117.021627081624</v>
      </c>
      <c r="F245" s="1">
        <f t="shared" si="35"/>
        <v>-10117</v>
      </c>
      <c r="G245" s="1">
        <f t="shared" si="40"/>
        <v>-1.542650000192225E-2</v>
      </c>
      <c r="I245" s="1">
        <f t="shared" ref="I245:I250" si="41">G245</f>
        <v>-1.542650000192225E-2</v>
      </c>
      <c r="O245" s="1">
        <f t="shared" ca="1" si="36"/>
        <v>-1.7069703973695994E-2</v>
      </c>
      <c r="P245" s="1">
        <f t="shared" ca="1" si="37"/>
        <v>3.453063513890977E-2</v>
      </c>
      <c r="Q245" s="81">
        <f t="shared" si="38"/>
        <v>34989.847000000002</v>
      </c>
      <c r="R245" s="1">
        <f t="shared" si="39"/>
        <v>-1.542650000192225E-2</v>
      </c>
    </row>
    <row r="246" spans="1:18" x14ac:dyDescent="0.2">
      <c r="A246" s="31" t="s">
        <v>131</v>
      </c>
      <c r="B246" s="31"/>
      <c r="C246" s="30">
        <v>50033.311999999998</v>
      </c>
      <c r="D246" s="30">
        <v>5.0000000000000001E-3</v>
      </c>
      <c r="E246" s="1">
        <f t="shared" si="34"/>
        <v>-10082.022107247281</v>
      </c>
      <c r="F246" s="1">
        <f t="shared" si="35"/>
        <v>-10082</v>
      </c>
      <c r="G246" s="1">
        <f t="shared" si="40"/>
        <v>-1.5769000005093403E-2</v>
      </c>
      <c r="I246" s="1">
        <f t="shared" si="41"/>
        <v>-1.5769000005093403E-2</v>
      </c>
      <c r="O246" s="1">
        <f t="shared" ca="1" si="36"/>
        <v>-1.6993012577605229E-2</v>
      </c>
      <c r="P246" s="1">
        <f t="shared" ca="1" si="37"/>
        <v>3.4418735855727599E-2</v>
      </c>
      <c r="Q246" s="81">
        <f t="shared" si="38"/>
        <v>35014.811999999998</v>
      </c>
      <c r="R246" s="1">
        <f t="shared" si="39"/>
        <v>-1.5769000005093403E-2</v>
      </c>
    </row>
    <row r="247" spans="1:18" x14ac:dyDescent="0.2">
      <c r="A247" s="31" t="s">
        <v>132</v>
      </c>
      <c r="B247" s="31"/>
      <c r="C247" s="30">
        <v>50281.535000000003</v>
      </c>
      <c r="D247" s="30">
        <v>7.0000000000000001E-3</v>
      </c>
      <c r="E247" s="1">
        <f t="shared" si="34"/>
        <v>-9734.0274822987085</v>
      </c>
      <c r="F247" s="1">
        <f t="shared" si="35"/>
        <v>-9734</v>
      </c>
      <c r="G247" s="1">
        <f t="shared" si="40"/>
        <v>-1.9603000000643078E-2</v>
      </c>
      <c r="I247" s="1">
        <f t="shared" si="41"/>
        <v>-1.9603000000643078E-2</v>
      </c>
      <c r="O247" s="1">
        <f t="shared" ca="1" si="36"/>
        <v>-1.6230480982188489E-2</v>
      </c>
      <c r="P247" s="1">
        <f t="shared" ca="1" si="37"/>
        <v>3.3306137268659108E-2</v>
      </c>
      <c r="Q247" s="81">
        <f t="shared" si="38"/>
        <v>35263.035000000003</v>
      </c>
      <c r="R247" s="1">
        <f t="shared" si="39"/>
        <v>-1.9603000000643078E-2</v>
      </c>
    </row>
    <row r="248" spans="1:18" x14ac:dyDescent="0.2">
      <c r="A248" s="31" t="s">
        <v>133</v>
      </c>
      <c r="B248" s="31"/>
      <c r="C248" s="30">
        <v>50299.383999999998</v>
      </c>
      <c r="D248" s="30">
        <v>5.0000000000000001E-3</v>
      </c>
      <c r="E248" s="1">
        <f t="shared" si="34"/>
        <v>-9709.004192512084</v>
      </c>
      <c r="F248" s="1">
        <f t="shared" si="35"/>
        <v>-9709</v>
      </c>
      <c r="G248" s="1">
        <f t="shared" si="40"/>
        <v>-2.9905000046710484E-3</v>
      </c>
      <c r="I248" s="1">
        <f t="shared" si="41"/>
        <v>-2.9905000046710484E-3</v>
      </c>
      <c r="O248" s="1">
        <f t="shared" ca="1" si="36"/>
        <v>-1.6175701413552231E-2</v>
      </c>
      <c r="P248" s="1">
        <f t="shared" ca="1" si="37"/>
        <v>3.3226209209243268E-2</v>
      </c>
      <c r="Q248" s="81">
        <f t="shared" si="38"/>
        <v>35280.883999999998</v>
      </c>
      <c r="R248" s="1">
        <f t="shared" si="39"/>
        <v>-2.9905000046710484E-3</v>
      </c>
    </row>
    <row r="249" spans="1:18" x14ac:dyDescent="0.2">
      <c r="A249" s="31" t="s">
        <v>133</v>
      </c>
      <c r="B249" s="31"/>
      <c r="C249" s="30">
        <v>50344.324000000001</v>
      </c>
      <c r="D249" s="30">
        <v>4.0000000000000001E-3</v>
      </c>
      <c r="E249" s="1">
        <f t="shared" si="34"/>
        <v>-9646.0008509797135</v>
      </c>
      <c r="F249" s="1">
        <f t="shared" si="35"/>
        <v>-9646</v>
      </c>
      <c r="G249" s="1">
        <f t="shared" si="40"/>
        <v>-6.0700000176439062E-4</v>
      </c>
      <c r="I249" s="1">
        <f t="shared" si="41"/>
        <v>-6.0700000176439062E-4</v>
      </c>
      <c r="O249" s="1">
        <f t="shared" ca="1" si="36"/>
        <v>-1.6037656900588854E-2</v>
      </c>
      <c r="P249" s="1">
        <f t="shared" ca="1" si="37"/>
        <v>3.3024790499515351E-2</v>
      </c>
      <c r="Q249" s="81">
        <f t="shared" si="38"/>
        <v>35325.824000000001</v>
      </c>
      <c r="R249" s="1">
        <f t="shared" si="39"/>
        <v>-6.0700000176439062E-4</v>
      </c>
    </row>
    <row r="250" spans="1:18" x14ac:dyDescent="0.2">
      <c r="A250" s="31" t="s">
        <v>134</v>
      </c>
      <c r="B250" s="31"/>
      <c r="C250" s="30">
        <v>50587.544000000002</v>
      </c>
      <c r="D250" s="30">
        <v>3.0000000000000001E-3</v>
      </c>
      <c r="E250" s="1">
        <f t="shared" si="34"/>
        <v>-9305.0201494331595</v>
      </c>
      <c r="F250" s="1">
        <f t="shared" si="35"/>
        <v>-9305</v>
      </c>
      <c r="G250" s="1">
        <f t="shared" si="40"/>
        <v>-1.4372500001627486E-2</v>
      </c>
      <c r="I250" s="1">
        <f t="shared" si="41"/>
        <v>-1.4372500001627486E-2</v>
      </c>
      <c r="O250" s="1">
        <f t="shared" ca="1" si="36"/>
        <v>-1.5290463584390269E-2</v>
      </c>
      <c r="P250" s="1">
        <f t="shared" ca="1" si="37"/>
        <v>3.1934571769083292E-2</v>
      </c>
      <c r="Q250" s="81">
        <f t="shared" si="38"/>
        <v>35569.044000000002</v>
      </c>
      <c r="R250" s="1">
        <f t="shared" si="39"/>
        <v>-1.4372500001627486E-2</v>
      </c>
    </row>
    <row r="251" spans="1:18" x14ac:dyDescent="0.2">
      <c r="A251" s="25" t="s">
        <v>129</v>
      </c>
      <c r="B251" s="26" t="s">
        <v>47</v>
      </c>
      <c r="C251" s="27">
        <v>50667.453200000004</v>
      </c>
      <c r="D251" s="28"/>
      <c r="E251" s="1">
        <f t="shared" si="34"/>
        <v>-9192.9919647607439</v>
      </c>
      <c r="F251" s="1">
        <f t="shared" si="35"/>
        <v>-9193</v>
      </c>
      <c r="G251" s="1">
        <f t="shared" si="40"/>
        <v>5.7315000012749806E-3</v>
      </c>
      <c r="J251" s="1">
        <f>G251</f>
        <v>5.7315000012749806E-3</v>
      </c>
      <c r="O251" s="1">
        <f t="shared" ca="1" si="36"/>
        <v>-1.5045051116899823E-2</v>
      </c>
      <c r="P251" s="1">
        <f t="shared" ca="1" si="37"/>
        <v>3.1576494062900334E-2</v>
      </c>
      <c r="Q251" s="81">
        <f t="shared" si="38"/>
        <v>35648.953200000004</v>
      </c>
      <c r="R251" s="1">
        <f t="shared" si="39"/>
        <v>5.7315000012749806E-3</v>
      </c>
    </row>
    <row r="252" spans="1:18" x14ac:dyDescent="0.2">
      <c r="A252" s="34" t="s">
        <v>135</v>
      </c>
      <c r="B252" s="35" t="s">
        <v>47</v>
      </c>
      <c r="C252" s="34">
        <v>50702.383999999998</v>
      </c>
      <c r="D252" s="34">
        <v>2.9999999999999997E-4</v>
      </c>
      <c r="E252" s="1">
        <f t="shared" si="34"/>
        <v>-9144.0209562516557</v>
      </c>
      <c r="F252" s="1">
        <f t="shared" si="35"/>
        <v>-9144</v>
      </c>
      <c r="G252" s="1">
        <f t="shared" si="40"/>
        <v>-1.4948000003641937E-2</v>
      </c>
      <c r="J252" s="1">
        <f>G252</f>
        <v>-1.4948000003641937E-2</v>
      </c>
      <c r="O252" s="1">
        <f t="shared" ca="1" si="36"/>
        <v>-1.4937683162372754E-2</v>
      </c>
      <c r="P252" s="1">
        <f t="shared" ca="1" si="37"/>
        <v>3.1419835066445287E-2</v>
      </c>
      <c r="Q252" s="81">
        <f t="shared" si="38"/>
        <v>35683.883999999998</v>
      </c>
      <c r="R252" s="1">
        <f t="shared" si="39"/>
        <v>-1.4948000003641937E-2</v>
      </c>
    </row>
    <row r="253" spans="1:18" x14ac:dyDescent="0.2">
      <c r="A253" s="31" t="s">
        <v>136</v>
      </c>
      <c r="B253" s="31"/>
      <c r="C253" s="30">
        <v>50702.392999999996</v>
      </c>
      <c r="D253" s="30"/>
      <c r="E253" s="1">
        <f t="shared" si="34"/>
        <v>-9144.0083387600298</v>
      </c>
      <c r="F253" s="1">
        <f t="shared" si="35"/>
        <v>-9144</v>
      </c>
      <c r="G253" s="1">
        <f t="shared" si="40"/>
        <v>-5.9480000054463744E-3</v>
      </c>
      <c r="H253" s="1">
        <f>G253</f>
        <v>-5.9480000054463744E-3</v>
      </c>
      <c r="O253" s="1">
        <f t="shared" ca="1" si="36"/>
        <v>-1.4937683162372754E-2</v>
      </c>
      <c r="P253" s="1">
        <f t="shared" ca="1" si="37"/>
        <v>3.1419835066445287E-2</v>
      </c>
      <c r="Q253" s="81">
        <f t="shared" si="38"/>
        <v>35683.892999999996</v>
      </c>
      <c r="R253" s="1">
        <f t="shared" si="39"/>
        <v>-5.9480000054463744E-3</v>
      </c>
    </row>
    <row r="254" spans="1:18" x14ac:dyDescent="0.2">
      <c r="A254" s="31" t="s">
        <v>137</v>
      </c>
      <c r="B254" s="31"/>
      <c r="C254" s="30">
        <v>50727.351999999999</v>
      </c>
      <c r="D254" s="30">
        <v>3.0000000000000001E-3</v>
      </c>
      <c r="E254" s="1">
        <f t="shared" si="34"/>
        <v>-9109.0172305867654</v>
      </c>
      <c r="F254" s="1">
        <f t="shared" si="35"/>
        <v>-9109</v>
      </c>
      <c r="G254" s="1">
        <f t="shared" si="40"/>
        <v>-1.2290500002563931E-2</v>
      </c>
      <c r="I254" s="1">
        <f>G254</f>
        <v>-1.2290500002563931E-2</v>
      </c>
      <c r="O254" s="1">
        <f t="shared" ca="1" si="36"/>
        <v>-1.486099176628199E-2</v>
      </c>
      <c r="P254" s="1">
        <f t="shared" ca="1" si="37"/>
        <v>3.1307935783263109E-2</v>
      </c>
      <c r="Q254" s="81">
        <f t="shared" si="38"/>
        <v>35708.851999999999</v>
      </c>
      <c r="R254" s="1">
        <f t="shared" si="39"/>
        <v>-1.2290500002563931E-2</v>
      </c>
    </row>
    <row r="255" spans="1:18" x14ac:dyDescent="0.2">
      <c r="A255" s="31" t="s">
        <v>137</v>
      </c>
      <c r="B255" s="31"/>
      <c r="C255" s="30">
        <v>50807.24</v>
      </c>
      <c r="D255" s="30">
        <v>5.0000000000000001E-3</v>
      </c>
      <c r="E255" s="1">
        <f t="shared" si="34"/>
        <v>-8997.0187671168587</v>
      </c>
      <c r="F255" s="1">
        <f t="shared" si="35"/>
        <v>-8997</v>
      </c>
      <c r="G255" s="1">
        <f t="shared" si="40"/>
        <v>-1.3386500002525281E-2</v>
      </c>
      <c r="I255" s="1">
        <f>G255</f>
        <v>-1.3386500002525281E-2</v>
      </c>
      <c r="O255" s="1">
        <f t="shared" ca="1" si="36"/>
        <v>-1.4615579298791547E-2</v>
      </c>
      <c r="P255" s="1">
        <f t="shared" ca="1" si="37"/>
        <v>3.0949858077080152E-2</v>
      </c>
      <c r="Q255" s="81">
        <f t="shared" si="38"/>
        <v>35788.74</v>
      </c>
      <c r="R255" s="1">
        <f t="shared" si="39"/>
        <v>-1.3386500002525281E-2</v>
      </c>
    </row>
    <row r="256" spans="1:18" x14ac:dyDescent="0.2">
      <c r="A256" s="25" t="s">
        <v>138</v>
      </c>
      <c r="B256" s="26" t="s">
        <v>47</v>
      </c>
      <c r="C256" s="27">
        <v>51477.021000000001</v>
      </c>
      <c r="D256" s="28"/>
      <c r="E256" s="1">
        <f t="shared" si="34"/>
        <v>-8058.023638169595</v>
      </c>
      <c r="F256" s="1">
        <f t="shared" si="35"/>
        <v>-8058</v>
      </c>
      <c r="G256" s="1">
        <f t="shared" si="40"/>
        <v>-1.686100000370061E-2</v>
      </c>
      <c r="I256" s="1">
        <f>G256</f>
        <v>-1.686100000370061E-2</v>
      </c>
      <c r="O256" s="1">
        <f t="shared" ca="1" si="36"/>
        <v>-1.2558058700813623E-2</v>
      </c>
      <c r="P256" s="1">
        <f t="shared" ca="1" si="37"/>
        <v>2.7947760165421207E-2</v>
      </c>
      <c r="Q256" s="81">
        <f t="shared" si="38"/>
        <v>36458.521000000001</v>
      </c>
      <c r="R256" s="1">
        <f t="shared" si="39"/>
        <v>-1.686100000370061E-2</v>
      </c>
    </row>
    <row r="257" spans="1:18" x14ac:dyDescent="0.2">
      <c r="A257" s="31" t="s">
        <v>139</v>
      </c>
      <c r="B257" s="31"/>
      <c r="C257" s="30">
        <v>51486.294500000004</v>
      </c>
      <c r="D257" s="30">
        <v>4.0000000000000002E-4</v>
      </c>
      <c r="E257" s="1">
        <f t="shared" si="34"/>
        <v>-8045.0227149897873</v>
      </c>
      <c r="F257" s="1">
        <f t="shared" si="35"/>
        <v>-8045</v>
      </c>
      <c r="G257" s="1">
        <f t="shared" si="40"/>
        <v>-1.6202499995415565E-2</v>
      </c>
      <c r="J257" s="1">
        <f>G257</f>
        <v>-1.6202499995415565E-2</v>
      </c>
      <c r="O257" s="1">
        <f t="shared" ca="1" si="36"/>
        <v>-1.2529573325122768E-2</v>
      </c>
      <c r="P257" s="1">
        <f t="shared" ca="1" si="37"/>
        <v>2.790619757452497E-2</v>
      </c>
      <c r="Q257" s="81">
        <f t="shared" si="38"/>
        <v>36467.794500000004</v>
      </c>
      <c r="R257" s="1">
        <f t="shared" si="39"/>
        <v>-1.6202499995415565E-2</v>
      </c>
    </row>
    <row r="258" spans="1:18" x14ac:dyDescent="0.2">
      <c r="A258" s="1" t="s">
        <v>140</v>
      </c>
      <c r="B258" s="36" t="s">
        <v>47</v>
      </c>
      <c r="C258" s="28">
        <v>52105.435799999999</v>
      </c>
      <c r="D258" s="28" t="s">
        <v>36</v>
      </c>
      <c r="E258" s="1">
        <f t="shared" si="34"/>
        <v>-7177.0215850233208</v>
      </c>
      <c r="F258" s="1">
        <f t="shared" si="35"/>
        <v>-7177</v>
      </c>
      <c r="G258" s="1">
        <f t="shared" si="40"/>
        <v>-1.5396499999042135E-2</v>
      </c>
      <c r="I258" s="1">
        <f>G258</f>
        <v>-1.5396499999042135E-2</v>
      </c>
      <c r="O258" s="1">
        <f t="shared" ca="1" si="36"/>
        <v>-1.0627626702071818E-2</v>
      </c>
      <c r="P258" s="1">
        <f t="shared" ca="1" si="37"/>
        <v>2.513109535160702E-2</v>
      </c>
      <c r="Q258" s="81">
        <f t="shared" si="38"/>
        <v>37086.935799999999</v>
      </c>
      <c r="R258" s="1">
        <f t="shared" si="39"/>
        <v>-1.5396499999042135E-2</v>
      </c>
    </row>
    <row r="259" spans="1:18" x14ac:dyDescent="0.2">
      <c r="A259" s="1" t="s">
        <v>140</v>
      </c>
      <c r="B259" s="36" t="s">
        <v>47</v>
      </c>
      <c r="C259" s="28">
        <v>52105.442000000003</v>
      </c>
      <c r="D259" s="28" t="s">
        <v>36</v>
      </c>
      <c r="E259" s="1">
        <f t="shared" si="34"/>
        <v>-7177.0128929735274</v>
      </c>
      <c r="F259" s="1">
        <f t="shared" si="35"/>
        <v>-7177</v>
      </c>
      <c r="G259" s="1">
        <f t="shared" si="40"/>
        <v>-9.1964999955962412E-3</v>
      </c>
      <c r="I259" s="1">
        <f>G259</f>
        <v>-9.1964999955962412E-3</v>
      </c>
      <c r="O259" s="1">
        <f t="shared" ca="1" si="36"/>
        <v>-1.0627626702071818E-2</v>
      </c>
      <c r="P259" s="1">
        <f t="shared" ca="1" si="37"/>
        <v>2.513109535160702E-2</v>
      </c>
      <c r="Q259" s="81">
        <f t="shared" si="38"/>
        <v>37086.942000000003</v>
      </c>
      <c r="R259" s="1">
        <f t="shared" si="39"/>
        <v>-9.1964999955962412E-3</v>
      </c>
    </row>
    <row r="260" spans="1:18" x14ac:dyDescent="0.2">
      <c r="A260" s="1" t="s">
        <v>140</v>
      </c>
      <c r="B260" s="36" t="s">
        <v>47</v>
      </c>
      <c r="C260" s="28">
        <v>52105.442000000003</v>
      </c>
      <c r="D260" s="28" t="s">
        <v>36</v>
      </c>
      <c r="E260" s="1">
        <f t="shared" si="34"/>
        <v>-7177.0128929735274</v>
      </c>
      <c r="F260" s="1">
        <f t="shared" si="35"/>
        <v>-7177</v>
      </c>
      <c r="G260" s="1">
        <f t="shared" si="40"/>
        <v>-9.1964999955962412E-3</v>
      </c>
      <c r="I260" s="1">
        <f>G260</f>
        <v>-9.1964999955962412E-3</v>
      </c>
      <c r="O260" s="1">
        <f t="shared" ca="1" si="36"/>
        <v>-1.0627626702071818E-2</v>
      </c>
      <c r="P260" s="1">
        <f t="shared" ca="1" si="37"/>
        <v>2.513109535160702E-2</v>
      </c>
      <c r="Q260" s="81">
        <f t="shared" si="38"/>
        <v>37086.942000000003</v>
      </c>
      <c r="R260" s="1">
        <f t="shared" si="39"/>
        <v>-9.1964999955962412E-3</v>
      </c>
    </row>
    <row r="261" spans="1:18" x14ac:dyDescent="0.2">
      <c r="A261" s="1" t="s">
        <v>140</v>
      </c>
      <c r="B261" s="36" t="s">
        <v>47</v>
      </c>
      <c r="C261" s="28">
        <v>52105.443399999996</v>
      </c>
      <c r="D261" s="28" t="s">
        <v>36</v>
      </c>
      <c r="E261" s="1">
        <f t="shared" si="34"/>
        <v>-7177.0109302526162</v>
      </c>
      <c r="F261" s="1">
        <f t="shared" si="35"/>
        <v>-7177</v>
      </c>
      <c r="G261" s="1">
        <f t="shared" si="40"/>
        <v>-7.7965000018593855E-3</v>
      </c>
      <c r="I261" s="1">
        <f>G261</f>
        <v>-7.7965000018593855E-3</v>
      </c>
      <c r="O261" s="1">
        <f t="shared" ca="1" si="36"/>
        <v>-1.0627626702071818E-2</v>
      </c>
      <c r="P261" s="1">
        <f t="shared" ca="1" si="37"/>
        <v>2.513109535160702E-2</v>
      </c>
      <c r="Q261" s="81">
        <f t="shared" si="38"/>
        <v>37086.943399999996</v>
      </c>
      <c r="R261" s="1">
        <f t="shared" si="39"/>
        <v>-7.7965000018593855E-3</v>
      </c>
    </row>
    <row r="262" spans="1:18" x14ac:dyDescent="0.2">
      <c r="A262" s="1" t="s">
        <v>140</v>
      </c>
      <c r="B262" s="36" t="s">
        <v>47</v>
      </c>
      <c r="C262" s="28">
        <v>52105.444799999997</v>
      </c>
      <c r="D262" s="28" t="s">
        <v>141</v>
      </c>
      <c r="E262" s="1">
        <f t="shared" si="34"/>
        <v>-7177.0089675316949</v>
      </c>
      <c r="F262" s="1">
        <f t="shared" si="35"/>
        <v>-7177</v>
      </c>
      <c r="G262" s="1">
        <f t="shared" si="40"/>
        <v>-6.3965000008465722E-3</v>
      </c>
      <c r="K262" s="1">
        <f>G262</f>
        <v>-6.3965000008465722E-3</v>
      </c>
      <c r="O262" s="1">
        <f t="shared" ca="1" si="36"/>
        <v>-1.0627626702071818E-2</v>
      </c>
      <c r="P262" s="1">
        <f t="shared" ca="1" si="37"/>
        <v>2.513109535160702E-2</v>
      </c>
      <c r="Q262" s="81">
        <f t="shared" si="38"/>
        <v>37086.944799999997</v>
      </c>
      <c r="R262" s="1">
        <f t="shared" si="39"/>
        <v>-6.3965000008465722E-3</v>
      </c>
    </row>
    <row r="263" spans="1:18" x14ac:dyDescent="0.2">
      <c r="A263" s="1" t="s">
        <v>140</v>
      </c>
      <c r="B263" s="36" t="s">
        <v>47</v>
      </c>
      <c r="C263" s="28">
        <v>52105.446199999998</v>
      </c>
      <c r="D263" s="28" t="s">
        <v>36</v>
      </c>
      <c r="E263" s="1">
        <f t="shared" si="34"/>
        <v>-7177.0070048107727</v>
      </c>
      <c r="F263" s="1">
        <f t="shared" si="35"/>
        <v>-7177</v>
      </c>
      <c r="G263" s="1">
        <f t="shared" si="40"/>
        <v>-4.9964999998337589E-3</v>
      </c>
      <c r="I263" s="1">
        <f>G263</f>
        <v>-4.9964999998337589E-3</v>
      </c>
      <c r="O263" s="1">
        <f t="shared" ca="1" si="36"/>
        <v>-1.0627626702071818E-2</v>
      </c>
      <c r="P263" s="1">
        <f t="shared" ca="1" si="37"/>
        <v>2.513109535160702E-2</v>
      </c>
      <c r="Q263" s="81">
        <f t="shared" si="38"/>
        <v>37086.946199999998</v>
      </c>
      <c r="R263" s="1">
        <f t="shared" si="39"/>
        <v>-4.9964999998337589E-3</v>
      </c>
    </row>
    <row r="264" spans="1:18" x14ac:dyDescent="0.2">
      <c r="A264" s="1" t="s">
        <v>140</v>
      </c>
      <c r="B264" s="36" t="s">
        <v>47</v>
      </c>
      <c r="C264" s="28">
        <v>52105.4476</v>
      </c>
      <c r="D264" s="28" t="s">
        <v>36</v>
      </c>
      <c r="E264" s="1">
        <f t="shared" si="34"/>
        <v>-7177.0050420898515</v>
      </c>
      <c r="F264" s="1">
        <f t="shared" si="35"/>
        <v>-7177</v>
      </c>
      <c r="G264" s="1">
        <f t="shared" si="40"/>
        <v>-3.5964999988209456E-3</v>
      </c>
      <c r="I264" s="1">
        <f>G264</f>
        <v>-3.5964999988209456E-3</v>
      </c>
      <c r="O264" s="1">
        <f t="shared" ca="1" si="36"/>
        <v>-1.0627626702071818E-2</v>
      </c>
      <c r="P264" s="1">
        <f t="shared" ca="1" si="37"/>
        <v>2.513109535160702E-2</v>
      </c>
      <c r="Q264" s="81">
        <f t="shared" si="38"/>
        <v>37086.9476</v>
      </c>
      <c r="R264" s="1">
        <f t="shared" si="39"/>
        <v>-3.5964999988209456E-3</v>
      </c>
    </row>
    <row r="265" spans="1:18" x14ac:dyDescent="0.2">
      <c r="A265" s="1" t="s">
        <v>140</v>
      </c>
      <c r="B265" s="36" t="s">
        <v>47</v>
      </c>
      <c r="C265" s="28">
        <v>52105.448299999996</v>
      </c>
      <c r="D265" s="28" t="s">
        <v>36</v>
      </c>
      <c r="E265" s="1">
        <f t="shared" si="34"/>
        <v>-7177.0040607293959</v>
      </c>
      <c r="F265" s="1">
        <f t="shared" si="35"/>
        <v>-7177</v>
      </c>
      <c r="G265" s="1">
        <f t="shared" si="40"/>
        <v>-2.8965000019525178E-3</v>
      </c>
      <c r="I265" s="1">
        <f>G265</f>
        <v>-2.8965000019525178E-3</v>
      </c>
      <c r="O265" s="1">
        <f t="shared" ca="1" si="36"/>
        <v>-1.0627626702071818E-2</v>
      </c>
      <c r="P265" s="1">
        <f t="shared" ca="1" si="37"/>
        <v>2.513109535160702E-2</v>
      </c>
      <c r="Q265" s="81">
        <f t="shared" si="38"/>
        <v>37086.948299999996</v>
      </c>
      <c r="R265" s="1">
        <f t="shared" si="39"/>
        <v>-2.8965000019525178E-3</v>
      </c>
    </row>
    <row r="266" spans="1:18" x14ac:dyDescent="0.2">
      <c r="A266" s="1" t="s">
        <v>140</v>
      </c>
      <c r="B266" s="36" t="s">
        <v>47</v>
      </c>
      <c r="C266" s="28">
        <v>52105.448299999996</v>
      </c>
      <c r="D266" s="28" t="s">
        <v>36</v>
      </c>
      <c r="E266" s="1">
        <f t="shared" si="34"/>
        <v>-7177.0040607293959</v>
      </c>
      <c r="F266" s="1">
        <f t="shared" si="35"/>
        <v>-7177</v>
      </c>
      <c r="G266" s="1">
        <f t="shared" si="40"/>
        <v>-2.8965000019525178E-3</v>
      </c>
      <c r="I266" s="1">
        <f>G266</f>
        <v>-2.8965000019525178E-3</v>
      </c>
      <c r="O266" s="1">
        <f t="shared" ca="1" si="36"/>
        <v>-1.0627626702071818E-2</v>
      </c>
      <c r="P266" s="1">
        <f t="shared" ca="1" si="37"/>
        <v>2.513109535160702E-2</v>
      </c>
      <c r="Q266" s="81">
        <f t="shared" si="38"/>
        <v>37086.948299999996</v>
      </c>
      <c r="R266" s="1">
        <f t="shared" si="39"/>
        <v>-2.8965000019525178E-3</v>
      </c>
    </row>
    <row r="267" spans="1:18" x14ac:dyDescent="0.2">
      <c r="A267" s="1" t="s">
        <v>140</v>
      </c>
      <c r="B267" s="36" t="s">
        <v>47</v>
      </c>
      <c r="C267" s="28">
        <v>52105.453099999999</v>
      </c>
      <c r="D267" s="28" t="s">
        <v>36</v>
      </c>
      <c r="E267" s="1">
        <f t="shared" si="34"/>
        <v>-7176.9973314005238</v>
      </c>
      <c r="F267" s="1">
        <f t="shared" si="35"/>
        <v>-7177</v>
      </c>
      <c r="G267" s="1">
        <f t="shared" si="40"/>
        <v>1.9035000004805624E-3</v>
      </c>
      <c r="I267" s="1">
        <f>G267</f>
        <v>1.9035000004805624E-3</v>
      </c>
      <c r="O267" s="1">
        <f t="shared" ca="1" si="36"/>
        <v>-1.0627626702071818E-2</v>
      </c>
      <c r="P267" s="1">
        <f t="shared" ca="1" si="37"/>
        <v>2.513109535160702E-2</v>
      </c>
      <c r="Q267" s="81">
        <f t="shared" si="38"/>
        <v>37086.953099999999</v>
      </c>
      <c r="R267" s="1">
        <f t="shared" si="39"/>
        <v>1.9035000004805624E-3</v>
      </c>
    </row>
    <row r="268" spans="1:18" x14ac:dyDescent="0.2">
      <c r="A268" s="31" t="s">
        <v>142</v>
      </c>
      <c r="B268" s="31" t="s">
        <v>47</v>
      </c>
      <c r="C268" s="34">
        <v>52145.3848</v>
      </c>
      <c r="D268" s="34">
        <v>8.9999999999999998E-4</v>
      </c>
      <c r="E268" s="1">
        <f t="shared" si="34"/>
        <v>-7121.0153435707944</v>
      </c>
      <c r="F268" s="1">
        <f t="shared" si="35"/>
        <v>-7121</v>
      </c>
      <c r="G268" s="1">
        <f t="shared" si="40"/>
        <v>-1.0944499998004176E-2</v>
      </c>
      <c r="K268" s="1">
        <f>G268</f>
        <v>-1.0944499998004176E-2</v>
      </c>
      <c r="O268" s="1">
        <f t="shared" ca="1" si="36"/>
        <v>-1.0504920468326597E-2</v>
      </c>
      <c r="P268" s="1">
        <f t="shared" ca="1" si="37"/>
        <v>2.4952056498515535E-2</v>
      </c>
      <c r="Q268" s="81">
        <f t="shared" si="38"/>
        <v>37126.8848</v>
      </c>
      <c r="R268" s="1">
        <f t="shared" si="39"/>
        <v>-1.0944499998004176E-2</v>
      </c>
    </row>
    <row r="269" spans="1:18" x14ac:dyDescent="0.2">
      <c r="A269" s="25" t="s">
        <v>143</v>
      </c>
      <c r="B269" s="26" t="s">
        <v>47</v>
      </c>
      <c r="C269" s="27">
        <v>52190.321000000004</v>
      </c>
      <c r="D269" s="28"/>
      <c r="E269" s="1">
        <f t="shared" si="34"/>
        <v>-7058.0173294237766</v>
      </c>
      <c r="F269" s="1">
        <f t="shared" si="35"/>
        <v>-7058</v>
      </c>
      <c r="G269" s="1">
        <f t="shared" si="40"/>
        <v>-1.2360999993688893E-2</v>
      </c>
      <c r="I269" s="1">
        <f>G269</f>
        <v>-1.2360999993688893E-2</v>
      </c>
      <c r="O269" s="1">
        <f t="shared" ca="1" si="36"/>
        <v>-1.0366875955363222E-2</v>
      </c>
      <c r="P269" s="1">
        <f t="shared" ca="1" si="37"/>
        <v>2.4750637788787617E-2</v>
      </c>
      <c r="Q269" s="81">
        <f t="shared" si="38"/>
        <v>37171.821000000004</v>
      </c>
      <c r="R269" s="1">
        <f t="shared" si="39"/>
        <v>-1.2360999993688893E-2</v>
      </c>
    </row>
    <row r="270" spans="1:18" x14ac:dyDescent="0.2">
      <c r="A270" s="37" t="s">
        <v>144</v>
      </c>
      <c r="B270" s="38" t="s">
        <v>47</v>
      </c>
      <c r="C270" s="39">
        <v>52437.835400000004</v>
      </c>
      <c r="D270" s="39">
        <v>1E-4</v>
      </c>
      <c r="E270" s="1">
        <f t="shared" si="34"/>
        <v>-6711.0161216494389</v>
      </c>
      <c r="F270" s="1">
        <f t="shared" si="35"/>
        <v>-6711</v>
      </c>
      <c r="G270" s="1">
        <f t="shared" si="40"/>
        <v>-1.1499499996716622E-2</v>
      </c>
      <c r="K270" s="1">
        <f>G270</f>
        <v>-1.1499499996716622E-2</v>
      </c>
      <c r="O270" s="1">
        <f t="shared" ca="1" si="36"/>
        <v>-9.6065355426919342E-3</v>
      </c>
      <c r="P270" s="1">
        <f t="shared" ca="1" si="37"/>
        <v>2.3641236324095767E-2</v>
      </c>
      <c r="Q270" s="81">
        <f t="shared" si="38"/>
        <v>37419.335400000004</v>
      </c>
      <c r="R270" s="1">
        <f t="shared" si="39"/>
        <v>-1.1499499996716622E-2</v>
      </c>
    </row>
    <row r="271" spans="1:18" x14ac:dyDescent="0.2">
      <c r="A271" s="25" t="s">
        <v>145</v>
      </c>
      <c r="B271" s="26" t="s">
        <v>47</v>
      </c>
      <c r="C271" s="27">
        <v>52517.012999999999</v>
      </c>
      <c r="D271" s="28"/>
      <c r="E271" s="1">
        <f t="shared" si="34"/>
        <v>-6600.0135988520915</v>
      </c>
      <c r="F271" s="1">
        <f t="shared" si="35"/>
        <v>-6600</v>
      </c>
      <c r="G271" s="1">
        <f t="shared" si="40"/>
        <v>-9.700000002339948E-3</v>
      </c>
      <c r="I271" s="1">
        <f>G271</f>
        <v>-9.700000002339948E-3</v>
      </c>
      <c r="O271" s="1">
        <f t="shared" ca="1" si="36"/>
        <v>-9.3633142579469392E-3</v>
      </c>
      <c r="P271" s="1">
        <f t="shared" ca="1" si="37"/>
        <v>2.3286355740289436E-2</v>
      </c>
      <c r="Q271" s="81">
        <f t="shared" si="38"/>
        <v>37498.512999999999</v>
      </c>
      <c r="R271" s="1">
        <f t="shared" si="39"/>
        <v>-9.700000002339948E-3</v>
      </c>
    </row>
    <row r="272" spans="1:18" x14ac:dyDescent="0.2">
      <c r="A272" s="31" t="s">
        <v>146</v>
      </c>
      <c r="B272" s="31" t="s">
        <v>47</v>
      </c>
      <c r="C272" s="30">
        <v>52551.247799999997</v>
      </c>
      <c r="D272" s="30">
        <v>5.0000000000000001E-4</v>
      </c>
      <c r="E272" s="1">
        <f t="shared" si="34"/>
        <v>-6552.0183430289462</v>
      </c>
      <c r="F272" s="1">
        <f t="shared" si="35"/>
        <v>-6552</v>
      </c>
      <c r="G272" s="1">
        <f t="shared" si="40"/>
        <v>-1.30840000056196E-2</v>
      </c>
      <c r="K272" s="1">
        <f>G272</f>
        <v>-1.30840000056196E-2</v>
      </c>
      <c r="O272" s="1">
        <f t="shared" ca="1" si="36"/>
        <v>-9.2581374861653212E-3</v>
      </c>
      <c r="P272" s="1">
        <f t="shared" ca="1" si="37"/>
        <v>2.3132893866211021E-2</v>
      </c>
      <c r="Q272" s="81">
        <f t="shared" si="38"/>
        <v>37532.747799999997</v>
      </c>
      <c r="R272" s="1">
        <f t="shared" si="39"/>
        <v>-1.30840000056196E-2</v>
      </c>
    </row>
    <row r="273" spans="1:21" x14ac:dyDescent="0.2">
      <c r="A273" s="31" t="s">
        <v>147</v>
      </c>
      <c r="B273" s="31" t="s">
        <v>47</v>
      </c>
      <c r="C273" s="30">
        <v>52906.471899999997</v>
      </c>
      <c r="D273" s="30">
        <v>2.9999999999999997E-4</v>
      </c>
      <c r="E273" s="1">
        <f t="shared" si="34"/>
        <v>-6054.0142199130714</v>
      </c>
      <c r="F273" s="1">
        <f t="shared" si="35"/>
        <v>-6054</v>
      </c>
      <c r="G273" s="1">
        <f t="shared" si="40"/>
        <v>-1.0143000006792136E-2</v>
      </c>
      <c r="K273" s="1">
        <f>G273</f>
        <v>-1.0143000006792136E-2</v>
      </c>
      <c r="O273" s="1">
        <f t="shared" ca="1" si="36"/>
        <v>-8.166928478931022E-3</v>
      </c>
      <c r="P273" s="1">
        <f t="shared" ca="1" si="37"/>
        <v>2.1540726922647496E-2</v>
      </c>
      <c r="Q273" s="81">
        <f t="shared" si="38"/>
        <v>37887.971899999997</v>
      </c>
      <c r="R273" s="1">
        <f t="shared" si="39"/>
        <v>-1.0143000006792136E-2</v>
      </c>
    </row>
    <row r="274" spans="1:21" x14ac:dyDescent="0.2">
      <c r="A274" s="1" t="s">
        <v>140</v>
      </c>
      <c r="B274" s="36" t="s">
        <v>47</v>
      </c>
      <c r="C274" s="28">
        <v>52964.24929</v>
      </c>
      <c r="D274" s="28">
        <v>1.5E-3</v>
      </c>
      <c r="E274" s="1">
        <f t="shared" si="34"/>
        <v>-5973.0135827297399</v>
      </c>
      <c r="F274" s="1">
        <f t="shared" si="35"/>
        <v>-5973</v>
      </c>
      <c r="G274" s="1">
        <f t="shared" si="40"/>
        <v>-9.6885000020847656E-3</v>
      </c>
      <c r="K274" s="1">
        <f>G274</f>
        <v>-9.6885000020847656E-3</v>
      </c>
      <c r="O274" s="1">
        <f t="shared" ca="1" si="36"/>
        <v>-7.9894426765495397E-3</v>
      </c>
      <c r="P274" s="1">
        <f t="shared" ca="1" si="37"/>
        <v>2.1281760010140177E-2</v>
      </c>
      <c r="Q274" s="81">
        <f t="shared" si="38"/>
        <v>37945.74929</v>
      </c>
      <c r="R274" s="1">
        <f t="shared" si="39"/>
        <v>-9.6885000020847656E-3</v>
      </c>
    </row>
    <row r="275" spans="1:21" x14ac:dyDescent="0.2">
      <c r="A275" s="25" t="s">
        <v>148</v>
      </c>
      <c r="B275" s="26" t="s">
        <v>47</v>
      </c>
      <c r="C275" s="27">
        <v>53228.1685</v>
      </c>
      <c r="D275" s="28"/>
      <c r="E275" s="1">
        <f t="shared" si="34"/>
        <v>-5603.0137579726797</v>
      </c>
      <c r="F275" s="1">
        <f t="shared" si="35"/>
        <v>-5603</v>
      </c>
      <c r="G275" s="1">
        <f t="shared" si="40"/>
        <v>-9.8135000007459894E-3</v>
      </c>
      <c r="I275" s="1">
        <f>G275</f>
        <v>-9.8135000007459894E-3</v>
      </c>
      <c r="O275" s="1">
        <f t="shared" ca="1" si="36"/>
        <v>-7.1787050607328914E-3</v>
      </c>
      <c r="P275" s="1">
        <f t="shared" ca="1" si="37"/>
        <v>2.0098824730785746E-2</v>
      </c>
      <c r="Q275" s="81">
        <f t="shared" si="38"/>
        <v>38209.6685</v>
      </c>
      <c r="R275" s="1">
        <f t="shared" si="39"/>
        <v>-9.8135000007459894E-3</v>
      </c>
    </row>
    <row r="276" spans="1:21" x14ac:dyDescent="0.2">
      <c r="A276" s="1" t="s">
        <v>140</v>
      </c>
      <c r="B276" s="36" t="s">
        <v>47</v>
      </c>
      <c r="C276" s="28">
        <v>53237.438099999999</v>
      </c>
      <c r="D276" s="28" t="s">
        <v>36</v>
      </c>
      <c r="E276" s="1">
        <f t="shared" si="34"/>
        <v>-5590.0183023725813</v>
      </c>
      <c r="F276" s="1">
        <f t="shared" si="35"/>
        <v>-5590</v>
      </c>
      <c r="G276" s="1">
        <f t="shared" ref="G276:G307" si="42">+C276-(C$7+F276*C$8)</f>
        <v>-1.3055000003078021E-2</v>
      </c>
      <c r="I276" s="1">
        <f>G276</f>
        <v>-1.3055000003078021E-2</v>
      </c>
      <c r="O276" s="1">
        <f t="shared" ca="1" si="36"/>
        <v>-7.1502196850420363E-3</v>
      </c>
      <c r="P276" s="1">
        <f t="shared" ca="1" si="37"/>
        <v>2.0057262139889509E-2</v>
      </c>
      <c r="Q276" s="81">
        <f t="shared" si="38"/>
        <v>38218.938099999999</v>
      </c>
      <c r="R276" s="1">
        <f t="shared" si="39"/>
        <v>-1.3055000003078021E-2</v>
      </c>
    </row>
    <row r="277" spans="1:21" x14ac:dyDescent="0.2">
      <c r="A277" s="1" t="s">
        <v>140</v>
      </c>
      <c r="B277" s="36" t="s">
        <v>47</v>
      </c>
      <c r="C277" s="28">
        <v>53237.43879</v>
      </c>
      <c r="D277" s="28" t="s">
        <v>36</v>
      </c>
      <c r="E277" s="1">
        <f t="shared" ref="E277:E307" si="43">+(C277-C$7)/C$8</f>
        <v>-5590.0173350315554</v>
      </c>
      <c r="F277" s="1">
        <f t="shared" ref="F277:F340" si="44">ROUND(2*E277,0)/2</f>
        <v>-5590</v>
      </c>
      <c r="G277" s="1">
        <f t="shared" si="42"/>
        <v>-1.2365000002318993E-2</v>
      </c>
      <c r="I277" s="1">
        <f>G277</f>
        <v>-1.2365000002318993E-2</v>
      </c>
      <c r="O277" s="1">
        <f t="shared" ref="O277:O307" ca="1" si="45">+C$11+C$12*$F277</f>
        <v>-7.1502196850420363E-3</v>
      </c>
      <c r="P277" s="1">
        <f t="shared" ref="P277:P307" ca="1" si="46">+D$11+D$12*$F277</f>
        <v>2.0057262139889509E-2</v>
      </c>
      <c r="Q277" s="81">
        <f t="shared" ref="Q277:Q307" si="47">+C277-15018.5</f>
        <v>38218.93879</v>
      </c>
      <c r="R277" s="1">
        <f t="shared" si="39"/>
        <v>-1.2365000002318993E-2</v>
      </c>
    </row>
    <row r="278" spans="1:21" x14ac:dyDescent="0.2">
      <c r="A278" s="1" t="s">
        <v>140</v>
      </c>
      <c r="B278" s="36" t="s">
        <v>47</v>
      </c>
      <c r="C278" s="28">
        <v>53237.441570000003</v>
      </c>
      <c r="D278" s="28" t="s">
        <v>36</v>
      </c>
      <c r="E278" s="1">
        <f t="shared" si="43"/>
        <v>-5590.0134376285823</v>
      </c>
      <c r="F278" s="1">
        <f t="shared" si="44"/>
        <v>-5590</v>
      </c>
      <c r="G278" s="1">
        <f t="shared" si="42"/>
        <v>-9.5849999997881241E-3</v>
      </c>
      <c r="I278" s="1">
        <f>G278</f>
        <v>-9.5849999997881241E-3</v>
      </c>
      <c r="O278" s="1">
        <f t="shared" ca="1" si="45"/>
        <v>-7.1502196850420363E-3</v>
      </c>
      <c r="P278" s="1">
        <f t="shared" ca="1" si="46"/>
        <v>2.0057262139889509E-2</v>
      </c>
      <c r="Q278" s="81">
        <f t="shared" si="47"/>
        <v>38218.941570000003</v>
      </c>
      <c r="R278" s="1">
        <f t="shared" si="39"/>
        <v>-9.5849999997881241E-3</v>
      </c>
    </row>
    <row r="279" spans="1:21" x14ac:dyDescent="0.2">
      <c r="A279" s="1" t="s">
        <v>140</v>
      </c>
      <c r="B279" s="36" t="s">
        <v>47</v>
      </c>
      <c r="C279" s="28">
        <v>53252.421289999998</v>
      </c>
      <c r="D279" s="28">
        <v>1.5E-3</v>
      </c>
      <c r="E279" s="1">
        <f t="shared" si="43"/>
        <v>-5569.0127163286506</v>
      </c>
      <c r="F279" s="1">
        <f t="shared" si="44"/>
        <v>-5569</v>
      </c>
      <c r="G279" s="1">
        <f t="shared" si="42"/>
        <v>-9.0705000038724393E-3</v>
      </c>
      <c r="K279" s="1">
        <f>G279</f>
        <v>-9.0705000038724393E-3</v>
      </c>
      <c r="O279" s="1">
        <f t="shared" ca="1" si="45"/>
        <v>-7.1042048473875779E-3</v>
      </c>
      <c r="P279" s="1">
        <f t="shared" ca="1" si="46"/>
        <v>1.9990122569980208E-2</v>
      </c>
      <c r="Q279" s="81">
        <f t="shared" si="47"/>
        <v>38233.921289999998</v>
      </c>
      <c r="R279" s="1">
        <f t="shared" si="39"/>
        <v>-9.0705000038724393E-3</v>
      </c>
    </row>
    <row r="280" spans="1:21" x14ac:dyDescent="0.2">
      <c r="A280" s="1" t="s">
        <v>140</v>
      </c>
      <c r="B280" s="36" t="s">
        <v>47</v>
      </c>
      <c r="C280" s="28">
        <v>53623.335720000003</v>
      </c>
      <c r="D280" s="28">
        <v>1.2999999999999999E-3</v>
      </c>
      <c r="E280" s="1">
        <f t="shared" si="43"/>
        <v>-5049.0116368321378</v>
      </c>
      <c r="F280" s="1">
        <f t="shared" si="44"/>
        <v>-5049</v>
      </c>
      <c r="G280" s="1">
        <f t="shared" si="42"/>
        <v>-8.3004999978584237E-3</v>
      </c>
      <c r="K280" s="1">
        <f>G280</f>
        <v>-8.3004999978584237E-3</v>
      </c>
      <c r="O280" s="1">
        <f t="shared" ca="1" si="45"/>
        <v>-5.9647898197533709E-3</v>
      </c>
      <c r="P280" s="1">
        <f t="shared" ca="1" si="46"/>
        <v>1.8327618934130742E-2</v>
      </c>
      <c r="Q280" s="81">
        <f t="shared" si="47"/>
        <v>38604.835720000003</v>
      </c>
      <c r="R280" s="1">
        <f t="shared" si="39"/>
        <v>-8.3004999978584237E-3</v>
      </c>
    </row>
    <row r="281" spans="1:21" x14ac:dyDescent="0.2">
      <c r="A281" s="40" t="s">
        <v>149</v>
      </c>
      <c r="B281" s="35"/>
      <c r="C281" s="30">
        <v>53653.287199999999</v>
      </c>
      <c r="D281" s="30">
        <v>3.8999999999999998E-3</v>
      </c>
      <c r="E281" s="1">
        <f t="shared" si="43"/>
        <v>-5007.0213537026411</v>
      </c>
      <c r="F281" s="1">
        <f t="shared" si="44"/>
        <v>-5007</v>
      </c>
      <c r="G281" s="1">
        <f t="shared" si="42"/>
        <v>-1.5231500001391396E-2</v>
      </c>
      <c r="K281" s="1">
        <f>G281</f>
        <v>-1.5231500001391396E-2</v>
      </c>
      <c r="O281" s="1">
        <f t="shared" ca="1" si="45"/>
        <v>-5.8727601444444541E-3</v>
      </c>
      <c r="P281" s="1">
        <f t="shared" ca="1" si="46"/>
        <v>1.8193339794312126E-2</v>
      </c>
      <c r="Q281" s="81">
        <f t="shared" si="47"/>
        <v>38634.787199999999</v>
      </c>
      <c r="R281" s="1">
        <f t="shared" ref="R281:R286" si="48">G281</f>
        <v>-1.5231500001391396E-2</v>
      </c>
    </row>
    <row r="282" spans="1:21" x14ac:dyDescent="0.2">
      <c r="A282" s="1" t="s">
        <v>140</v>
      </c>
      <c r="B282" s="36" t="s">
        <v>47</v>
      </c>
      <c r="C282" s="28">
        <v>53653.293870000001</v>
      </c>
      <c r="D282" s="28">
        <v>1.1999999999999999E-3</v>
      </c>
      <c r="E282" s="1">
        <f t="shared" si="43"/>
        <v>-5007.0120027393978</v>
      </c>
      <c r="F282" s="1">
        <f t="shared" si="44"/>
        <v>-5007</v>
      </c>
      <c r="G282" s="1">
        <f t="shared" si="42"/>
        <v>-8.5614999989047647E-3</v>
      </c>
      <c r="K282" s="1">
        <f>G282</f>
        <v>-8.5614999989047647E-3</v>
      </c>
      <c r="O282" s="1">
        <f t="shared" ca="1" si="45"/>
        <v>-5.8727601444444541E-3</v>
      </c>
      <c r="P282" s="1">
        <f t="shared" ca="1" si="46"/>
        <v>1.8193339794312126E-2</v>
      </c>
      <c r="Q282" s="81">
        <f t="shared" si="47"/>
        <v>38634.793870000001</v>
      </c>
      <c r="R282" s="1">
        <f t="shared" si="48"/>
        <v>-8.5614999989047647E-3</v>
      </c>
    </row>
    <row r="283" spans="1:21" x14ac:dyDescent="0.2">
      <c r="A283" s="30" t="s">
        <v>150</v>
      </c>
      <c r="B283" s="35" t="s">
        <v>47</v>
      </c>
      <c r="C283" s="30">
        <v>54026.349199999997</v>
      </c>
      <c r="D283" s="30">
        <v>8.0000000000000004E-4</v>
      </c>
      <c r="E283" s="1">
        <f t="shared" si="43"/>
        <v>-4484.0095023731456</v>
      </c>
      <c r="F283" s="1">
        <f t="shared" si="44"/>
        <v>-4484</v>
      </c>
      <c r="G283" s="1">
        <f t="shared" si="42"/>
        <v>-6.7780000026687048E-3</v>
      </c>
      <c r="J283" s="1">
        <f>G283</f>
        <v>-6.7780000026687048E-3</v>
      </c>
      <c r="O283" s="1">
        <f t="shared" ca="1" si="45"/>
        <v>-4.7267715685738957E-3</v>
      </c>
      <c r="P283" s="1">
        <f t="shared" ca="1" si="46"/>
        <v>1.6521244791332761E-2</v>
      </c>
      <c r="Q283" s="81">
        <f t="shared" si="47"/>
        <v>39007.849199999997</v>
      </c>
      <c r="R283" s="1">
        <f t="shared" si="48"/>
        <v>-6.7780000026687048E-3</v>
      </c>
    </row>
    <row r="284" spans="1:21" x14ac:dyDescent="0.2">
      <c r="A284" s="25" t="s">
        <v>151</v>
      </c>
      <c r="B284" s="26" t="s">
        <v>47</v>
      </c>
      <c r="C284" s="27">
        <v>54318.088400000001</v>
      </c>
      <c r="D284" s="28"/>
      <c r="E284" s="1">
        <f t="shared" si="43"/>
        <v>-4075.0076230678596</v>
      </c>
      <c r="F284" s="1">
        <f t="shared" si="44"/>
        <v>-4075</v>
      </c>
      <c r="G284" s="1">
        <f t="shared" si="42"/>
        <v>-5.437500003608875E-3</v>
      </c>
      <c r="K284" s="1">
        <f t="shared" ref="K284:K292" si="49">G284</f>
        <v>-5.437500003608875E-3</v>
      </c>
      <c r="O284" s="1">
        <f t="shared" ca="1" si="45"/>
        <v>-3.830577825684682E-3</v>
      </c>
      <c r="P284" s="1">
        <f t="shared" ca="1" si="46"/>
        <v>1.5213621739289624E-2</v>
      </c>
      <c r="Q284" s="81">
        <f t="shared" si="47"/>
        <v>39299.588400000001</v>
      </c>
      <c r="R284" s="1">
        <f t="shared" si="48"/>
        <v>-5.437500003608875E-3</v>
      </c>
    </row>
    <row r="285" spans="1:21" x14ac:dyDescent="0.2">
      <c r="A285" s="41" t="s">
        <v>152</v>
      </c>
      <c r="B285" s="42" t="s">
        <v>47</v>
      </c>
      <c r="C285" s="41">
        <v>55102.718999999997</v>
      </c>
      <c r="D285" s="41">
        <v>4.0000000000000002E-4</v>
      </c>
      <c r="E285" s="1">
        <f t="shared" si="43"/>
        <v>-2974.9998422813601</v>
      </c>
      <c r="F285" s="1">
        <f t="shared" si="44"/>
        <v>-2975</v>
      </c>
      <c r="G285" s="1">
        <f t="shared" si="42"/>
        <v>1.1249999806750566E-4</v>
      </c>
      <c r="K285" s="1">
        <f t="shared" si="49"/>
        <v>1.1249999806750566E-4</v>
      </c>
      <c r="O285" s="1">
        <f t="shared" ca="1" si="45"/>
        <v>-1.4202768056892435E-3</v>
      </c>
      <c r="P285" s="1">
        <f t="shared" ca="1" si="46"/>
        <v>1.1696787124992676E-2</v>
      </c>
      <c r="Q285" s="81">
        <f t="shared" si="47"/>
        <v>40084.218999999997</v>
      </c>
      <c r="R285" s="1">
        <f t="shared" si="48"/>
        <v>1.1249999806750566E-4</v>
      </c>
    </row>
    <row r="286" spans="1:21" x14ac:dyDescent="0.2">
      <c r="A286" s="25" t="s">
        <v>153</v>
      </c>
      <c r="B286" s="26" t="s">
        <v>47</v>
      </c>
      <c r="C286" s="27">
        <v>55440.109199999999</v>
      </c>
      <c r="D286" s="28"/>
      <c r="E286" s="1">
        <f t="shared" si="43"/>
        <v>-2501.9978396050474</v>
      </c>
      <c r="F286" s="1">
        <f t="shared" si="44"/>
        <v>-2502</v>
      </c>
      <c r="G286" s="1">
        <f t="shared" si="42"/>
        <v>1.5409999978146516E-3</v>
      </c>
      <c r="K286" s="1">
        <f t="shared" si="49"/>
        <v>1.5409999978146516E-3</v>
      </c>
      <c r="O286" s="1">
        <f t="shared" ca="1" si="45"/>
        <v>-3.8384736709120432E-4</v>
      </c>
      <c r="P286" s="1">
        <f t="shared" ca="1" si="46"/>
        <v>1.0184548240844988E-2</v>
      </c>
      <c r="Q286" s="81">
        <f t="shared" si="47"/>
        <v>40421.609199999999</v>
      </c>
      <c r="R286" s="1">
        <f t="shared" si="48"/>
        <v>1.5409999978146516E-3</v>
      </c>
    </row>
    <row r="287" spans="1:21" x14ac:dyDescent="0.2">
      <c r="A287" s="25" t="s">
        <v>153</v>
      </c>
      <c r="B287" s="26" t="s">
        <v>154</v>
      </c>
      <c r="C287" s="27">
        <v>55444.051500000001</v>
      </c>
      <c r="D287" s="28"/>
      <c r="E287" s="1">
        <f t="shared" si="43"/>
        <v>-2496.4709576886435</v>
      </c>
      <c r="F287" s="1">
        <f t="shared" si="44"/>
        <v>-2496.5</v>
      </c>
      <c r="G287" s="1">
        <f t="shared" si="42"/>
        <v>2.0715749997179955E-2</v>
      </c>
      <c r="K287" s="1">
        <f t="shared" si="49"/>
        <v>2.0715749997179955E-2</v>
      </c>
      <c r="O287" s="1">
        <f t="shared" ca="1" si="45"/>
        <v>-3.7179586199122695E-4</v>
      </c>
      <c r="P287" s="1">
        <f t="shared" ca="1" si="46"/>
        <v>1.0166964067773503E-2</v>
      </c>
      <c r="Q287" s="81">
        <f t="shared" si="47"/>
        <v>40425.551500000001</v>
      </c>
      <c r="U287" s="1">
        <f>G287</f>
        <v>2.0715749997179955E-2</v>
      </c>
    </row>
    <row r="288" spans="1:21" x14ac:dyDescent="0.2">
      <c r="A288" s="43" t="s">
        <v>155</v>
      </c>
      <c r="B288" s="44" t="s">
        <v>154</v>
      </c>
      <c r="C288" s="45">
        <v>55455.4545</v>
      </c>
      <c r="D288" s="45">
        <v>1E-4</v>
      </c>
      <c r="E288" s="1">
        <f t="shared" si="43"/>
        <v>-2480.4845957951525</v>
      </c>
      <c r="F288" s="1">
        <f t="shared" si="44"/>
        <v>-2480.5</v>
      </c>
      <c r="G288" s="1">
        <f t="shared" si="42"/>
        <v>1.0987749999912921E-2</v>
      </c>
      <c r="K288" s="1">
        <f t="shared" si="49"/>
        <v>1.0987749999912921E-2</v>
      </c>
      <c r="O288" s="1">
        <f t="shared" ca="1" si="45"/>
        <v>-3.3673693806402123E-4</v>
      </c>
      <c r="P288" s="1">
        <f t="shared" ca="1" si="46"/>
        <v>1.0115810109747365E-2</v>
      </c>
      <c r="Q288" s="81">
        <f t="shared" si="47"/>
        <v>40436.9545</v>
      </c>
      <c r="S288" s="1">
        <f>G288</f>
        <v>1.0987749999912921E-2</v>
      </c>
    </row>
    <row r="289" spans="1:19" x14ac:dyDescent="0.2">
      <c r="A289" s="25" t="s">
        <v>156</v>
      </c>
      <c r="B289" s="26" t="s">
        <v>47</v>
      </c>
      <c r="C289" s="27">
        <v>55830.283300000003</v>
      </c>
      <c r="D289" s="28"/>
      <c r="E289" s="1">
        <f t="shared" si="43"/>
        <v>-1954.9957906645959</v>
      </c>
      <c r="F289" s="1">
        <f t="shared" si="44"/>
        <v>-1955</v>
      </c>
      <c r="G289" s="1">
        <f t="shared" si="42"/>
        <v>3.0025000014575198E-3</v>
      </c>
      <c r="K289" s="1">
        <f t="shared" si="49"/>
        <v>3.0025000014575198E-3</v>
      </c>
      <c r="O289" s="1">
        <f t="shared" ca="1" si="45"/>
        <v>8.1472959467016395E-4</v>
      </c>
      <c r="P289" s="1">
        <f t="shared" ca="1" si="46"/>
        <v>8.4357223008264155E-3</v>
      </c>
      <c r="Q289" s="81">
        <f t="shared" si="47"/>
        <v>40811.783300000003</v>
      </c>
      <c r="R289" s="1">
        <f>G289</f>
        <v>3.0025000014575198E-3</v>
      </c>
    </row>
    <row r="290" spans="1:19" x14ac:dyDescent="0.2">
      <c r="A290" s="4" t="s">
        <v>157</v>
      </c>
      <c r="B290" s="46" t="s">
        <v>47</v>
      </c>
      <c r="C290" s="28">
        <v>56124.872799999997</v>
      </c>
      <c r="D290" s="28">
        <v>1E-4</v>
      </c>
      <c r="E290" s="1">
        <f t="shared" si="43"/>
        <v>-1541.9979517605309</v>
      </c>
      <c r="F290" s="1">
        <f t="shared" si="44"/>
        <v>-1542</v>
      </c>
      <c r="G290" s="1">
        <f t="shared" si="42"/>
        <v>1.460999992559664E-3</v>
      </c>
      <c r="K290" s="1">
        <f t="shared" si="49"/>
        <v>1.460999992559664E-3</v>
      </c>
      <c r="O290" s="1">
        <f t="shared" ca="1" si="45"/>
        <v>1.7196880685411788E-3</v>
      </c>
      <c r="P290" s="1">
        <f t="shared" ca="1" si="46"/>
        <v>7.1153107592767419E-3</v>
      </c>
      <c r="Q290" s="81">
        <f t="shared" si="47"/>
        <v>41106.372799999997</v>
      </c>
      <c r="R290" s="1">
        <f>G290</f>
        <v>1.460999992559664E-3</v>
      </c>
    </row>
    <row r="291" spans="1:19" x14ac:dyDescent="0.2">
      <c r="A291" s="4" t="s">
        <v>157</v>
      </c>
      <c r="B291" s="47" t="s">
        <v>154</v>
      </c>
      <c r="C291" s="28">
        <v>56128.799299999999</v>
      </c>
      <c r="D291" s="28">
        <v>5.0000000000000001E-4</v>
      </c>
      <c r="E291" s="1">
        <f t="shared" si="43"/>
        <v>-1536.4932205516541</v>
      </c>
      <c r="F291" s="1">
        <f t="shared" si="44"/>
        <v>-1536.5</v>
      </c>
      <c r="G291" s="1">
        <f t="shared" si="42"/>
        <v>4.8357499981648289E-3</v>
      </c>
      <c r="K291" s="1">
        <f t="shared" si="49"/>
        <v>4.8357499981648289E-3</v>
      </c>
      <c r="O291" s="1">
        <f t="shared" ca="1" si="45"/>
        <v>1.7317395736411558E-3</v>
      </c>
      <c r="P291" s="1">
        <f t="shared" ca="1" si="46"/>
        <v>7.0977265862052575E-3</v>
      </c>
      <c r="Q291" s="81">
        <f t="shared" si="47"/>
        <v>41110.299299999999</v>
      </c>
      <c r="S291" s="1">
        <f>G291</f>
        <v>4.8357499981648289E-3</v>
      </c>
    </row>
    <row r="292" spans="1:19" x14ac:dyDescent="0.2">
      <c r="A292" s="25" t="s">
        <v>158</v>
      </c>
      <c r="B292" s="26" t="s">
        <v>47</v>
      </c>
      <c r="C292" s="27">
        <v>56159.111599999997</v>
      </c>
      <c r="D292" s="28"/>
      <c r="E292" s="1">
        <f t="shared" si="43"/>
        <v>-1493.9970881633271</v>
      </c>
      <c r="F292" s="1">
        <f t="shared" si="44"/>
        <v>-1494</v>
      </c>
      <c r="G292" s="1">
        <f t="shared" si="42"/>
        <v>2.0769999973708764E-3</v>
      </c>
      <c r="K292" s="1">
        <f t="shared" si="49"/>
        <v>2.0769999973708764E-3</v>
      </c>
      <c r="O292" s="1">
        <f t="shared" ca="1" si="45"/>
        <v>1.8248648403227977E-3</v>
      </c>
      <c r="P292" s="1">
        <f t="shared" ca="1" si="46"/>
        <v>6.9618488851983301E-3</v>
      </c>
      <c r="Q292" s="81">
        <f t="shared" si="47"/>
        <v>41140.611599999997</v>
      </c>
      <c r="R292" s="1">
        <f>G292</f>
        <v>2.0769999973708764E-3</v>
      </c>
    </row>
    <row r="293" spans="1:19" x14ac:dyDescent="0.2">
      <c r="A293" s="48" t="s">
        <v>159</v>
      </c>
      <c r="B293" s="35" t="s">
        <v>47</v>
      </c>
      <c r="C293" s="30">
        <v>56506.486799999999</v>
      </c>
      <c r="D293" s="34">
        <v>1E-3</v>
      </c>
      <c r="E293" s="1">
        <f t="shared" si="43"/>
        <v>-1006.9966794967896</v>
      </c>
      <c r="F293" s="1">
        <f t="shared" si="44"/>
        <v>-1007</v>
      </c>
      <c r="G293" s="1">
        <f t="shared" si="42"/>
        <v>2.3684999978286214E-3</v>
      </c>
      <c r="J293" s="1">
        <f>G293</f>
        <v>2.3684999978286214E-3</v>
      </c>
      <c r="O293" s="1">
        <f t="shared" ca="1" si="45"/>
        <v>2.8919708373571422E-3</v>
      </c>
      <c r="P293" s="1">
        <f t="shared" ca="1" si="46"/>
        <v>5.4048502877777713E-3</v>
      </c>
      <c r="Q293" s="81">
        <f t="shared" si="47"/>
        <v>41487.986799999999</v>
      </c>
      <c r="R293" s="1">
        <f>G293</f>
        <v>2.3684999978286214E-3</v>
      </c>
    </row>
    <row r="294" spans="1:19" x14ac:dyDescent="0.2">
      <c r="A294" s="48" t="s">
        <v>159</v>
      </c>
      <c r="B294" s="35" t="s">
        <v>47</v>
      </c>
      <c r="C294" s="30">
        <v>56540.374000000003</v>
      </c>
      <c r="D294" s="34">
        <v>1.0500000000000001E-2</v>
      </c>
      <c r="E294" s="1">
        <f t="shared" si="43"/>
        <v>-959.48873923920405</v>
      </c>
      <c r="F294" s="1">
        <f t="shared" si="44"/>
        <v>-959.5</v>
      </c>
      <c r="G294" s="1">
        <f t="shared" si="42"/>
        <v>8.0322499998146668E-3</v>
      </c>
      <c r="J294" s="1">
        <f>G294</f>
        <v>8.0322499998146668E-3</v>
      </c>
      <c r="O294" s="1">
        <f t="shared" ca="1" si="45"/>
        <v>2.996052017766036E-3</v>
      </c>
      <c r="P294" s="1">
        <f t="shared" ca="1" si="46"/>
        <v>5.2529869748876769E-3</v>
      </c>
      <c r="Q294" s="81">
        <f t="shared" si="47"/>
        <v>41521.874000000003</v>
      </c>
      <c r="S294" s="1">
        <f>G294</f>
        <v>8.0322499998146668E-3</v>
      </c>
    </row>
    <row r="295" spans="1:19" x14ac:dyDescent="0.2">
      <c r="A295" s="65" t="s">
        <v>160</v>
      </c>
      <c r="B295" s="66" t="s">
        <v>47</v>
      </c>
      <c r="C295" s="65">
        <v>56877.4015</v>
      </c>
      <c r="D295" s="65">
        <v>1.2999999999999999E-3</v>
      </c>
      <c r="E295" s="1">
        <f t="shared" si="43"/>
        <v>-486.99522147553307</v>
      </c>
      <c r="F295" s="1">
        <f t="shared" si="44"/>
        <v>-487</v>
      </c>
      <c r="G295" s="1">
        <f t="shared" si="42"/>
        <v>3.408500000659842E-3</v>
      </c>
      <c r="J295" s="1">
        <f>G295</f>
        <v>3.408500000659842E-3</v>
      </c>
      <c r="O295" s="1">
        <f t="shared" ca="1" si="45"/>
        <v>4.0313858649913496E-3</v>
      </c>
      <c r="P295" s="1">
        <f t="shared" ca="1" si="46"/>
        <v>3.7423466519283053E-3</v>
      </c>
      <c r="Q295" s="81">
        <f t="shared" si="47"/>
        <v>41858.9015</v>
      </c>
      <c r="R295" s="1">
        <f>G295</f>
        <v>3.408500000659842E-3</v>
      </c>
    </row>
    <row r="296" spans="1:19" x14ac:dyDescent="0.2">
      <c r="A296" s="25" t="s">
        <v>161</v>
      </c>
      <c r="B296" s="26" t="s">
        <v>154</v>
      </c>
      <c r="C296" s="27">
        <v>56887.030200000001</v>
      </c>
      <c r="D296" s="28"/>
      <c r="E296" s="1">
        <f t="shared" si="43"/>
        <v>-473.49632795945018</v>
      </c>
      <c r="F296" s="1">
        <f t="shared" si="44"/>
        <v>-473.5</v>
      </c>
      <c r="G296" s="1">
        <f t="shared" si="42"/>
        <v>2.619250000861939E-3</v>
      </c>
      <c r="K296" s="1">
        <f t="shared" ref="K296:K307" si="50">G296</f>
        <v>2.619250000861939E-3</v>
      </c>
      <c r="O296" s="1">
        <f t="shared" ca="1" si="45"/>
        <v>4.0609668320549302E-3</v>
      </c>
      <c r="P296" s="1">
        <f t="shared" ca="1" si="46"/>
        <v>3.6991854998437521E-3</v>
      </c>
      <c r="Q296" s="81">
        <f t="shared" si="47"/>
        <v>41868.530200000001</v>
      </c>
      <c r="S296" s="1">
        <f>G296</f>
        <v>2.619250000861939E-3</v>
      </c>
    </row>
    <row r="297" spans="1:19" x14ac:dyDescent="0.2">
      <c r="A297" s="25" t="s">
        <v>161</v>
      </c>
      <c r="B297" s="26" t="s">
        <v>154</v>
      </c>
      <c r="C297" s="27">
        <v>56887.030400000003</v>
      </c>
      <c r="D297" s="28"/>
      <c r="E297" s="1">
        <f t="shared" si="43"/>
        <v>-473.49604757074422</v>
      </c>
      <c r="F297" s="1">
        <f t="shared" si="44"/>
        <v>-473.5</v>
      </c>
      <c r="G297" s="1">
        <f t="shared" si="42"/>
        <v>2.8192500030854717E-3</v>
      </c>
      <c r="K297" s="1">
        <f t="shared" si="50"/>
        <v>2.8192500030854717E-3</v>
      </c>
      <c r="O297" s="1">
        <f t="shared" ca="1" si="45"/>
        <v>4.0609668320549302E-3</v>
      </c>
      <c r="P297" s="1">
        <f t="shared" ca="1" si="46"/>
        <v>3.6991854998437521E-3</v>
      </c>
      <c r="Q297" s="81">
        <f t="shared" si="47"/>
        <v>41868.530400000003</v>
      </c>
      <c r="S297" s="1">
        <f>G297</f>
        <v>2.8192500030854717E-3</v>
      </c>
    </row>
    <row r="298" spans="1:19" x14ac:dyDescent="0.2">
      <c r="A298" s="25" t="s">
        <v>161</v>
      </c>
      <c r="B298" s="26" t="s">
        <v>154</v>
      </c>
      <c r="C298" s="27">
        <v>56887.030500000001</v>
      </c>
      <c r="D298" s="28"/>
      <c r="E298" s="1">
        <f t="shared" si="43"/>
        <v>-473.4959073763963</v>
      </c>
      <c r="F298" s="1">
        <f t="shared" si="44"/>
        <v>-473.5</v>
      </c>
      <c r="G298" s="1">
        <f t="shared" si="42"/>
        <v>2.9192500005592592E-3</v>
      </c>
      <c r="K298" s="1">
        <f t="shared" si="50"/>
        <v>2.9192500005592592E-3</v>
      </c>
      <c r="O298" s="1">
        <f t="shared" ca="1" si="45"/>
        <v>4.0609668320549302E-3</v>
      </c>
      <c r="P298" s="1">
        <f t="shared" ca="1" si="46"/>
        <v>3.6991854998437521E-3</v>
      </c>
      <c r="Q298" s="81">
        <f t="shared" si="47"/>
        <v>41868.530500000001</v>
      </c>
      <c r="S298" s="1">
        <f>G298</f>
        <v>2.9192500005592592E-3</v>
      </c>
    </row>
    <row r="299" spans="1:19" x14ac:dyDescent="0.2">
      <c r="A299" s="4" t="s">
        <v>162</v>
      </c>
      <c r="B299" s="46" t="s">
        <v>47</v>
      </c>
      <c r="C299" s="28">
        <v>57224.77698159813</v>
      </c>
      <c r="D299" s="28">
        <v>5.0000000000000001E-4</v>
      </c>
      <c r="E299" s="1">
        <f t="shared" si="43"/>
        <v>5.5819756735186431E-3</v>
      </c>
      <c r="F299" s="1">
        <f t="shared" si="44"/>
        <v>0</v>
      </c>
      <c r="G299" s="1">
        <f t="shared" si="42"/>
        <v>3.9815981290303171E-3</v>
      </c>
      <c r="K299" s="1">
        <f t="shared" si="50"/>
        <v>3.9815981290303171E-3</v>
      </c>
      <c r="O299" s="1">
        <f t="shared" ca="1" si="45"/>
        <v>5.098491862025694E-3</v>
      </c>
      <c r="P299" s="1">
        <f t="shared" ca="1" si="46"/>
        <v>2.1853480545077474E-3</v>
      </c>
      <c r="Q299" s="81">
        <f t="shared" si="47"/>
        <v>42206.27698159813</v>
      </c>
      <c r="R299" s="1">
        <f>G299</f>
        <v>3.9815981290303171E-3</v>
      </c>
    </row>
    <row r="300" spans="1:19" x14ac:dyDescent="0.2">
      <c r="A300" s="4" t="s">
        <v>162</v>
      </c>
      <c r="B300" s="47" t="s">
        <v>154</v>
      </c>
      <c r="C300" s="28">
        <v>57254.734812649083</v>
      </c>
      <c r="D300" s="28">
        <v>2.9999999999999997E-4</v>
      </c>
      <c r="E300" s="1">
        <f t="shared" si="43"/>
        <v>42.004768919868802</v>
      </c>
      <c r="F300" s="1">
        <f t="shared" si="44"/>
        <v>42</v>
      </c>
      <c r="G300" s="1">
        <f t="shared" si="42"/>
        <v>3.4016490826616064E-3</v>
      </c>
      <c r="K300" s="1">
        <f t="shared" si="50"/>
        <v>3.4016490826616064E-3</v>
      </c>
      <c r="O300" s="1">
        <f t="shared" ca="1" si="45"/>
        <v>5.1905215373346109E-3</v>
      </c>
      <c r="P300" s="1">
        <f t="shared" ca="1" si="46"/>
        <v>2.0510689146891366E-3</v>
      </c>
      <c r="Q300" s="81">
        <f t="shared" si="47"/>
        <v>42236.234812649083</v>
      </c>
      <c r="S300" s="1">
        <f>G300</f>
        <v>3.4016490826616064E-3</v>
      </c>
    </row>
    <row r="301" spans="1:19" x14ac:dyDescent="0.2">
      <c r="A301" s="55" t="s">
        <v>165</v>
      </c>
      <c r="B301" s="56" t="s">
        <v>47</v>
      </c>
      <c r="C301" s="57">
        <v>57265.434150000001</v>
      </c>
      <c r="D301" s="57">
        <v>2.9999999999999997E-4</v>
      </c>
      <c r="E301" s="1">
        <f t="shared" si="43"/>
        <v>57.004635526229883</v>
      </c>
      <c r="F301" s="1">
        <f t="shared" si="44"/>
        <v>57</v>
      </c>
      <c r="G301" s="1">
        <f t="shared" si="42"/>
        <v>3.306500002508983E-3</v>
      </c>
      <c r="K301" s="1">
        <f t="shared" si="50"/>
        <v>3.306500002508983E-3</v>
      </c>
      <c r="O301" s="1">
        <f t="shared" ca="1" si="45"/>
        <v>5.2233892785163664E-3</v>
      </c>
      <c r="P301" s="1">
        <f t="shared" ca="1" si="46"/>
        <v>2.0031120790396329E-3</v>
      </c>
      <c r="Q301" s="81">
        <f t="shared" si="47"/>
        <v>42246.934150000001</v>
      </c>
      <c r="R301" s="1">
        <f t="shared" ref="R301:R307" si="51">G301</f>
        <v>3.306500002508983E-3</v>
      </c>
    </row>
    <row r="302" spans="1:19" ht="12" customHeight="1" x14ac:dyDescent="0.2">
      <c r="A302" s="49" t="s">
        <v>166</v>
      </c>
      <c r="B302" s="50" t="s">
        <v>47</v>
      </c>
      <c r="C302" s="51">
        <v>57667.733</v>
      </c>
      <c r="D302" s="51">
        <v>1E-4</v>
      </c>
      <c r="E302" s="1">
        <f t="shared" si="43"/>
        <v>621.00489909160945</v>
      </c>
      <c r="F302" s="1">
        <f t="shared" si="44"/>
        <v>621</v>
      </c>
      <c r="G302" s="1">
        <f t="shared" si="42"/>
        <v>3.4945000006700866E-3</v>
      </c>
      <c r="K302" s="1">
        <f t="shared" si="50"/>
        <v>3.4945000006700866E-3</v>
      </c>
      <c r="O302" s="1">
        <f t="shared" ca="1" si="45"/>
        <v>6.4592163469503923E-3</v>
      </c>
      <c r="P302" s="1">
        <f t="shared" ca="1" si="46"/>
        <v>1.9993505861828865E-4</v>
      </c>
      <c r="Q302" s="81">
        <f t="shared" si="47"/>
        <v>42649.233</v>
      </c>
      <c r="R302" s="1">
        <f t="shared" si="51"/>
        <v>3.4945000006700866E-3</v>
      </c>
    </row>
    <row r="303" spans="1:19" ht="12" customHeight="1" x14ac:dyDescent="0.2">
      <c r="A303" s="58" t="s">
        <v>167</v>
      </c>
      <c r="B303" s="59" t="s">
        <v>47</v>
      </c>
      <c r="C303" s="60">
        <v>57988.360500000003</v>
      </c>
      <c r="D303" s="60">
        <v>2.5000000000000001E-3</v>
      </c>
      <c r="E303" s="1">
        <f t="shared" si="43"/>
        <v>1070.5065432208692</v>
      </c>
      <c r="F303" s="1">
        <f t="shared" si="44"/>
        <v>1070.5</v>
      </c>
      <c r="G303" s="1">
        <f t="shared" si="42"/>
        <v>4.6672500029671937E-3</v>
      </c>
      <c r="K303" s="1">
        <f t="shared" si="50"/>
        <v>4.6672500029671937E-3</v>
      </c>
      <c r="O303" s="1">
        <f t="shared" ca="1" si="45"/>
        <v>7.4441529910303462E-3</v>
      </c>
      <c r="P303" s="1">
        <f t="shared" ca="1" si="46"/>
        <v>-1.2371714496785097E-3</v>
      </c>
      <c r="Q303" s="81">
        <f t="shared" si="47"/>
        <v>42969.860500000003</v>
      </c>
      <c r="R303" s="1">
        <f t="shared" si="51"/>
        <v>4.6672500029671937E-3</v>
      </c>
    </row>
    <row r="304" spans="1:19" ht="12" customHeight="1" x14ac:dyDescent="0.2">
      <c r="A304" s="61" t="s">
        <v>168</v>
      </c>
      <c r="B304" s="62" t="s">
        <v>47</v>
      </c>
      <c r="C304" s="63">
        <v>58747.666700000002</v>
      </c>
      <c r="D304" s="63">
        <v>2.0000000000000001E-4</v>
      </c>
      <c r="E304" s="1">
        <f t="shared" si="43"/>
        <v>2135.0109456739888</v>
      </c>
      <c r="F304" s="1">
        <f t="shared" si="44"/>
        <v>2135</v>
      </c>
      <c r="G304" s="1">
        <f t="shared" si="42"/>
        <v>7.8074999983073212E-3</v>
      </c>
      <c r="K304" s="1">
        <f t="shared" si="50"/>
        <v>7.8074999983073212E-3</v>
      </c>
      <c r="O304" s="1">
        <f t="shared" ca="1" si="45"/>
        <v>9.7766670235622972E-3</v>
      </c>
      <c r="P304" s="1">
        <f t="shared" ca="1" si="46"/>
        <v>-4.6405082196049659E-3</v>
      </c>
      <c r="Q304" s="81">
        <f t="shared" si="47"/>
        <v>43729.166700000002</v>
      </c>
      <c r="R304" s="1">
        <f t="shared" si="51"/>
        <v>7.8074999983073212E-3</v>
      </c>
    </row>
    <row r="305" spans="1:18" ht="12" customHeight="1" x14ac:dyDescent="0.2">
      <c r="A305" s="80" t="s">
        <v>994</v>
      </c>
      <c r="B305" s="38" t="s">
        <v>47</v>
      </c>
      <c r="C305" s="39">
        <v>59130.708299999998</v>
      </c>
      <c r="D305" s="39">
        <v>1E-4</v>
      </c>
      <c r="E305" s="1">
        <f t="shared" si="43"/>
        <v>2672.0136324987293</v>
      </c>
      <c r="F305" s="1">
        <f t="shared" si="44"/>
        <v>2672</v>
      </c>
      <c r="G305" s="1">
        <f t="shared" si="42"/>
        <v>9.7239999959128909E-3</v>
      </c>
      <c r="K305" s="1">
        <f t="shared" si="50"/>
        <v>9.7239999959128909E-3</v>
      </c>
      <c r="O305" s="1">
        <f t="shared" ca="1" si="45"/>
        <v>1.095333215786916E-2</v>
      </c>
      <c r="P305" s="1">
        <f t="shared" ca="1" si="46"/>
        <v>-6.3573629358572026E-3</v>
      </c>
      <c r="Q305" s="81">
        <f t="shared" si="47"/>
        <v>44112.208299999998</v>
      </c>
      <c r="R305" s="1">
        <f t="shared" si="51"/>
        <v>9.7239999959128909E-3</v>
      </c>
    </row>
    <row r="306" spans="1:18" ht="12" customHeight="1" x14ac:dyDescent="0.2">
      <c r="A306" s="82" t="s">
        <v>995</v>
      </c>
      <c r="B306" s="83" t="s">
        <v>47</v>
      </c>
      <c r="C306" s="84">
        <v>59457.043099999893</v>
      </c>
      <c r="D306" s="85" t="s">
        <v>804</v>
      </c>
      <c r="E306" s="1">
        <f t="shared" si="43"/>
        <v>3129.5165888469683</v>
      </c>
      <c r="F306" s="1">
        <f t="shared" si="44"/>
        <v>3129.5</v>
      </c>
      <c r="G306" s="1">
        <f t="shared" si="42"/>
        <v>1.1832749893073924E-2</v>
      </c>
      <c r="K306" s="1">
        <f t="shared" si="50"/>
        <v>1.1832749893073924E-2</v>
      </c>
      <c r="O306" s="1">
        <f t="shared" ca="1" si="45"/>
        <v>1.1955798263912718E-2</v>
      </c>
      <c r="P306" s="1">
        <f t="shared" ca="1" si="46"/>
        <v>-7.8200464231670697E-3</v>
      </c>
      <c r="Q306" s="81">
        <f t="shared" si="47"/>
        <v>44438.543099999893</v>
      </c>
      <c r="R306" s="1">
        <f t="shared" si="51"/>
        <v>1.1832749893073924E-2</v>
      </c>
    </row>
    <row r="307" spans="1:18" ht="12" customHeight="1" x14ac:dyDescent="0.2">
      <c r="A307" s="82" t="s">
        <v>996</v>
      </c>
      <c r="B307" s="83" t="s">
        <v>47</v>
      </c>
      <c r="C307" s="84">
        <v>59792.648300000001</v>
      </c>
      <c r="D307" s="85">
        <v>2.9999999999999997E-4</v>
      </c>
      <c r="E307" s="1">
        <f t="shared" si="43"/>
        <v>3600.0161223504142</v>
      </c>
      <c r="F307" s="1">
        <f t="shared" si="44"/>
        <v>3600</v>
      </c>
      <c r="G307" s="1">
        <f t="shared" si="42"/>
        <v>1.1500000000523869E-2</v>
      </c>
      <c r="K307" s="1">
        <f t="shared" si="50"/>
        <v>1.1500000000523869E-2</v>
      </c>
      <c r="O307" s="1">
        <f t="shared" ca="1" si="45"/>
        <v>1.2986749745647131E-2</v>
      </c>
      <c r="P307" s="1">
        <f t="shared" ca="1" si="46"/>
        <v>-9.3242925013731735E-3</v>
      </c>
      <c r="Q307" s="81">
        <f t="shared" si="47"/>
        <v>44774.148300000001</v>
      </c>
      <c r="R307" s="1">
        <f t="shared" si="51"/>
        <v>1.1500000000523869E-2</v>
      </c>
    </row>
    <row r="308" spans="1:18" ht="12" customHeight="1" x14ac:dyDescent="0.2">
      <c r="C308" s="28"/>
      <c r="D308" s="28"/>
    </row>
    <row r="309" spans="1:18" ht="12" customHeight="1" x14ac:dyDescent="0.2"/>
  </sheetData>
  <sheetProtection selectLockedCells="1" selectUnlockedCells="1"/>
  <sortState xmlns:xlrd2="http://schemas.microsoft.com/office/spreadsheetml/2017/richdata2" ref="A21:U307">
    <sortCondition ref="C21:C30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EE47-FA51-4077-9417-45133123A04B}">
  <dimension ref="A1"/>
  <sheetViews>
    <sheetView workbookViewId="0">
      <selection activeCell="Q8" sqref="Q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1"/>
  <sheetViews>
    <sheetView workbookViewId="0">
      <pane xSplit="14" ySplit="22" topLeftCell="O29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8.28515625" style="1" customWidth="1"/>
    <col min="5" max="5" width="9.42578125" style="1" customWidth="1"/>
    <col min="6" max="6" width="17.140625" style="1" customWidth="1"/>
    <col min="7" max="7" width="9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33896.366000000002</v>
      </c>
      <c r="D4" s="6">
        <v>0.71329799999999999</v>
      </c>
      <c r="E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s="1" t="s">
        <v>8</v>
      </c>
      <c r="C7" s="1">
        <f>+C4</f>
        <v>33896.366000000002</v>
      </c>
    </row>
    <row r="8" spans="1:6" x14ac:dyDescent="0.2">
      <c r="A8" s="1" t="s">
        <v>9</v>
      </c>
      <c r="C8" s="1">
        <f>+D4</f>
        <v>0.71329799999999999</v>
      </c>
    </row>
    <row r="9" spans="1:6" x14ac:dyDescent="0.2">
      <c r="A9" s="10" t="s">
        <v>10</v>
      </c>
      <c r="B9" s="10"/>
      <c r="C9" s="11">
        <v>263</v>
      </c>
      <c r="D9" s="11">
        <v>21</v>
      </c>
    </row>
    <row r="10" spans="1:6" x14ac:dyDescent="0.2">
      <c r="A10"/>
      <c r="B10"/>
      <c r="C10" s="12" t="s">
        <v>11</v>
      </c>
      <c r="D10" s="12" t="s">
        <v>12</v>
      </c>
    </row>
    <row r="11" spans="1:6" x14ac:dyDescent="0.2">
      <c r="A11" t="s">
        <v>13</v>
      </c>
      <c r="B11"/>
      <c r="C11" s="13">
        <f ca="1">INTERCEPT(INDIRECT(C14):R$885,INDIRECT(C13):$F$885)</f>
        <v>1.8583287532462529E-2</v>
      </c>
      <c r="D11" s="13">
        <f ca="1">INTERCEPT(INDIRECT(D14):S$885,INDIRECT(D13):$F$885)</f>
        <v>0.13531899375566081</v>
      </c>
      <c r="E11" s="10" t="s">
        <v>14</v>
      </c>
      <c r="F11" s="1">
        <v>1</v>
      </c>
    </row>
    <row r="12" spans="1:6" x14ac:dyDescent="0.2">
      <c r="A12" t="s">
        <v>15</v>
      </c>
      <c r="B12"/>
      <c r="C12" s="13">
        <f ca="1">SLOPE(INDIRECT(C14):R$885,INDIRECT(C13):$F$885)</f>
        <v>-5.8095982358141101E-7</v>
      </c>
      <c r="D12" s="13">
        <f ca="1">SLOPE(INDIRECT(D14):S$885,INDIRECT(D13):$F$885)</f>
        <v>-4.1200295481728917E-6</v>
      </c>
      <c r="E12" s="10" t="s">
        <v>16</v>
      </c>
      <c r="F12" s="64">
        <f ca="1">NOW()+15018.5+$C$5/24</f>
        <v>60370.830148726847</v>
      </c>
    </row>
    <row r="13" spans="1:6" x14ac:dyDescent="0.2">
      <c r="A13" s="10" t="s">
        <v>17</v>
      </c>
      <c r="B13" s="10"/>
      <c r="C13" s="11" t="str">
        <f>"F"&amp;C9</f>
        <v>F263</v>
      </c>
      <c r="D13" s="11" t="str">
        <f>"F"&amp;D9</f>
        <v>F21</v>
      </c>
      <c r="E13" s="10" t="s">
        <v>18</v>
      </c>
      <c r="F13" s="13">
        <f ca="1">ROUND(2*(F12-$C$7)/$C$8,0)/2+F11</f>
        <v>37116.5</v>
      </c>
    </row>
    <row r="14" spans="1:6" x14ac:dyDescent="0.2">
      <c r="A14" s="10" t="s">
        <v>19</v>
      </c>
      <c r="B14" s="10"/>
      <c r="C14" s="11" t="str">
        <f>"R"&amp;C9</f>
        <v>R263</v>
      </c>
      <c r="D14" s="11" t="str">
        <f>"S"&amp;D9</f>
        <v>S21</v>
      </c>
      <c r="E14" s="10" t="s">
        <v>20</v>
      </c>
      <c r="F14" s="14">
        <f ca="1">ROUND(2*(F12-$C$15)/$C$16,0)/2+F11</f>
        <v>811.5</v>
      </c>
    </row>
    <row r="15" spans="1:6" x14ac:dyDescent="0.2">
      <c r="A15" s="15" t="s">
        <v>21</v>
      </c>
      <c r="B15"/>
      <c r="C15" s="16">
        <f ca="1">($C7+C11)+($C8+C12)*INT(MAX($F21:$F3483))</f>
        <v>59792.647381541145</v>
      </c>
      <c r="D15" s="16">
        <f ca="1">($C7+D11)+($C8+D12)*INT(MAX($F21:$F3483))</f>
        <v>59792.635631321013</v>
      </c>
      <c r="E15" s="10" t="s">
        <v>22</v>
      </c>
      <c r="F15" s="17">
        <f ca="1">+$C$15+$C$16*F14-15018.5-$C$5/24</f>
        <v>45353.384070425585</v>
      </c>
    </row>
    <row r="16" spans="1:6" x14ac:dyDescent="0.2">
      <c r="A16" s="15" t="s">
        <v>23</v>
      </c>
      <c r="B16"/>
      <c r="C16" s="16">
        <f ca="1">+$C8+C12</f>
        <v>0.71329741904017641</v>
      </c>
      <c r="D16" s="13">
        <f ca="1">+$C8+D12</f>
        <v>0.71329387997045179</v>
      </c>
      <c r="E16" s="18"/>
      <c r="F16" s="18" t="s">
        <v>24</v>
      </c>
    </row>
    <row r="17" spans="1:21" x14ac:dyDescent="0.2">
      <c r="A17" s="19" t="s">
        <v>25</v>
      </c>
      <c r="C17" s="1">
        <f>COUNT(C21:C1197)</f>
        <v>289</v>
      </c>
    </row>
    <row r="18" spans="1:21" x14ac:dyDescent="0.2">
      <c r="A18" s="4" t="s">
        <v>26</v>
      </c>
      <c r="C18" s="20">
        <f ca="1">+C15</f>
        <v>59792.647381541145</v>
      </c>
      <c r="D18" s="21">
        <f ca="1">+C16</f>
        <v>0.71329741904017641</v>
      </c>
      <c r="E18" s="22">
        <f>R19</f>
        <v>264</v>
      </c>
    </row>
    <row r="19" spans="1:21" x14ac:dyDescent="0.2">
      <c r="A19" s="4" t="s">
        <v>27</v>
      </c>
      <c r="C19" s="20">
        <f ca="1">+D15</f>
        <v>59792.635631321013</v>
      </c>
      <c r="D19" s="21">
        <f ca="1">+D16</f>
        <v>0.71329387997045179</v>
      </c>
      <c r="E19" s="22">
        <f>S19</f>
        <v>7</v>
      </c>
      <c r="R19" s="1">
        <f>COUNT(R21:R285)</f>
        <v>264</v>
      </c>
      <c r="S19" s="1">
        <f>COUNT(S21:S1283)</f>
        <v>7</v>
      </c>
    </row>
    <row r="20" spans="1:21" x14ac:dyDescent="0.2">
      <c r="A20" s="12" t="s">
        <v>28</v>
      </c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23" t="s">
        <v>35</v>
      </c>
      <c r="I20" s="23" t="s">
        <v>36</v>
      </c>
      <c r="J20" s="23" t="s">
        <v>37</v>
      </c>
      <c r="K20" s="23" t="s">
        <v>38</v>
      </c>
      <c r="L20" s="23" t="s">
        <v>39</v>
      </c>
      <c r="M20" s="23" t="s">
        <v>40</v>
      </c>
      <c r="N20" s="23" t="s">
        <v>41</v>
      </c>
      <c r="O20" s="23" t="s">
        <v>42</v>
      </c>
      <c r="P20" s="23" t="s">
        <v>43</v>
      </c>
      <c r="Q20" s="12" t="s">
        <v>44</v>
      </c>
      <c r="R20" s="23" t="s">
        <v>11</v>
      </c>
      <c r="S20" s="23" t="s">
        <v>12</v>
      </c>
      <c r="U20" s="24" t="s">
        <v>45</v>
      </c>
    </row>
    <row r="21" spans="1:21" x14ac:dyDescent="0.2">
      <c r="A21" s="25" t="s">
        <v>46</v>
      </c>
      <c r="B21" s="26" t="s">
        <v>47</v>
      </c>
      <c r="C21" s="27">
        <v>25830.415000000001</v>
      </c>
      <c r="D21" s="28"/>
      <c r="E21" s="1">
        <f t="shared" ref="E21:E84" si="0">+(C21-C$7)/C$8</f>
        <v>-11307.968058230923</v>
      </c>
      <c r="F21" s="1">
        <f t="shared" ref="F21:F84" si="1">ROUND(2*E21,0)/2</f>
        <v>-11308</v>
      </c>
      <c r="G21" s="1">
        <f>+C21-(C$7+F21*C$8)</f>
        <v>2.2784000000683591E-2</v>
      </c>
      <c r="H21" s="1">
        <f>G21</f>
        <v>2.2784000000683591E-2</v>
      </c>
      <c r="O21" s="1">
        <f t="shared" ref="O21:O84" ca="1" si="2">+C$11+C$12*$F21</f>
        <v>2.5152781217521125E-2</v>
      </c>
      <c r="P21" s="1">
        <f t="shared" ref="P21:P84" ca="1" si="3">+D$11+D$12*$F21</f>
        <v>0.18190828788639987</v>
      </c>
      <c r="Q21" s="81">
        <f t="shared" ref="Q21:Q84" si="4">+C21-15018.5</f>
        <v>10811.915000000001</v>
      </c>
      <c r="R21" s="1">
        <f>G21</f>
        <v>2.2784000000683591E-2</v>
      </c>
    </row>
    <row r="22" spans="1:21" x14ac:dyDescent="0.2">
      <c r="A22" s="25" t="s">
        <v>46</v>
      </c>
      <c r="B22" s="26" t="s">
        <v>47</v>
      </c>
      <c r="C22" s="27">
        <v>25882.476999999999</v>
      </c>
      <c r="D22" s="28"/>
      <c r="E22" s="1">
        <f t="shared" si="0"/>
        <v>-11234.980330801436</v>
      </c>
      <c r="F22" s="1">
        <f t="shared" si="1"/>
        <v>-11235</v>
      </c>
      <c r="G22" s="1">
        <f>+C22-(C$7+F22*C$8)</f>
        <v>1.4029999998456333E-2</v>
      </c>
      <c r="H22" s="1">
        <f>G22</f>
        <v>1.4029999998456333E-2</v>
      </c>
      <c r="O22" s="1">
        <f t="shared" ca="1" si="2"/>
        <v>2.5110371150399682E-2</v>
      </c>
      <c r="P22" s="1">
        <f t="shared" ca="1" si="3"/>
        <v>0.18160752572938324</v>
      </c>
      <c r="Q22" s="81">
        <f t="shared" si="4"/>
        <v>10863.976999999999</v>
      </c>
      <c r="R22" s="1">
        <f>G22</f>
        <v>1.4029999998456333E-2</v>
      </c>
    </row>
    <row r="23" spans="1:21" x14ac:dyDescent="0.2">
      <c r="A23" s="25" t="s">
        <v>46</v>
      </c>
      <c r="B23" s="26" t="s">
        <v>47</v>
      </c>
      <c r="C23" s="27">
        <v>26268.306</v>
      </c>
      <c r="D23" s="28"/>
      <c r="E23" s="1">
        <f t="shared" si="0"/>
        <v>-10694.071762433094</v>
      </c>
      <c r="F23" s="1">
        <f t="shared" si="1"/>
        <v>-10694</v>
      </c>
      <c r="O23" s="1">
        <f t="shared" ca="1" si="2"/>
        <v>2.4796071885842139E-2</v>
      </c>
      <c r="P23" s="1">
        <f t="shared" ca="1" si="3"/>
        <v>0.1793785897438217</v>
      </c>
      <c r="Q23" s="81">
        <f t="shared" si="4"/>
        <v>11249.806</v>
      </c>
      <c r="R23" s="1">
        <f>U23</f>
        <v>-5.1188000001275213E-2</v>
      </c>
      <c r="U23" s="1">
        <f>+C23-(C$7+F23*C$8)</f>
        <v>-5.1188000001275213E-2</v>
      </c>
    </row>
    <row r="24" spans="1:21" x14ac:dyDescent="0.2">
      <c r="A24" s="25" t="s">
        <v>46</v>
      </c>
      <c r="B24" s="26" t="s">
        <v>47</v>
      </c>
      <c r="C24" s="27">
        <v>26979.498</v>
      </c>
      <c r="D24" s="28"/>
      <c r="E24" s="1">
        <f t="shared" si="0"/>
        <v>-9697.0242451261638</v>
      </c>
      <c r="F24" s="1">
        <f t="shared" si="1"/>
        <v>-9697</v>
      </c>
      <c r="O24" s="1">
        <f t="shared" ca="1" si="2"/>
        <v>2.4216854941731474E-2</v>
      </c>
      <c r="P24" s="1">
        <f t="shared" ca="1" si="3"/>
        <v>0.17527092028429334</v>
      </c>
      <c r="Q24" s="81">
        <f t="shared" si="4"/>
        <v>11960.998</v>
      </c>
      <c r="U24" s="1">
        <f>+C24-(C$7+F24*C$8)</f>
        <v>-1.7294000001129461E-2</v>
      </c>
    </row>
    <row r="25" spans="1:21" x14ac:dyDescent="0.2">
      <c r="A25" s="25" t="s">
        <v>46</v>
      </c>
      <c r="B25" s="26" t="s">
        <v>47</v>
      </c>
      <c r="C25" s="27">
        <v>26987.377</v>
      </c>
      <c r="D25" s="28"/>
      <c r="E25" s="1">
        <f t="shared" si="0"/>
        <v>-9685.978370891271</v>
      </c>
      <c r="F25" s="1">
        <f t="shared" si="1"/>
        <v>-9686</v>
      </c>
      <c r="G25" s="1">
        <f t="shared" ref="G25:G56" si="5">+C25-(C$7+F25*C$8)</f>
        <v>1.5427999998792075E-2</v>
      </c>
      <c r="H25" s="1">
        <f t="shared" ref="H25:H36" si="6">G25</f>
        <v>1.5427999998792075E-2</v>
      </c>
      <c r="O25" s="1">
        <f t="shared" ca="1" si="2"/>
        <v>2.4210464383672074E-2</v>
      </c>
      <c r="P25" s="1">
        <f t="shared" ca="1" si="3"/>
        <v>0.17522559995926346</v>
      </c>
      <c r="Q25" s="81">
        <f t="shared" si="4"/>
        <v>11968.877</v>
      </c>
      <c r="R25" s="1">
        <f t="shared" ref="R25:R88" si="7">G25</f>
        <v>1.5427999998792075E-2</v>
      </c>
    </row>
    <row r="26" spans="1:21" x14ac:dyDescent="0.2">
      <c r="A26" s="25" t="s">
        <v>46</v>
      </c>
      <c r="B26" s="26" t="s">
        <v>47</v>
      </c>
      <c r="C26" s="27">
        <v>27398.245999999999</v>
      </c>
      <c r="D26" s="28"/>
      <c r="E26" s="1">
        <f t="shared" si="0"/>
        <v>-9109.9652599614783</v>
      </c>
      <c r="F26" s="1">
        <f t="shared" si="1"/>
        <v>-9110</v>
      </c>
      <c r="G26" s="1">
        <f t="shared" si="5"/>
        <v>2.4779999996098923E-2</v>
      </c>
      <c r="H26" s="1">
        <f t="shared" si="6"/>
        <v>2.4779999996098923E-2</v>
      </c>
      <c r="O26" s="1">
        <f t="shared" ca="1" si="2"/>
        <v>2.3875831525289184E-2</v>
      </c>
      <c r="P26" s="1">
        <f t="shared" ca="1" si="3"/>
        <v>0.17285246293951584</v>
      </c>
      <c r="Q26" s="81">
        <f t="shared" si="4"/>
        <v>12379.745999999999</v>
      </c>
      <c r="R26" s="1">
        <f t="shared" si="7"/>
        <v>2.4779999996098923E-2</v>
      </c>
    </row>
    <row r="27" spans="1:21" x14ac:dyDescent="0.2">
      <c r="A27" s="25" t="s">
        <v>46</v>
      </c>
      <c r="B27" s="26" t="s">
        <v>47</v>
      </c>
      <c r="C27" s="27">
        <v>27413.213</v>
      </c>
      <c r="D27" s="28"/>
      <c r="E27" s="1">
        <f t="shared" si="0"/>
        <v>-9088.9824449248445</v>
      </c>
      <c r="F27" s="1">
        <f t="shared" si="1"/>
        <v>-9089</v>
      </c>
      <c r="G27" s="1">
        <f t="shared" si="5"/>
        <v>1.2521999997261446E-2</v>
      </c>
      <c r="H27" s="1">
        <f t="shared" si="6"/>
        <v>1.2521999997261446E-2</v>
      </c>
      <c r="O27" s="1">
        <f t="shared" ca="1" si="2"/>
        <v>2.3863631368993974E-2</v>
      </c>
      <c r="P27" s="1">
        <f t="shared" ca="1" si="3"/>
        <v>0.17276594231900422</v>
      </c>
      <c r="Q27" s="81">
        <f t="shared" si="4"/>
        <v>12394.713</v>
      </c>
      <c r="R27" s="1">
        <f t="shared" si="7"/>
        <v>1.2521999997261446E-2</v>
      </c>
    </row>
    <row r="28" spans="1:21" x14ac:dyDescent="0.2">
      <c r="A28" s="25" t="s">
        <v>46</v>
      </c>
      <c r="B28" s="26" t="s">
        <v>47</v>
      </c>
      <c r="C28" s="27">
        <v>27656.44</v>
      </c>
      <c r="D28" s="28"/>
      <c r="E28" s="1">
        <f t="shared" si="0"/>
        <v>-8747.9931248931061</v>
      </c>
      <c r="F28" s="1">
        <f t="shared" si="1"/>
        <v>-8748</v>
      </c>
      <c r="G28" s="1">
        <f t="shared" si="5"/>
        <v>4.903999997623032E-3</v>
      </c>
      <c r="H28" s="1">
        <f t="shared" si="6"/>
        <v>4.903999997623032E-3</v>
      </c>
      <c r="O28" s="1">
        <f t="shared" ca="1" si="2"/>
        <v>2.3665524069152712E-2</v>
      </c>
      <c r="P28" s="1">
        <f t="shared" ca="1" si="3"/>
        <v>0.17136101224307726</v>
      </c>
      <c r="Q28" s="81">
        <f t="shared" si="4"/>
        <v>12637.939999999999</v>
      </c>
      <c r="R28" s="1">
        <f t="shared" si="7"/>
        <v>4.903999997623032E-3</v>
      </c>
    </row>
    <row r="29" spans="1:21" x14ac:dyDescent="0.2">
      <c r="A29" s="25" t="s">
        <v>46</v>
      </c>
      <c r="B29" s="26" t="s">
        <v>47</v>
      </c>
      <c r="C29" s="27">
        <v>27658.577000000001</v>
      </c>
      <c r="D29" s="28"/>
      <c r="E29" s="1">
        <f t="shared" si="0"/>
        <v>-8744.9971821034142</v>
      </c>
      <c r="F29" s="1">
        <f t="shared" si="1"/>
        <v>-8745</v>
      </c>
      <c r="G29" s="1">
        <f t="shared" si="5"/>
        <v>2.0100000001548324E-3</v>
      </c>
      <c r="H29" s="1">
        <f t="shared" si="6"/>
        <v>2.0100000001548324E-3</v>
      </c>
      <c r="O29" s="1">
        <f t="shared" ca="1" si="2"/>
        <v>2.366378118968197E-2</v>
      </c>
      <c r="P29" s="1">
        <f t="shared" ca="1" si="3"/>
        <v>0.17134865215443273</v>
      </c>
      <c r="Q29" s="81">
        <f t="shared" si="4"/>
        <v>12640.077000000001</v>
      </c>
      <c r="R29" s="1">
        <f t="shared" si="7"/>
        <v>2.0100000001548324E-3</v>
      </c>
    </row>
    <row r="30" spans="1:21" x14ac:dyDescent="0.2">
      <c r="A30" s="25" t="s">
        <v>46</v>
      </c>
      <c r="B30" s="26" t="s">
        <v>47</v>
      </c>
      <c r="C30" s="27">
        <v>27666.431</v>
      </c>
      <c r="D30" s="28"/>
      <c r="E30" s="1">
        <f t="shared" si="0"/>
        <v>-8733.9863563335402</v>
      </c>
      <c r="F30" s="1">
        <f t="shared" si="1"/>
        <v>-8734</v>
      </c>
      <c r="G30" s="1">
        <f t="shared" si="5"/>
        <v>9.7319999986211769E-3</v>
      </c>
      <c r="H30" s="1">
        <f t="shared" si="6"/>
        <v>9.7319999986211769E-3</v>
      </c>
      <c r="O30" s="1">
        <f t="shared" ca="1" si="2"/>
        <v>2.3657390631622574E-2</v>
      </c>
      <c r="P30" s="1">
        <f t="shared" ca="1" si="3"/>
        <v>0.17130333182940286</v>
      </c>
      <c r="Q30" s="81">
        <f t="shared" si="4"/>
        <v>12647.931</v>
      </c>
      <c r="R30" s="1">
        <f t="shared" si="7"/>
        <v>9.7319999986211769E-3</v>
      </c>
    </row>
    <row r="31" spans="1:21" x14ac:dyDescent="0.2">
      <c r="A31" s="25" t="s">
        <v>46</v>
      </c>
      <c r="B31" s="26" t="s">
        <v>47</v>
      </c>
      <c r="C31" s="27">
        <v>27683.546999999999</v>
      </c>
      <c r="D31" s="28"/>
      <c r="E31" s="1">
        <f t="shared" si="0"/>
        <v>-8709.9907752440122</v>
      </c>
      <c r="F31" s="1">
        <f t="shared" si="1"/>
        <v>-8710</v>
      </c>
      <c r="G31" s="1">
        <f t="shared" si="5"/>
        <v>6.5799999974842649E-3</v>
      </c>
      <c r="H31" s="1">
        <f t="shared" si="6"/>
        <v>6.5799999974842649E-3</v>
      </c>
      <c r="O31" s="1">
        <f t="shared" ca="1" si="2"/>
        <v>2.3643447595856619E-2</v>
      </c>
      <c r="P31" s="1">
        <f t="shared" ca="1" si="3"/>
        <v>0.17120445112024668</v>
      </c>
      <c r="Q31" s="81">
        <f t="shared" si="4"/>
        <v>12665.046999999999</v>
      </c>
      <c r="R31" s="1">
        <f t="shared" si="7"/>
        <v>6.5799999974842649E-3</v>
      </c>
    </row>
    <row r="32" spans="1:21" x14ac:dyDescent="0.2">
      <c r="A32" s="25" t="s">
        <v>46</v>
      </c>
      <c r="B32" s="26" t="s">
        <v>47</v>
      </c>
      <c r="C32" s="27">
        <v>27688.538</v>
      </c>
      <c r="D32" s="28"/>
      <c r="E32" s="1">
        <f t="shared" si="0"/>
        <v>-8702.9936996879296</v>
      </c>
      <c r="F32" s="1">
        <f t="shared" si="1"/>
        <v>-8703</v>
      </c>
      <c r="G32" s="1">
        <f t="shared" si="5"/>
        <v>4.4940000007045455E-3</v>
      </c>
      <c r="H32" s="1">
        <f t="shared" si="6"/>
        <v>4.4940000007045455E-3</v>
      </c>
      <c r="O32" s="1">
        <f t="shared" ca="1" si="2"/>
        <v>2.363938087709155E-2</v>
      </c>
      <c r="P32" s="1">
        <f t="shared" ca="1" si="3"/>
        <v>0.17117561091340949</v>
      </c>
      <c r="Q32" s="81">
        <f t="shared" si="4"/>
        <v>12670.038</v>
      </c>
      <c r="R32" s="1">
        <f t="shared" si="7"/>
        <v>4.4940000007045455E-3</v>
      </c>
    </row>
    <row r="33" spans="1:18" x14ac:dyDescent="0.2">
      <c r="A33" s="25" t="s">
        <v>46</v>
      </c>
      <c r="B33" s="26" t="s">
        <v>47</v>
      </c>
      <c r="C33" s="27">
        <v>27693.527999999998</v>
      </c>
      <c r="D33" s="28"/>
      <c r="E33" s="1">
        <f t="shared" si="0"/>
        <v>-8695.9980260704542</v>
      </c>
      <c r="F33" s="1">
        <f t="shared" si="1"/>
        <v>-8696</v>
      </c>
      <c r="G33" s="1">
        <f t="shared" si="5"/>
        <v>1.4079999964451417E-3</v>
      </c>
      <c r="H33" s="1">
        <f t="shared" si="6"/>
        <v>1.4079999964451417E-3</v>
      </c>
      <c r="O33" s="1">
        <f t="shared" ca="1" si="2"/>
        <v>2.3635314158326481E-2</v>
      </c>
      <c r="P33" s="1">
        <f t="shared" ca="1" si="3"/>
        <v>0.17114677070657228</v>
      </c>
      <c r="Q33" s="81">
        <f t="shared" si="4"/>
        <v>12675.027999999998</v>
      </c>
      <c r="R33" s="1">
        <f t="shared" si="7"/>
        <v>1.4079999964451417E-3</v>
      </c>
    </row>
    <row r="34" spans="1:18" x14ac:dyDescent="0.2">
      <c r="A34" s="25" t="s">
        <v>46</v>
      </c>
      <c r="B34" s="26" t="s">
        <v>47</v>
      </c>
      <c r="C34" s="27">
        <v>27696.381000000001</v>
      </c>
      <c r="D34" s="28"/>
      <c r="E34" s="1">
        <f t="shared" si="0"/>
        <v>-8691.9982952426617</v>
      </c>
      <c r="F34" s="1">
        <f t="shared" si="1"/>
        <v>-8692</v>
      </c>
      <c r="G34" s="1">
        <f t="shared" si="5"/>
        <v>1.2160000005678739E-3</v>
      </c>
      <c r="H34" s="1">
        <f t="shared" si="6"/>
        <v>1.2160000005678739E-3</v>
      </c>
      <c r="O34" s="1">
        <f t="shared" ca="1" si="2"/>
        <v>2.3632990319032154E-2</v>
      </c>
      <c r="P34" s="1">
        <f t="shared" ca="1" si="3"/>
        <v>0.17113029058837959</v>
      </c>
      <c r="Q34" s="81">
        <f t="shared" si="4"/>
        <v>12677.881000000001</v>
      </c>
      <c r="R34" s="1">
        <f t="shared" si="7"/>
        <v>1.2160000005678739E-3</v>
      </c>
    </row>
    <row r="35" spans="1:18" x14ac:dyDescent="0.2">
      <c r="A35" s="25" t="s">
        <v>46</v>
      </c>
      <c r="B35" s="26" t="s">
        <v>47</v>
      </c>
      <c r="C35" s="27">
        <v>27746.32</v>
      </c>
      <c r="D35" s="28"/>
      <c r="E35" s="1">
        <f t="shared" si="0"/>
        <v>-8621.9868834624558</v>
      </c>
      <c r="F35" s="1">
        <f t="shared" si="1"/>
        <v>-8622</v>
      </c>
      <c r="G35" s="1">
        <f t="shared" si="5"/>
        <v>9.355999998660991E-3</v>
      </c>
      <c r="H35" s="1">
        <f t="shared" si="6"/>
        <v>9.355999998660991E-3</v>
      </c>
      <c r="O35" s="1">
        <f t="shared" ca="1" si="2"/>
        <v>2.3592323131381456E-2</v>
      </c>
      <c r="P35" s="1">
        <f t="shared" ca="1" si="3"/>
        <v>0.17084188852000748</v>
      </c>
      <c r="Q35" s="81">
        <f t="shared" si="4"/>
        <v>12727.82</v>
      </c>
      <c r="R35" s="1">
        <f t="shared" si="7"/>
        <v>9.355999998660991E-3</v>
      </c>
    </row>
    <row r="36" spans="1:18" x14ac:dyDescent="0.2">
      <c r="A36" s="25" t="s">
        <v>48</v>
      </c>
      <c r="B36" s="26" t="s">
        <v>47</v>
      </c>
      <c r="C36" s="27">
        <v>31274.287</v>
      </c>
      <c r="D36" s="28"/>
      <c r="E36" s="1">
        <f t="shared" si="0"/>
        <v>-3675.9937641771062</v>
      </c>
      <c r="F36" s="1">
        <f t="shared" si="1"/>
        <v>-3676</v>
      </c>
      <c r="G36" s="1">
        <f t="shared" si="5"/>
        <v>4.447999999683816E-3</v>
      </c>
      <c r="H36" s="1">
        <f t="shared" si="6"/>
        <v>4.447999999683816E-3</v>
      </c>
      <c r="O36" s="1">
        <f t="shared" ca="1" si="2"/>
        <v>2.0718895843947795E-2</v>
      </c>
      <c r="P36" s="1">
        <f t="shared" ca="1" si="3"/>
        <v>0.15046422237474436</v>
      </c>
      <c r="Q36" s="81">
        <f t="shared" si="4"/>
        <v>16255.787</v>
      </c>
      <c r="R36" s="1">
        <f t="shared" si="7"/>
        <v>4.447999999683816E-3</v>
      </c>
    </row>
    <row r="37" spans="1:18" x14ac:dyDescent="0.2">
      <c r="A37" s="25" t="s">
        <v>49</v>
      </c>
      <c r="B37" s="26" t="s">
        <v>47</v>
      </c>
      <c r="C37" s="27">
        <v>33207.328000000001</v>
      </c>
      <c r="D37" s="28">
        <v>7.0000000000000001E-3</v>
      </c>
      <c r="E37" s="1">
        <f t="shared" si="0"/>
        <v>-965.98896954709039</v>
      </c>
      <c r="F37" s="1">
        <f t="shared" si="1"/>
        <v>-966</v>
      </c>
      <c r="G37" s="1">
        <f t="shared" si="5"/>
        <v>7.8680000005988404E-3</v>
      </c>
      <c r="I37" s="1">
        <f>G37</f>
        <v>7.8680000005988404E-3</v>
      </c>
      <c r="O37" s="1">
        <f t="shared" ca="1" si="2"/>
        <v>1.9144494722042174E-2</v>
      </c>
      <c r="P37" s="1">
        <f t="shared" ca="1" si="3"/>
        <v>0.13929894229919582</v>
      </c>
      <c r="Q37" s="81">
        <f t="shared" si="4"/>
        <v>18188.828000000001</v>
      </c>
      <c r="R37" s="1">
        <f t="shared" si="7"/>
        <v>7.8680000005988404E-3</v>
      </c>
    </row>
    <row r="38" spans="1:18" x14ac:dyDescent="0.2">
      <c r="A38" s="25" t="s">
        <v>50</v>
      </c>
      <c r="B38" s="26" t="s">
        <v>47</v>
      </c>
      <c r="C38" s="27">
        <v>33540.430999999997</v>
      </c>
      <c r="D38" s="28">
        <v>5.0000000000000001E-3</v>
      </c>
      <c r="E38" s="1">
        <f t="shared" si="0"/>
        <v>-498.99901583910923</v>
      </c>
      <c r="F38" s="1">
        <f t="shared" si="1"/>
        <v>-499</v>
      </c>
      <c r="G38" s="1">
        <f t="shared" si="5"/>
        <v>7.0199999754549935E-4</v>
      </c>
      <c r="I38" s="1">
        <f>G38</f>
        <v>7.0199999754549935E-4</v>
      </c>
      <c r="O38" s="1">
        <f t="shared" ca="1" si="2"/>
        <v>1.8873186484429653E-2</v>
      </c>
      <c r="P38" s="1">
        <f t="shared" ca="1" si="3"/>
        <v>0.13737488850019908</v>
      </c>
      <c r="Q38" s="81">
        <f t="shared" si="4"/>
        <v>18521.930999999997</v>
      </c>
      <c r="R38" s="1">
        <f t="shared" si="7"/>
        <v>7.0199999754549935E-4</v>
      </c>
    </row>
    <row r="39" spans="1:18" x14ac:dyDescent="0.2">
      <c r="A39" s="25" t="s">
        <v>51</v>
      </c>
      <c r="B39" s="26" t="s">
        <v>47</v>
      </c>
      <c r="C39" s="27">
        <v>33570.387999999999</v>
      </c>
      <c r="D39" s="28">
        <v>4.0000000000000001E-3</v>
      </c>
      <c r="E39" s="1">
        <f t="shared" si="0"/>
        <v>-457.00114117802491</v>
      </c>
      <c r="F39" s="1">
        <f t="shared" si="1"/>
        <v>-457</v>
      </c>
      <c r="G39" s="1">
        <f t="shared" si="5"/>
        <v>-8.1400000635767356E-4</v>
      </c>
      <c r="I39" s="1">
        <f>G39</f>
        <v>-8.1400000635767356E-4</v>
      </c>
      <c r="O39" s="1">
        <f t="shared" ca="1" si="2"/>
        <v>1.8848786171839233E-2</v>
      </c>
      <c r="P39" s="1">
        <f t="shared" ca="1" si="3"/>
        <v>0.13720184725917584</v>
      </c>
      <c r="Q39" s="81">
        <f t="shared" si="4"/>
        <v>18551.887999999999</v>
      </c>
      <c r="R39" s="1">
        <f t="shared" si="7"/>
        <v>-8.1400000635767356E-4</v>
      </c>
    </row>
    <row r="40" spans="1:18" x14ac:dyDescent="0.2">
      <c r="A40" s="1" t="s">
        <v>52</v>
      </c>
      <c r="C40" s="28">
        <v>33896.366000000002</v>
      </c>
      <c r="D40" s="28" t="s">
        <v>53</v>
      </c>
      <c r="E40" s="1">
        <f t="shared" si="0"/>
        <v>0</v>
      </c>
      <c r="F40" s="1">
        <f t="shared" si="1"/>
        <v>0</v>
      </c>
      <c r="G40" s="1">
        <f t="shared" si="5"/>
        <v>0</v>
      </c>
      <c r="H40" s="1">
        <f>G40</f>
        <v>0</v>
      </c>
      <c r="O40" s="1">
        <f t="shared" ca="1" si="2"/>
        <v>1.8583287532462529E-2</v>
      </c>
      <c r="P40" s="1">
        <f t="shared" ca="1" si="3"/>
        <v>0.13531899375566081</v>
      </c>
      <c r="Q40" s="81">
        <f t="shared" si="4"/>
        <v>18877.866000000002</v>
      </c>
      <c r="R40" s="1">
        <f t="shared" si="7"/>
        <v>0</v>
      </c>
    </row>
    <row r="41" spans="1:18" x14ac:dyDescent="0.2">
      <c r="A41" s="25" t="s">
        <v>54</v>
      </c>
      <c r="B41" s="26" t="s">
        <v>47</v>
      </c>
      <c r="C41" s="27">
        <v>34224.483999999997</v>
      </c>
      <c r="D41" s="28"/>
      <c r="E41" s="1">
        <f t="shared" si="0"/>
        <v>460.00128978350557</v>
      </c>
      <c r="F41" s="1">
        <f t="shared" si="1"/>
        <v>460</v>
      </c>
      <c r="G41" s="1">
        <f t="shared" si="5"/>
        <v>9.1999999131076038E-4</v>
      </c>
      <c r="I41" s="1">
        <f t="shared" ref="I41:I72" si="8">G41</f>
        <v>9.1999999131076038E-4</v>
      </c>
      <c r="O41" s="1">
        <f t="shared" ca="1" si="2"/>
        <v>1.831604601361508E-2</v>
      </c>
      <c r="P41" s="1">
        <f t="shared" ca="1" si="3"/>
        <v>0.13342378016350129</v>
      </c>
      <c r="Q41" s="81">
        <f t="shared" si="4"/>
        <v>19205.983999999997</v>
      </c>
      <c r="R41" s="1">
        <f t="shared" si="7"/>
        <v>9.1999999131076038E-4</v>
      </c>
    </row>
    <row r="42" spans="1:18" x14ac:dyDescent="0.2">
      <c r="A42" s="25" t="s">
        <v>54</v>
      </c>
      <c r="B42" s="26" t="s">
        <v>47</v>
      </c>
      <c r="C42" s="27">
        <v>34254.438000000002</v>
      </c>
      <c r="D42" s="28"/>
      <c r="E42" s="1">
        <f t="shared" si="0"/>
        <v>501.99495862879206</v>
      </c>
      <c r="F42" s="1">
        <f t="shared" si="1"/>
        <v>502</v>
      </c>
      <c r="G42" s="1">
        <f t="shared" si="5"/>
        <v>-3.5960000022896565E-3</v>
      </c>
      <c r="I42" s="1">
        <f t="shared" si="8"/>
        <v>-3.5960000022896565E-3</v>
      </c>
      <c r="O42" s="1">
        <f t="shared" ca="1" si="2"/>
        <v>1.8291645701024661E-2</v>
      </c>
      <c r="P42" s="1">
        <f t="shared" ca="1" si="3"/>
        <v>0.13325073892247802</v>
      </c>
      <c r="Q42" s="81">
        <f t="shared" si="4"/>
        <v>19235.938000000002</v>
      </c>
      <c r="R42" s="1">
        <f t="shared" si="7"/>
        <v>-3.5960000022896565E-3</v>
      </c>
    </row>
    <row r="43" spans="1:18" x14ac:dyDescent="0.2">
      <c r="A43" s="25" t="s">
        <v>55</v>
      </c>
      <c r="B43" s="26" t="s">
        <v>47</v>
      </c>
      <c r="C43" s="27">
        <v>34600.392</v>
      </c>
      <c r="D43" s="28"/>
      <c r="E43" s="1">
        <f t="shared" si="0"/>
        <v>987.00122529433429</v>
      </c>
      <c r="F43" s="1">
        <f t="shared" si="1"/>
        <v>987</v>
      </c>
      <c r="G43" s="1">
        <f t="shared" si="5"/>
        <v>8.7399999756598845E-4</v>
      </c>
      <c r="I43" s="1">
        <f t="shared" si="8"/>
        <v>8.7399999756598845E-4</v>
      </c>
      <c r="O43" s="1">
        <f t="shared" ca="1" si="2"/>
        <v>1.8009880186587678E-2</v>
      </c>
      <c r="P43" s="1">
        <f t="shared" ca="1" si="3"/>
        <v>0.13125252459161416</v>
      </c>
      <c r="Q43" s="81">
        <f t="shared" si="4"/>
        <v>19581.892</v>
      </c>
      <c r="R43" s="1">
        <f t="shared" si="7"/>
        <v>8.7399999756598845E-4</v>
      </c>
    </row>
    <row r="44" spans="1:18" x14ac:dyDescent="0.2">
      <c r="A44" s="25" t="s">
        <v>55</v>
      </c>
      <c r="B44" s="26" t="s">
        <v>47</v>
      </c>
      <c r="C44" s="27">
        <v>34605.381000000001</v>
      </c>
      <c r="D44" s="28"/>
      <c r="E44" s="1">
        <f t="shared" si="0"/>
        <v>993.99549697321379</v>
      </c>
      <c r="F44" s="1">
        <f t="shared" si="1"/>
        <v>994</v>
      </c>
      <c r="G44" s="1">
        <f t="shared" si="5"/>
        <v>-3.2120000032591633E-3</v>
      </c>
      <c r="I44" s="1">
        <f t="shared" si="8"/>
        <v>-3.2120000032591633E-3</v>
      </c>
      <c r="O44" s="1">
        <f t="shared" ca="1" si="2"/>
        <v>1.8005813467822606E-2</v>
      </c>
      <c r="P44" s="1">
        <f t="shared" ca="1" si="3"/>
        <v>0.13122368438477697</v>
      </c>
      <c r="Q44" s="81">
        <f t="shared" si="4"/>
        <v>19586.881000000001</v>
      </c>
      <c r="R44" s="1">
        <f t="shared" si="7"/>
        <v>-3.2120000032591633E-3</v>
      </c>
    </row>
    <row r="45" spans="1:18" x14ac:dyDescent="0.2">
      <c r="A45" s="25" t="s">
        <v>55</v>
      </c>
      <c r="B45" s="26" t="s">
        <v>47</v>
      </c>
      <c r="C45" s="27">
        <v>34680.281000000003</v>
      </c>
      <c r="D45" s="28"/>
      <c r="E45" s="1">
        <f t="shared" si="0"/>
        <v>1099.0006981654244</v>
      </c>
      <c r="F45" s="1">
        <f t="shared" si="1"/>
        <v>1099</v>
      </c>
      <c r="G45" s="1">
        <f t="shared" si="5"/>
        <v>4.980000012437813E-4</v>
      </c>
      <c r="I45" s="1">
        <f t="shared" si="8"/>
        <v>4.980000012437813E-4</v>
      </c>
      <c r="O45" s="1">
        <f t="shared" ca="1" si="2"/>
        <v>1.794481268634656E-2</v>
      </c>
      <c r="P45" s="1">
        <f t="shared" ca="1" si="3"/>
        <v>0.13079108128221881</v>
      </c>
      <c r="Q45" s="81">
        <f t="shared" si="4"/>
        <v>19661.781000000003</v>
      </c>
      <c r="R45" s="1">
        <f t="shared" si="7"/>
        <v>4.980000012437813E-4</v>
      </c>
    </row>
    <row r="46" spans="1:18" x14ac:dyDescent="0.2">
      <c r="A46" s="25" t="s">
        <v>56</v>
      </c>
      <c r="B46" s="26" t="s">
        <v>47</v>
      </c>
      <c r="C46" s="27">
        <v>34958.453999999998</v>
      </c>
      <c r="D46" s="28"/>
      <c r="E46" s="1">
        <f t="shared" si="0"/>
        <v>1488.9821645371164</v>
      </c>
      <c r="F46" s="1">
        <f t="shared" si="1"/>
        <v>1489</v>
      </c>
      <c r="G46" s="1">
        <f t="shared" si="5"/>
        <v>-1.2722000006760936E-2</v>
      </c>
      <c r="I46" s="1">
        <f t="shared" si="8"/>
        <v>-1.2722000006760936E-2</v>
      </c>
      <c r="O46" s="1">
        <f t="shared" ca="1" si="2"/>
        <v>1.771823835514981E-2</v>
      </c>
      <c r="P46" s="1">
        <f t="shared" ca="1" si="3"/>
        <v>0.12918426975843136</v>
      </c>
      <c r="Q46" s="81">
        <f t="shared" si="4"/>
        <v>19939.953999999998</v>
      </c>
      <c r="R46" s="1">
        <f t="shared" si="7"/>
        <v>-1.2722000006760936E-2</v>
      </c>
    </row>
    <row r="47" spans="1:18" x14ac:dyDescent="0.2">
      <c r="A47" s="25" t="s">
        <v>56</v>
      </c>
      <c r="B47" s="26" t="s">
        <v>47</v>
      </c>
      <c r="C47" s="27">
        <v>34988.428999999996</v>
      </c>
      <c r="D47" s="28"/>
      <c r="E47" s="1">
        <f t="shared" si="0"/>
        <v>1531.0052740930084</v>
      </c>
      <c r="F47" s="1">
        <f t="shared" si="1"/>
        <v>1531</v>
      </c>
      <c r="G47" s="1">
        <f t="shared" si="5"/>
        <v>3.7619999930029735E-3</v>
      </c>
      <c r="I47" s="1">
        <f t="shared" si="8"/>
        <v>3.7619999930029735E-3</v>
      </c>
      <c r="O47" s="1">
        <f t="shared" ca="1" si="2"/>
        <v>1.769383804255939E-2</v>
      </c>
      <c r="P47" s="1">
        <f t="shared" ca="1" si="3"/>
        <v>0.12901122851740812</v>
      </c>
      <c r="Q47" s="81">
        <f t="shared" si="4"/>
        <v>19969.928999999996</v>
      </c>
      <c r="R47" s="1">
        <f t="shared" si="7"/>
        <v>3.7619999930029735E-3</v>
      </c>
    </row>
    <row r="48" spans="1:18" x14ac:dyDescent="0.2">
      <c r="A48" s="25" t="s">
        <v>57</v>
      </c>
      <c r="B48" s="26" t="s">
        <v>47</v>
      </c>
      <c r="C48" s="27">
        <v>35341.51</v>
      </c>
      <c r="D48" s="28"/>
      <c r="E48" s="1">
        <f t="shared" si="0"/>
        <v>2026.0031571657291</v>
      </c>
      <c r="F48" s="1">
        <f t="shared" si="1"/>
        <v>2026</v>
      </c>
      <c r="G48" s="1">
        <f t="shared" si="5"/>
        <v>2.2519999984069727E-3</v>
      </c>
      <c r="I48" s="1">
        <f t="shared" si="8"/>
        <v>2.2519999984069727E-3</v>
      </c>
      <c r="O48" s="1">
        <f t="shared" ca="1" si="2"/>
        <v>1.740626292988659E-2</v>
      </c>
      <c r="P48" s="1">
        <f t="shared" ca="1" si="3"/>
        <v>0.12697181389106255</v>
      </c>
      <c r="Q48" s="81">
        <f t="shared" si="4"/>
        <v>20323.010000000002</v>
      </c>
      <c r="R48" s="1">
        <f t="shared" si="7"/>
        <v>2.2519999984069727E-3</v>
      </c>
    </row>
    <row r="49" spans="1:18" x14ac:dyDescent="0.2">
      <c r="A49" s="25" t="s">
        <v>58</v>
      </c>
      <c r="B49" s="26" t="s">
        <v>47</v>
      </c>
      <c r="C49" s="27">
        <v>35341.517</v>
      </c>
      <c r="D49" s="28"/>
      <c r="E49" s="1">
        <f t="shared" si="0"/>
        <v>2026.0129707359308</v>
      </c>
      <c r="F49" s="1">
        <f t="shared" si="1"/>
        <v>2026</v>
      </c>
      <c r="G49" s="1">
        <f t="shared" si="5"/>
        <v>9.2519999961950816E-3</v>
      </c>
      <c r="I49" s="1">
        <f t="shared" si="8"/>
        <v>9.2519999961950816E-3</v>
      </c>
      <c r="O49" s="1">
        <f t="shared" ca="1" si="2"/>
        <v>1.740626292988659E-2</v>
      </c>
      <c r="P49" s="1">
        <f t="shared" ca="1" si="3"/>
        <v>0.12697181389106255</v>
      </c>
      <c r="Q49" s="81">
        <f t="shared" si="4"/>
        <v>20323.017</v>
      </c>
      <c r="R49" s="1">
        <f t="shared" si="7"/>
        <v>9.2519999961950816E-3</v>
      </c>
    </row>
    <row r="50" spans="1:18" x14ac:dyDescent="0.2">
      <c r="A50" s="25" t="s">
        <v>57</v>
      </c>
      <c r="B50" s="26" t="s">
        <v>47</v>
      </c>
      <c r="C50" s="27">
        <v>35359.345000000001</v>
      </c>
      <c r="D50" s="28"/>
      <c r="E50" s="1">
        <f t="shared" si="0"/>
        <v>2051.0067321091597</v>
      </c>
      <c r="F50" s="1">
        <f t="shared" si="1"/>
        <v>2051</v>
      </c>
      <c r="G50" s="1">
        <f t="shared" si="5"/>
        <v>4.8019999958341941E-3</v>
      </c>
      <c r="I50" s="1">
        <f t="shared" si="8"/>
        <v>4.8019999958341941E-3</v>
      </c>
      <c r="O50" s="1">
        <f t="shared" ca="1" si="2"/>
        <v>1.7391738934297057E-2</v>
      </c>
      <c r="P50" s="1">
        <f t="shared" ca="1" si="3"/>
        <v>0.12686881315235821</v>
      </c>
      <c r="Q50" s="81">
        <f t="shared" si="4"/>
        <v>20340.845000000001</v>
      </c>
      <c r="R50" s="1">
        <f t="shared" si="7"/>
        <v>4.8019999958341941E-3</v>
      </c>
    </row>
    <row r="51" spans="1:18" x14ac:dyDescent="0.2">
      <c r="A51" s="25" t="s">
        <v>59</v>
      </c>
      <c r="B51" s="26" t="s">
        <v>47</v>
      </c>
      <c r="C51" s="27">
        <v>35742.379999999997</v>
      </c>
      <c r="D51" s="28"/>
      <c r="E51" s="1">
        <f t="shared" si="0"/>
        <v>2587.9982840271464</v>
      </c>
      <c r="F51" s="1">
        <f t="shared" si="1"/>
        <v>2588</v>
      </c>
      <c r="G51" s="1">
        <f t="shared" si="5"/>
        <v>-1.2240000069141388E-3</v>
      </c>
      <c r="I51" s="1">
        <f t="shared" si="8"/>
        <v>-1.2240000069141388E-3</v>
      </c>
      <c r="O51" s="1">
        <f t="shared" ca="1" si="2"/>
        <v>1.7079763509033837E-2</v>
      </c>
      <c r="P51" s="1">
        <f t="shared" ca="1" si="3"/>
        <v>0.12465635728498936</v>
      </c>
      <c r="Q51" s="81">
        <f t="shared" si="4"/>
        <v>20723.879999999997</v>
      </c>
      <c r="R51" s="1">
        <f t="shared" si="7"/>
        <v>-1.2240000069141388E-3</v>
      </c>
    </row>
    <row r="52" spans="1:18" x14ac:dyDescent="0.2">
      <c r="A52" s="25" t="s">
        <v>59</v>
      </c>
      <c r="B52" s="26" t="s">
        <v>47</v>
      </c>
      <c r="C52" s="27">
        <v>35782.326999999997</v>
      </c>
      <c r="D52" s="28"/>
      <c r="E52" s="1">
        <f t="shared" si="0"/>
        <v>2644.0015253091915</v>
      </c>
      <c r="F52" s="1">
        <f t="shared" si="1"/>
        <v>2644</v>
      </c>
      <c r="G52" s="1">
        <f t="shared" si="5"/>
        <v>1.0879999972530641E-3</v>
      </c>
      <c r="I52" s="1">
        <f t="shared" si="8"/>
        <v>1.0879999972530641E-3</v>
      </c>
      <c r="O52" s="1">
        <f t="shared" ca="1" si="2"/>
        <v>1.704722975891328E-2</v>
      </c>
      <c r="P52" s="1">
        <f t="shared" ca="1" si="3"/>
        <v>0.12442563563029169</v>
      </c>
      <c r="Q52" s="81">
        <f t="shared" si="4"/>
        <v>20763.826999999997</v>
      </c>
      <c r="R52" s="1">
        <f t="shared" si="7"/>
        <v>1.0879999972530641E-3</v>
      </c>
    </row>
    <row r="53" spans="1:18" x14ac:dyDescent="0.2">
      <c r="A53" s="25" t="s">
        <v>60</v>
      </c>
      <c r="B53" s="26" t="s">
        <v>47</v>
      </c>
      <c r="C53" s="27">
        <v>36103.313999999998</v>
      </c>
      <c r="D53" s="28"/>
      <c r="E53" s="1">
        <f t="shared" si="0"/>
        <v>3094.005590931135</v>
      </c>
      <c r="F53" s="1">
        <f t="shared" si="1"/>
        <v>3094</v>
      </c>
      <c r="G53" s="1">
        <f t="shared" si="5"/>
        <v>3.9879999967524782E-3</v>
      </c>
      <c r="I53" s="1">
        <f t="shared" si="8"/>
        <v>3.9879999967524782E-3</v>
      </c>
      <c r="O53" s="1">
        <f t="shared" ca="1" si="2"/>
        <v>1.6785797838301645E-2</v>
      </c>
      <c r="P53" s="1">
        <f t="shared" ca="1" si="3"/>
        <v>0.12257162233361388</v>
      </c>
      <c r="Q53" s="81">
        <f t="shared" si="4"/>
        <v>21084.813999999998</v>
      </c>
      <c r="R53" s="1">
        <f t="shared" si="7"/>
        <v>3.9879999967524782E-3</v>
      </c>
    </row>
    <row r="54" spans="1:18" x14ac:dyDescent="0.2">
      <c r="A54" s="25" t="s">
        <v>61</v>
      </c>
      <c r="B54" s="26" t="s">
        <v>47</v>
      </c>
      <c r="C54" s="27">
        <v>36461.396999999997</v>
      </c>
      <c r="D54" s="28"/>
      <c r="E54" s="1">
        <f t="shared" si="0"/>
        <v>3596.0159708845326</v>
      </c>
      <c r="F54" s="1">
        <f t="shared" si="1"/>
        <v>3596</v>
      </c>
      <c r="G54" s="1">
        <f t="shared" si="5"/>
        <v>1.1391999993065838E-2</v>
      </c>
      <c r="I54" s="1">
        <f t="shared" si="8"/>
        <v>1.1391999993065838E-2</v>
      </c>
      <c r="O54" s="1">
        <f t="shared" ca="1" si="2"/>
        <v>1.6494156006863776E-2</v>
      </c>
      <c r="P54" s="1">
        <f t="shared" ca="1" si="3"/>
        <v>0.12050336750043109</v>
      </c>
      <c r="Q54" s="81">
        <f t="shared" si="4"/>
        <v>21442.896999999997</v>
      </c>
      <c r="R54" s="1">
        <f t="shared" si="7"/>
        <v>1.1391999993065838E-2</v>
      </c>
    </row>
    <row r="55" spans="1:18" x14ac:dyDescent="0.2">
      <c r="A55" s="25" t="s">
        <v>61</v>
      </c>
      <c r="B55" s="26" t="s">
        <v>47</v>
      </c>
      <c r="C55" s="27">
        <v>37518.482000000004</v>
      </c>
      <c r="D55" s="28"/>
      <c r="E55" s="1">
        <f t="shared" si="0"/>
        <v>5077.9842366023768</v>
      </c>
      <c r="F55" s="1">
        <f t="shared" si="1"/>
        <v>5078</v>
      </c>
      <c r="G55" s="1">
        <f t="shared" si="5"/>
        <v>-1.1244000001170207E-2</v>
      </c>
      <c r="I55" s="1">
        <f t="shared" si="8"/>
        <v>-1.1244000001170207E-2</v>
      </c>
      <c r="O55" s="1">
        <f t="shared" ca="1" si="2"/>
        <v>1.5633173548316125E-2</v>
      </c>
      <c r="P55" s="1">
        <f t="shared" ca="1" si="3"/>
        <v>0.11439748371003887</v>
      </c>
      <c r="Q55" s="81">
        <f t="shared" si="4"/>
        <v>22499.982000000004</v>
      </c>
      <c r="R55" s="1">
        <f t="shared" si="7"/>
        <v>-1.1244000001170207E-2</v>
      </c>
    </row>
    <row r="56" spans="1:18" x14ac:dyDescent="0.2">
      <c r="A56" s="25" t="s">
        <v>62</v>
      </c>
      <c r="B56" s="26" t="s">
        <v>47</v>
      </c>
      <c r="C56" s="27">
        <v>37518.502999999997</v>
      </c>
      <c r="D56" s="28"/>
      <c r="E56" s="1">
        <f t="shared" si="0"/>
        <v>5078.0136773129816</v>
      </c>
      <c r="F56" s="1">
        <f t="shared" si="1"/>
        <v>5078</v>
      </c>
      <c r="G56" s="1">
        <f t="shared" si="5"/>
        <v>9.7559999921941198E-3</v>
      </c>
      <c r="I56" s="1">
        <f t="shared" si="8"/>
        <v>9.7559999921941198E-3</v>
      </c>
      <c r="O56" s="1">
        <f t="shared" ca="1" si="2"/>
        <v>1.5633173548316125E-2</v>
      </c>
      <c r="P56" s="1">
        <f t="shared" ca="1" si="3"/>
        <v>0.11439748371003887</v>
      </c>
      <c r="Q56" s="81">
        <f t="shared" si="4"/>
        <v>22500.002999999997</v>
      </c>
      <c r="R56" s="1">
        <f t="shared" si="7"/>
        <v>9.7559999921941198E-3</v>
      </c>
    </row>
    <row r="57" spans="1:18" x14ac:dyDescent="0.2">
      <c r="A57" s="25" t="s">
        <v>62</v>
      </c>
      <c r="B57" s="26" t="s">
        <v>47</v>
      </c>
      <c r="C57" s="27">
        <v>37518.508999999998</v>
      </c>
      <c r="D57" s="28"/>
      <c r="E57" s="1">
        <f t="shared" si="0"/>
        <v>5078.0220889445873</v>
      </c>
      <c r="F57" s="1">
        <f t="shared" si="1"/>
        <v>5078</v>
      </c>
      <c r="G57" s="1">
        <f t="shared" ref="G57:G88" si="9">+C57-(C$7+F57*C$8)</f>
        <v>1.5755999993416481E-2</v>
      </c>
      <c r="I57" s="1">
        <f t="shared" si="8"/>
        <v>1.5755999993416481E-2</v>
      </c>
      <c r="O57" s="1">
        <f t="shared" ca="1" si="2"/>
        <v>1.5633173548316125E-2</v>
      </c>
      <c r="P57" s="1">
        <f t="shared" ca="1" si="3"/>
        <v>0.11439748371003887</v>
      </c>
      <c r="Q57" s="81">
        <f t="shared" si="4"/>
        <v>22500.008999999998</v>
      </c>
      <c r="R57" s="1">
        <f t="shared" si="7"/>
        <v>1.5755999993416481E-2</v>
      </c>
    </row>
    <row r="58" spans="1:18" x14ac:dyDescent="0.2">
      <c r="A58" s="25" t="s">
        <v>62</v>
      </c>
      <c r="B58" s="26" t="s">
        <v>47</v>
      </c>
      <c r="C58" s="27">
        <v>37899.411</v>
      </c>
      <c r="D58" s="28"/>
      <c r="E58" s="1">
        <f t="shared" si="0"/>
        <v>5612.0233058272952</v>
      </c>
      <c r="F58" s="1">
        <f t="shared" si="1"/>
        <v>5612</v>
      </c>
      <c r="G58" s="1">
        <f t="shared" si="9"/>
        <v>1.6623999996227212E-2</v>
      </c>
      <c r="I58" s="1">
        <f t="shared" si="8"/>
        <v>1.6623999996227212E-2</v>
      </c>
      <c r="O58" s="1">
        <f t="shared" ca="1" si="2"/>
        <v>1.5322941002523651E-2</v>
      </c>
      <c r="P58" s="1">
        <f t="shared" ca="1" si="3"/>
        <v>0.11219738793131454</v>
      </c>
      <c r="Q58" s="81">
        <f t="shared" si="4"/>
        <v>22880.911</v>
      </c>
      <c r="R58" s="1">
        <f t="shared" si="7"/>
        <v>1.6623999996227212E-2</v>
      </c>
    </row>
    <row r="59" spans="1:18" x14ac:dyDescent="0.2">
      <c r="A59" s="25" t="s">
        <v>61</v>
      </c>
      <c r="B59" s="26" t="s">
        <v>47</v>
      </c>
      <c r="C59" s="27">
        <v>39036.406000000003</v>
      </c>
      <c r="D59" s="28"/>
      <c r="E59" s="1">
        <f t="shared" si="0"/>
        <v>7206.0204851268345</v>
      </c>
      <c r="F59" s="1">
        <f t="shared" si="1"/>
        <v>7206</v>
      </c>
      <c r="G59" s="1">
        <f t="shared" si="9"/>
        <v>1.4611999999033287E-2</v>
      </c>
      <c r="I59" s="1">
        <f t="shared" si="8"/>
        <v>1.4611999999033287E-2</v>
      </c>
      <c r="O59" s="1">
        <f t="shared" ca="1" si="2"/>
        <v>1.4396891043734882E-2</v>
      </c>
      <c r="P59" s="1">
        <f t="shared" ca="1" si="3"/>
        <v>0.10563006083152696</v>
      </c>
      <c r="Q59" s="81">
        <f t="shared" si="4"/>
        <v>24017.906000000003</v>
      </c>
      <c r="R59" s="1">
        <f t="shared" si="7"/>
        <v>1.4611999999033287E-2</v>
      </c>
    </row>
    <row r="60" spans="1:18" x14ac:dyDescent="0.2">
      <c r="A60" s="25" t="s">
        <v>63</v>
      </c>
      <c r="B60" s="26" t="s">
        <v>47</v>
      </c>
      <c r="C60" s="27">
        <v>40837.470999999998</v>
      </c>
      <c r="D60" s="28"/>
      <c r="E60" s="1">
        <f t="shared" si="0"/>
        <v>9731.003030991249</v>
      </c>
      <c r="F60" s="1">
        <f t="shared" si="1"/>
        <v>9731</v>
      </c>
      <c r="G60" s="1">
        <f t="shared" si="9"/>
        <v>2.1619999970425852E-3</v>
      </c>
      <c r="I60" s="1">
        <f t="shared" si="8"/>
        <v>2.1619999970425852E-3</v>
      </c>
      <c r="O60" s="1">
        <f t="shared" ca="1" si="2"/>
        <v>1.292996748919182E-2</v>
      </c>
      <c r="P60" s="1">
        <f t="shared" ca="1" si="3"/>
        <v>9.5226986222390397E-2</v>
      </c>
      <c r="Q60" s="81">
        <f t="shared" si="4"/>
        <v>25818.970999999998</v>
      </c>
      <c r="R60" s="1">
        <f t="shared" si="7"/>
        <v>2.1619999970425852E-3</v>
      </c>
    </row>
    <row r="61" spans="1:18" x14ac:dyDescent="0.2">
      <c r="A61" s="1" t="s">
        <v>64</v>
      </c>
      <c r="C61" s="28">
        <v>40897.385000000002</v>
      </c>
      <c r="D61" s="28"/>
      <c r="E61" s="1">
        <f t="shared" si="0"/>
        <v>9814.9987803134172</v>
      </c>
      <c r="F61" s="1">
        <f t="shared" si="1"/>
        <v>9815</v>
      </c>
      <c r="G61" s="1">
        <f t="shared" si="9"/>
        <v>-8.6999999621184543E-4</v>
      </c>
      <c r="I61" s="1">
        <f t="shared" si="8"/>
        <v>-8.6999999621184543E-4</v>
      </c>
      <c r="O61" s="1">
        <f t="shared" ca="1" si="2"/>
        <v>1.288116686401098E-2</v>
      </c>
      <c r="P61" s="1">
        <f t="shared" ca="1" si="3"/>
        <v>9.4880903740343886E-2</v>
      </c>
      <c r="Q61" s="81">
        <f t="shared" si="4"/>
        <v>25878.885000000002</v>
      </c>
      <c r="R61" s="1">
        <f t="shared" si="7"/>
        <v>-8.6999999621184543E-4</v>
      </c>
    </row>
    <row r="62" spans="1:18" x14ac:dyDescent="0.2">
      <c r="A62" s="1" t="s">
        <v>64</v>
      </c>
      <c r="C62" s="28">
        <v>40897.387000000002</v>
      </c>
      <c r="D62" s="28"/>
      <c r="E62" s="1">
        <f t="shared" si="0"/>
        <v>9815.0015841906206</v>
      </c>
      <c r="F62" s="1">
        <f t="shared" si="1"/>
        <v>9815</v>
      </c>
      <c r="G62" s="1">
        <f t="shared" si="9"/>
        <v>1.1300000041956082E-3</v>
      </c>
      <c r="I62" s="1">
        <f t="shared" si="8"/>
        <v>1.1300000041956082E-3</v>
      </c>
      <c r="O62" s="1">
        <f t="shared" ca="1" si="2"/>
        <v>1.288116686401098E-2</v>
      </c>
      <c r="P62" s="1">
        <f t="shared" ca="1" si="3"/>
        <v>9.4880903740343886E-2</v>
      </c>
      <c r="Q62" s="81">
        <f t="shared" si="4"/>
        <v>25878.887000000002</v>
      </c>
      <c r="R62" s="1">
        <f t="shared" si="7"/>
        <v>1.1300000041956082E-3</v>
      </c>
    </row>
    <row r="63" spans="1:18" x14ac:dyDescent="0.2">
      <c r="A63" s="1" t="s">
        <v>64</v>
      </c>
      <c r="C63" s="28">
        <v>40897.389000000003</v>
      </c>
      <c r="D63" s="28"/>
      <c r="E63" s="1">
        <f t="shared" si="0"/>
        <v>9815.0043880678222</v>
      </c>
      <c r="F63" s="1">
        <f t="shared" si="1"/>
        <v>9815</v>
      </c>
      <c r="G63" s="1">
        <f t="shared" si="9"/>
        <v>3.1300000046030618E-3</v>
      </c>
      <c r="I63" s="1">
        <f t="shared" si="8"/>
        <v>3.1300000046030618E-3</v>
      </c>
      <c r="O63" s="1">
        <f t="shared" ca="1" si="2"/>
        <v>1.288116686401098E-2</v>
      </c>
      <c r="P63" s="1">
        <f t="shared" ca="1" si="3"/>
        <v>9.4880903740343886E-2</v>
      </c>
      <c r="Q63" s="81">
        <f t="shared" si="4"/>
        <v>25878.889000000003</v>
      </c>
      <c r="R63" s="1">
        <f t="shared" si="7"/>
        <v>3.1300000046030618E-3</v>
      </c>
    </row>
    <row r="64" spans="1:18" x14ac:dyDescent="0.2">
      <c r="A64" s="1" t="s">
        <v>65</v>
      </c>
      <c r="C64" s="28">
        <v>41158.457999999999</v>
      </c>
      <c r="D64" s="28"/>
      <c r="E64" s="1">
        <f t="shared" si="0"/>
        <v>10181.007096613193</v>
      </c>
      <c r="F64" s="1">
        <f t="shared" si="1"/>
        <v>10181</v>
      </c>
      <c r="G64" s="1">
        <f t="shared" si="9"/>
        <v>5.0619999965419993E-3</v>
      </c>
      <c r="I64" s="1">
        <f t="shared" si="8"/>
        <v>5.0619999965419993E-3</v>
      </c>
      <c r="O64" s="1">
        <f t="shared" ca="1" si="2"/>
        <v>1.2668535568580185E-2</v>
      </c>
      <c r="P64" s="1">
        <f t="shared" ca="1" si="3"/>
        <v>9.3372972925712602E-2</v>
      </c>
      <c r="Q64" s="81">
        <f t="shared" si="4"/>
        <v>26139.957999999999</v>
      </c>
      <c r="R64" s="1">
        <f t="shared" si="7"/>
        <v>5.0619999965419993E-3</v>
      </c>
    </row>
    <row r="65" spans="1:18" x14ac:dyDescent="0.2">
      <c r="A65" s="1" t="s">
        <v>65</v>
      </c>
      <c r="C65" s="28">
        <v>41158.464</v>
      </c>
      <c r="D65" s="28"/>
      <c r="E65" s="1">
        <f t="shared" si="0"/>
        <v>10181.015508244798</v>
      </c>
      <c r="F65" s="1">
        <f t="shared" si="1"/>
        <v>10181</v>
      </c>
      <c r="G65" s="1">
        <f t="shared" si="9"/>
        <v>1.106199999776436E-2</v>
      </c>
      <c r="I65" s="1">
        <f t="shared" si="8"/>
        <v>1.106199999776436E-2</v>
      </c>
      <c r="O65" s="1">
        <f t="shared" ca="1" si="2"/>
        <v>1.2668535568580185E-2</v>
      </c>
      <c r="P65" s="1">
        <f t="shared" ca="1" si="3"/>
        <v>9.3372972925712602E-2</v>
      </c>
      <c r="Q65" s="81">
        <f t="shared" si="4"/>
        <v>26139.964</v>
      </c>
      <c r="R65" s="1">
        <f t="shared" si="7"/>
        <v>1.106199999776436E-2</v>
      </c>
    </row>
    <row r="66" spans="1:18" x14ac:dyDescent="0.2">
      <c r="A66" s="1" t="s">
        <v>65</v>
      </c>
      <c r="C66" s="28">
        <v>41158.468999999997</v>
      </c>
      <c r="D66" s="28"/>
      <c r="E66" s="1">
        <f t="shared" si="0"/>
        <v>10181.022517937798</v>
      </c>
      <c r="F66" s="1">
        <f t="shared" si="1"/>
        <v>10181</v>
      </c>
      <c r="G66" s="1">
        <f t="shared" si="9"/>
        <v>1.6061999995145015E-2</v>
      </c>
      <c r="I66" s="1">
        <f t="shared" si="8"/>
        <v>1.6061999995145015E-2</v>
      </c>
      <c r="O66" s="1">
        <f t="shared" ca="1" si="2"/>
        <v>1.2668535568580185E-2</v>
      </c>
      <c r="P66" s="1">
        <f t="shared" ca="1" si="3"/>
        <v>9.3372972925712602E-2</v>
      </c>
      <c r="Q66" s="81">
        <f t="shared" si="4"/>
        <v>26139.968999999997</v>
      </c>
      <c r="R66" s="1">
        <f t="shared" si="7"/>
        <v>1.6061999995145015E-2</v>
      </c>
    </row>
    <row r="67" spans="1:18" x14ac:dyDescent="0.2">
      <c r="A67" s="1" t="s">
        <v>66</v>
      </c>
      <c r="C67" s="28">
        <v>41213.370000000003</v>
      </c>
      <c r="D67" s="28"/>
      <c r="E67" s="1">
        <f t="shared" si="0"/>
        <v>10257.990349054675</v>
      </c>
      <c r="F67" s="1">
        <f t="shared" si="1"/>
        <v>10258</v>
      </c>
      <c r="G67" s="1">
        <f t="shared" si="9"/>
        <v>-6.8840000021737069E-3</v>
      </c>
      <c r="I67" s="1">
        <f t="shared" si="8"/>
        <v>-6.8840000021737069E-3</v>
      </c>
      <c r="O67" s="1">
        <f t="shared" ca="1" si="2"/>
        <v>1.2623801662164414E-2</v>
      </c>
      <c r="P67" s="1">
        <f t="shared" ca="1" si="3"/>
        <v>9.3055730650503293E-2</v>
      </c>
      <c r="Q67" s="81">
        <f t="shared" si="4"/>
        <v>26194.870000000003</v>
      </c>
      <c r="R67" s="1">
        <f t="shared" si="7"/>
        <v>-6.8840000021737069E-3</v>
      </c>
    </row>
    <row r="68" spans="1:18" x14ac:dyDescent="0.2">
      <c r="A68" s="1" t="s">
        <v>66</v>
      </c>
      <c r="C68" s="28">
        <v>41904.57</v>
      </c>
      <c r="D68" s="28"/>
      <c r="E68" s="1">
        <f t="shared" si="0"/>
        <v>11227.010309856467</v>
      </c>
      <c r="F68" s="1">
        <f t="shared" si="1"/>
        <v>11227</v>
      </c>
      <c r="G68" s="1">
        <f t="shared" si="9"/>
        <v>7.3540000012144446E-3</v>
      </c>
      <c r="I68" s="1">
        <f t="shared" si="8"/>
        <v>7.3540000012144446E-3</v>
      </c>
      <c r="O68" s="1">
        <f t="shared" ca="1" si="2"/>
        <v>1.2060851593114028E-2</v>
      </c>
      <c r="P68" s="1">
        <f t="shared" ca="1" si="3"/>
        <v>8.9063422018323762E-2</v>
      </c>
      <c r="Q68" s="81">
        <f t="shared" si="4"/>
        <v>26886.07</v>
      </c>
      <c r="R68" s="1">
        <f t="shared" si="7"/>
        <v>7.3540000012144446E-3</v>
      </c>
    </row>
    <row r="69" spans="1:18" x14ac:dyDescent="0.2">
      <c r="A69" s="1" t="s">
        <v>67</v>
      </c>
      <c r="C69" s="28">
        <v>41929.535000000003</v>
      </c>
      <c r="D69" s="28"/>
      <c r="E69" s="1">
        <f t="shared" si="0"/>
        <v>11262.009707022873</v>
      </c>
      <c r="F69" s="1">
        <f t="shared" si="1"/>
        <v>11262</v>
      </c>
      <c r="G69" s="1">
        <f t="shared" si="9"/>
        <v>6.9240000011632219E-3</v>
      </c>
      <c r="I69" s="1">
        <f t="shared" si="8"/>
        <v>6.9240000011632219E-3</v>
      </c>
      <c r="O69" s="1">
        <f t="shared" ca="1" si="2"/>
        <v>1.2040517999288678E-2</v>
      </c>
      <c r="P69" s="1">
        <f t="shared" ca="1" si="3"/>
        <v>8.8919220984137709E-2</v>
      </c>
      <c r="Q69" s="81">
        <f t="shared" si="4"/>
        <v>26911.035000000003</v>
      </c>
      <c r="R69" s="1">
        <f t="shared" si="7"/>
        <v>6.9240000011632219E-3</v>
      </c>
    </row>
    <row r="70" spans="1:18" x14ac:dyDescent="0.2">
      <c r="A70" s="1" t="s">
        <v>68</v>
      </c>
      <c r="C70" s="28">
        <v>42027.249000000003</v>
      </c>
      <c r="D70" s="28"/>
      <c r="E70" s="1">
        <f t="shared" si="0"/>
        <v>11398.998735451385</v>
      </c>
      <c r="F70" s="1">
        <f t="shared" si="1"/>
        <v>11399</v>
      </c>
      <c r="G70" s="1">
        <f t="shared" si="9"/>
        <v>-9.01999999769032E-4</v>
      </c>
      <c r="I70" s="1">
        <f t="shared" si="8"/>
        <v>-9.01999999769032E-4</v>
      </c>
      <c r="O70" s="1">
        <f t="shared" ca="1" si="2"/>
        <v>1.1960926503458025E-2</v>
      </c>
      <c r="P70" s="1">
        <f t="shared" ca="1" si="3"/>
        <v>8.8354776936038021E-2</v>
      </c>
      <c r="Q70" s="81">
        <f t="shared" si="4"/>
        <v>27008.749000000003</v>
      </c>
      <c r="R70" s="1">
        <f t="shared" si="7"/>
        <v>-9.01999999769032E-4</v>
      </c>
    </row>
    <row r="71" spans="1:18" x14ac:dyDescent="0.2">
      <c r="A71" s="29" t="s">
        <v>69</v>
      </c>
      <c r="B71" s="19"/>
      <c r="C71" s="30">
        <v>42046.5118</v>
      </c>
      <c r="D71" s="30"/>
      <c r="E71" s="31">
        <f t="shared" si="0"/>
        <v>11426.003998328888</v>
      </c>
      <c r="F71" s="31">
        <f t="shared" si="1"/>
        <v>11426</v>
      </c>
      <c r="G71" s="31">
        <f t="shared" si="9"/>
        <v>2.8519999978016131E-3</v>
      </c>
      <c r="H71" s="31"/>
      <c r="I71" s="31">
        <f t="shared" si="8"/>
        <v>2.8519999978016131E-3</v>
      </c>
      <c r="J71" s="31"/>
      <c r="K71" s="31"/>
      <c r="O71" s="1">
        <f t="shared" ca="1" si="2"/>
        <v>1.1945240588221327E-2</v>
      </c>
      <c r="P71" s="1">
        <f t="shared" ca="1" si="3"/>
        <v>8.824353613823735E-2</v>
      </c>
      <c r="Q71" s="81">
        <f t="shared" si="4"/>
        <v>27028.0118</v>
      </c>
      <c r="R71" s="1">
        <f t="shared" si="7"/>
        <v>2.8519999978016131E-3</v>
      </c>
    </row>
    <row r="72" spans="1:18" x14ac:dyDescent="0.2">
      <c r="A72" s="1" t="s">
        <v>70</v>
      </c>
      <c r="C72" s="28">
        <v>42255.508999999998</v>
      </c>
      <c r="D72" s="28"/>
      <c r="E72" s="1">
        <f t="shared" si="0"/>
        <v>11719.005240446484</v>
      </c>
      <c r="F72" s="1">
        <f t="shared" si="1"/>
        <v>11719</v>
      </c>
      <c r="G72" s="1">
        <f t="shared" si="9"/>
        <v>3.737999992154073E-3</v>
      </c>
      <c r="I72" s="1">
        <f t="shared" si="8"/>
        <v>3.737999992154073E-3</v>
      </c>
      <c r="O72" s="1">
        <f t="shared" ca="1" si="2"/>
        <v>1.1775019359911973E-2</v>
      </c>
      <c r="P72" s="1">
        <f t="shared" ca="1" si="3"/>
        <v>8.7036367480622684E-2</v>
      </c>
      <c r="Q72" s="81">
        <f t="shared" si="4"/>
        <v>27237.008999999998</v>
      </c>
      <c r="R72" s="1">
        <f t="shared" si="7"/>
        <v>3.737999992154073E-3</v>
      </c>
    </row>
    <row r="73" spans="1:18" x14ac:dyDescent="0.2">
      <c r="A73" s="1" t="s">
        <v>71</v>
      </c>
      <c r="C73" s="28">
        <v>42288.317999999999</v>
      </c>
      <c r="D73" s="28"/>
      <c r="E73" s="1">
        <f t="shared" si="0"/>
        <v>11765.001443996756</v>
      </c>
      <c r="F73" s="1">
        <f t="shared" si="1"/>
        <v>11765</v>
      </c>
      <c r="G73" s="1">
        <f t="shared" si="9"/>
        <v>1.0299999994458631E-3</v>
      </c>
      <c r="I73" s="1">
        <f t="shared" ref="I73:I104" si="10">G73</f>
        <v>1.0299999994458631E-3</v>
      </c>
      <c r="O73" s="1">
        <f t="shared" ca="1" si="2"/>
        <v>1.174829520802723E-2</v>
      </c>
      <c r="P73" s="1">
        <f t="shared" ca="1" si="3"/>
        <v>8.6846846121406737E-2</v>
      </c>
      <c r="Q73" s="81">
        <f t="shared" si="4"/>
        <v>27269.817999999999</v>
      </c>
      <c r="R73" s="1">
        <f t="shared" si="7"/>
        <v>1.0299999994458631E-3</v>
      </c>
    </row>
    <row r="74" spans="1:18" x14ac:dyDescent="0.2">
      <c r="A74" s="1" t="s">
        <v>71</v>
      </c>
      <c r="C74" s="28">
        <v>42303.300999999999</v>
      </c>
      <c r="D74" s="28"/>
      <c r="E74" s="1">
        <f t="shared" si="0"/>
        <v>11786.006690050999</v>
      </c>
      <c r="F74" s="1">
        <f t="shared" si="1"/>
        <v>11786</v>
      </c>
      <c r="G74" s="1">
        <f t="shared" si="9"/>
        <v>4.7720000002300367E-3</v>
      </c>
      <c r="I74" s="1">
        <f t="shared" si="10"/>
        <v>4.7720000002300367E-3</v>
      </c>
      <c r="O74" s="1">
        <f t="shared" ca="1" si="2"/>
        <v>1.173609505173202E-2</v>
      </c>
      <c r="P74" s="1">
        <f t="shared" ca="1" si="3"/>
        <v>8.6760325500895102E-2</v>
      </c>
      <c r="Q74" s="81">
        <f t="shared" si="4"/>
        <v>27284.800999999999</v>
      </c>
      <c r="R74" s="1">
        <f t="shared" si="7"/>
        <v>4.7720000002300367E-3</v>
      </c>
    </row>
    <row r="75" spans="1:18" x14ac:dyDescent="0.2">
      <c r="A75" s="1" t="s">
        <v>72</v>
      </c>
      <c r="C75" s="28">
        <v>42365.35</v>
      </c>
      <c r="D75" s="28"/>
      <c r="E75" s="1">
        <f t="shared" si="0"/>
        <v>11872.995578285649</v>
      </c>
      <c r="F75" s="1">
        <f t="shared" si="1"/>
        <v>11873</v>
      </c>
      <c r="G75" s="1">
        <f t="shared" si="9"/>
        <v>-3.1540000054519624E-3</v>
      </c>
      <c r="I75" s="1">
        <f t="shared" si="10"/>
        <v>-3.1540000054519624E-3</v>
      </c>
      <c r="O75" s="1">
        <f t="shared" ca="1" si="2"/>
        <v>1.1685551547080435E-2</v>
      </c>
      <c r="P75" s="1">
        <f t="shared" ca="1" si="3"/>
        <v>8.6401882930204066E-2</v>
      </c>
      <c r="Q75" s="81">
        <f t="shared" si="4"/>
        <v>27346.85</v>
      </c>
      <c r="R75" s="1">
        <f t="shared" si="7"/>
        <v>-3.1540000054519624E-3</v>
      </c>
    </row>
    <row r="76" spans="1:18" x14ac:dyDescent="0.2">
      <c r="A76" s="1" t="s">
        <v>73</v>
      </c>
      <c r="C76" s="28">
        <v>42365.356</v>
      </c>
      <c r="D76" s="28"/>
      <c r="E76" s="1">
        <f t="shared" si="0"/>
        <v>11873.003989917255</v>
      </c>
      <c r="F76" s="1">
        <f t="shared" si="1"/>
        <v>11873</v>
      </c>
      <c r="G76" s="1">
        <f t="shared" si="9"/>
        <v>2.8459999957703985E-3</v>
      </c>
      <c r="I76" s="1">
        <f t="shared" si="10"/>
        <v>2.8459999957703985E-3</v>
      </c>
      <c r="O76" s="1">
        <f t="shared" ca="1" si="2"/>
        <v>1.1685551547080435E-2</v>
      </c>
      <c r="P76" s="1">
        <f t="shared" ca="1" si="3"/>
        <v>8.6401882930204066E-2</v>
      </c>
      <c r="Q76" s="81">
        <f t="shared" si="4"/>
        <v>27346.856</v>
      </c>
      <c r="R76" s="1">
        <f t="shared" si="7"/>
        <v>2.8459999957703985E-3</v>
      </c>
    </row>
    <row r="77" spans="1:18" x14ac:dyDescent="0.2">
      <c r="A77" s="1" t="s">
        <v>73</v>
      </c>
      <c r="C77" s="28">
        <v>42365.360999999997</v>
      </c>
      <c r="D77" s="28"/>
      <c r="E77" s="1">
        <f t="shared" si="0"/>
        <v>11873.010999610255</v>
      </c>
      <c r="F77" s="1">
        <f t="shared" si="1"/>
        <v>11873</v>
      </c>
      <c r="G77" s="1">
        <f t="shared" si="9"/>
        <v>7.8459999931510538E-3</v>
      </c>
      <c r="I77" s="1">
        <f t="shared" si="10"/>
        <v>7.8459999931510538E-3</v>
      </c>
      <c r="O77" s="1">
        <f t="shared" ca="1" si="2"/>
        <v>1.1685551547080435E-2</v>
      </c>
      <c r="P77" s="1">
        <f t="shared" ca="1" si="3"/>
        <v>8.6401882930204066E-2</v>
      </c>
      <c r="Q77" s="81">
        <f t="shared" si="4"/>
        <v>27346.860999999997</v>
      </c>
      <c r="R77" s="1">
        <f t="shared" si="7"/>
        <v>7.8459999931510538E-3</v>
      </c>
    </row>
    <row r="78" spans="1:18" x14ac:dyDescent="0.2">
      <c r="A78" s="1" t="s">
        <v>74</v>
      </c>
      <c r="C78" s="28">
        <v>42385.326000000001</v>
      </c>
      <c r="D78" s="28"/>
      <c r="E78" s="1">
        <f t="shared" si="0"/>
        <v>11901.000703773176</v>
      </c>
      <c r="F78" s="1">
        <f t="shared" si="1"/>
        <v>11901</v>
      </c>
      <c r="G78" s="1">
        <f t="shared" si="9"/>
        <v>5.0199999532196671E-4</v>
      </c>
      <c r="I78" s="1">
        <f t="shared" si="10"/>
        <v>5.0199999532196671E-4</v>
      </c>
      <c r="O78" s="1">
        <f t="shared" ca="1" si="2"/>
        <v>1.1669284672020157E-2</v>
      </c>
      <c r="P78" s="1">
        <f t="shared" ca="1" si="3"/>
        <v>8.6286522102855229E-2</v>
      </c>
      <c r="Q78" s="81">
        <f t="shared" si="4"/>
        <v>27366.826000000001</v>
      </c>
      <c r="R78" s="1">
        <f t="shared" si="7"/>
        <v>5.0199999532196671E-4</v>
      </c>
    </row>
    <row r="79" spans="1:18" x14ac:dyDescent="0.2">
      <c r="A79" s="1" t="s">
        <v>74</v>
      </c>
      <c r="C79" s="28">
        <v>42385.334000000003</v>
      </c>
      <c r="D79" s="28"/>
      <c r="E79" s="1">
        <f t="shared" si="0"/>
        <v>11901.011919281984</v>
      </c>
      <c r="F79" s="1">
        <f t="shared" si="1"/>
        <v>11901</v>
      </c>
      <c r="G79" s="1">
        <f t="shared" si="9"/>
        <v>8.5019999969517812E-3</v>
      </c>
      <c r="I79" s="1">
        <f t="shared" si="10"/>
        <v>8.5019999969517812E-3</v>
      </c>
      <c r="O79" s="1">
        <f t="shared" ca="1" si="2"/>
        <v>1.1669284672020157E-2</v>
      </c>
      <c r="P79" s="1">
        <f t="shared" ca="1" si="3"/>
        <v>8.6286522102855229E-2</v>
      </c>
      <c r="Q79" s="81">
        <f t="shared" si="4"/>
        <v>27366.834000000003</v>
      </c>
      <c r="R79" s="1">
        <f t="shared" si="7"/>
        <v>8.5019999969517812E-3</v>
      </c>
    </row>
    <row r="80" spans="1:18" x14ac:dyDescent="0.2">
      <c r="A80" s="29" t="s">
        <v>69</v>
      </c>
      <c r="C80" s="28">
        <v>42411.721299999997</v>
      </c>
      <c r="D80" s="28"/>
      <c r="E80" s="1">
        <f t="shared" si="0"/>
        <v>11938.005293720151</v>
      </c>
      <c r="F80" s="1">
        <f t="shared" si="1"/>
        <v>11938</v>
      </c>
      <c r="G80" s="1">
        <f t="shared" si="9"/>
        <v>3.7759999977424741E-3</v>
      </c>
      <c r="I80" s="1">
        <f t="shared" si="10"/>
        <v>3.7759999977424741E-3</v>
      </c>
      <c r="O80" s="1">
        <f t="shared" ca="1" si="2"/>
        <v>1.1647789158547646E-2</v>
      </c>
      <c r="P80" s="1">
        <f t="shared" ca="1" si="3"/>
        <v>8.613408100957283E-2</v>
      </c>
      <c r="Q80" s="81">
        <f t="shared" si="4"/>
        <v>27393.221299999997</v>
      </c>
      <c r="R80" s="1">
        <f t="shared" si="7"/>
        <v>3.7759999977424741E-3</v>
      </c>
    </row>
    <row r="81" spans="1:18" x14ac:dyDescent="0.2">
      <c r="A81" s="1" t="s">
        <v>75</v>
      </c>
      <c r="C81" s="28">
        <v>42964.514999999999</v>
      </c>
      <c r="D81" s="28"/>
      <c r="E81" s="1">
        <f t="shared" si="0"/>
        <v>12712.988119972295</v>
      </c>
      <c r="F81" s="1">
        <f t="shared" si="1"/>
        <v>12713</v>
      </c>
      <c r="G81" s="1">
        <f t="shared" si="9"/>
        <v>-8.4740000020246953E-3</v>
      </c>
      <c r="I81" s="1">
        <f t="shared" si="10"/>
        <v>-8.4740000020246953E-3</v>
      </c>
      <c r="O81" s="1">
        <f t="shared" ca="1" si="2"/>
        <v>1.1197545295272051E-2</v>
      </c>
      <c r="P81" s="1">
        <f t="shared" ca="1" si="3"/>
        <v>8.2941058109738841E-2</v>
      </c>
      <c r="Q81" s="81">
        <f t="shared" si="4"/>
        <v>27946.014999999999</v>
      </c>
      <c r="R81" s="1">
        <f t="shared" si="7"/>
        <v>-8.4740000020246953E-3</v>
      </c>
    </row>
    <row r="82" spans="1:18" x14ac:dyDescent="0.2">
      <c r="A82" s="1" t="s">
        <v>75</v>
      </c>
      <c r="C82" s="28">
        <v>43009.457999999999</v>
      </c>
      <c r="D82" s="28"/>
      <c r="E82" s="1">
        <f t="shared" si="0"/>
        <v>12775.995446503421</v>
      </c>
      <c r="F82" s="1">
        <f t="shared" si="1"/>
        <v>12776</v>
      </c>
      <c r="G82" s="1">
        <f t="shared" si="9"/>
        <v>-3.2480000008945353E-3</v>
      </c>
      <c r="I82" s="1">
        <f t="shared" si="10"/>
        <v>-3.2480000008945353E-3</v>
      </c>
      <c r="O82" s="1">
        <f t="shared" ca="1" si="2"/>
        <v>1.1160944826386422E-2</v>
      </c>
      <c r="P82" s="1">
        <f t="shared" ca="1" si="3"/>
        <v>8.2681496248203951E-2</v>
      </c>
      <c r="Q82" s="81">
        <f t="shared" si="4"/>
        <v>27990.957999999999</v>
      </c>
      <c r="R82" s="1">
        <f t="shared" si="7"/>
        <v>-3.2480000008945353E-3</v>
      </c>
    </row>
    <row r="83" spans="1:18" x14ac:dyDescent="0.2">
      <c r="A83" s="1" t="s">
        <v>76</v>
      </c>
      <c r="C83" s="28">
        <v>43014.463000000003</v>
      </c>
      <c r="D83" s="28"/>
      <c r="E83" s="1">
        <f t="shared" si="0"/>
        <v>12783.012149199916</v>
      </c>
      <c r="F83" s="1">
        <f t="shared" si="1"/>
        <v>12783</v>
      </c>
      <c r="G83" s="1">
        <f t="shared" si="9"/>
        <v>8.6660000015399419E-3</v>
      </c>
      <c r="I83" s="1">
        <f t="shared" si="10"/>
        <v>8.6660000015399419E-3</v>
      </c>
      <c r="O83" s="1">
        <f t="shared" ca="1" si="2"/>
        <v>1.1156878107621351E-2</v>
      </c>
      <c r="P83" s="1">
        <f t="shared" ca="1" si="3"/>
        <v>8.2652656041366734E-2</v>
      </c>
      <c r="Q83" s="81">
        <f t="shared" si="4"/>
        <v>27995.963000000003</v>
      </c>
      <c r="R83" s="1">
        <f t="shared" si="7"/>
        <v>8.6660000015399419E-3</v>
      </c>
    </row>
    <row r="84" spans="1:18" x14ac:dyDescent="0.2">
      <c r="A84" s="1" t="s">
        <v>77</v>
      </c>
      <c r="C84" s="28">
        <v>43059.409</v>
      </c>
      <c r="D84" s="28"/>
      <c r="E84" s="1">
        <f t="shared" si="0"/>
        <v>12846.02368154684</v>
      </c>
      <c r="F84" s="1">
        <f t="shared" si="1"/>
        <v>12846</v>
      </c>
      <c r="G84" s="1">
        <f t="shared" si="9"/>
        <v>1.6891999999643303E-2</v>
      </c>
      <c r="I84" s="1">
        <f t="shared" si="10"/>
        <v>1.6891999999643303E-2</v>
      </c>
      <c r="O84" s="1">
        <f t="shared" ca="1" si="2"/>
        <v>1.1120277638735724E-2</v>
      </c>
      <c r="P84" s="1">
        <f t="shared" ca="1" si="3"/>
        <v>8.2393094179831844E-2</v>
      </c>
      <c r="Q84" s="81">
        <f t="shared" si="4"/>
        <v>28040.909</v>
      </c>
      <c r="R84" s="1">
        <f t="shared" si="7"/>
        <v>1.6891999999643303E-2</v>
      </c>
    </row>
    <row r="85" spans="1:18" x14ac:dyDescent="0.2">
      <c r="A85" s="29" t="s">
        <v>69</v>
      </c>
      <c r="C85" s="28">
        <v>43142.146999999997</v>
      </c>
      <c r="D85" s="28"/>
      <c r="E85" s="1">
        <f t="shared" ref="E85:E148" si="11">+(C85-C$7)/C$8</f>
        <v>12962.017277491308</v>
      </c>
      <c r="F85" s="1">
        <f t="shared" ref="F85:F148" si="12">ROUND(2*E85,0)/2</f>
        <v>12962</v>
      </c>
      <c r="G85" s="1">
        <f t="shared" si="9"/>
        <v>1.2323999995714985E-2</v>
      </c>
      <c r="I85" s="1">
        <f t="shared" si="10"/>
        <v>1.2323999995714985E-2</v>
      </c>
      <c r="O85" s="1">
        <f t="shared" ref="O85:O148" ca="1" si="13">+C$11+C$12*$F85</f>
        <v>1.105288629920028E-2</v>
      </c>
      <c r="P85" s="1">
        <f t="shared" ref="P85:P148" ca="1" si="14">+D$11+D$12*$F85</f>
        <v>8.1915170752243791E-2</v>
      </c>
      <c r="Q85" s="81">
        <f t="shared" ref="Q85:Q148" si="15">+C85-15018.5</f>
        <v>28123.646999999997</v>
      </c>
      <c r="R85" s="1">
        <f t="shared" si="7"/>
        <v>1.2323999995714985E-2</v>
      </c>
    </row>
    <row r="86" spans="1:18" x14ac:dyDescent="0.2">
      <c r="A86" s="1" t="s">
        <v>78</v>
      </c>
      <c r="C86" s="28">
        <v>43322.595000000001</v>
      </c>
      <c r="D86" s="28"/>
      <c r="E86" s="1">
        <f t="shared" si="11"/>
        <v>13214.994294109894</v>
      </c>
      <c r="F86" s="1">
        <f t="shared" si="12"/>
        <v>13215</v>
      </c>
      <c r="G86" s="1">
        <f t="shared" si="9"/>
        <v>-4.0700000026845373E-3</v>
      </c>
      <c r="I86" s="1">
        <f t="shared" si="10"/>
        <v>-4.0700000026845373E-3</v>
      </c>
      <c r="O86" s="1">
        <f t="shared" ca="1" si="13"/>
        <v>1.0905903463834183E-2</v>
      </c>
      <c r="P86" s="1">
        <f t="shared" ca="1" si="14"/>
        <v>8.0872803276556049E-2</v>
      </c>
      <c r="Q86" s="81">
        <f t="shared" si="15"/>
        <v>28304.095000000001</v>
      </c>
      <c r="R86" s="1">
        <f t="shared" si="7"/>
        <v>-4.0700000026845373E-3</v>
      </c>
    </row>
    <row r="87" spans="1:18" x14ac:dyDescent="0.2">
      <c r="A87" s="1" t="s">
        <v>79</v>
      </c>
      <c r="C87" s="28">
        <v>43327.603000000003</v>
      </c>
      <c r="D87" s="28"/>
      <c r="E87" s="1">
        <f t="shared" si="11"/>
        <v>13222.015202622188</v>
      </c>
      <c r="F87" s="1">
        <f t="shared" si="12"/>
        <v>13222</v>
      </c>
      <c r="G87" s="1">
        <f t="shared" si="9"/>
        <v>1.0844000003999099E-2</v>
      </c>
      <c r="I87" s="1">
        <f t="shared" si="10"/>
        <v>1.0844000003999099E-2</v>
      </c>
      <c r="O87" s="1">
        <f t="shared" ca="1" si="13"/>
        <v>1.0901836745069112E-2</v>
      </c>
      <c r="P87" s="1">
        <f t="shared" ca="1" si="14"/>
        <v>8.0843963069718833E-2</v>
      </c>
      <c r="Q87" s="81">
        <f t="shared" si="15"/>
        <v>28309.103000000003</v>
      </c>
      <c r="R87" s="1">
        <f t="shared" si="7"/>
        <v>1.0844000003999099E-2</v>
      </c>
    </row>
    <row r="88" spans="1:18" x14ac:dyDescent="0.2">
      <c r="A88" s="1" t="s">
        <v>79</v>
      </c>
      <c r="C88" s="28">
        <v>43360.417999999998</v>
      </c>
      <c r="D88" s="28"/>
      <c r="E88" s="1">
        <f t="shared" si="11"/>
        <v>13268.019817804054</v>
      </c>
      <c r="F88" s="1">
        <f t="shared" si="12"/>
        <v>13268</v>
      </c>
      <c r="G88" s="1">
        <f t="shared" si="9"/>
        <v>1.4135999997961335E-2</v>
      </c>
      <c r="I88" s="1">
        <f t="shared" si="10"/>
        <v>1.4135999997961335E-2</v>
      </c>
      <c r="O88" s="1">
        <f t="shared" ca="1" si="13"/>
        <v>1.0875112593184369E-2</v>
      </c>
      <c r="P88" s="1">
        <f t="shared" ca="1" si="14"/>
        <v>8.0654441710502886E-2</v>
      </c>
      <c r="Q88" s="81">
        <f t="shared" si="15"/>
        <v>28341.917999999998</v>
      </c>
      <c r="R88" s="1">
        <f t="shared" si="7"/>
        <v>1.4135999997961335E-2</v>
      </c>
    </row>
    <row r="89" spans="1:18" x14ac:dyDescent="0.2">
      <c r="A89" s="1" t="s">
        <v>75</v>
      </c>
      <c r="C89" s="28">
        <v>43400.356</v>
      </c>
      <c r="D89" s="28"/>
      <c r="E89" s="1">
        <f t="shared" si="11"/>
        <v>13324.010441638695</v>
      </c>
      <c r="F89" s="1">
        <f t="shared" si="12"/>
        <v>13324</v>
      </c>
      <c r="G89" s="1">
        <f t="shared" ref="G89:G120" si="16">+C89-(C$7+F89*C$8)</f>
        <v>7.4479999966570176E-3</v>
      </c>
      <c r="I89" s="1">
        <f t="shared" si="10"/>
        <v>7.4479999966570176E-3</v>
      </c>
      <c r="O89" s="1">
        <f t="shared" ca="1" si="13"/>
        <v>1.0842578843063808E-2</v>
      </c>
      <c r="P89" s="1">
        <f t="shared" ca="1" si="14"/>
        <v>8.0423720055805198E-2</v>
      </c>
      <c r="Q89" s="81">
        <f t="shared" si="15"/>
        <v>28381.856</v>
      </c>
      <c r="R89" s="1">
        <f t="shared" ref="R89:R152" si="17">G89</f>
        <v>7.4479999966570176E-3</v>
      </c>
    </row>
    <row r="90" spans="1:18" x14ac:dyDescent="0.2">
      <c r="A90" s="1" t="s">
        <v>75</v>
      </c>
      <c r="C90" s="28">
        <v>43425.321000000004</v>
      </c>
      <c r="D90" s="28"/>
      <c r="E90" s="1">
        <f t="shared" si="11"/>
        <v>13359.009838805103</v>
      </c>
      <c r="F90" s="1">
        <f t="shared" si="12"/>
        <v>13359</v>
      </c>
      <c r="G90" s="1">
        <f t="shared" si="16"/>
        <v>7.0180000038817525E-3</v>
      </c>
      <c r="I90" s="1">
        <f t="shared" si="10"/>
        <v>7.0180000038817525E-3</v>
      </c>
      <c r="O90" s="1">
        <f t="shared" ca="1" si="13"/>
        <v>1.0822245249238461E-2</v>
      </c>
      <c r="P90" s="1">
        <f t="shared" ca="1" si="14"/>
        <v>8.0279519021619145E-2</v>
      </c>
      <c r="Q90" s="81">
        <f t="shared" si="15"/>
        <v>28406.821000000004</v>
      </c>
      <c r="R90" s="1">
        <f t="shared" si="17"/>
        <v>7.0180000038817525E-3</v>
      </c>
    </row>
    <row r="91" spans="1:18" x14ac:dyDescent="0.2">
      <c r="A91" s="1" t="s">
        <v>80</v>
      </c>
      <c r="C91" s="28">
        <v>43500.218000000001</v>
      </c>
      <c r="D91" s="28"/>
      <c r="E91" s="1">
        <f t="shared" si="11"/>
        <v>13464.010834181505</v>
      </c>
      <c r="F91" s="1">
        <f t="shared" si="12"/>
        <v>13464</v>
      </c>
      <c r="G91" s="1">
        <f t="shared" si="16"/>
        <v>7.7279999968595803E-3</v>
      </c>
      <c r="I91" s="1">
        <f t="shared" si="10"/>
        <v>7.7279999968595803E-3</v>
      </c>
      <c r="O91" s="1">
        <f t="shared" ca="1" si="13"/>
        <v>1.0761244467762412E-2</v>
      </c>
      <c r="P91" s="1">
        <f t="shared" ca="1" si="14"/>
        <v>7.9846915919060998E-2</v>
      </c>
      <c r="Q91" s="81">
        <f t="shared" si="15"/>
        <v>28481.718000000001</v>
      </c>
      <c r="R91" s="1">
        <f t="shared" si="17"/>
        <v>7.7279999968595803E-3</v>
      </c>
    </row>
    <row r="92" spans="1:18" x14ac:dyDescent="0.2">
      <c r="A92" s="29" t="s">
        <v>69</v>
      </c>
      <c r="C92" s="28">
        <v>43507.35</v>
      </c>
      <c r="D92" s="28"/>
      <c r="E92" s="1">
        <f t="shared" si="11"/>
        <v>13474.009460281673</v>
      </c>
      <c r="F92" s="1">
        <f t="shared" si="12"/>
        <v>13474</v>
      </c>
      <c r="G92" s="1">
        <f t="shared" si="16"/>
        <v>6.7479999925126322E-3</v>
      </c>
      <c r="I92" s="1">
        <f t="shared" si="10"/>
        <v>6.7479999925126322E-3</v>
      </c>
      <c r="O92" s="1">
        <f t="shared" ca="1" si="13"/>
        <v>1.0755434869526598E-2</v>
      </c>
      <c r="P92" s="1">
        <f t="shared" ca="1" si="14"/>
        <v>7.9805715623579271E-2</v>
      </c>
      <c r="Q92" s="81">
        <f t="shared" si="15"/>
        <v>28488.85</v>
      </c>
      <c r="R92" s="1">
        <f t="shared" si="17"/>
        <v>6.7479999925126322E-3</v>
      </c>
    </row>
    <row r="93" spans="1:18" x14ac:dyDescent="0.2">
      <c r="A93" s="1" t="s">
        <v>81</v>
      </c>
      <c r="C93" s="28">
        <v>43623.616000000002</v>
      </c>
      <c r="D93" s="28"/>
      <c r="E93" s="1">
        <f t="shared" si="11"/>
        <v>13637.00725363032</v>
      </c>
      <c r="F93" s="1">
        <f t="shared" si="12"/>
        <v>13637</v>
      </c>
      <c r="G93" s="1">
        <f t="shared" si="16"/>
        <v>5.1739999980782159E-3</v>
      </c>
      <c r="I93" s="1">
        <f t="shared" si="10"/>
        <v>5.1739999980782159E-3</v>
      </c>
      <c r="O93" s="1">
        <f t="shared" ca="1" si="13"/>
        <v>1.0660738418282828E-2</v>
      </c>
      <c r="P93" s="1">
        <f t="shared" ca="1" si="14"/>
        <v>7.9134150807227077E-2</v>
      </c>
      <c r="Q93" s="81">
        <f t="shared" si="15"/>
        <v>28605.116000000002</v>
      </c>
      <c r="R93" s="1">
        <f t="shared" si="17"/>
        <v>5.1739999980782159E-3</v>
      </c>
    </row>
    <row r="94" spans="1:18" x14ac:dyDescent="0.2">
      <c r="A94" s="1" t="s">
        <v>82</v>
      </c>
      <c r="C94" s="28">
        <v>43703.506999999998</v>
      </c>
      <c r="D94" s="28"/>
      <c r="E94" s="1">
        <f t="shared" si="11"/>
        <v>13749.009530378602</v>
      </c>
      <c r="F94" s="1">
        <f t="shared" si="12"/>
        <v>13749</v>
      </c>
      <c r="G94" s="1">
        <f t="shared" si="16"/>
        <v>6.7979999948875047E-3</v>
      </c>
      <c r="I94" s="1">
        <f t="shared" si="10"/>
        <v>6.7979999948875047E-3</v>
      </c>
      <c r="O94" s="1">
        <f t="shared" ca="1" si="13"/>
        <v>1.059567091804171E-2</v>
      </c>
      <c r="P94" s="1">
        <f t="shared" ca="1" si="14"/>
        <v>7.8672707497831729E-2</v>
      </c>
      <c r="Q94" s="81">
        <f t="shared" si="15"/>
        <v>28685.006999999998</v>
      </c>
      <c r="R94" s="1">
        <f t="shared" si="17"/>
        <v>6.7979999948875047E-3</v>
      </c>
    </row>
    <row r="95" spans="1:18" x14ac:dyDescent="0.2">
      <c r="A95" s="1" t="s">
        <v>82</v>
      </c>
      <c r="C95" s="28">
        <v>43723.485999999997</v>
      </c>
      <c r="D95" s="28"/>
      <c r="E95" s="1">
        <f t="shared" si="11"/>
        <v>13777.018861681927</v>
      </c>
      <c r="F95" s="1">
        <f t="shared" si="12"/>
        <v>13777</v>
      </c>
      <c r="G95" s="1">
        <f t="shared" si="16"/>
        <v>1.3453999992634635E-2</v>
      </c>
      <c r="I95" s="1">
        <f t="shared" si="10"/>
        <v>1.3453999992634635E-2</v>
      </c>
      <c r="O95" s="1">
        <f t="shared" ca="1" si="13"/>
        <v>1.057940404298143E-2</v>
      </c>
      <c r="P95" s="1">
        <f t="shared" ca="1" si="14"/>
        <v>7.8557346670482892E-2</v>
      </c>
      <c r="Q95" s="81">
        <f t="shared" si="15"/>
        <v>28704.985999999997</v>
      </c>
      <c r="R95" s="1">
        <f t="shared" si="17"/>
        <v>1.3453999992634635E-2</v>
      </c>
    </row>
    <row r="96" spans="1:18" x14ac:dyDescent="0.2">
      <c r="A96" s="1" t="s">
        <v>83</v>
      </c>
      <c r="C96" s="28">
        <v>43833.328000000001</v>
      </c>
      <c r="D96" s="28"/>
      <c r="E96" s="1">
        <f t="shared" si="11"/>
        <v>13931.010601459699</v>
      </c>
      <c r="F96" s="1">
        <f t="shared" si="12"/>
        <v>13931</v>
      </c>
      <c r="G96" s="1">
        <f t="shared" si="16"/>
        <v>7.5619999988703057E-3</v>
      </c>
      <c r="I96" s="1">
        <f t="shared" si="10"/>
        <v>7.5619999988703057E-3</v>
      </c>
      <c r="O96" s="1">
        <f t="shared" ca="1" si="13"/>
        <v>1.0489936230149892E-2</v>
      </c>
      <c r="P96" s="1">
        <f t="shared" ca="1" si="14"/>
        <v>7.792286212006426E-2</v>
      </c>
      <c r="Q96" s="81">
        <f t="shared" si="15"/>
        <v>28814.828000000001</v>
      </c>
      <c r="R96" s="1">
        <f t="shared" si="17"/>
        <v>7.5619999988703057E-3</v>
      </c>
    </row>
    <row r="97" spans="1:18" x14ac:dyDescent="0.2">
      <c r="A97" s="1" t="s">
        <v>84</v>
      </c>
      <c r="C97" s="28">
        <v>44099.39</v>
      </c>
      <c r="D97" s="28"/>
      <c r="E97" s="1">
        <f t="shared" si="11"/>
        <v>14304.013189438352</v>
      </c>
      <c r="F97" s="1">
        <f t="shared" si="12"/>
        <v>14304</v>
      </c>
      <c r="G97" s="1">
        <f t="shared" si="16"/>
        <v>9.4079999980749562E-3</v>
      </c>
      <c r="I97" s="1">
        <f t="shared" si="10"/>
        <v>9.4079999980749562E-3</v>
      </c>
      <c r="O97" s="1">
        <f t="shared" ca="1" si="13"/>
        <v>1.0273238215954026E-2</v>
      </c>
      <c r="P97" s="1">
        <f t="shared" ca="1" si="14"/>
        <v>7.638609109859576E-2</v>
      </c>
      <c r="Q97" s="81">
        <f t="shared" si="15"/>
        <v>29080.89</v>
      </c>
      <c r="R97" s="1">
        <f t="shared" si="17"/>
        <v>9.4079999980749562E-3</v>
      </c>
    </row>
    <row r="98" spans="1:18" x14ac:dyDescent="0.2">
      <c r="A98" s="1" t="s">
        <v>85</v>
      </c>
      <c r="C98" s="28">
        <v>44101.525000000001</v>
      </c>
      <c r="D98" s="28"/>
      <c r="E98" s="1">
        <f t="shared" si="11"/>
        <v>14307.006328350843</v>
      </c>
      <c r="F98" s="1">
        <f t="shared" si="12"/>
        <v>14307</v>
      </c>
      <c r="G98" s="1">
        <f t="shared" si="16"/>
        <v>4.514000000199303E-3</v>
      </c>
      <c r="I98" s="1">
        <f t="shared" si="10"/>
        <v>4.514000000199303E-3</v>
      </c>
      <c r="O98" s="1">
        <f t="shared" ca="1" si="13"/>
        <v>1.0271495336483282E-2</v>
      </c>
      <c r="P98" s="1">
        <f t="shared" ca="1" si="14"/>
        <v>7.6373731009951248E-2</v>
      </c>
      <c r="Q98" s="81">
        <f t="shared" si="15"/>
        <v>29083.025000000001</v>
      </c>
      <c r="R98" s="1">
        <f t="shared" si="17"/>
        <v>4.514000000199303E-3</v>
      </c>
    </row>
    <row r="99" spans="1:18" x14ac:dyDescent="0.2">
      <c r="A99" s="1" t="s">
        <v>84</v>
      </c>
      <c r="C99" s="28">
        <v>44114.362000000001</v>
      </c>
      <c r="D99" s="28"/>
      <c r="E99" s="1">
        <f t="shared" si="11"/>
        <v>14325.003014167991</v>
      </c>
      <c r="F99" s="1">
        <f t="shared" si="12"/>
        <v>14325</v>
      </c>
      <c r="G99" s="1">
        <f t="shared" si="16"/>
        <v>2.1500000002561137E-3</v>
      </c>
      <c r="I99" s="1">
        <f t="shared" si="10"/>
        <v>2.1500000002561137E-3</v>
      </c>
      <c r="O99" s="1">
        <f t="shared" ca="1" si="13"/>
        <v>1.0261038059658816E-2</v>
      </c>
      <c r="P99" s="1">
        <f t="shared" ca="1" si="14"/>
        <v>7.6299570478084139E-2</v>
      </c>
      <c r="Q99" s="81">
        <f t="shared" si="15"/>
        <v>29095.862000000001</v>
      </c>
      <c r="R99" s="1">
        <f t="shared" si="17"/>
        <v>2.1500000002561137E-3</v>
      </c>
    </row>
    <row r="100" spans="1:18" x14ac:dyDescent="0.2">
      <c r="A100" s="1" t="s">
        <v>84</v>
      </c>
      <c r="C100" s="28">
        <v>44114.366000000002</v>
      </c>
      <c r="D100" s="28"/>
      <c r="E100" s="1">
        <f t="shared" si="11"/>
        <v>14325.008621922394</v>
      </c>
      <c r="F100" s="1">
        <f t="shared" si="12"/>
        <v>14325</v>
      </c>
      <c r="G100" s="1">
        <f t="shared" si="16"/>
        <v>6.150000001071021E-3</v>
      </c>
      <c r="I100" s="1">
        <f t="shared" si="10"/>
        <v>6.150000001071021E-3</v>
      </c>
      <c r="O100" s="1">
        <f t="shared" ca="1" si="13"/>
        <v>1.0261038059658816E-2</v>
      </c>
      <c r="P100" s="1">
        <f t="shared" ca="1" si="14"/>
        <v>7.6299570478084139E-2</v>
      </c>
      <c r="Q100" s="81">
        <f t="shared" si="15"/>
        <v>29095.866000000002</v>
      </c>
      <c r="R100" s="1">
        <f t="shared" si="17"/>
        <v>6.150000001071021E-3</v>
      </c>
    </row>
    <row r="101" spans="1:18" x14ac:dyDescent="0.2">
      <c r="A101" s="1" t="s">
        <v>86</v>
      </c>
      <c r="C101" s="28">
        <v>44124.35</v>
      </c>
      <c r="D101" s="28"/>
      <c r="E101" s="1">
        <f t="shared" si="11"/>
        <v>14339.00557691175</v>
      </c>
      <c r="F101" s="1">
        <f t="shared" si="12"/>
        <v>14339</v>
      </c>
      <c r="G101" s="1">
        <f t="shared" si="16"/>
        <v>3.9780000006430782E-3</v>
      </c>
      <c r="I101" s="1">
        <f t="shared" si="10"/>
        <v>3.9780000006430782E-3</v>
      </c>
      <c r="O101" s="1">
        <f t="shared" ca="1" si="13"/>
        <v>1.0252904622128677E-2</v>
      </c>
      <c r="P101" s="1">
        <f t="shared" ca="1" si="14"/>
        <v>7.6241890064409706E-2</v>
      </c>
      <c r="Q101" s="81">
        <f t="shared" si="15"/>
        <v>29105.85</v>
      </c>
      <c r="R101" s="1">
        <f t="shared" si="17"/>
        <v>3.9780000006430782E-3</v>
      </c>
    </row>
    <row r="102" spans="1:18" x14ac:dyDescent="0.2">
      <c r="A102" s="1" t="s">
        <v>86</v>
      </c>
      <c r="C102" s="28">
        <v>44129.343999999997</v>
      </c>
      <c r="D102" s="28"/>
      <c r="E102" s="1">
        <f t="shared" si="11"/>
        <v>14346.006858283628</v>
      </c>
      <c r="F102" s="1">
        <f t="shared" si="12"/>
        <v>14346</v>
      </c>
      <c r="G102" s="1">
        <f t="shared" si="16"/>
        <v>4.8919999971985817E-3</v>
      </c>
      <c r="I102" s="1">
        <f t="shared" si="10"/>
        <v>4.8919999971985817E-3</v>
      </c>
      <c r="O102" s="1">
        <f t="shared" ca="1" si="13"/>
        <v>1.0248837903363606E-2</v>
      </c>
      <c r="P102" s="1">
        <f t="shared" ca="1" si="14"/>
        <v>7.6213049857572504E-2</v>
      </c>
      <c r="Q102" s="81">
        <f t="shared" si="15"/>
        <v>29110.843999999997</v>
      </c>
      <c r="R102" s="1">
        <f t="shared" si="17"/>
        <v>4.8919999971985817E-3</v>
      </c>
    </row>
    <row r="103" spans="1:18" x14ac:dyDescent="0.2">
      <c r="A103" s="1" t="s">
        <v>86</v>
      </c>
      <c r="C103" s="28">
        <v>44129.347999999998</v>
      </c>
      <c r="D103" s="28"/>
      <c r="E103" s="1">
        <f t="shared" si="11"/>
        <v>14346.012466038033</v>
      </c>
      <c r="F103" s="1">
        <f t="shared" si="12"/>
        <v>14346</v>
      </c>
      <c r="G103" s="1">
        <f t="shared" si="16"/>
        <v>8.8919999980134889E-3</v>
      </c>
      <c r="I103" s="1">
        <f t="shared" si="10"/>
        <v>8.8919999980134889E-3</v>
      </c>
      <c r="O103" s="1">
        <f t="shared" ca="1" si="13"/>
        <v>1.0248837903363606E-2</v>
      </c>
      <c r="P103" s="1">
        <f t="shared" ca="1" si="14"/>
        <v>7.6213049857572504E-2</v>
      </c>
      <c r="Q103" s="81">
        <f t="shared" si="15"/>
        <v>29110.847999999998</v>
      </c>
      <c r="R103" s="1">
        <f t="shared" si="17"/>
        <v>8.8919999980134889E-3</v>
      </c>
    </row>
    <row r="104" spans="1:18" x14ac:dyDescent="0.2">
      <c r="A104" s="1" t="s">
        <v>86</v>
      </c>
      <c r="C104" s="28">
        <v>44134.341</v>
      </c>
      <c r="D104" s="28"/>
      <c r="E104" s="1">
        <f t="shared" si="11"/>
        <v>14353.012345471316</v>
      </c>
      <c r="F104" s="1">
        <f t="shared" si="12"/>
        <v>14353</v>
      </c>
      <c r="G104" s="1">
        <f t="shared" si="16"/>
        <v>8.8059999980032444E-3</v>
      </c>
      <c r="I104" s="1">
        <f t="shared" si="10"/>
        <v>8.8059999980032444E-3</v>
      </c>
      <c r="O104" s="1">
        <f t="shared" ca="1" si="13"/>
        <v>1.0244771184598538E-2</v>
      </c>
      <c r="P104" s="1">
        <f t="shared" ca="1" si="14"/>
        <v>7.6184209650735302E-2</v>
      </c>
      <c r="Q104" s="81">
        <f t="shared" si="15"/>
        <v>29115.841</v>
      </c>
      <c r="R104" s="1">
        <f t="shared" si="17"/>
        <v>8.8059999980032444E-3</v>
      </c>
    </row>
    <row r="105" spans="1:18" x14ac:dyDescent="0.2">
      <c r="A105" s="1" t="s">
        <v>86</v>
      </c>
      <c r="C105" s="28">
        <v>44134.341999999997</v>
      </c>
      <c r="D105" s="28"/>
      <c r="E105" s="1">
        <f t="shared" si="11"/>
        <v>14353.013747409912</v>
      </c>
      <c r="F105" s="1">
        <f t="shared" si="12"/>
        <v>14353</v>
      </c>
      <c r="G105" s="1">
        <f t="shared" si="16"/>
        <v>9.8059999945689924E-3</v>
      </c>
      <c r="I105" s="1">
        <f t="shared" ref="I105:I136" si="18">G105</f>
        <v>9.8059999945689924E-3</v>
      </c>
      <c r="O105" s="1">
        <f t="shared" ca="1" si="13"/>
        <v>1.0244771184598538E-2</v>
      </c>
      <c r="P105" s="1">
        <f t="shared" ca="1" si="14"/>
        <v>7.6184209650735302E-2</v>
      </c>
      <c r="Q105" s="81">
        <f t="shared" si="15"/>
        <v>29115.841999999997</v>
      </c>
      <c r="R105" s="1">
        <f t="shared" si="17"/>
        <v>9.8059999945689924E-3</v>
      </c>
    </row>
    <row r="106" spans="1:18" x14ac:dyDescent="0.2">
      <c r="A106" s="1" t="s">
        <v>85</v>
      </c>
      <c r="C106" s="28">
        <v>44146.464</v>
      </c>
      <c r="D106" s="28"/>
      <c r="E106" s="1">
        <f t="shared" si="11"/>
        <v>14370.008047127565</v>
      </c>
      <c r="F106" s="1">
        <f t="shared" si="12"/>
        <v>14370</v>
      </c>
      <c r="G106" s="1">
        <f t="shared" si="16"/>
        <v>5.7400000005145557E-3</v>
      </c>
      <c r="I106" s="1">
        <f t="shared" si="18"/>
        <v>5.7400000005145557E-3</v>
      </c>
      <c r="O106" s="1">
        <f t="shared" ca="1" si="13"/>
        <v>1.0234894867597653E-2</v>
      </c>
      <c r="P106" s="1">
        <f t="shared" ca="1" si="14"/>
        <v>7.6114169148416358E-2</v>
      </c>
      <c r="Q106" s="81">
        <f t="shared" si="15"/>
        <v>29127.964</v>
      </c>
      <c r="R106" s="1">
        <f t="shared" si="17"/>
        <v>5.7400000005145557E-3</v>
      </c>
    </row>
    <row r="107" spans="1:18" x14ac:dyDescent="0.2">
      <c r="A107" s="1" t="s">
        <v>87</v>
      </c>
      <c r="C107" s="28">
        <v>44146.466999999997</v>
      </c>
      <c r="D107" s="28"/>
      <c r="E107" s="1">
        <f t="shared" si="11"/>
        <v>14370.012252943363</v>
      </c>
      <c r="F107" s="1">
        <f t="shared" si="12"/>
        <v>14370</v>
      </c>
      <c r="G107" s="1">
        <f t="shared" si="16"/>
        <v>8.7399999974877574E-3</v>
      </c>
      <c r="I107" s="1">
        <f t="shared" si="18"/>
        <v>8.7399999974877574E-3</v>
      </c>
      <c r="O107" s="1">
        <f t="shared" ca="1" si="13"/>
        <v>1.0234894867597653E-2</v>
      </c>
      <c r="P107" s="1">
        <f t="shared" ca="1" si="14"/>
        <v>7.6114169148416358E-2</v>
      </c>
      <c r="Q107" s="81">
        <f t="shared" si="15"/>
        <v>29127.966999999997</v>
      </c>
      <c r="R107" s="1">
        <f t="shared" si="17"/>
        <v>8.7399999974877574E-3</v>
      </c>
    </row>
    <row r="108" spans="1:18" x14ac:dyDescent="0.2">
      <c r="A108" s="1" t="s">
        <v>85</v>
      </c>
      <c r="C108" s="28">
        <v>44146.47</v>
      </c>
      <c r="D108" s="28"/>
      <c r="E108" s="1">
        <f t="shared" si="11"/>
        <v>14370.016458759172</v>
      </c>
      <c r="F108" s="1">
        <f t="shared" si="12"/>
        <v>14370</v>
      </c>
      <c r="G108" s="1">
        <f t="shared" si="16"/>
        <v>1.1740000001736917E-2</v>
      </c>
      <c r="I108" s="1">
        <f t="shared" si="18"/>
        <v>1.1740000001736917E-2</v>
      </c>
      <c r="O108" s="1">
        <f t="shared" ca="1" si="13"/>
        <v>1.0234894867597653E-2</v>
      </c>
      <c r="P108" s="1">
        <f t="shared" ca="1" si="14"/>
        <v>7.6114169148416358E-2</v>
      </c>
      <c r="Q108" s="81">
        <f t="shared" si="15"/>
        <v>29127.97</v>
      </c>
      <c r="R108" s="1">
        <f t="shared" si="17"/>
        <v>1.1740000001736917E-2</v>
      </c>
    </row>
    <row r="109" spans="1:18" x14ac:dyDescent="0.2">
      <c r="A109" s="1" t="s">
        <v>86</v>
      </c>
      <c r="C109" s="28">
        <v>44154.311999999998</v>
      </c>
      <c r="D109" s="28"/>
      <c r="E109" s="1">
        <f t="shared" si="11"/>
        <v>14381.010461265834</v>
      </c>
      <c r="F109" s="1">
        <f t="shared" si="12"/>
        <v>14381</v>
      </c>
      <c r="G109" s="1">
        <f t="shared" si="16"/>
        <v>7.4619999941205606E-3</v>
      </c>
      <c r="I109" s="1">
        <f t="shared" si="18"/>
        <v>7.4619999941205606E-3</v>
      </c>
      <c r="O109" s="1">
        <f t="shared" ca="1" si="13"/>
        <v>1.0228504309538257E-2</v>
      </c>
      <c r="P109" s="1">
        <f t="shared" ca="1" si="14"/>
        <v>7.6068848823386465E-2</v>
      </c>
      <c r="Q109" s="81">
        <f t="shared" si="15"/>
        <v>29135.811999999998</v>
      </c>
      <c r="R109" s="1">
        <f t="shared" si="17"/>
        <v>7.4619999941205606E-3</v>
      </c>
    </row>
    <row r="110" spans="1:18" x14ac:dyDescent="0.2">
      <c r="A110" s="1" t="s">
        <v>86</v>
      </c>
      <c r="C110" s="28">
        <v>44164.303</v>
      </c>
      <c r="D110" s="28"/>
      <c r="E110" s="1">
        <f t="shared" si="11"/>
        <v>14395.0172298254</v>
      </c>
      <c r="F110" s="1">
        <f t="shared" si="12"/>
        <v>14395</v>
      </c>
      <c r="G110" s="1">
        <f t="shared" si="16"/>
        <v>1.2289999998756684E-2</v>
      </c>
      <c r="I110" s="1">
        <f t="shared" si="18"/>
        <v>1.2289999998756684E-2</v>
      </c>
      <c r="O110" s="1">
        <f t="shared" ca="1" si="13"/>
        <v>1.0220370872008118E-2</v>
      </c>
      <c r="P110" s="1">
        <f t="shared" ca="1" si="14"/>
        <v>7.6011168409712032E-2</v>
      </c>
      <c r="Q110" s="81">
        <f t="shared" si="15"/>
        <v>29145.803</v>
      </c>
      <c r="R110" s="1">
        <f t="shared" si="17"/>
        <v>1.2289999998756684E-2</v>
      </c>
    </row>
    <row r="111" spans="1:18" x14ac:dyDescent="0.2">
      <c r="A111" s="1" t="s">
        <v>88</v>
      </c>
      <c r="C111" s="28">
        <v>44382.565999999999</v>
      </c>
      <c r="D111" s="28"/>
      <c r="E111" s="1">
        <f t="shared" si="11"/>
        <v>14701.008554629338</v>
      </c>
      <c r="F111" s="1">
        <f t="shared" si="12"/>
        <v>14701</v>
      </c>
      <c r="G111" s="1">
        <f t="shared" si="16"/>
        <v>6.1019999993732199E-3</v>
      </c>
      <c r="I111" s="1">
        <f t="shared" si="18"/>
        <v>6.1019999993732199E-3</v>
      </c>
      <c r="O111" s="1">
        <f t="shared" ca="1" si="13"/>
        <v>1.0042597165992206E-2</v>
      </c>
      <c r="P111" s="1">
        <f t="shared" ca="1" si="14"/>
        <v>7.4750439367971128E-2</v>
      </c>
      <c r="Q111" s="81">
        <f t="shared" si="15"/>
        <v>29364.065999999999</v>
      </c>
      <c r="R111" s="1">
        <f t="shared" si="17"/>
        <v>6.1019999993732199E-3</v>
      </c>
    </row>
    <row r="112" spans="1:18" x14ac:dyDescent="0.2">
      <c r="A112" s="1" t="s">
        <v>89</v>
      </c>
      <c r="C112" s="28">
        <v>44437.491999999998</v>
      </c>
      <c r="D112" s="28"/>
      <c r="E112" s="1">
        <f t="shared" si="11"/>
        <v>14778.011434211223</v>
      </c>
      <c r="F112" s="1">
        <f t="shared" si="12"/>
        <v>14778</v>
      </c>
      <c r="G112" s="1">
        <f t="shared" si="16"/>
        <v>8.1559999962337315E-3</v>
      </c>
      <c r="I112" s="1">
        <f t="shared" si="18"/>
        <v>8.1559999962337315E-3</v>
      </c>
      <c r="O112" s="1">
        <f t="shared" ca="1" si="13"/>
        <v>9.9978632595764377E-3</v>
      </c>
      <c r="P112" s="1">
        <f t="shared" ca="1" si="14"/>
        <v>7.4433197092761819E-2</v>
      </c>
      <c r="Q112" s="81">
        <f t="shared" si="15"/>
        <v>29418.991999999998</v>
      </c>
      <c r="R112" s="1">
        <f t="shared" si="17"/>
        <v>8.1559999962337315E-3</v>
      </c>
    </row>
    <row r="113" spans="1:18" x14ac:dyDescent="0.2">
      <c r="A113" s="1" t="s">
        <v>89</v>
      </c>
      <c r="C113" s="28">
        <v>44442.478000000003</v>
      </c>
      <c r="D113" s="28"/>
      <c r="E113" s="1">
        <f t="shared" si="11"/>
        <v>14785.001500074304</v>
      </c>
      <c r="F113" s="1">
        <f t="shared" si="12"/>
        <v>14785</v>
      </c>
      <c r="G113" s="1">
        <f t="shared" si="16"/>
        <v>1.0699999984353781E-3</v>
      </c>
      <c r="I113" s="1">
        <f t="shared" si="18"/>
        <v>1.0699999984353781E-3</v>
      </c>
      <c r="O113" s="1">
        <f t="shared" ca="1" si="13"/>
        <v>9.9937965408113671E-3</v>
      </c>
      <c r="P113" s="1">
        <f t="shared" ca="1" si="14"/>
        <v>7.4404356885924616E-2</v>
      </c>
      <c r="Q113" s="81">
        <f t="shared" si="15"/>
        <v>29423.978000000003</v>
      </c>
      <c r="R113" s="1">
        <f t="shared" si="17"/>
        <v>1.0699999984353781E-3</v>
      </c>
    </row>
    <row r="114" spans="1:18" x14ac:dyDescent="0.2">
      <c r="A114" s="1" t="s">
        <v>85</v>
      </c>
      <c r="C114" s="28">
        <v>44467.444000000003</v>
      </c>
      <c r="D114" s="28"/>
      <c r="E114" s="1">
        <f t="shared" si="11"/>
        <v>14820.002299179307</v>
      </c>
      <c r="F114" s="1">
        <f t="shared" si="12"/>
        <v>14820</v>
      </c>
      <c r="G114" s="1">
        <f t="shared" si="16"/>
        <v>1.640000002225861E-3</v>
      </c>
      <c r="I114" s="1">
        <f t="shared" si="18"/>
        <v>1.640000002225861E-3</v>
      </c>
      <c r="O114" s="1">
        <f t="shared" ca="1" si="13"/>
        <v>9.973462946986018E-3</v>
      </c>
      <c r="P114" s="1">
        <f t="shared" ca="1" si="14"/>
        <v>7.4260155851738563E-2</v>
      </c>
      <c r="Q114" s="81">
        <f t="shared" si="15"/>
        <v>29448.944000000003</v>
      </c>
      <c r="R114" s="1">
        <f t="shared" si="17"/>
        <v>1.640000002225861E-3</v>
      </c>
    </row>
    <row r="115" spans="1:18" x14ac:dyDescent="0.2">
      <c r="A115" s="1" t="s">
        <v>90</v>
      </c>
      <c r="C115" s="28">
        <v>44487.42</v>
      </c>
      <c r="D115" s="28"/>
      <c r="E115" s="1">
        <f t="shared" si="11"/>
        <v>14848.007424666825</v>
      </c>
      <c r="F115" s="1">
        <f t="shared" si="12"/>
        <v>14848</v>
      </c>
      <c r="G115" s="1">
        <f t="shared" si="16"/>
        <v>5.2959999957238324E-3</v>
      </c>
      <c r="I115" s="1">
        <f t="shared" si="18"/>
        <v>5.2959999957238324E-3</v>
      </c>
      <c r="O115" s="1">
        <f t="shared" ca="1" si="13"/>
        <v>9.9571960719257394E-3</v>
      </c>
      <c r="P115" s="1">
        <f t="shared" ca="1" si="14"/>
        <v>7.4144795024389712E-2</v>
      </c>
      <c r="Q115" s="81">
        <f t="shared" si="15"/>
        <v>29468.92</v>
      </c>
      <c r="R115" s="1">
        <f t="shared" si="17"/>
        <v>5.2959999957238324E-3</v>
      </c>
    </row>
    <row r="116" spans="1:18" x14ac:dyDescent="0.2">
      <c r="A116" s="1" t="s">
        <v>85</v>
      </c>
      <c r="C116" s="28">
        <v>44487.421999999999</v>
      </c>
      <c r="D116" s="28"/>
      <c r="E116" s="1">
        <f t="shared" si="11"/>
        <v>14848.010228544026</v>
      </c>
      <c r="F116" s="1">
        <f t="shared" si="12"/>
        <v>14848</v>
      </c>
      <c r="G116" s="1">
        <f t="shared" si="16"/>
        <v>7.295999996131286E-3</v>
      </c>
      <c r="I116" s="1">
        <f t="shared" si="18"/>
        <v>7.295999996131286E-3</v>
      </c>
      <c r="O116" s="1">
        <f t="shared" ca="1" si="13"/>
        <v>9.9571960719257394E-3</v>
      </c>
      <c r="P116" s="1">
        <f t="shared" ca="1" si="14"/>
        <v>7.4144795024389712E-2</v>
      </c>
      <c r="Q116" s="81">
        <f t="shared" si="15"/>
        <v>29468.921999999999</v>
      </c>
      <c r="R116" s="1">
        <f t="shared" si="17"/>
        <v>7.295999996131286E-3</v>
      </c>
    </row>
    <row r="117" spans="1:18" x14ac:dyDescent="0.2">
      <c r="A117" s="1" t="s">
        <v>90</v>
      </c>
      <c r="C117" s="28">
        <v>44502.396999999997</v>
      </c>
      <c r="D117" s="28"/>
      <c r="E117" s="1">
        <f t="shared" si="11"/>
        <v>14869.004259089463</v>
      </c>
      <c r="F117" s="1">
        <f t="shared" si="12"/>
        <v>14869</v>
      </c>
      <c r="G117" s="1">
        <f t="shared" si="16"/>
        <v>3.0379999952856451E-3</v>
      </c>
      <c r="I117" s="1">
        <f t="shared" si="18"/>
        <v>3.0379999952856451E-3</v>
      </c>
      <c r="O117" s="1">
        <f t="shared" ca="1" si="13"/>
        <v>9.9449959156305296E-3</v>
      </c>
      <c r="P117" s="1">
        <f t="shared" ca="1" si="14"/>
        <v>7.4058274403878077E-2</v>
      </c>
      <c r="Q117" s="81">
        <f t="shared" si="15"/>
        <v>29483.896999999997</v>
      </c>
      <c r="R117" s="1">
        <f t="shared" si="17"/>
        <v>3.0379999952856451E-3</v>
      </c>
    </row>
    <row r="118" spans="1:18" x14ac:dyDescent="0.2">
      <c r="A118" s="1" t="s">
        <v>91</v>
      </c>
      <c r="C118" s="28">
        <v>44567.313000000002</v>
      </c>
      <c r="D118" s="28"/>
      <c r="E118" s="1">
        <f t="shared" si="11"/>
        <v>14960.012505292319</v>
      </c>
      <c r="F118" s="1">
        <f t="shared" si="12"/>
        <v>14960</v>
      </c>
      <c r="G118" s="1">
        <f t="shared" si="16"/>
        <v>8.9200000002165325E-3</v>
      </c>
      <c r="I118" s="1">
        <f t="shared" si="18"/>
        <v>8.9200000002165325E-3</v>
      </c>
      <c r="O118" s="1">
        <f t="shared" ca="1" si="13"/>
        <v>9.8921285716846198E-3</v>
      </c>
      <c r="P118" s="1">
        <f t="shared" ca="1" si="14"/>
        <v>7.368335171499435E-2</v>
      </c>
      <c r="Q118" s="81">
        <f t="shared" si="15"/>
        <v>29548.813000000002</v>
      </c>
      <c r="R118" s="1">
        <f t="shared" si="17"/>
        <v>8.9200000002165325E-3</v>
      </c>
    </row>
    <row r="119" spans="1:18" x14ac:dyDescent="0.2">
      <c r="A119" s="1" t="s">
        <v>91</v>
      </c>
      <c r="C119" s="28">
        <v>44582.29</v>
      </c>
      <c r="D119" s="28"/>
      <c r="E119" s="1">
        <f t="shared" si="11"/>
        <v>14981.009339714958</v>
      </c>
      <c r="F119" s="1">
        <f t="shared" si="12"/>
        <v>14981</v>
      </c>
      <c r="G119" s="1">
        <f t="shared" si="16"/>
        <v>6.6619999997783452E-3</v>
      </c>
      <c r="I119" s="1">
        <f t="shared" si="18"/>
        <v>6.6619999997783452E-3</v>
      </c>
      <c r="O119" s="1">
        <f t="shared" ca="1" si="13"/>
        <v>9.8799284153894117E-3</v>
      </c>
      <c r="P119" s="1">
        <f t="shared" ca="1" si="14"/>
        <v>7.3596831094482729E-2</v>
      </c>
      <c r="Q119" s="81">
        <f t="shared" si="15"/>
        <v>29563.79</v>
      </c>
      <c r="R119" s="1">
        <f t="shared" si="17"/>
        <v>6.6619999997783452E-3</v>
      </c>
    </row>
    <row r="120" spans="1:18" x14ac:dyDescent="0.2">
      <c r="A120" s="1" t="s">
        <v>91</v>
      </c>
      <c r="C120" s="28">
        <v>44582.294000000002</v>
      </c>
      <c r="D120" s="28"/>
      <c r="E120" s="1">
        <f t="shared" si="11"/>
        <v>14981.014947469361</v>
      </c>
      <c r="F120" s="1">
        <f t="shared" si="12"/>
        <v>14981</v>
      </c>
      <c r="G120" s="1">
        <f t="shared" si="16"/>
        <v>1.0662000000593252E-2</v>
      </c>
      <c r="I120" s="1">
        <f t="shared" si="18"/>
        <v>1.0662000000593252E-2</v>
      </c>
      <c r="O120" s="1">
        <f t="shared" ca="1" si="13"/>
        <v>9.8799284153894117E-3</v>
      </c>
      <c r="P120" s="1">
        <f t="shared" ca="1" si="14"/>
        <v>7.3596831094482729E-2</v>
      </c>
      <c r="Q120" s="81">
        <f t="shared" si="15"/>
        <v>29563.794000000002</v>
      </c>
      <c r="R120" s="1">
        <f t="shared" si="17"/>
        <v>1.0662000000593252E-2</v>
      </c>
    </row>
    <row r="121" spans="1:18" x14ac:dyDescent="0.2">
      <c r="A121" s="1" t="s">
        <v>91</v>
      </c>
      <c r="C121" s="28">
        <v>44602.264999999999</v>
      </c>
      <c r="D121" s="28"/>
      <c r="E121" s="1">
        <f t="shared" si="11"/>
        <v>15009.013063263877</v>
      </c>
      <c r="F121" s="1">
        <f t="shared" si="12"/>
        <v>15009</v>
      </c>
      <c r="G121" s="1">
        <f t="shared" ref="G121:G152" si="19">+C121-(C$7+F121*C$8)</f>
        <v>9.3179999967105687E-3</v>
      </c>
      <c r="I121" s="1">
        <f t="shared" si="18"/>
        <v>9.3179999967105687E-3</v>
      </c>
      <c r="O121" s="1">
        <f t="shared" ca="1" si="13"/>
        <v>9.8636615403291314E-3</v>
      </c>
      <c r="P121" s="1">
        <f t="shared" ca="1" si="14"/>
        <v>7.3481470267133878E-2</v>
      </c>
      <c r="Q121" s="81">
        <f t="shared" si="15"/>
        <v>29583.764999999999</v>
      </c>
      <c r="R121" s="1">
        <f t="shared" si="17"/>
        <v>9.3179999967105687E-3</v>
      </c>
    </row>
    <row r="122" spans="1:18" x14ac:dyDescent="0.2">
      <c r="A122" s="1" t="s">
        <v>92</v>
      </c>
      <c r="C122" s="28">
        <v>44793.415000000001</v>
      </c>
      <c r="D122" s="28"/>
      <c r="E122" s="1">
        <f t="shared" si="11"/>
        <v>15276.99362678712</v>
      </c>
      <c r="F122" s="1">
        <f t="shared" si="12"/>
        <v>15277</v>
      </c>
      <c r="G122" s="1">
        <f t="shared" si="19"/>
        <v>-4.5460000037564896E-3</v>
      </c>
      <c r="I122" s="1">
        <f t="shared" si="18"/>
        <v>-4.5460000037564896E-3</v>
      </c>
      <c r="O122" s="1">
        <f t="shared" ca="1" si="13"/>
        <v>9.7079643076093125E-3</v>
      </c>
      <c r="P122" s="1">
        <f t="shared" ca="1" si="14"/>
        <v>7.2377302348223538E-2</v>
      </c>
      <c r="Q122" s="81">
        <f t="shared" si="15"/>
        <v>29774.915000000001</v>
      </c>
      <c r="R122" s="1">
        <f t="shared" si="17"/>
        <v>-4.5460000037564896E-3</v>
      </c>
    </row>
    <row r="123" spans="1:18" x14ac:dyDescent="0.2">
      <c r="A123" s="1" t="s">
        <v>92</v>
      </c>
      <c r="C123" s="28">
        <v>44838.362999999998</v>
      </c>
      <c r="D123" s="28"/>
      <c r="E123" s="1">
        <f t="shared" si="11"/>
        <v>15340.007963011247</v>
      </c>
      <c r="F123" s="1">
        <f t="shared" si="12"/>
        <v>15340</v>
      </c>
      <c r="G123" s="1">
        <f t="shared" si="19"/>
        <v>5.6799999947543256E-3</v>
      </c>
      <c r="I123" s="1">
        <f t="shared" si="18"/>
        <v>5.6799999947543256E-3</v>
      </c>
      <c r="O123" s="1">
        <f t="shared" ca="1" si="13"/>
        <v>9.6713638387236848E-3</v>
      </c>
      <c r="P123" s="1">
        <f t="shared" ca="1" si="14"/>
        <v>7.2117740486688647E-2</v>
      </c>
      <c r="Q123" s="81">
        <f t="shared" si="15"/>
        <v>29819.862999999998</v>
      </c>
      <c r="R123" s="1">
        <f t="shared" si="17"/>
        <v>5.6799999947543256E-3</v>
      </c>
    </row>
    <row r="124" spans="1:18" x14ac:dyDescent="0.2">
      <c r="A124" s="25" t="s">
        <v>93</v>
      </c>
      <c r="B124" s="26" t="s">
        <v>47</v>
      </c>
      <c r="C124" s="27">
        <v>44845.502999999997</v>
      </c>
      <c r="D124" s="28"/>
      <c r="E124" s="1">
        <f t="shared" si="11"/>
        <v>15350.017804620222</v>
      </c>
      <c r="F124" s="1">
        <f t="shared" si="12"/>
        <v>15350</v>
      </c>
      <c r="G124" s="1">
        <f t="shared" si="19"/>
        <v>1.2699999992037192E-2</v>
      </c>
      <c r="I124" s="1">
        <f t="shared" si="18"/>
        <v>1.2699999992037192E-2</v>
      </c>
      <c r="O124" s="1">
        <f t="shared" ca="1" si="13"/>
        <v>9.6655542404878707E-3</v>
      </c>
      <c r="P124" s="1">
        <f t="shared" ca="1" si="14"/>
        <v>7.207654019120692E-2</v>
      </c>
      <c r="Q124" s="81">
        <f t="shared" si="15"/>
        <v>29827.002999999997</v>
      </c>
      <c r="R124" s="1">
        <f t="shared" si="17"/>
        <v>1.2699999992037192E-2</v>
      </c>
    </row>
    <row r="125" spans="1:18" x14ac:dyDescent="0.2">
      <c r="A125" s="1" t="s">
        <v>94</v>
      </c>
      <c r="C125" s="28">
        <v>44883.3</v>
      </c>
      <c r="D125" s="28"/>
      <c r="E125" s="1">
        <f t="shared" si="11"/>
        <v>15403.006877910777</v>
      </c>
      <c r="F125" s="1">
        <f t="shared" si="12"/>
        <v>15403</v>
      </c>
      <c r="G125" s="1">
        <f t="shared" si="19"/>
        <v>4.9060000019380823E-3</v>
      </c>
      <c r="I125" s="1">
        <f t="shared" si="18"/>
        <v>4.9060000019380823E-3</v>
      </c>
      <c r="O125" s="1">
        <f t="shared" ca="1" si="13"/>
        <v>9.6347633698380553E-3</v>
      </c>
      <c r="P125" s="1">
        <f t="shared" ca="1" si="14"/>
        <v>7.1858178625153757E-2</v>
      </c>
      <c r="Q125" s="81">
        <f t="shared" si="15"/>
        <v>29864.800000000003</v>
      </c>
      <c r="R125" s="1">
        <f t="shared" si="17"/>
        <v>4.9060000019380823E-3</v>
      </c>
    </row>
    <row r="126" spans="1:18" x14ac:dyDescent="0.2">
      <c r="A126" s="1" t="s">
        <v>95</v>
      </c>
      <c r="C126" s="28">
        <v>44890.427000000003</v>
      </c>
      <c r="D126" s="28"/>
      <c r="E126" s="1">
        <f t="shared" si="11"/>
        <v>15412.998494317946</v>
      </c>
      <c r="F126" s="1">
        <f t="shared" si="12"/>
        <v>15413</v>
      </c>
      <c r="G126" s="1">
        <f t="shared" si="19"/>
        <v>-1.0739999997895211E-3</v>
      </c>
      <c r="I126" s="1">
        <f t="shared" si="18"/>
        <v>-1.0739999997895211E-3</v>
      </c>
      <c r="O126" s="1">
        <f t="shared" ca="1" si="13"/>
        <v>9.6289537716022413E-3</v>
      </c>
      <c r="P126" s="1">
        <f t="shared" ca="1" si="14"/>
        <v>7.1816978329672029E-2</v>
      </c>
      <c r="Q126" s="81">
        <f t="shared" si="15"/>
        <v>29871.927000000003</v>
      </c>
      <c r="R126" s="1">
        <f t="shared" si="17"/>
        <v>-1.0739999997895211E-3</v>
      </c>
    </row>
    <row r="127" spans="1:18" x14ac:dyDescent="0.2">
      <c r="A127" s="1" t="s">
        <v>94</v>
      </c>
      <c r="C127" s="28">
        <v>44898.427000000003</v>
      </c>
      <c r="D127" s="32" t="s">
        <v>96</v>
      </c>
      <c r="E127" s="1">
        <f t="shared" si="11"/>
        <v>15424.214003123521</v>
      </c>
      <c r="F127" s="1">
        <f t="shared" si="12"/>
        <v>15424</v>
      </c>
      <c r="I127" s="1">
        <f t="shared" si="18"/>
        <v>0</v>
      </c>
      <c r="O127" s="1">
        <f t="shared" ca="1" si="13"/>
        <v>9.6225632135428455E-3</v>
      </c>
      <c r="P127" s="1">
        <f t="shared" ca="1" si="14"/>
        <v>7.1771658004642122E-2</v>
      </c>
      <c r="Q127" s="81">
        <f t="shared" si="15"/>
        <v>29879.927000000003</v>
      </c>
      <c r="R127" s="1">
        <f t="shared" si="17"/>
        <v>0</v>
      </c>
    </row>
    <row r="128" spans="1:18" x14ac:dyDescent="0.2">
      <c r="A128" s="1" t="s">
        <v>94</v>
      </c>
      <c r="C128" s="28">
        <v>44913.262000000002</v>
      </c>
      <c r="D128" s="28"/>
      <c r="E128" s="1">
        <f t="shared" si="11"/>
        <v>15445.011762264861</v>
      </c>
      <c r="F128" s="1">
        <f t="shared" si="12"/>
        <v>15445</v>
      </c>
      <c r="G128" s="1">
        <f t="shared" ref="G128:G159" si="20">+C128-(C$7+F128*C$8)</f>
        <v>8.3900000026915222E-3</v>
      </c>
      <c r="I128" s="1">
        <f t="shared" si="18"/>
        <v>8.3900000026915222E-3</v>
      </c>
      <c r="O128" s="1">
        <f t="shared" ca="1" si="13"/>
        <v>9.6103630572476357E-3</v>
      </c>
      <c r="P128" s="1">
        <f t="shared" ca="1" si="14"/>
        <v>7.1685137384130501E-2</v>
      </c>
      <c r="Q128" s="81">
        <f t="shared" si="15"/>
        <v>29894.762000000002</v>
      </c>
      <c r="R128" s="1">
        <f t="shared" si="17"/>
        <v>8.3900000026915222E-3</v>
      </c>
    </row>
    <row r="129" spans="1:18" x14ac:dyDescent="0.2">
      <c r="A129" s="1" t="s">
        <v>97</v>
      </c>
      <c r="C129" s="28">
        <v>45176.47</v>
      </c>
      <c r="D129" s="28"/>
      <c r="E129" s="1">
        <f t="shared" si="11"/>
        <v>15814.013217477126</v>
      </c>
      <c r="F129" s="1">
        <f t="shared" si="12"/>
        <v>15814</v>
      </c>
      <c r="G129" s="1">
        <f t="shared" si="20"/>
        <v>9.4279999975697137E-3</v>
      </c>
      <c r="I129" s="1">
        <f t="shared" si="18"/>
        <v>9.4279999975697137E-3</v>
      </c>
      <c r="O129" s="1">
        <f t="shared" ca="1" si="13"/>
        <v>9.3959888823460947E-3</v>
      </c>
      <c r="P129" s="1">
        <f t="shared" ca="1" si="14"/>
        <v>7.0164846480854706E-2</v>
      </c>
      <c r="Q129" s="81">
        <f t="shared" si="15"/>
        <v>30157.97</v>
      </c>
      <c r="R129" s="1">
        <f t="shared" si="17"/>
        <v>9.4279999975697137E-3</v>
      </c>
    </row>
    <row r="130" spans="1:18" x14ac:dyDescent="0.2">
      <c r="A130" s="1" t="s">
        <v>98</v>
      </c>
      <c r="C130" s="28">
        <v>45196.436999999998</v>
      </c>
      <c r="D130" s="28"/>
      <c r="E130" s="1">
        <f t="shared" si="11"/>
        <v>15842.00572551724</v>
      </c>
      <c r="F130" s="1">
        <f t="shared" si="12"/>
        <v>15842</v>
      </c>
      <c r="G130" s="1">
        <f t="shared" si="20"/>
        <v>4.0839999928721227E-3</v>
      </c>
      <c r="I130" s="1">
        <f t="shared" si="18"/>
        <v>4.0839999928721227E-3</v>
      </c>
      <c r="O130" s="1">
        <f t="shared" ca="1" si="13"/>
        <v>9.3797220072858161E-3</v>
      </c>
      <c r="P130" s="1">
        <f t="shared" ca="1" si="14"/>
        <v>7.0049485653505855E-2</v>
      </c>
      <c r="Q130" s="81">
        <f t="shared" si="15"/>
        <v>30177.936999999998</v>
      </c>
      <c r="R130" s="1">
        <f t="shared" si="17"/>
        <v>4.0839999928721227E-3</v>
      </c>
    </row>
    <row r="131" spans="1:18" x14ac:dyDescent="0.2">
      <c r="A131" s="1" t="s">
        <v>98</v>
      </c>
      <c r="C131" s="28">
        <v>45201.436000000002</v>
      </c>
      <c r="D131" s="28"/>
      <c r="E131" s="1">
        <f t="shared" si="11"/>
        <v>15849.01401658213</v>
      </c>
      <c r="F131" s="1">
        <f t="shared" si="12"/>
        <v>15849</v>
      </c>
      <c r="G131" s="1">
        <f t="shared" si="20"/>
        <v>9.9980000013601966E-3</v>
      </c>
      <c r="I131" s="1">
        <f t="shared" si="18"/>
        <v>9.9980000013601966E-3</v>
      </c>
      <c r="O131" s="1">
        <f t="shared" ca="1" si="13"/>
        <v>9.3756552885207456E-3</v>
      </c>
      <c r="P131" s="1">
        <f t="shared" ca="1" si="14"/>
        <v>7.0020645446668653E-2</v>
      </c>
      <c r="Q131" s="81">
        <f t="shared" si="15"/>
        <v>30182.936000000002</v>
      </c>
      <c r="R131" s="1">
        <f t="shared" si="17"/>
        <v>9.9980000013601966E-3</v>
      </c>
    </row>
    <row r="132" spans="1:18" x14ac:dyDescent="0.2">
      <c r="A132" s="1" t="s">
        <v>98</v>
      </c>
      <c r="C132" s="28">
        <v>45231.391000000003</v>
      </c>
      <c r="D132" s="28"/>
      <c r="E132" s="1">
        <f t="shared" si="11"/>
        <v>15891.009087366012</v>
      </c>
      <c r="F132" s="1">
        <f t="shared" si="12"/>
        <v>15891</v>
      </c>
      <c r="G132" s="1">
        <f t="shared" si="20"/>
        <v>6.4820000043255277E-3</v>
      </c>
      <c r="I132" s="1">
        <f t="shared" si="18"/>
        <v>6.4820000043255277E-3</v>
      </c>
      <c r="O132" s="1">
        <f t="shared" ca="1" si="13"/>
        <v>9.3512549759303277E-3</v>
      </c>
      <c r="P132" s="1">
        <f t="shared" ca="1" si="14"/>
        <v>6.9847604205645383E-2</v>
      </c>
      <c r="Q132" s="81">
        <f t="shared" si="15"/>
        <v>30212.891000000003</v>
      </c>
      <c r="R132" s="1">
        <f t="shared" si="17"/>
        <v>6.4820000043255277E-3</v>
      </c>
    </row>
    <row r="133" spans="1:18" x14ac:dyDescent="0.2">
      <c r="A133" s="1" t="s">
        <v>98</v>
      </c>
      <c r="C133" s="28">
        <v>45231.392</v>
      </c>
      <c r="D133" s="28"/>
      <c r="E133" s="1">
        <f t="shared" si="11"/>
        <v>15891.010489304608</v>
      </c>
      <c r="F133" s="1">
        <f t="shared" si="12"/>
        <v>15891</v>
      </c>
      <c r="G133" s="1">
        <f t="shared" si="20"/>
        <v>7.4820000008912757E-3</v>
      </c>
      <c r="I133" s="1">
        <f t="shared" si="18"/>
        <v>7.4820000008912757E-3</v>
      </c>
      <c r="O133" s="1">
        <f t="shared" ca="1" si="13"/>
        <v>9.3512549759303277E-3</v>
      </c>
      <c r="P133" s="1">
        <f t="shared" ca="1" si="14"/>
        <v>6.9847604205645383E-2</v>
      </c>
      <c r="Q133" s="81">
        <f t="shared" si="15"/>
        <v>30212.892</v>
      </c>
      <c r="R133" s="1">
        <f t="shared" si="17"/>
        <v>7.4820000008912757E-3</v>
      </c>
    </row>
    <row r="134" spans="1:18" x14ac:dyDescent="0.2">
      <c r="A134" s="1" t="s">
        <v>98</v>
      </c>
      <c r="C134" s="28">
        <v>45241.377999999997</v>
      </c>
      <c r="D134" s="28"/>
      <c r="E134" s="1">
        <f t="shared" si="11"/>
        <v>15905.010248171164</v>
      </c>
      <c r="F134" s="1">
        <f t="shared" si="12"/>
        <v>15905</v>
      </c>
      <c r="G134" s="1">
        <f t="shared" si="20"/>
        <v>7.309999993594829E-3</v>
      </c>
      <c r="I134" s="1">
        <f t="shared" si="18"/>
        <v>7.309999993594829E-3</v>
      </c>
      <c r="O134" s="1">
        <f t="shared" ca="1" si="13"/>
        <v>9.3431215384001867E-3</v>
      </c>
      <c r="P134" s="1">
        <f t="shared" ca="1" si="14"/>
        <v>6.9789923791970965E-2</v>
      </c>
      <c r="Q134" s="81">
        <f t="shared" si="15"/>
        <v>30222.877999999997</v>
      </c>
      <c r="R134" s="1">
        <f t="shared" si="17"/>
        <v>7.309999993594829E-3</v>
      </c>
    </row>
    <row r="135" spans="1:18" x14ac:dyDescent="0.2">
      <c r="A135" s="1" t="s">
        <v>99</v>
      </c>
      <c r="C135" s="28">
        <v>45276.330999999998</v>
      </c>
      <c r="D135" s="28"/>
      <c r="E135" s="1">
        <f t="shared" si="11"/>
        <v>15954.012208081331</v>
      </c>
      <c r="F135" s="1">
        <f t="shared" si="12"/>
        <v>15954</v>
      </c>
      <c r="G135" s="1">
        <f t="shared" si="20"/>
        <v>8.7080000012065284E-3</v>
      </c>
      <c r="I135" s="1">
        <f t="shared" si="18"/>
        <v>8.7080000012065284E-3</v>
      </c>
      <c r="O135" s="1">
        <f t="shared" ca="1" si="13"/>
        <v>9.3146545070446982E-3</v>
      </c>
      <c r="P135" s="1">
        <f t="shared" ca="1" si="14"/>
        <v>6.9588042344110493E-2</v>
      </c>
      <c r="Q135" s="81">
        <f t="shared" si="15"/>
        <v>30257.830999999998</v>
      </c>
      <c r="R135" s="1">
        <f t="shared" si="17"/>
        <v>8.7080000012065284E-3</v>
      </c>
    </row>
    <row r="136" spans="1:18" x14ac:dyDescent="0.2">
      <c r="A136" s="1" t="s">
        <v>100</v>
      </c>
      <c r="C136" s="28">
        <v>45519.56</v>
      </c>
      <c r="D136" s="28"/>
      <c r="E136" s="1">
        <f t="shared" si="11"/>
        <v>16295.004331990271</v>
      </c>
      <c r="F136" s="1">
        <f t="shared" si="12"/>
        <v>16295</v>
      </c>
      <c r="G136" s="1">
        <f t="shared" si="20"/>
        <v>3.0899999983375892E-3</v>
      </c>
      <c r="I136" s="1">
        <f t="shared" si="18"/>
        <v>3.0899999983375892E-3</v>
      </c>
      <c r="O136" s="1">
        <f t="shared" ca="1" si="13"/>
        <v>9.1165472072034376E-3</v>
      </c>
      <c r="P136" s="1">
        <f t="shared" ca="1" si="14"/>
        <v>6.8183112268183535E-2</v>
      </c>
      <c r="Q136" s="81">
        <f t="shared" si="15"/>
        <v>30501.059999999998</v>
      </c>
      <c r="R136" s="1">
        <f t="shared" si="17"/>
        <v>3.0899999983375892E-3</v>
      </c>
    </row>
    <row r="137" spans="1:18" x14ac:dyDescent="0.2">
      <c r="A137" s="1" t="s">
        <v>100</v>
      </c>
      <c r="C137" s="28">
        <v>45529.550999999999</v>
      </c>
      <c r="D137" s="28"/>
      <c r="E137" s="1">
        <f t="shared" si="11"/>
        <v>16309.011100549837</v>
      </c>
      <c r="F137" s="1">
        <f t="shared" si="12"/>
        <v>16309</v>
      </c>
      <c r="G137" s="1">
        <f t="shared" si="20"/>
        <v>7.9179999956977554E-3</v>
      </c>
      <c r="I137" s="1">
        <f t="shared" ref="I137:I168" si="21">G137</f>
        <v>7.9179999956977554E-3</v>
      </c>
      <c r="O137" s="1">
        <f t="shared" ca="1" si="13"/>
        <v>9.1084137696732966E-3</v>
      </c>
      <c r="P137" s="1">
        <f t="shared" ca="1" si="14"/>
        <v>6.8125431854509116E-2</v>
      </c>
      <c r="Q137" s="81">
        <f t="shared" si="15"/>
        <v>30511.050999999999</v>
      </c>
      <c r="R137" s="1">
        <f t="shared" si="17"/>
        <v>7.9179999956977554E-3</v>
      </c>
    </row>
    <row r="138" spans="1:18" x14ac:dyDescent="0.2">
      <c r="A138" s="1" t="s">
        <v>87</v>
      </c>
      <c r="C138" s="28">
        <v>45554.512000000002</v>
      </c>
      <c r="D138" s="28"/>
      <c r="E138" s="1">
        <f t="shared" si="11"/>
        <v>16344.00488996184</v>
      </c>
      <c r="F138" s="1">
        <f t="shared" si="12"/>
        <v>16344</v>
      </c>
      <c r="G138" s="1">
        <f t="shared" si="20"/>
        <v>3.488000002107583E-3</v>
      </c>
      <c r="I138" s="1">
        <f t="shared" si="21"/>
        <v>3.488000002107583E-3</v>
      </c>
      <c r="O138" s="1">
        <f t="shared" ca="1" si="13"/>
        <v>9.0880801758479474E-3</v>
      </c>
      <c r="P138" s="1">
        <f t="shared" ca="1" si="14"/>
        <v>6.7981230820323063E-2</v>
      </c>
      <c r="Q138" s="81">
        <f t="shared" si="15"/>
        <v>30536.012000000002</v>
      </c>
      <c r="R138" s="1">
        <f t="shared" si="17"/>
        <v>3.488000002107583E-3</v>
      </c>
    </row>
    <row r="139" spans="1:18" x14ac:dyDescent="0.2">
      <c r="A139" s="1" t="s">
        <v>87</v>
      </c>
      <c r="C139" s="28">
        <v>45554.512000000002</v>
      </c>
      <c r="D139" s="28"/>
      <c r="E139" s="1">
        <f t="shared" si="11"/>
        <v>16344.00488996184</v>
      </c>
      <c r="F139" s="1">
        <f t="shared" si="12"/>
        <v>16344</v>
      </c>
      <c r="G139" s="1">
        <f t="shared" si="20"/>
        <v>3.488000002107583E-3</v>
      </c>
      <c r="I139" s="1">
        <f t="shared" si="21"/>
        <v>3.488000002107583E-3</v>
      </c>
      <c r="O139" s="1">
        <f t="shared" ca="1" si="13"/>
        <v>9.0880801758479474E-3</v>
      </c>
      <c r="P139" s="1">
        <f t="shared" ca="1" si="14"/>
        <v>6.7981230820323063E-2</v>
      </c>
      <c r="Q139" s="81">
        <f t="shared" si="15"/>
        <v>30536.012000000002</v>
      </c>
      <c r="R139" s="1">
        <f t="shared" si="17"/>
        <v>3.488000002107583E-3</v>
      </c>
    </row>
    <row r="140" spans="1:18" x14ac:dyDescent="0.2">
      <c r="A140" s="1" t="s">
        <v>87</v>
      </c>
      <c r="C140" s="28">
        <v>45554.52</v>
      </c>
      <c r="D140" s="28"/>
      <c r="E140" s="1">
        <f t="shared" si="11"/>
        <v>16344.016105470639</v>
      </c>
      <c r="F140" s="1">
        <f t="shared" si="12"/>
        <v>16344</v>
      </c>
      <c r="G140" s="1">
        <f t="shared" si="20"/>
        <v>1.148799999646144E-2</v>
      </c>
      <c r="I140" s="1">
        <f t="shared" si="21"/>
        <v>1.148799999646144E-2</v>
      </c>
      <c r="O140" s="1">
        <f t="shared" ca="1" si="13"/>
        <v>9.0880801758479474E-3</v>
      </c>
      <c r="P140" s="1">
        <f t="shared" ca="1" si="14"/>
        <v>6.7981230820323063E-2</v>
      </c>
      <c r="Q140" s="81">
        <f t="shared" si="15"/>
        <v>30536.019999999997</v>
      </c>
      <c r="R140" s="1">
        <f t="shared" si="17"/>
        <v>1.148799999646144E-2</v>
      </c>
    </row>
    <row r="141" spans="1:18" x14ac:dyDescent="0.2">
      <c r="A141" s="1" t="s">
        <v>87</v>
      </c>
      <c r="C141" s="28">
        <v>45577.349000000002</v>
      </c>
      <c r="D141" s="28"/>
      <c r="E141" s="1">
        <f t="shared" si="11"/>
        <v>16376.020961785958</v>
      </c>
      <c r="F141" s="1">
        <f t="shared" si="12"/>
        <v>16376</v>
      </c>
      <c r="G141" s="1">
        <f t="shared" si="20"/>
        <v>1.4951999997720122E-2</v>
      </c>
      <c r="I141" s="1">
        <f t="shared" si="21"/>
        <v>1.4951999997720122E-2</v>
      </c>
      <c r="O141" s="1">
        <f t="shared" ca="1" si="13"/>
        <v>9.0694894614933418E-3</v>
      </c>
      <c r="P141" s="1">
        <f t="shared" ca="1" si="14"/>
        <v>6.7849389874781535E-2</v>
      </c>
      <c r="Q141" s="81">
        <f t="shared" si="15"/>
        <v>30558.849000000002</v>
      </c>
      <c r="R141" s="1">
        <f t="shared" si="17"/>
        <v>1.4951999997720122E-2</v>
      </c>
    </row>
    <row r="142" spans="1:18" x14ac:dyDescent="0.2">
      <c r="A142" s="1" t="s">
        <v>87</v>
      </c>
      <c r="C142" s="28">
        <v>45579.468999999997</v>
      </c>
      <c r="D142" s="28"/>
      <c r="E142" s="1">
        <f t="shared" si="11"/>
        <v>16378.993071619429</v>
      </c>
      <c r="F142" s="1">
        <f t="shared" si="12"/>
        <v>16379</v>
      </c>
      <c r="G142" s="1">
        <f t="shared" si="20"/>
        <v>-4.9420000068494119E-3</v>
      </c>
      <c r="I142" s="1">
        <f t="shared" si="21"/>
        <v>-4.9420000068494119E-3</v>
      </c>
      <c r="O142" s="1">
        <f t="shared" ca="1" si="13"/>
        <v>9.0677465820225983E-3</v>
      </c>
      <c r="P142" s="1">
        <f t="shared" ca="1" si="14"/>
        <v>6.7837029786137024E-2</v>
      </c>
      <c r="Q142" s="81">
        <f t="shared" si="15"/>
        <v>30560.968999999997</v>
      </c>
      <c r="R142" s="1">
        <f t="shared" si="17"/>
        <v>-4.9420000068494119E-3</v>
      </c>
    </row>
    <row r="143" spans="1:18" x14ac:dyDescent="0.2">
      <c r="A143" s="1" t="s">
        <v>101</v>
      </c>
      <c r="C143" s="28">
        <v>45602.292999999998</v>
      </c>
      <c r="D143" s="28"/>
      <c r="E143" s="1">
        <f t="shared" si="11"/>
        <v>16410.99091824174</v>
      </c>
      <c r="F143" s="1">
        <f t="shared" si="12"/>
        <v>16411</v>
      </c>
      <c r="G143" s="1">
        <f t="shared" si="20"/>
        <v>-6.4780000029713847E-3</v>
      </c>
      <c r="I143" s="1">
        <f t="shared" si="21"/>
        <v>-6.4780000029713847E-3</v>
      </c>
      <c r="O143" s="1">
        <f t="shared" ca="1" si="13"/>
        <v>9.0491558676679927E-3</v>
      </c>
      <c r="P143" s="1">
        <f t="shared" ca="1" si="14"/>
        <v>6.7705188840595482E-2</v>
      </c>
      <c r="Q143" s="81">
        <f t="shared" si="15"/>
        <v>30583.792999999998</v>
      </c>
      <c r="R143" s="1">
        <f t="shared" si="17"/>
        <v>-6.4780000029713847E-3</v>
      </c>
    </row>
    <row r="144" spans="1:18" x14ac:dyDescent="0.2">
      <c r="A144" s="1" t="s">
        <v>101</v>
      </c>
      <c r="C144" s="28">
        <v>45602.303999999996</v>
      </c>
      <c r="D144" s="28"/>
      <c r="E144" s="1">
        <f t="shared" si="11"/>
        <v>16411.006339566346</v>
      </c>
      <c r="F144" s="1">
        <f t="shared" si="12"/>
        <v>16411</v>
      </c>
      <c r="G144" s="1">
        <f t="shared" si="20"/>
        <v>4.5219999956316315E-3</v>
      </c>
      <c r="I144" s="1">
        <f t="shared" si="21"/>
        <v>4.5219999956316315E-3</v>
      </c>
      <c r="O144" s="1">
        <f t="shared" ca="1" si="13"/>
        <v>9.0491558676679927E-3</v>
      </c>
      <c r="P144" s="1">
        <f t="shared" ca="1" si="14"/>
        <v>6.7705188840595482E-2</v>
      </c>
      <c r="Q144" s="81">
        <f t="shared" si="15"/>
        <v>30583.803999999996</v>
      </c>
      <c r="R144" s="1">
        <f t="shared" si="17"/>
        <v>4.5219999956316315E-3</v>
      </c>
    </row>
    <row r="145" spans="1:18" x14ac:dyDescent="0.2">
      <c r="A145" s="1" t="s">
        <v>101</v>
      </c>
      <c r="C145" s="28">
        <v>45607.292999999998</v>
      </c>
      <c r="D145" s="28"/>
      <c r="E145" s="1">
        <f t="shared" si="11"/>
        <v>16418.000611245225</v>
      </c>
      <c r="F145" s="1">
        <f t="shared" si="12"/>
        <v>16418</v>
      </c>
      <c r="G145" s="1">
        <f t="shared" si="20"/>
        <v>4.3599999480647966E-4</v>
      </c>
      <c r="I145" s="1">
        <f t="shared" si="21"/>
        <v>4.3599999480647966E-4</v>
      </c>
      <c r="O145" s="1">
        <f t="shared" ca="1" si="13"/>
        <v>9.0450891489029239E-3</v>
      </c>
      <c r="P145" s="1">
        <f t="shared" ca="1" si="14"/>
        <v>6.7676348633758279E-2</v>
      </c>
      <c r="Q145" s="81">
        <f t="shared" si="15"/>
        <v>30588.792999999998</v>
      </c>
      <c r="R145" s="1">
        <f t="shared" si="17"/>
        <v>4.3599999480647966E-4</v>
      </c>
    </row>
    <row r="146" spans="1:18" x14ac:dyDescent="0.2">
      <c r="A146" s="25" t="s">
        <v>93</v>
      </c>
      <c r="B146" s="26" t="s">
        <v>47</v>
      </c>
      <c r="C146" s="27">
        <v>45609.432999999997</v>
      </c>
      <c r="D146" s="28"/>
      <c r="E146" s="1">
        <f t="shared" si="11"/>
        <v>16421.000759850715</v>
      </c>
      <c r="F146" s="1">
        <f t="shared" si="12"/>
        <v>16421</v>
      </c>
      <c r="G146" s="1">
        <f t="shared" si="20"/>
        <v>5.4199999431148171E-4</v>
      </c>
      <c r="I146" s="1">
        <f t="shared" si="21"/>
        <v>5.4199999431148171E-4</v>
      </c>
      <c r="O146" s="1">
        <f t="shared" ca="1" si="13"/>
        <v>9.0433462694321787E-3</v>
      </c>
      <c r="P146" s="1">
        <f t="shared" ca="1" si="14"/>
        <v>6.7663988545113754E-2</v>
      </c>
      <c r="Q146" s="81">
        <f t="shared" si="15"/>
        <v>30590.932999999997</v>
      </c>
      <c r="R146" s="1">
        <f t="shared" si="17"/>
        <v>5.4199999431148171E-4</v>
      </c>
    </row>
    <row r="147" spans="1:18" x14ac:dyDescent="0.2">
      <c r="A147" s="1" t="s">
        <v>87</v>
      </c>
      <c r="C147" s="28">
        <v>45609.442000000003</v>
      </c>
      <c r="D147" s="28"/>
      <c r="E147" s="1">
        <f t="shared" si="11"/>
        <v>16421.013377298128</v>
      </c>
      <c r="F147" s="1">
        <f t="shared" si="12"/>
        <v>16421</v>
      </c>
      <c r="G147" s="1">
        <f t="shared" si="20"/>
        <v>9.5419999997830018E-3</v>
      </c>
      <c r="I147" s="1">
        <f t="shared" si="21"/>
        <v>9.5419999997830018E-3</v>
      </c>
      <c r="O147" s="1">
        <f t="shared" ca="1" si="13"/>
        <v>9.0433462694321787E-3</v>
      </c>
      <c r="P147" s="1">
        <f t="shared" ca="1" si="14"/>
        <v>6.7663988545113754E-2</v>
      </c>
      <c r="Q147" s="81">
        <f t="shared" si="15"/>
        <v>30590.942000000003</v>
      </c>
      <c r="R147" s="1">
        <f t="shared" si="17"/>
        <v>9.5419999997830018E-3</v>
      </c>
    </row>
    <row r="148" spans="1:18" x14ac:dyDescent="0.2">
      <c r="A148" s="1" t="s">
        <v>87</v>
      </c>
      <c r="C148" s="28">
        <v>45609.444000000003</v>
      </c>
      <c r="D148" s="28"/>
      <c r="E148" s="1">
        <f t="shared" si="11"/>
        <v>16421.016181175331</v>
      </c>
      <c r="F148" s="1">
        <f t="shared" si="12"/>
        <v>16421</v>
      </c>
      <c r="G148" s="1">
        <f t="shared" si="20"/>
        <v>1.1542000000190455E-2</v>
      </c>
      <c r="I148" s="1">
        <f t="shared" si="21"/>
        <v>1.1542000000190455E-2</v>
      </c>
      <c r="O148" s="1">
        <f t="shared" ca="1" si="13"/>
        <v>9.0433462694321787E-3</v>
      </c>
      <c r="P148" s="1">
        <f t="shared" ca="1" si="14"/>
        <v>6.7663988545113754E-2</v>
      </c>
      <c r="Q148" s="81">
        <f t="shared" si="15"/>
        <v>30590.944000000003</v>
      </c>
      <c r="R148" s="1">
        <f t="shared" si="17"/>
        <v>1.1542000000190455E-2</v>
      </c>
    </row>
    <row r="149" spans="1:18" x14ac:dyDescent="0.2">
      <c r="A149" s="1" t="s">
        <v>102</v>
      </c>
      <c r="C149" s="28">
        <v>45632.262000000002</v>
      </c>
      <c r="D149" s="28"/>
      <c r="E149" s="1">
        <f t="shared" ref="E149:E212" si="22">+(C149-C$7)/C$8</f>
        <v>16453.005616166036</v>
      </c>
      <c r="F149" s="1">
        <f t="shared" ref="F149:F212" si="23">ROUND(2*E149,0)/2</f>
        <v>16453</v>
      </c>
      <c r="G149" s="1">
        <f t="shared" si="20"/>
        <v>4.0060000028461218E-3</v>
      </c>
      <c r="I149" s="1">
        <f t="shared" si="21"/>
        <v>4.0060000028461218E-3</v>
      </c>
      <c r="O149" s="1">
        <f t="shared" ref="O149:O212" ca="1" si="24">+C$11+C$12*$F149</f>
        <v>9.0247555550775731E-3</v>
      </c>
      <c r="P149" s="1">
        <f t="shared" ref="P149:P212" ca="1" si="25">+D$11+D$12*$F149</f>
        <v>6.7532147599572226E-2</v>
      </c>
      <c r="Q149" s="81">
        <f t="shared" ref="Q149:Q212" si="26">+C149-15018.5</f>
        <v>30613.762000000002</v>
      </c>
      <c r="R149" s="1">
        <f t="shared" si="17"/>
        <v>4.0060000028461218E-3</v>
      </c>
    </row>
    <row r="150" spans="1:18" x14ac:dyDescent="0.2">
      <c r="A150" s="1" t="s">
        <v>102</v>
      </c>
      <c r="C150" s="28">
        <v>45647.241999999998</v>
      </c>
      <c r="D150" s="28"/>
      <c r="E150" s="1">
        <f t="shared" si="22"/>
        <v>16474.006656404472</v>
      </c>
      <c r="F150" s="1">
        <f t="shared" si="23"/>
        <v>16474</v>
      </c>
      <c r="G150" s="1">
        <f t="shared" si="20"/>
        <v>4.7479999993811361E-3</v>
      </c>
      <c r="I150" s="1">
        <f t="shared" si="21"/>
        <v>4.7479999993811361E-3</v>
      </c>
      <c r="O150" s="1">
        <f t="shared" ca="1" si="24"/>
        <v>9.012555398782365E-3</v>
      </c>
      <c r="P150" s="1">
        <f t="shared" ca="1" si="25"/>
        <v>6.7445626979060591E-2</v>
      </c>
      <c r="Q150" s="81">
        <f t="shared" si="26"/>
        <v>30628.741999999998</v>
      </c>
      <c r="R150" s="1">
        <f t="shared" si="17"/>
        <v>4.7479999993811361E-3</v>
      </c>
    </row>
    <row r="151" spans="1:18" x14ac:dyDescent="0.2">
      <c r="A151" s="1" t="s">
        <v>102</v>
      </c>
      <c r="C151" s="28">
        <v>45649.38</v>
      </c>
      <c r="D151" s="28"/>
      <c r="E151" s="1">
        <f t="shared" si="22"/>
        <v>16477.004001132762</v>
      </c>
      <c r="F151" s="1">
        <f t="shared" si="23"/>
        <v>16477</v>
      </c>
      <c r="G151" s="1">
        <f t="shared" si="20"/>
        <v>2.8539999984786846E-3</v>
      </c>
      <c r="I151" s="1">
        <f t="shared" si="21"/>
        <v>2.8539999984786846E-3</v>
      </c>
      <c r="O151" s="1">
        <f t="shared" ca="1" si="24"/>
        <v>9.0108125193116197E-3</v>
      </c>
      <c r="P151" s="1">
        <f t="shared" ca="1" si="25"/>
        <v>6.743326689041608E-2</v>
      </c>
      <c r="Q151" s="81">
        <f t="shared" si="26"/>
        <v>30630.879999999997</v>
      </c>
      <c r="R151" s="1">
        <f t="shared" si="17"/>
        <v>2.8539999984786846E-3</v>
      </c>
    </row>
    <row r="152" spans="1:18" x14ac:dyDescent="0.2">
      <c r="A152" s="1" t="s">
        <v>103</v>
      </c>
      <c r="C152" s="28">
        <v>45890.47</v>
      </c>
      <c r="D152" s="28"/>
      <c r="E152" s="1">
        <f t="shared" si="22"/>
        <v>16814.997378374817</v>
      </c>
      <c r="F152" s="1">
        <f t="shared" si="23"/>
        <v>16815</v>
      </c>
      <c r="G152" s="1">
        <f t="shared" si="20"/>
        <v>-1.870000000053551E-3</v>
      </c>
      <c r="I152" s="1">
        <f t="shared" si="21"/>
        <v>-1.870000000053551E-3</v>
      </c>
      <c r="O152" s="1">
        <f t="shared" ca="1" si="24"/>
        <v>8.8144480989411026E-3</v>
      </c>
      <c r="P152" s="1">
        <f t="shared" ca="1" si="25"/>
        <v>6.6040696903133633E-2</v>
      </c>
      <c r="Q152" s="81">
        <f t="shared" si="26"/>
        <v>30871.97</v>
      </c>
      <c r="R152" s="1">
        <f t="shared" si="17"/>
        <v>-1.870000000053551E-3</v>
      </c>
    </row>
    <row r="153" spans="1:18" x14ac:dyDescent="0.2">
      <c r="A153" s="1" t="s">
        <v>103</v>
      </c>
      <c r="C153" s="28">
        <v>45890.476999999999</v>
      </c>
      <c r="D153" s="28"/>
      <c r="E153" s="1">
        <f t="shared" si="22"/>
        <v>16815.007191945017</v>
      </c>
      <c r="F153" s="1">
        <f t="shared" si="23"/>
        <v>16815</v>
      </c>
      <c r="G153" s="1">
        <f t="shared" si="20"/>
        <v>5.1299999977345578E-3</v>
      </c>
      <c r="I153" s="1">
        <f t="shared" si="21"/>
        <v>5.1299999977345578E-3</v>
      </c>
      <c r="O153" s="1">
        <f t="shared" ca="1" si="24"/>
        <v>8.8144480989411026E-3</v>
      </c>
      <c r="P153" s="1">
        <f t="shared" ca="1" si="25"/>
        <v>6.6040696903133633E-2</v>
      </c>
      <c r="Q153" s="81">
        <f t="shared" si="26"/>
        <v>30871.976999999999</v>
      </c>
      <c r="R153" s="1">
        <f t="shared" ref="R153:R216" si="27">G153</f>
        <v>5.1299999977345578E-3</v>
      </c>
    </row>
    <row r="154" spans="1:18" x14ac:dyDescent="0.2">
      <c r="A154" s="1" t="s">
        <v>104</v>
      </c>
      <c r="C154" s="28">
        <v>45915.436999999998</v>
      </c>
      <c r="D154" s="28"/>
      <c r="E154" s="1">
        <f t="shared" si="22"/>
        <v>16849.999579418414</v>
      </c>
      <c r="F154" s="1">
        <f t="shared" si="23"/>
        <v>16850</v>
      </c>
      <c r="G154" s="1">
        <f t="shared" si="20"/>
        <v>-3.0000000697327778E-4</v>
      </c>
      <c r="I154" s="1">
        <f t="shared" si="21"/>
        <v>-3.0000000697327778E-4</v>
      </c>
      <c r="O154" s="1">
        <f t="shared" ca="1" si="24"/>
        <v>8.7941145051157535E-3</v>
      </c>
      <c r="P154" s="1">
        <f t="shared" ca="1" si="25"/>
        <v>6.589649586894758E-2</v>
      </c>
      <c r="Q154" s="81">
        <f t="shared" si="26"/>
        <v>30896.936999999998</v>
      </c>
      <c r="R154" s="1">
        <f t="shared" si="27"/>
        <v>-3.0000000697327778E-4</v>
      </c>
    </row>
    <row r="155" spans="1:18" x14ac:dyDescent="0.2">
      <c r="A155" s="1" t="s">
        <v>104</v>
      </c>
      <c r="C155" s="28">
        <v>45932.555999999997</v>
      </c>
      <c r="D155" s="28"/>
      <c r="E155" s="1">
        <f t="shared" si="22"/>
        <v>16873.999366323747</v>
      </c>
      <c r="F155" s="1">
        <f t="shared" si="23"/>
        <v>16874</v>
      </c>
      <c r="G155" s="1">
        <f t="shared" si="20"/>
        <v>-4.5200000749900937E-4</v>
      </c>
      <c r="I155" s="1">
        <f t="shared" si="21"/>
        <v>-4.5200000749900937E-4</v>
      </c>
      <c r="O155" s="1">
        <f t="shared" ca="1" si="24"/>
        <v>8.7801714693498002E-3</v>
      </c>
      <c r="P155" s="1">
        <f t="shared" ca="1" si="25"/>
        <v>6.5797615159791434E-2</v>
      </c>
      <c r="Q155" s="81">
        <f t="shared" si="26"/>
        <v>30914.055999999997</v>
      </c>
      <c r="R155" s="1">
        <f t="shared" si="27"/>
        <v>-4.5200000749900937E-4</v>
      </c>
    </row>
    <row r="156" spans="1:18" x14ac:dyDescent="0.2">
      <c r="A156" s="1" t="s">
        <v>103</v>
      </c>
      <c r="C156" s="28">
        <v>45940.402999999998</v>
      </c>
      <c r="D156" s="28"/>
      <c r="E156" s="1">
        <f t="shared" si="22"/>
        <v>16885.000378523418</v>
      </c>
      <c r="F156" s="1">
        <f t="shared" si="23"/>
        <v>16885</v>
      </c>
      <c r="G156" s="1">
        <f t="shared" si="20"/>
        <v>2.699999968172051E-4</v>
      </c>
      <c r="I156" s="1">
        <f t="shared" si="21"/>
        <v>2.699999968172051E-4</v>
      </c>
      <c r="O156" s="1">
        <f t="shared" ca="1" si="24"/>
        <v>8.7737809112904044E-3</v>
      </c>
      <c r="P156" s="1">
        <f t="shared" ca="1" si="25"/>
        <v>6.575229483476154E-2</v>
      </c>
      <c r="Q156" s="81">
        <f t="shared" si="26"/>
        <v>30921.902999999998</v>
      </c>
      <c r="R156" s="1">
        <f t="shared" si="27"/>
        <v>2.699999968172051E-4</v>
      </c>
    </row>
    <row r="157" spans="1:18" x14ac:dyDescent="0.2">
      <c r="A157" s="1" t="s">
        <v>103</v>
      </c>
      <c r="C157" s="28">
        <v>45940.402999999998</v>
      </c>
      <c r="D157" s="28"/>
      <c r="E157" s="1">
        <f t="shared" si="22"/>
        <v>16885.000378523418</v>
      </c>
      <c r="F157" s="1">
        <f t="shared" si="23"/>
        <v>16885</v>
      </c>
      <c r="G157" s="1">
        <f t="shared" si="20"/>
        <v>2.699999968172051E-4</v>
      </c>
      <c r="I157" s="1">
        <f t="shared" si="21"/>
        <v>2.699999968172051E-4</v>
      </c>
      <c r="O157" s="1">
        <f t="shared" ca="1" si="24"/>
        <v>8.7737809112904044E-3</v>
      </c>
      <c r="P157" s="1">
        <f t="shared" ca="1" si="25"/>
        <v>6.575229483476154E-2</v>
      </c>
      <c r="Q157" s="81">
        <f t="shared" si="26"/>
        <v>30921.902999999998</v>
      </c>
      <c r="R157" s="1">
        <f t="shared" si="27"/>
        <v>2.699999968172051E-4</v>
      </c>
    </row>
    <row r="158" spans="1:18" x14ac:dyDescent="0.2">
      <c r="A158" s="1" t="s">
        <v>103</v>
      </c>
      <c r="C158" s="28">
        <v>45940.404000000002</v>
      </c>
      <c r="D158" s="28"/>
      <c r="E158" s="1">
        <f t="shared" si="22"/>
        <v>16885.001780462026</v>
      </c>
      <c r="F158" s="1">
        <f t="shared" si="23"/>
        <v>16885</v>
      </c>
      <c r="G158" s="1">
        <f t="shared" si="20"/>
        <v>1.2700000006589107E-3</v>
      </c>
      <c r="I158" s="1">
        <f t="shared" si="21"/>
        <v>1.2700000006589107E-3</v>
      </c>
      <c r="O158" s="1">
        <f t="shared" ca="1" si="24"/>
        <v>8.7737809112904044E-3</v>
      </c>
      <c r="P158" s="1">
        <f t="shared" ca="1" si="25"/>
        <v>6.575229483476154E-2</v>
      </c>
      <c r="Q158" s="81">
        <f t="shared" si="26"/>
        <v>30921.904000000002</v>
      </c>
      <c r="R158" s="1">
        <f t="shared" si="27"/>
        <v>1.2700000006589107E-3</v>
      </c>
    </row>
    <row r="159" spans="1:18" x14ac:dyDescent="0.2">
      <c r="A159" s="1" t="s">
        <v>103</v>
      </c>
      <c r="C159" s="28">
        <v>45940.404999999999</v>
      </c>
      <c r="D159" s="28"/>
      <c r="E159" s="1">
        <f t="shared" si="22"/>
        <v>16885.003182400618</v>
      </c>
      <c r="F159" s="1">
        <f t="shared" si="23"/>
        <v>16885</v>
      </c>
      <c r="G159" s="1">
        <f t="shared" si="20"/>
        <v>2.2699999972246587E-3</v>
      </c>
      <c r="I159" s="1">
        <f t="shared" si="21"/>
        <v>2.2699999972246587E-3</v>
      </c>
      <c r="O159" s="1">
        <f t="shared" ca="1" si="24"/>
        <v>8.7737809112904044E-3</v>
      </c>
      <c r="P159" s="1">
        <f t="shared" ca="1" si="25"/>
        <v>6.575229483476154E-2</v>
      </c>
      <c r="Q159" s="81">
        <f t="shared" si="26"/>
        <v>30921.904999999999</v>
      </c>
      <c r="R159" s="1">
        <f t="shared" si="27"/>
        <v>2.2699999972246587E-3</v>
      </c>
    </row>
    <row r="160" spans="1:18" x14ac:dyDescent="0.2">
      <c r="A160" s="1" t="s">
        <v>103</v>
      </c>
      <c r="C160" s="28">
        <v>45945.402999999998</v>
      </c>
      <c r="D160" s="28"/>
      <c r="E160" s="1">
        <f t="shared" si="22"/>
        <v>16892.010071526904</v>
      </c>
      <c r="F160" s="1">
        <f t="shared" si="23"/>
        <v>16892</v>
      </c>
      <c r="G160" s="1">
        <f t="shared" ref="G160:G191" si="28">+C160-(C$7+F160*C$8)</f>
        <v>7.1839999945950694E-3</v>
      </c>
      <c r="I160" s="1">
        <f t="shared" si="21"/>
        <v>7.1839999945950694E-3</v>
      </c>
      <c r="O160" s="1">
        <f t="shared" ca="1" si="24"/>
        <v>8.7697141925253339E-3</v>
      </c>
      <c r="P160" s="1">
        <f t="shared" ca="1" si="25"/>
        <v>6.5723454627924324E-2</v>
      </c>
      <c r="Q160" s="81">
        <f t="shared" si="26"/>
        <v>30926.902999999998</v>
      </c>
      <c r="R160" s="1">
        <f t="shared" si="27"/>
        <v>7.1839999945950694E-3</v>
      </c>
    </row>
    <row r="161" spans="1:18" x14ac:dyDescent="0.2">
      <c r="A161" s="1" t="s">
        <v>105</v>
      </c>
      <c r="C161" s="28">
        <v>45972.506000000001</v>
      </c>
      <c r="D161" s="28"/>
      <c r="E161" s="1">
        <f t="shared" si="22"/>
        <v>16930.006813421598</v>
      </c>
      <c r="F161" s="1">
        <f t="shared" si="23"/>
        <v>16930</v>
      </c>
      <c r="G161" s="1">
        <f t="shared" si="28"/>
        <v>4.8600000009173527E-3</v>
      </c>
      <c r="I161" s="1">
        <f t="shared" si="21"/>
        <v>4.8600000009173527E-3</v>
      </c>
      <c r="O161" s="1">
        <f t="shared" ca="1" si="24"/>
        <v>8.7476377192292412E-3</v>
      </c>
      <c r="P161" s="1">
        <f t="shared" ca="1" si="25"/>
        <v>6.556689350509376E-2</v>
      </c>
      <c r="Q161" s="81">
        <f t="shared" si="26"/>
        <v>30954.006000000001</v>
      </c>
      <c r="R161" s="1">
        <f t="shared" si="27"/>
        <v>4.8600000009173527E-3</v>
      </c>
    </row>
    <row r="162" spans="1:18" x14ac:dyDescent="0.2">
      <c r="A162" s="1" t="s">
        <v>105</v>
      </c>
      <c r="C162" s="28">
        <v>45995.328999999998</v>
      </c>
      <c r="D162" s="28"/>
      <c r="E162" s="1">
        <f t="shared" si="22"/>
        <v>16962.003258105302</v>
      </c>
      <c r="F162" s="1">
        <f t="shared" si="23"/>
        <v>16962</v>
      </c>
      <c r="G162" s="1">
        <f t="shared" si="28"/>
        <v>2.3239999936777167E-3</v>
      </c>
      <c r="I162" s="1">
        <f t="shared" si="21"/>
        <v>2.3239999936777167E-3</v>
      </c>
      <c r="O162" s="1">
        <f t="shared" ca="1" si="24"/>
        <v>8.7290470048746356E-3</v>
      </c>
      <c r="P162" s="1">
        <f t="shared" ca="1" si="25"/>
        <v>6.5435052559552218E-2</v>
      </c>
      <c r="Q162" s="81">
        <f t="shared" si="26"/>
        <v>30976.828999999998</v>
      </c>
      <c r="R162" s="1">
        <f t="shared" si="27"/>
        <v>2.3239999936777167E-3</v>
      </c>
    </row>
    <row r="163" spans="1:18" x14ac:dyDescent="0.2">
      <c r="A163" s="1" t="s">
        <v>106</v>
      </c>
      <c r="C163" s="28">
        <v>46258.536</v>
      </c>
      <c r="D163" s="28"/>
      <c r="E163" s="1">
        <f t="shared" si="22"/>
        <v>17331.003311378972</v>
      </c>
      <c r="F163" s="1">
        <f t="shared" si="23"/>
        <v>17331</v>
      </c>
      <c r="G163" s="1">
        <f t="shared" si="28"/>
        <v>2.3619999992661178E-3</v>
      </c>
      <c r="I163" s="1">
        <f t="shared" si="21"/>
        <v>2.3619999992661178E-3</v>
      </c>
      <c r="O163" s="1">
        <f t="shared" ca="1" si="24"/>
        <v>8.5146728299730946E-3</v>
      </c>
      <c r="P163" s="1">
        <f t="shared" ca="1" si="25"/>
        <v>6.3914761656276423E-2</v>
      </c>
      <c r="Q163" s="81">
        <f t="shared" si="26"/>
        <v>31240.036</v>
      </c>
      <c r="R163" s="1">
        <f t="shared" si="27"/>
        <v>2.3619999992661178E-3</v>
      </c>
    </row>
    <row r="164" spans="1:18" x14ac:dyDescent="0.2">
      <c r="A164" s="1" t="s">
        <v>106</v>
      </c>
      <c r="C164" s="28">
        <v>46263.531999999999</v>
      </c>
      <c r="D164" s="28"/>
      <c r="E164" s="1">
        <f t="shared" si="22"/>
        <v>17338.007396628054</v>
      </c>
      <c r="F164" s="1">
        <f t="shared" si="23"/>
        <v>17338</v>
      </c>
      <c r="G164" s="1">
        <f t="shared" si="28"/>
        <v>5.2759999962290749E-3</v>
      </c>
      <c r="I164" s="1">
        <f t="shared" si="21"/>
        <v>5.2759999962290749E-3</v>
      </c>
      <c r="O164" s="1">
        <f t="shared" ca="1" si="24"/>
        <v>8.5106061112080258E-3</v>
      </c>
      <c r="P164" s="1">
        <f t="shared" ca="1" si="25"/>
        <v>6.388592144943922E-2</v>
      </c>
      <c r="Q164" s="81">
        <f t="shared" si="26"/>
        <v>31245.031999999999</v>
      </c>
      <c r="R164" s="1">
        <f t="shared" si="27"/>
        <v>5.2759999962290749E-3</v>
      </c>
    </row>
    <row r="165" spans="1:18" x14ac:dyDescent="0.2">
      <c r="A165" s="1" t="s">
        <v>107</v>
      </c>
      <c r="C165" s="28">
        <v>46286.356</v>
      </c>
      <c r="D165" s="28"/>
      <c r="E165" s="1">
        <f t="shared" si="22"/>
        <v>17370.005243250365</v>
      </c>
      <c r="F165" s="1">
        <f t="shared" si="23"/>
        <v>17370</v>
      </c>
      <c r="G165" s="1">
        <f t="shared" si="28"/>
        <v>3.7400000001071021E-3</v>
      </c>
      <c r="I165" s="1">
        <f t="shared" si="21"/>
        <v>3.7400000001071021E-3</v>
      </c>
      <c r="O165" s="1">
        <f t="shared" ca="1" si="24"/>
        <v>8.4920153968534202E-3</v>
      </c>
      <c r="P165" s="1">
        <f t="shared" ca="1" si="25"/>
        <v>6.3754080503897678E-2</v>
      </c>
      <c r="Q165" s="81">
        <f t="shared" si="26"/>
        <v>31267.856</v>
      </c>
      <c r="R165" s="1">
        <f t="shared" si="27"/>
        <v>3.7400000001071021E-3</v>
      </c>
    </row>
    <row r="166" spans="1:18" x14ac:dyDescent="0.2">
      <c r="A166" s="1" t="s">
        <v>107</v>
      </c>
      <c r="C166" s="28">
        <v>46298.487000000001</v>
      </c>
      <c r="D166" s="28"/>
      <c r="E166" s="1">
        <f t="shared" si="22"/>
        <v>17387.012160415423</v>
      </c>
      <c r="F166" s="1">
        <f t="shared" si="23"/>
        <v>17387</v>
      </c>
      <c r="G166" s="1">
        <f t="shared" si="28"/>
        <v>8.6739999969722703E-3</v>
      </c>
      <c r="I166" s="1">
        <f t="shared" si="21"/>
        <v>8.6739999969722703E-3</v>
      </c>
      <c r="O166" s="1">
        <f t="shared" ca="1" si="24"/>
        <v>8.4821390798525357E-3</v>
      </c>
      <c r="P166" s="1">
        <f t="shared" ca="1" si="25"/>
        <v>6.3684040001578748E-2</v>
      </c>
      <c r="Q166" s="81">
        <f t="shared" si="26"/>
        <v>31279.987000000001</v>
      </c>
      <c r="R166" s="1">
        <f t="shared" si="27"/>
        <v>8.6739999969722703E-3</v>
      </c>
    </row>
    <row r="167" spans="1:18" x14ac:dyDescent="0.2">
      <c r="A167" s="1" t="s">
        <v>107</v>
      </c>
      <c r="C167" s="28">
        <v>46328.438999999998</v>
      </c>
      <c r="D167" s="28"/>
      <c r="E167" s="1">
        <f t="shared" si="22"/>
        <v>17429.003025383496</v>
      </c>
      <c r="F167" s="1">
        <f t="shared" si="23"/>
        <v>17429</v>
      </c>
      <c r="G167" s="1">
        <f t="shared" si="28"/>
        <v>2.1579999956884421E-3</v>
      </c>
      <c r="I167" s="1">
        <f t="shared" si="21"/>
        <v>2.1579999956884421E-3</v>
      </c>
      <c r="O167" s="1">
        <f t="shared" ca="1" si="24"/>
        <v>8.4577387672621161E-3</v>
      </c>
      <c r="P167" s="1">
        <f t="shared" ca="1" si="25"/>
        <v>6.3510998760555479E-2</v>
      </c>
      <c r="Q167" s="81">
        <f t="shared" si="26"/>
        <v>31309.938999999998</v>
      </c>
      <c r="R167" s="1">
        <f t="shared" si="27"/>
        <v>2.1579999956884421E-3</v>
      </c>
    </row>
    <row r="168" spans="1:18" x14ac:dyDescent="0.2">
      <c r="A168" s="1" t="s">
        <v>103</v>
      </c>
      <c r="C168" s="28">
        <v>46358.396999999997</v>
      </c>
      <c r="D168" s="28"/>
      <c r="E168" s="1">
        <f t="shared" si="22"/>
        <v>17471.002301983175</v>
      </c>
      <c r="F168" s="1">
        <f t="shared" si="23"/>
        <v>17471</v>
      </c>
      <c r="G168" s="1">
        <f t="shared" si="28"/>
        <v>1.6419999956269749E-3</v>
      </c>
      <c r="I168" s="1">
        <f t="shared" si="21"/>
        <v>1.6419999956269749E-3</v>
      </c>
      <c r="O168" s="1">
        <f t="shared" ca="1" si="24"/>
        <v>8.4333384546716982E-3</v>
      </c>
      <c r="P168" s="1">
        <f t="shared" ca="1" si="25"/>
        <v>6.3337957519532223E-2</v>
      </c>
      <c r="Q168" s="81">
        <f t="shared" si="26"/>
        <v>31339.896999999997</v>
      </c>
      <c r="R168" s="1">
        <f t="shared" si="27"/>
        <v>1.6419999956269749E-3</v>
      </c>
    </row>
    <row r="169" spans="1:18" x14ac:dyDescent="0.2">
      <c r="A169" s="1" t="s">
        <v>103</v>
      </c>
      <c r="C169" s="28">
        <v>46358.402999999998</v>
      </c>
      <c r="D169" s="28"/>
      <c r="E169" s="1">
        <f t="shared" si="22"/>
        <v>17471.010713614782</v>
      </c>
      <c r="F169" s="1">
        <f t="shared" si="23"/>
        <v>17471</v>
      </c>
      <c r="G169" s="1">
        <f t="shared" si="28"/>
        <v>7.6419999968493357E-3</v>
      </c>
      <c r="I169" s="1">
        <f t="shared" ref="I169:I178" si="29">G169</f>
        <v>7.6419999968493357E-3</v>
      </c>
      <c r="O169" s="1">
        <f t="shared" ca="1" si="24"/>
        <v>8.4333384546716982E-3</v>
      </c>
      <c r="P169" s="1">
        <f t="shared" ca="1" si="25"/>
        <v>6.3337957519532223E-2</v>
      </c>
      <c r="Q169" s="81">
        <f t="shared" si="26"/>
        <v>31339.902999999998</v>
      </c>
      <c r="R169" s="1">
        <f t="shared" si="27"/>
        <v>7.6419999968493357E-3</v>
      </c>
    </row>
    <row r="170" spans="1:18" x14ac:dyDescent="0.2">
      <c r="A170" s="1" t="s">
        <v>108</v>
      </c>
      <c r="C170" s="28">
        <v>46381.226000000002</v>
      </c>
      <c r="D170" s="28"/>
      <c r="E170" s="1">
        <f t="shared" si="22"/>
        <v>17503.007158298497</v>
      </c>
      <c r="F170" s="1">
        <f t="shared" si="23"/>
        <v>17503</v>
      </c>
      <c r="G170" s="1">
        <f t="shared" si="28"/>
        <v>5.1060000041616149E-3</v>
      </c>
      <c r="I170" s="1">
        <f t="shared" si="29"/>
        <v>5.1060000041616149E-3</v>
      </c>
      <c r="O170" s="1">
        <f t="shared" ca="1" si="24"/>
        <v>8.4147477403170926E-3</v>
      </c>
      <c r="P170" s="1">
        <f t="shared" ca="1" si="25"/>
        <v>6.3206116573990681E-2</v>
      </c>
      <c r="Q170" s="81">
        <f t="shared" si="26"/>
        <v>31362.726000000002</v>
      </c>
      <c r="R170" s="1">
        <f t="shared" si="27"/>
        <v>5.1060000041616149E-3</v>
      </c>
    </row>
    <row r="171" spans="1:18" x14ac:dyDescent="0.2">
      <c r="A171" s="25" t="s">
        <v>109</v>
      </c>
      <c r="B171" s="26" t="s">
        <v>47</v>
      </c>
      <c r="C171" s="27">
        <v>46669.394</v>
      </c>
      <c r="D171" s="28"/>
      <c r="E171" s="1">
        <f t="shared" si="22"/>
        <v>17907.001000984161</v>
      </c>
      <c r="F171" s="1">
        <f t="shared" si="23"/>
        <v>17907</v>
      </c>
      <c r="G171" s="1">
        <f t="shared" si="28"/>
        <v>7.1399999433197081E-4</v>
      </c>
      <c r="I171" s="1">
        <f t="shared" si="29"/>
        <v>7.1399999433197081E-4</v>
      </c>
      <c r="O171" s="1">
        <f t="shared" ca="1" si="24"/>
        <v>8.1800399715902024E-3</v>
      </c>
      <c r="P171" s="1">
        <f t="shared" ca="1" si="25"/>
        <v>6.1541624636528833E-2</v>
      </c>
      <c r="Q171" s="81">
        <f t="shared" si="26"/>
        <v>31650.894</v>
      </c>
      <c r="R171" s="1">
        <f t="shared" si="27"/>
        <v>7.1399999433197081E-4</v>
      </c>
    </row>
    <row r="172" spans="1:18" x14ac:dyDescent="0.2">
      <c r="A172" s="25" t="s">
        <v>109</v>
      </c>
      <c r="B172" s="26" t="s">
        <v>47</v>
      </c>
      <c r="C172" s="27">
        <v>46669.396999999997</v>
      </c>
      <c r="D172" s="28"/>
      <c r="E172" s="1">
        <f t="shared" si="22"/>
        <v>17907.005206799957</v>
      </c>
      <c r="F172" s="1">
        <f t="shared" si="23"/>
        <v>17907</v>
      </c>
      <c r="G172" s="1">
        <f t="shared" si="28"/>
        <v>3.7139999913051724E-3</v>
      </c>
      <c r="I172" s="1">
        <f t="shared" si="29"/>
        <v>3.7139999913051724E-3</v>
      </c>
      <c r="O172" s="1">
        <f t="shared" ca="1" si="24"/>
        <v>8.1800399715902024E-3</v>
      </c>
      <c r="P172" s="1">
        <f t="shared" ca="1" si="25"/>
        <v>6.1541624636528833E-2</v>
      </c>
      <c r="Q172" s="81">
        <f t="shared" si="26"/>
        <v>31650.896999999997</v>
      </c>
      <c r="R172" s="1">
        <f t="shared" si="27"/>
        <v>3.7139999913051724E-3</v>
      </c>
    </row>
    <row r="173" spans="1:18" x14ac:dyDescent="0.2">
      <c r="A173" s="25" t="s">
        <v>109</v>
      </c>
      <c r="B173" s="26" t="s">
        <v>47</v>
      </c>
      <c r="C173" s="27">
        <v>46669.409</v>
      </c>
      <c r="D173" s="28"/>
      <c r="E173" s="1">
        <f t="shared" si="22"/>
        <v>17907.02203006317</v>
      </c>
      <c r="F173" s="1">
        <f t="shared" si="23"/>
        <v>17907</v>
      </c>
      <c r="G173" s="1">
        <f t="shared" si="28"/>
        <v>1.5713999993749894E-2</v>
      </c>
      <c r="I173" s="1">
        <f t="shared" si="29"/>
        <v>1.5713999993749894E-2</v>
      </c>
      <c r="O173" s="1">
        <f t="shared" ca="1" si="24"/>
        <v>8.1800399715902024E-3</v>
      </c>
      <c r="P173" s="1">
        <f t="shared" ca="1" si="25"/>
        <v>6.1541624636528833E-2</v>
      </c>
      <c r="Q173" s="81">
        <f t="shared" si="26"/>
        <v>31650.909</v>
      </c>
      <c r="R173" s="1">
        <f t="shared" si="27"/>
        <v>1.5713999993749894E-2</v>
      </c>
    </row>
    <row r="174" spans="1:18" x14ac:dyDescent="0.2">
      <c r="A174" s="25" t="s">
        <v>109</v>
      </c>
      <c r="B174" s="26" t="s">
        <v>47</v>
      </c>
      <c r="C174" s="27">
        <v>46714.332999999999</v>
      </c>
      <c r="D174" s="28"/>
      <c r="E174" s="1">
        <f t="shared" si="22"/>
        <v>17970.00271976088</v>
      </c>
      <c r="F174" s="1">
        <f t="shared" si="23"/>
        <v>17970</v>
      </c>
      <c r="G174" s="1">
        <f t="shared" si="28"/>
        <v>1.9399999946472235E-3</v>
      </c>
      <c r="I174" s="1">
        <f t="shared" si="29"/>
        <v>1.9399999946472235E-3</v>
      </c>
      <c r="O174" s="1">
        <f t="shared" ca="1" si="24"/>
        <v>8.143439502704573E-3</v>
      </c>
      <c r="P174" s="1">
        <f t="shared" ca="1" si="25"/>
        <v>6.1282062774993942E-2</v>
      </c>
      <c r="Q174" s="81">
        <f t="shared" si="26"/>
        <v>31695.832999999999</v>
      </c>
      <c r="R174" s="1">
        <f t="shared" si="27"/>
        <v>1.9399999946472235E-3</v>
      </c>
    </row>
    <row r="175" spans="1:18" x14ac:dyDescent="0.2">
      <c r="A175" s="1" t="s">
        <v>110</v>
      </c>
      <c r="C175" s="28">
        <v>46764.271000000001</v>
      </c>
      <c r="D175" s="28"/>
      <c r="E175" s="1">
        <f t="shared" si="22"/>
        <v>18040.012729602495</v>
      </c>
      <c r="F175" s="1">
        <f t="shared" si="23"/>
        <v>18040</v>
      </c>
      <c r="G175" s="1">
        <f t="shared" si="28"/>
        <v>9.0799999961745925E-3</v>
      </c>
      <c r="I175" s="1">
        <f t="shared" si="29"/>
        <v>9.0799999961745925E-3</v>
      </c>
      <c r="O175" s="1">
        <f t="shared" ca="1" si="24"/>
        <v>8.1027723150538748E-3</v>
      </c>
      <c r="P175" s="1">
        <f t="shared" ca="1" si="25"/>
        <v>6.0993660706621849E-2</v>
      </c>
      <c r="Q175" s="81">
        <f t="shared" si="26"/>
        <v>31745.771000000001</v>
      </c>
      <c r="R175" s="1">
        <f t="shared" si="27"/>
        <v>9.0799999961745925E-3</v>
      </c>
    </row>
    <row r="176" spans="1:18" x14ac:dyDescent="0.2">
      <c r="A176" s="1" t="s">
        <v>111</v>
      </c>
      <c r="C176" s="28">
        <v>46997.512999999999</v>
      </c>
      <c r="D176" s="28"/>
      <c r="E176" s="1">
        <f t="shared" si="22"/>
        <v>18367.003692706272</v>
      </c>
      <c r="F176" s="1">
        <f t="shared" si="23"/>
        <v>18367</v>
      </c>
      <c r="G176" s="1">
        <f t="shared" si="28"/>
        <v>2.6339999967603944E-3</v>
      </c>
      <c r="I176" s="1">
        <f t="shared" si="29"/>
        <v>2.6339999967603944E-3</v>
      </c>
      <c r="O176" s="1">
        <f t="shared" ca="1" si="24"/>
        <v>7.9127984527427534E-3</v>
      </c>
      <c r="P176" s="1">
        <f t="shared" ca="1" si="25"/>
        <v>5.964641104436931E-2</v>
      </c>
      <c r="Q176" s="81">
        <f t="shared" si="26"/>
        <v>31979.012999999999</v>
      </c>
      <c r="R176" s="1">
        <f t="shared" si="27"/>
        <v>2.6339999967603944E-3</v>
      </c>
    </row>
    <row r="177" spans="1:21" x14ac:dyDescent="0.2">
      <c r="A177" s="1" t="s">
        <v>112</v>
      </c>
      <c r="C177" s="28">
        <v>47030.324000000001</v>
      </c>
      <c r="D177" s="28"/>
      <c r="E177" s="1">
        <f t="shared" si="22"/>
        <v>18413.002700133744</v>
      </c>
      <c r="F177" s="1">
        <f t="shared" si="23"/>
        <v>18413</v>
      </c>
      <c r="G177" s="1">
        <f t="shared" si="28"/>
        <v>1.9259999971836805E-3</v>
      </c>
      <c r="I177" s="1">
        <f t="shared" si="29"/>
        <v>1.9259999971836805E-3</v>
      </c>
      <c r="O177" s="1">
        <f t="shared" ca="1" si="24"/>
        <v>7.8860743008580085E-3</v>
      </c>
      <c r="P177" s="1">
        <f t="shared" ca="1" si="25"/>
        <v>5.945688968515335E-2</v>
      </c>
      <c r="Q177" s="81">
        <f t="shared" si="26"/>
        <v>32011.824000000001</v>
      </c>
      <c r="R177" s="1">
        <f t="shared" si="27"/>
        <v>1.9259999971836805E-3</v>
      </c>
    </row>
    <row r="178" spans="1:21" x14ac:dyDescent="0.2">
      <c r="A178" s="1" t="s">
        <v>112</v>
      </c>
      <c r="C178" s="28">
        <v>47037.462</v>
      </c>
      <c r="D178" s="28"/>
      <c r="E178" s="1">
        <f t="shared" si="22"/>
        <v>18423.009737865519</v>
      </c>
      <c r="F178" s="1">
        <f t="shared" si="23"/>
        <v>18423</v>
      </c>
      <c r="G178" s="1">
        <f t="shared" si="28"/>
        <v>6.9459999940590933E-3</v>
      </c>
      <c r="I178" s="1">
        <f t="shared" si="29"/>
        <v>6.9459999940590933E-3</v>
      </c>
      <c r="O178" s="1">
        <f t="shared" ca="1" si="24"/>
        <v>7.8802647026221945E-3</v>
      </c>
      <c r="P178" s="1">
        <f t="shared" ca="1" si="25"/>
        <v>5.9415689389671622E-2</v>
      </c>
      <c r="Q178" s="81">
        <f t="shared" si="26"/>
        <v>32018.962</v>
      </c>
      <c r="R178" s="1">
        <f t="shared" si="27"/>
        <v>6.9459999940590933E-3</v>
      </c>
    </row>
    <row r="179" spans="1:21" x14ac:dyDescent="0.2">
      <c r="A179" s="1" t="s">
        <v>113</v>
      </c>
      <c r="C179" s="28">
        <v>47052.464999999997</v>
      </c>
      <c r="D179" s="28"/>
      <c r="E179" s="1">
        <f t="shared" si="22"/>
        <v>18444.043022691771</v>
      </c>
      <c r="F179" s="1">
        <f t="shared" si="23"/>
        <v>18444</v>
      </c>
      <c r="O179" s="1">
        <f t="shared" ca="1" si="24"/>
        <v>7.8680645463269847E-3</v>
      </c>
      <c r="P179" s="1">
        <f t="shared" ca="1" si="25"/>
        <v>5.9329168769160001E-2</v>
      </c>
      <c r="Q179" s="81">
        <f t="shared" si="26"/>
        <v>32033.964999999997</v>
      </c>
      <c r="R179" s="1">
        <f t="shared" si="27"/>
        <v>0</v>
      </c>
      <c r="U179" s="1">
        <f>+C179-(C$7+F179*C$8)</f>
        <v>3.0687999998917803E-2</v>
      </c>
    </row>
    <row r="180" spans="1:21" x14ac:dyDescent="0.2">
      <c r="A180" s="1" t="s">
        <v>113</v>
      </c>
      <c r="C180" s="28">
        <v>47057.445</v>
      </c>
      <c r="D180" s="28"/>
      <c r="E180" s="1">
        <f t="shared" si="22"/>
        <v>18451.024676923247</v>
      </c>
      <c r="F180" s="1">
        <f t="shared" si="23"/>
        <v>18451</v>
      </c>
      <c r="G180" s="1">
        <f t="shared" ref="G180:G211" si="30">+C180-(C$7+F180*C$8)</f>
        <v>1.7601999999897089E-2</v>
      </c>
      <c r="I180" s="1">
        <f t="shared" ref="I180:I211" si="31">G180</f>
        <v>1.7601999999897089E-2</v>
      </c>
      <c r="O180" s="1">
        <f t="shared" ca="1" si="24"/>
        <v>7.8639978275619141E-3</v>
      </c>
      <c r="P180" s="1">
        <f t="shared" ca="1" si="25"/>
        <v>5.9300328562322785E-2</v>
      </c>
      <c r="Q180" s="81">
        <f t="shared" si="26"/>
        <v>32038.945</v>
      </c>
      <c r="R180" s="1">
        <f t="shared" si="27"/>
        <v>1.7601999999897089E-2</v>
      </c>
    </row>
    <row r="181" spans="1:21" x14ac:dyDescent="0.2">
      <c r="A181" s="1" t="s">
        <v>113</v>
      </c>
      <c r="C181" s="28">
        <v>47067.419000000002</v>
      </c>
      <c r="D181" s="28"/>
      <c r="E181" s="1">
        <f t="shared" si="22"/>
        <v>18465.007612526602</v>
      </c>
      <c r="F181" s="1">
        <f t="shared" si="23"/>
        <v>18465</v>
      </c>
      <c r="G181" s="1">
        <f t="shared" si="30"/>
        <v>5.429999997431878E-3</v>
      </c>
      <c r="I181" s="1">
        <f t="shared" si="31"/>
        <v>5.429999997431878E-3</v>
      </c>
      <c r="O181" s="1">
        <f t="shared" ca="1" si="24"/>
        <v>7.8558643900317748E-3</v>
      </c>
      <c r="P181" s="1">
        <f t="shared" ca="1" si="25"/>
        <v>5.9242648148648366E-2</v>
      </c>
      <c r="Q181" s="81">
        <f t="shared" si="26"/>
        <v>32048.919000000002</v>
      </c>
      <c r="R181" s="1">
        <f t="shared" si="27"/>
        <v>5.429999997431878E-3</v>
      </c>
    </row>
    <row r="182" spans="1:21" x14ac:dyDescent="0.2">
      <c r="A182" s="1" t="s">
        <v>113</v>
      </c>
      <c r="C182" s="28">
        <v>47070.273000000001</v>
      </c>
      <c r="D182" s="28"/>
      <c r="E182" s="1">
        <f t="shared" si="22"/>
        <v>18469.008745292991</v>
      </c>
      <c r="F182" s="1">
        <f t="shared" si="23"/>
        <v>18469</v>
      </c>
      <c r="G182" s="1">
        <f t="shared" si="30"/>
        <v>6.238000001758337E-3</v>
      </c>
      <c r="I182" s="1">
        <f t="shared" si="31"/>
        <v>6.238000001758337E-3</v>
      </c>
      <c r="O182" s="1">
        <f t="shared" ca="1" si="24"/>
        <v>7.8535405507374496E-3</v>
      </c>
      <c r="P182" s="1">
        <f t="shared" ca="1" si="25"/>
        <v>5.9226168030455675E-2</v>
      </c>
      <c r="Q182" s="81">
        <f t="shared" si="26"/>
        <v>32051.773000000001</v>
      </c>
      <c r="R182" s="1">
        <f t="shared" si="27"/>
        <v>6.238000001758337E-3</v>
      </c>
    </row>
    <row r="183" spans="1:21" x14ac:dyDescent="0.2">
      <c r="A183" s="1" t="s">
        <v>114</v>
      </c>
      <c r="C183" s="28">
        <v>47353.453999999998</v>
      </c>
      <c r="D183" s="28"/>
      <c r="E183" s="1">
        <f t="shared" si="22"/>
        <v>18866.011120176976</v>
      </c>
      <c r="F183" s="1">
        <f t="shared" si="23"/>
        <v>18866</v>
      </c>
      <c r="G183" s="1">
        <f t="shared" si="30"/>
        <v>7.9319999931612983E-3</v>
      </c>
      <c r="I183" s="1">
        <f t="shared" si="31"/>
        <v>7.9319999931612983E-3</v>
      </c>
      <c r="O183" s="1">
        <f t="shared" ca="1" si="24"/>
        <v>7.62289950077563E-3</v>
      </c>
      <c r="P183" s="1">
        <f t="shared" ca="1" si="25"/>
        <v>5.7590516299831029E-2</v>
      </c>
      <c r="Q183" s="81">
        <f t="shared" si="26"/>
        <v>32334.953999999998</v>
      </c>
      <c r="R183" s="1">
        <f t="shared" si="27"/>
        <v>7.9319999931612983E-3</v>
      </c>
    </row>
    <row r="184" spans="1:21" x14ac:dyDescent="0.2">
      <c r="A184" s="1" t="s">
        <v>114</v>
      </c>
      <c r="C184" s="28">
        <v>47378.421999999999</v>
      </c>
      <c r="D184" s="28"/>
      <c r="E184" s="1">
        <f t="shared" si="22"/>
        <v>18901.01472315918</v>
      </c>
      <c r="F184" s="1">
        <f t="shared" si="23"/>
        <v>18901</v>
      </c>
      <c r="G184" s="1">
        <f t="shared" si="30"/>
        <v>1.0501999997359235E-2</v>
      </c>
      <c r="I184" s="1">
        <f t="shared" si="31"/>
        <v>1.0501999997359235E-2</v>
      </c>
      <c r="O184" s="1">
        <f t="shared" ca="1" si="24"/>
        <v>7.6025659069502791E-3</v>
      </c>
      <c r="P184" s="1">
        <f t="shared" ca="1" si="25"/>
        <v>5.744631526564499E-2</v>
      </c>
      <c r="Q184" s="81">
        <f t="shared" si="26"/>
        <v>32359.921999999999</v>
      </c>
      <c r="R184" s="1">
        <f t="shared" si="27"/>
        <v>1.0501999997359235E-2</v>
      </c>
    </row>
    <row r="185" spans="1:21" x14ac:dyDescent="0.2">
      <c r="A185" s="1" t="s">
        <v>114</v>
      </c>
      <c r="C185" s="28">
        <v>47380.546000000002</v>
      </c>
      <c r="D185" s="28"/>
      <c r="E185" s="1">
        <f t="shared" si="22"/>
        <v>18903.992440747064</v>
      </c>
      <c r="F185" s="1">
        <f t="shared" si="23"/>
        <v>18904</v>
      </c>
      <c r="G185" s="1">
        <f t="shared" si="30"/>
        <v>-5.3919999991194345E-3</v>
      </c>
      <c r="I185" s="1">
        <f t="shared" si="31"/>
        <v>-5.3919999991194345E-3</v>
      </c>
      <c r="O185" s="1">
        <f t="shared" ca="1" si="24"/>
        <v>7.6008230274795356E-3</v>
      </c>
      <c r="P185" s="1">
        <f t="shared" ca="1" si="25"/>
        <v>5.7433955177000465E-2</v>
      </c>
      <c r="Q185" s="81">
        <f t="shared" si="26"/>
        <v>32362.046000000002</v>
      </c>
      <c r="R185" s="1">
        <f t="shared" si="27"/>
        <v>-5.3919999991194345E-3</v>
      </c>
    </row>
    <row r="186" spans="1:21" x14ac:dyDescent="0.2">
      <c r="A186" s="25" t="s">
        <v>115</v>
      </c>
      <c r="B186" s="26" t="s">
        <v>47</v>
      </c>
      <c r="C186" s="27">
        <v>47380.548999999999</v>
      </c>
      <c r="D186" s="28"/>
      <c r="E186" s="1">
        <f t="shared" si="22"/>
        <v>18903.996646562864</v>
      </c>
      <c r="F186" s="1">
        <f t="shared" si="23"/>
        <v>18904</v>
      </c>
      <c r="G186" s="1">
        <f t="shared" si="30"/>
        <v>-2.3920000021462329E-3</v>
      </c>
      <c r="I186" s="1">
        <f t="shared" si="31"/>
        <v>-2.3920000021462329E-3</v>
      </c>
      <c r="O186" s="1">
        <f t="shared" ca="1" si="24"/>
        <v>7.6008230274795356E-3</v>
      </c>
      <c r="P186" s="1">
        <f t="shared" ca="1" si="25"/>
        <v>5.7433955177000465E-2</v>
      </c>
      <c r="Q186" s="81">
        <f t="shared" si="26"/>
        <v>32362.048999999999</v>
      </c>
      <c r="R186" s="1">
        <f t="shared" si="27"/>
        <v>-2.3920000021462329E-3</v>
      </c>
    </row>
    <row r="187" spans="1:21" x14ac:dyDescent="0.2">
      <c r="A187" s="1" t="s">
        <v>114</v>
      </c>
      <c r="C187" s="28">
        <v>47383.406999999999</v>
      </c>
      <c r="D187" s="28"/>
      <c r="E187" s="1">
        <f t="shared" si="22"/>
        <v>18908.003387083656</v>
      </c>
      <c r="F187" s="1">
        <f t="shared" si="23"/>
        <v>18908</v>
      </c>
      <c r="G187" s="1">
        <f t="shared" si="30"/>
        <v>2.4159999957191758E-3</v>
      </c>
      <c r="I187" s="1">
        <f t="shared" si="31"/>
        <v>2.4159999957191758E-3</v>
      </c>
      <c r="O187" s="1">
        <f t="shared" ca="1" si="24"/>
        <v>7.5984991881852103E-3</v>
      </c>
      <c r="P187" s="1">
        <f t="shared" ca="1" si="25"/>
        <v>5.7417475058807774E-2</v>
      </c>
      <c r="Q187" s="81">
        <f t="shared" si="26"/>
        <v>32364.906999999999</v>
      </c>
      <c r="R187" s="1">
        <f t="shared" si="27"/>
        <v>2.4159999957191758E-3</v>
      </c>
    </row>
    <row r="188" spans="1:21" x14ac:dyDescent="0.2">
      <c r="A188" s="25" t="s">
        <v>115</v>
      </c>
      <c r="B188" s="26" t="s">
        <v>47</v>
      </c>
      <c r="C188" s="27">
        <v>47388.392</v>
      </c>
      <c r="D188" s="28"/>
      <c r="E188" s="1">
        <f t="shared" si="22"/>
        <v>18914.992051008132</v>
      </c>
      <c r="F188" s="1">
        <f t="shared" si="23"/>
        <v>18915</v>
      </c>
      <c r="G188" s="1">
        <f t="shared" si="30"/>
        <v>-5.6700000059208833E-3</v>
      </c>
      <c r="I188" s="1">
        <f t="shared" si="31"/>
        <v>-5.6700000059208833E-3</v>
      </c>
      <c r="O188" s="1">
        <f t="shared" ca="1" si="24"/>
        <v>7.5944324694201398E-3</v>
      </c>
      <c r="P188" s="1">
        <f t="shared" ca="1" si="25"/>
        <v>5.7388634851970557E-2</v>
      </c>
      <c r="Q188" s="81">
        <f t="shared" si="26"/>
        <v>32369.892</v>
      </c>
      <c r="R188" s="1">
        <f t="shared" si="27"/>
        <v>-5.6700000059208833E-3</v>
      </c>
    </row>
    <row r="189" spans="1:21" x14ac:dyDescent="0.2">
      <c r="A189" s="1" t="s">
        <v>116</v>
      </c>
      <c r="C189" s="28">
        <v>47468.298999999999</v>
      </c>
      <c r="D189" s="28"/>
      <c r="E189" s="1">
        <f t="shared" si="22"/>
        <v>19027.016758774029</v>
      </c>
      <c r="F189" s="1">
        <f t="shared" si="23"/>
        <v>19027</v>
      </c>
      <c r="G189" s="1">
        <f t="shared" si="30"/>
        <v>1.1954000001423992E-2</v>
      </c>
      <c r="I189" s="1">
        <f t="shared" si="31"/>
        <v>1.1954000001423992E-2</v>
      </c>
      <c r="O189" s="1">
        <f t="shared" ca="1" si="24"/>
        <v>7.529364969179022E-3</v>
      </c>
      <c r="P189" s="1">
        <f t="shared" ca="1" si="25"/>
        <v>5.6927191542575195E-2</v>
      </c>
      <c r="Q189" s="81">
        <f t="shared" si="26"/>
        <v>32449.798999999999</v>
      </c>
      <c r="R189" s="1">
        <f t="shared" si="27"/>
        <v>1.1954000001423992E-2</v>
      </c>
    </row>
    <row r="190" spans="1:21" x14ac:dyDescent="0.2">
      <c r="A190" s="1" t="s">
        <v>116</v>
      </c>
      <c r="C190" s="28">
        <v>47483.273999999998</v>
      </c>
      <c r="D190" s="28"/>
      <c r="E190" s="1">
        <f t="shared" si="22"/>
        <v>19048.010789319465</v>
      </c>
      <c r="F190" s="1">
        <f t="shared" si="23"/>
        <v>19048</v>
      </c>
      <c r="G190" s="1">
        <f t="shared" si="30"/>
        <v>7.6959999933023937E-3</v>
      </c>
      <c r="I190" s="1">
        <f t="shared" si="31"/>
        <v>7.6959999933023937E-3</v>
      </c>
      <c r="O190" s="1">
        <f t="shared" ca="1" si="24"/>
        <v>7.5171648128838121E-3</v>
      </c>
      <c r="P190" s="1">
        <f t="shared" ca="1" si="25"/>
        <v>5.6840670922063574E-2</v>
      </c>
      <c r="Q190" s="81">
        <f t="shared" si="26"/>
        <v>32464.773999999998</v>
      </c>
      <c r="R190" s="1">
        <f t="shared" si="27"/>
        <v>7.6959999933023937E-3</v>
      </c>
    </row>
    <row r="191" spans="1:21" x14ac:dyDescent="0.2">
      <c r="A191" s="1" t="s">
        <v>116</v>
      </c>
      <c r="C191" s="28">
        <v>47488.250999999997</v>
      </c>
      <c r="D191" s="28"/>
      <c r="E191" s="1">
        <f t="shared" si="22"/>
        <v>19054.988237735131</v>
      </c>
      <c r="F191" s="1">
        <f t="shared" si="23"/>
        <v>19055</v>
      </c>
      <c r="G191" s="1">
        <f t="shared" si="30"/>
        <v>-8.3900000026915222E-3</v>
      </c>
      <c r="I191" s="1">
        <f t="shared" si="31"/>
        <v>-8.3900000026915222E-3</v>
      </c>
      <c r="O191" s="1">
        <f t="shared" ca="1" si="24"/>
        <v>7.5130980941187416E-3</v>
      </c>
      <c r="P191" s="1">
        <f t="shared" ca="1" si="25"/>
        <v>5.6811830715226358E-2</v>
      </c>
      <c r="Q191" s="81">
        <f t="shared" si="26"/>
        <v>32469.750999999997</v>
      </c>
      <c r="R191" s="1">
        <f t="shared" si="27"/>
        <v>-8.3900000026915222E-3</v>
      </c>
    </row>
    <row r="192" spans="1:21" x14ac:dyDescent="0.2">
      <c r="A192" s="1" t="s">
        <v>117</v>
      </c>
      <c r="C192" s="28">
        <v>47736.491000000002</v>
      </c>
      <c r="D192" s="28"/>
      <c r="E192" s="1">
        <f t="shared" si="22"/>
        <v>19403.005475972175</v>
      </c>
      <c r="F192" s="1">
        <f t="shared" si="23"/>
        <v>19403</v>
      </c>
      <c r="G192" s="1">
        <f t="shared" si="30"/>
        <v>3.9059999980963767E-3</v>
      </c>
      <c r="I192" s="1">
        <f t="shared" si="31"/>
        <v>3.9059999980963767E-3</v>
      </c>
      <c r="O192" s="1">
        <f t="shared" ca="1" si="24"/>
        <v>7.3109240755124122E-3</v>
      </c>
      <c r="P192" s="1">
        <f t="shared" ca="1" si="25"/>
        <v>5.5378060432462198E-2</v>
      </c>
      <c r="Q192" s="81">
        <f t="shared" si="26"/>
        <v>32717.991000000002</v>
      </c>
      <c r="R192" s="1">
        <f t="shared" si="27"/>
        <v>3.9059999980963767E-3</v>
      </c>
    </row>
    <row r="193" spans="1:18" x14ac:dyDescent="0.2">
      <c r="A193" s="1" t="s">
        <v>118</v>
      </c>
      <c r="C193" s="28">
        <v>48087.442999999999</v>
      </c>
      <c r="D193" s="28"/>
      <c r="E193" s="1">
        <f t="shared" si="22"/>
        <v>19895.018631764</v>
      </c>
      <c r="F193" s="1">
        <f t="shared" si="23"/>
        <v>19895</v>
      </c>
      <c r="G193" s="1">
        <f t="shared" si="30"/>
        <v>1.3289999995322432E-2</v>
      </c>
      <c r="I193" s="1">
        <f t="shared" si="31"/>
        <v>1.3289999995322432E-2</v>
      </c>
      <c r="O193" s="1">
        <f t="shared" ca="1" si="24"/>
        <v>7.0250918423103575E-3</v>
      </c>
      <c r="P193" s="1">
        <f t="shared" ca="1" si="25"/>
        <v>5.3351005894761133E-2</v>
      </c>
      <c r="Q193" s="81">
        <f t="shared" si="26"/>
        <v>33068.942999999999</v>
      </c>
      <c r="R193" s="1">
        <f t="shared" si="27"/>
        <v>1.3289999995322432E-2</v>
      </c>
    </row>
    <row r="194" spans="1:18" x14ac:dyDescent="0.2">
      <c r="A194" s="1" t="s">
        <v>118</v>
      </c>
      <c r="C194" s="28">
        <v>48092.43</v>
      </c>
      <c r="D194" s="28"/>
      <c r="E194" s="1">
        <f t="shared" si="22"/>
        <v>19902.010099565679</v>
      </c>
      <c r="F194" s="1">
        <f t="shared" si="23"/>
        <v>19902</v>
      </c>
      <c r="G194" s="1">
        <f t="shared" si="30"/>
        <v>7.2040000013657846E-3</v>
      </c>
      <c r="I194" s="1">
        <f t="shared" si="31"/>
        <v>7.2040000013657846E-3</v>
      </c>
      <c r="O194" s="1">
        <f t="shared" ca="1" si="24"/>
        <v>7.021025123545287E-3</v>
      </c>
      <c r="P194" s="1">
        <f t="shared" ca="1" si="25"/>
        <v>5.3322165687923917E-2</v>
      </c>
      <c r="Q194" s="81">
        <f t="shared" si="26"/>
        <v>33073.93</v>
      </c>
      <c r="R194" s="1">
        <f t="shared" si="27"/>
        <v>7.2040000013657846E-3</v>
      </c>
    </row>
    <row r="195" spans="1:18" x14ac:dyDescent="0.2">
      <c r="A195" s="1" t="s">
        <v>119</v>
      </c>
      <c r="C195" s="28">
        <v>48102.413</v>
      </c>
      <c r="D195" s="28"/>
      <c r="E195" s="1">
        <f t="shared" si="22"/>
        <v>19916.005652616437</v>
      </c>
      <c r="F195" s="1">
        <f t="shared" si="23"/>
        <v>19916</v>
      </c>
      <c r="G195" s="1">
        <f t="shared" si="30"/>
        <v>4.0319999970961362E-3</v>
      </c>
      <c r="I195" s="1">
        <f t="shared" si="31"/>
        <v>4.0319999970961362E-3</v>
      </c>
      <c r="O195" s="1">
        <f t="shared" ca="1" si="24"/>
        <v>7.0128916860151477E-3</v>
      </c>
      <c r="P195" s="1">
        <f t="shared" ca="1" si="25"/>
        <v>5.3264485274249498E-2</v>
      </c>
      <c r="Q195" s="81">
        <f t="shared" si="26"/>
        <v>33083.913</v>
      </c>
      <c r="R195" s="1">
        <f t="shared" si="27"/>
        <v>4.0319999970961362E-3</v>
      </c>
    </row>
    <row r="196" spans="1:18" x14ac:dyDescent="0.2">
      <c r="A196" s="1" t="s">
        <v>119</v>
      </c>
      <c r="C196" s="28">
        <v>48117.392999999996</v>
      </c>
      <c r="D196" s="28"/>
      <c r="E196" s="1">
        <f t="shared" si="22"/>
        <v>19937.006692854873</v>
      </c>
      <c r="F196" s="1">
        <f t="shared" si="23"/>
        <v>19937</v>
      </c>
      <c r="G196" s="1">
        <f t="shared" si="30"/>
        <v>4.7739999936311506E-3</v>
      </c>
      <c r="I196" s="1">
        <f t="shared" si="31"/>
        <v>4.7739999936311506E-3</v>
      </c>
      <c r="O196" s="1">
        <f t="shared" ca="1" si="24"/>
        <v>7.0006915297199379E-3</v>
      </c>
      <c r="P196" s="1">
        <f t="shared" ca="1" si="25"/>
        <v>5.3177964653737864E-2</v>
      </c>
      <c r="Q196" s="81">
        <f t="shared" si="26"/>
        <v>33098.892999999996</v>
      </c>
      <c r="R196" s="1">
        <f t="shared" si="27"/>
        <v>4.7739999936311506E-3</v>
      </c>
    </row>
    <row r="197" spans="1:18" x14ac:dyDescent="0.2">
      <c r="A197" s="1" t="s">
        <v>119</v>
      </c>
      <c r="C197" s="28">
        <v>48117.396000000001</v>
      </c>
      <c r="D197" s="28"/>
      <c r="E197" s="1">
        <f t="shared" si="22"/>
        <v>19937.01089867068</v>
      </c>
      <c r="F197" s="1">
        <f t="shared" si="23"/>
        <v>19937</v>
      </c>
      <c r="G197" s="1">
        <f t="shared" si="30"/>
        <v>7.7739999978803098E-3</v>
      </c>
      <c r="I197" s="1">
        <f t="shared" si="31"/>
        <v>7.7739999978803098E-3</v>
      </c>
      <c r="O197" s="1">
        <f t="shared" ca="1" si="24"/>
        <v>7.0006915297199379E-3</v>
      </c>
      <c r="P197" s="1">
        <f t="shared" ca="1" si="25"/>
        <v>5.3177964653737864E-2</v>
      </c>
      <c r="Q197" s="81">
        <f t="shared" si="26"/>
        <v>33098.896000000001</v>
      </c>
      <c r="R197" s="1">
        <f t="shared" si="27"/>
        <v>7.7739999978803098E-3</v>
      </c>
    </row>
    <row r="198" spans="1:18" x14ac:dyDescent="0.2">
      <c r="A198" s="1" t="s">
        <v>120</v>
      </c>
      <c r="C198" s="28">
        <v>48117.398999999998</v>
      </c>
      <c r="D198" s="28"/>
      <c r="E198" s="1">
        <f t="shared" si="22"/>
        <v>19937.01510448648</v>
      </c>
      <c r="F198" s="1">
        <f t="shared" si="23"/>
        <v>19937</v>
      </c>
      <c r="G198" s="1">
        <f t="shared" si="30"/>
        <v>1.0773999994853511E-2</v>
      </c>
      <c r="I198" s="1">
        <f t="shared" si="31"/>
        <v>1.0773999994853511E-2</v>
      </c>
      <c r="O198" s="1">
        <f t="shared" ca="1" si="24"/>
        <v>7.0006915297199379E-3</v>
      </c>
      <c r="P198" s="1">
        <f t="shared" ca="1" si="25"/>
        <v>5.3177964653737864E-2</v>
      </c>
      <c r="Q198" s="81">
        <f t="shared" si="26"/>
        <v>33098.898999999998</v>
      </c>
      <c r="R198" s="1">
        <f t="shared" si="27"/>
        <v>1.0773999994853511E-2</v>
      </c>
    </row>
    <row r="199" spans="1:18" x14ac:dyDescent="0.2">
      <c r="A199" s="1" t="s">
        <v>119</v>
      </c>
      <c r="C199" s="28">
        <v>48117.398999999998</v>
      </c>
      <c r="D199" s="28"/>
      <c r="E199" s="1">
        <f t="shared" si="22"/>
        <v>19937.01510448648</v>
      </c>
      <c r="F199" s="1">
        <f t="shared" si="23"/>
        <v>19937</v>
      </c>
      <c r="G199" s="1">
        <f t="shared" si="30"/>
        <v>1.0773999994853511E-2</v>
      </c>
      <c r="I199" s="1">
        <f t="shared" si="31"/>
        <v>1.0773999994853511E-2</v>
      </c>
      <c r="O199" s="1">
        <f t="shared" ca="1" si="24"/>
        <v>7.0006915297199379E-3</v>
      </c>
      <c r="P199" s="1">
        <f t="shared" ca="1" si="25"/>
        <v>5.3177964653737864E-2</v>
      </c>
      <c r="Q199" s="81">
        <f t="shared" si="26"/>
        <v>33098.898999999998</v>
      </c>
      <c r="R199" s="1">
        <f t="shared" si="27"/>
        <v>1.0773999994853511E-2</v>
      </c>
    </row>
    <row r="200" spans="1:18" x14ac:dyDescent="0.2">
      <c r="A200" s="1" t="s">
        <v>119</v>
      </c>
      <c r="C200" s="28">
        <v>48117.400999999998</v>
      </c>
      <c r="D200" s="28"/>
      <c r="E200" s="1">
        <f t="shared" si="22"/>
        <v>19937.017908363679</v>
      </c>
      <c r="F200" s="1">
        <f t="shared" si="23"/>
        <v>19937</v>
      </c>
      <c r="G200" s="1">
        <f t="shared" si="30"/>
        <v>1.2773999995260965E-2</v>
      </c>
      <c r="I200" s="1">
        <f t="shared" si="31"/>
        <v>1.2773999995260965E-2</v>
      </c>
      <c r="O200" s="1">
        <f t="shared" ca="1" si="24"/>
        <v>7.0006915297199379E-3</v>
      </c>
      <c r="P200" s="1">
        <f t="shared" ca="1" si="25"/>
        <v>5.3177964653737864E-2</v>
      </c>
      <c r="Q200" s="81">
        <f t="shared" si="26"/>
        <v>33098.900999999998</v>
      </c>
      <c r="R200" s="1">
        <f t="shared" si="27"/>
        <v>1.2773999995260965E-2</v>
      </c>
    </row>
    <row r="201" spans="1:18" x14ac:dyDescent="0.2">
      <c r="A201" s="1" t="s">
        <v>118</v>
      </c>
      <c r="C201" s="28">
        <v>48127.383999999998</v>
      </c>
      <c r="D201" s="28"/>
      <c r="E201" s="1">
        <f t="shared" si="22"/>
        <v>19951.013461414441</v>
      </c>
      <c r="F201" s="1">
        <f t="shared" si="23"/>
        <v>19951</v>
      </c>
      <c r="G201" s="1">
        <f t="shared" si="30"/>
        <v>9.6019999982672743E-3</v>
      </c>
      <c r="I201" s="1">
        <f t="shared" si="31"/>
        <v>9.6019999982672743E-3</v>
      </c>
      <c r="O201" s="1">
        <f t="shared" ca="1" si="24"/>
        <v>6.9925580921897986E-3</v>
      </c>
      <c r="P201" s="1">
        <f t="shared" ca="1" si="25"/>
        <v>5.3120284240063445E-2</v>
      </c>
      <c r="Q201" s="81">
        <f t="shared" si="26"/>
        <v>33108.883999999998</v>
      </c>
      <c r="R201" s="1">
        <f t="shared" si="27"/>
        <v>9.6019999982672743E-3</v>
      </c>
    </row>
    <row r="202" spans="1:18" x14ac:dyDescent="0.2">
      <c r="A202" s="1" t="s">
        <v>118</v>
      </c>
      <c r="C202" s="28">
        <v>48147.341999999997</v>
      </c>
      <c r="D202" s="28"/>
      <c r="E202" s="1">
        <f t="shared" si="22"/>
        <v>19978.99335200715</v>
      </c>
      <c r="F202" s="1">
        <f t="shared" si="23"/>
        <v>19979</v>
      </c>
      <c r="G202" s="1">
        <f t="shared" si="30"/>
        <v>-4.7420000046258792E-3</v>
      </c>
      <c r="I202" s="1">
        <f t="shared" si="31"/>
        <v>-4.7420000046258792E-3</v>
      </c>
      <c r="O202" s="1">
        <f t="shared" ca="1" si="24"/>
        <v>6.9762912171295183E-3</v>
      </c>
      <c r="P202" s="1">
        <f t="shared" ca="1" si="25"/>
        <v>5.3004923412714608E-2</v>
      </c>
      <c r="Q202" s="81">
        <f t="shared" si="26"/>
        <v>33128.841999999997</v>
      </c>
      <c r="R202" s="1">
        <f t="shared" si="27"/>
        <v>-4.7420000046258792E-3</v>
      </c>
    </row>
    <row r="203" spans="1:18" x14ac:dyDescent="0.2">
      <c r="A203" s="1" t="s">
        <v>118</v>
      </c>
      <c r="C203" s="28">
        <v>48179.449000000001</v>
      </c>
      <c r="D203" s="28"/>
      <c r="E203" s="1">
        <f t="shared" si="22"/>
        <v>20024.005394659733</v>
      </c>
      <c r="F203" s="1">
        <f t="shared" si="23"/>
        <v>20024</v>
      </c>
      <c r="G203" s="1">
        <f t="shared" si="30"/>
        <v>3.8480000002891757E-3</v>
      </c>
      <c r="I203" s="1">
        <f t="shared" si="31"/>
        <v>3.8480000002891757E-3</v>
      </c>
      <c r="O203" s="1">
        <f t="shared" ca="1" si="24"/>
        <v>6.9501480250683551E-3</v>
      </c>
      <c r="P203" s="1">
        <f t="shared" ca="1" si="25"/>
        <v>5.2819522083046827E-2</v>
      </c>
      <c r="Q203" s="81">
        <f t="shared" si="26"/>
        <v>33160.949000000001</v>
      </c>
      <c r="R203" s="1">
        <f t="shared" si="27"/>
        <v>3.8480000002891757E-3</v>
      </c>
    </row>
    <row r="204" spans="1:18" x14ac:dyDescent="0.2">
      <c r="A204" s="1" t="s">
        <v>121</v>
      </c>
      <c r="C204" s="28">
        <v>48440.519</v>
      </c>
      <c r="D204" s="28">
        <v>3.0000000000000001E-3</v>
      </c>
      <c r="E204" s="1">
        <f t="shared" si="22"/>
        <v>20390.009505143709</v>
      </c>
      <c r="F204" s="1">
        <f t="shared" si="23"/>
        <v>20390</v>
      </c>
      <c r="G204" s="1">
        <f t="shared" si="30"/>
        <v>6.7799999960698187E-3</v>
      </c>
      <c r="I204" s="1">
        <f t="shared" si="31"/>
        <v>6.7799999960698187E-3</v>
      </c>
      <c r="O204" s="1">
        <f t="shared" ca="1" si="24"/>
        <v>6.7375167296375594E-3</v>
      </c>
      <c r="P204" s="1">
        <f t="shared" ca="1" si="25"/>
        <v>5.1311591268415543E-2</v>
      </c>
      <c r="Q204" s="81">
        <f t="shared" si="26"/>
        <v>33422.019</v>
      </c>
      <c r="R204" s="1">
        <f t="shared" si="27"/>
        <v>6.7799999960698187E-3</v>
      </c>
    </row>
    <row r="205" spans="1:18" x14ac:dyDescent="0.2">
      <c r="A205" s="1" t="s">
        <v>119</v>
      </c>
      <c r="C205" s="28">
        <v>48460.49</v>
      </c>
      <c r="D205" s="28"/>
      <c r="E205" s="1">
        <f t="shared" si="22"/>
        <v>20418.007620938228</v>
      </c>
      <c r="F205" s="1">
        <f t="shared" si="23"/>
        <v>20418</v>
      </c>
      <c r="G205" s="1">
        <f t="shared" si="30"/>
        <v>5.4359999994630925E-3</v>
      </c>
      <c r="I205" s="1">
        <f t="shared" si="31"/>
        <v>5.4359999994630925E-3</v>
      </c>
      <c r="O205" s="1">
        <f t="shared" ca="1" si="24"/>
        <v>6.7212498545772791E-3</v>
      </c>
      <c r="P205" s="1">
        <f t="shared" ca="1" si="25"/>
        <v>5.1196230441066706E-2</v>
      </c>
      <c r="Q205" s="81">
        <f t="shared" si="26"/>
        <v>33441.99</v>
      </c>
      <c r="R205" s="1">
        <f t="shared" si="27"/>
        <v>5.4359999994630925E-3</v>
      </c>
    </row>
    <row r="206" spans="1:18" x14ac:dyDescent="0.2">
      <c r="A206" s="1" t="s">
        <v>119</v>
      </c>
      <c r="C206" s="28">
        <v>48460.49</v>
      </c>
      <c r="D206" s="28"/>
      <c r="E206" s="1">
        <f t="shared" si="22"/>
        <v>20418.007620938228</v>
      </c>
      <c r="F206" s="1">
        <f t="shared" si="23"/>
        <v>20418</v>
      </c>
      <c r="G206" s="1">
        <f t="shared" si="30"/>
        <v>5.4359999994630925E-3</v>
      </c>
      <c r="I206" s="1">
        <f t="shared" si="31"/>
        <v>5.4359999994630925E-3</v>
      </c>
      <c r="O206" s="1">
        <f t="shared" ca="1" si="24"/>
        <v>6.7212498545772791E-3</v>
      </c>
      <c r="P206" s="1">
        <f t="shared" ca="1" si="25"/>
        <v>5.1196230441066706E-2</v>
      </c>
      <c r="Q206" s="81">
        <f t="shared" si="26"/>
        <v>33441.99</v>
      </c>
      <c r="R206" s="1">
        <f t="shared" si="27"/>
        <v>5.4359999994630925E-3</v>
      </c>
    </row>
    <row r="207" spans="1:18" x14ac:dyDescent="0.2">
      <c r="A207" s="1" t="s">
        <v>121</v>
      </c>
      <c r="C207" s="28">
        <v>48460.491999999998</v>
      </c>
      <c r="D207" s="28">
        <v>4.0000000000000001E-3</v>
      </c>
      <c r="E207" s="1">
        <f t="shared" si="22"/>
        <v>20418.010424815431</v>
      </c>
      <c r="F207" s="1">
        <f t="shared" si="23"/>
        <v>20418</v>
      </c>
      <c r="G207" s="1">
        <f t="shared" si="30"/>
        <v>7.4359999998705462E-3</v>
      </c>
      <c r="I207" s="1">
        <f t="shared" si="31"/>
        <v>7.4359999998705462E-3</v>
      </c>
      <c r="O207" s="1">
        <f t="shared" ca="1" si="24"/>
        <v>6.7212498545772791E-3</v>
      </c>
      <c r="P207" s="1">
        <f t="shared" ca="1" si="25"/>
        <v>5.1196230441066706E-2</v>
      </c>
      <c r="Q207" s="81">
        <f t="shared" si="26"/>
        <v>33441.991999999998</v>
      </c>
      <c r="R207" s="1">
        <f t="shared" si="27"/>
        <v>7.4359999998705462E-3</v>
      </c>
    </row>
    <row r="208" spans="1:18" x14ac:dyDescent="0.2">
      <c r="A208" s="1" t="s">
        <v>121</v>
      </c>
      <c r="C208" s="28">
        <v>48475.470999999998</v>
      </c>
      <c r="D208" s="28">
        <v>4.0000000000000001E-3</v>
      </c>
      <c r="E208" s="1">
        <f t="shared" si="22"/>
        <v>20439.010063115271</v>
      </c>
      <c r="F208" s="1">
        <f t="shared" si="23"/>
        <v>20439</v>
      </c>
      <c r="G208" s="1">
        <f t="shared" si="30"/>
        <v>7.1779999925638549E-3</v>
      </c>
      <c r="I208" s="1">
        <f t="shared" si="31"/>
        <v>7.1779999925638549E-3</v>
      </c>
      <c r="O208" s="1">
        <f t="shared" ca="1" si="24"/>
        <v>6.7090496982820692E-3</v>
      </c>
      <c r="P208" s="1">
        <f t="shared" ca="1" si="25"/>
        <v>5.1109709820555072E-2</v>
      </c>
      <c r="Q208" s="81">
        <f t="shared" si="26"/>
        <v>33456.970999999998</v>
      </c>
      <c r="R208" s="1">
        <f t="shared" si="27"/>
        <v>7.1779999925638549E-3</v>
      </c>
    </row>
    <row r="209" spans="1:18" x14ac:dyDescent="0.2">
      <c r="A209" s="1" t="s">
        <v>121</v>
      </c>
      <c r="C209" s="28">
        <v>48500.444000000003</v>
      </c>
      <c r="D209" s="28">
        <v>5.0000000000000001E-3</v>
      </c>
      <c r="E209" s="1">
        <f t="shared" si="22"/>
        <v>20474.020675790485</v>
      </c>
      <c r="F209" s="1">
        <f t="shared" si="23"/>
        <v>20474</v>
      </c>
      <c r="G209" s="1">
        <f t="shared" si="30"/>
        <v>1.4748000001418404E-2</v>
      </c>
      <c r="I209" s="1">
        <f t="shared" si="31"/>
        <v>1.4748000001418404E-2</v>
      </c>
      <c r="O209" s="1">
        <f t="shared" ca="1" si="24"/>
        <v>6.6887161044567201E-3</v>
      </c>
      <c r="P209" s="1">
        <f t="shared" ca="1" si="25"/>
        <v>5.0965508786369032E-2</v>
      </c>
      <c r="Q209" s="81">
        <f t="shared" si="26"/>
        <v>33481.944000000003</v>
      </c>
      <c r="R209" s="1">
        <f t="shared" si="27"/>
        <v>1.4748000001418404E-2</v>
      </c>
    </row>
    <row r="210" spans="1:18" x14ac:dyDescent="0.2">
      <c r="A210" s="1" t="s">
        <v>122</v>
      </c>
      <c r="C210" s="28">
        <v>48530.39</v>
      </c>
      <c r="D210" s="28">
        <v>7.0000000000000001E-3</v>
      </c>
      <c r="E210" s="1">
        <f t="shared" si="22"/>
        <v>20516.003129126955</v>
      </c>
      <c r="F210" s="1">
        <f t="shared" si="23"/>
        <v>20516</v>
      </c>
      <c r="G210" s="1">
        <f t="shared" si="30"/>
        <v>2.2319999989122152E-3</v>
      </c>
      <c r="I210" s="1">
        <f t="shared" si="31"/>
        <v>2.2319999989122152E-3</v>
      </c>
      <c r="O210" s="1">
        <f t="shared" ca="1" si="24"/>
        <v>6.6643157918663005E-3</v>
      </c>
      <c r="P210" s="1">
        <f t="shared" ca="1" si="25"/>
        <v>5.0792467545345762E-2</v>
      </c>
      <c r="Q210" s="81">
        <f t="shared" si="26"/>
        <v>33511.89</v>
      </c>
      <c r="R210" s="1">
        <f t="shared" si="27"/>
        <v>2.2319999989122152E-3</v>
      </c>
    </row>
    <row r="211" spans="1:18" x14ac:dyDescent="0.2">
      <c r="A211" s="1" t="s">
        <v>122</v>
      </c>
      <c r="C211" s="28">
        <v>48540.38</v>
      </c>
      <c r="D211" s="28">
        <v>7.0000000000000001E-3</v>
      </c>
      <c r="E211" s="1">
        <f t="shared" si="22"/>
        <v>20530.008495747916</v>
      </c>
      <c r="F211" s="1">
        <f t="shared" si="23"/>
        <v>20530</v>
      </c>
      <c r="G211" s="1">
        <f t="shared" si="30"/>
        <v>6.0599999924306758E-3</v>
      </c>
      <c r="I211" s="1">
        <f t="shared" si="31"/>
        <v>6.0599999924306758E-3</v>
      </c>
      <c r="O211" s="1">
        <f t="shared" ca="1" si="24"/>
        <v>6.6561823543361612E-3</v>
      </c>
      <c r="P211" s="1">
        <f t="shared" ca="1" si="25"/>
        <v>5.0734787131671344E-2</v>
      </c>
      <c r="Q211" s="81">
        <f t="shared" si="26"/>
        <v>33521.879999999997</v>
      </c>
      <c r="R211" s="1">
        <f t="shared" si="27"/>
        <v>6.0599999924306758E-3</v>
      </c>
    </row>
    <row r="212" spans="1:18" x14ac:dyDescent="0.2">
      <c r="A212" s="1" t="s">
        <v>122</v>
      </c>
      <c r="C212" s="28">
        <v>48620.252</v>
      </c>
      <c r="D212" s="28">
        <v>8.0000000000000002E-3</v>
      </c>
      <c r="E212" s="1">
        <f t="shared" si="22"/>
        <v>20641.984135662791</v>
      </c>
      <c r="F212" s="1">
        <f t="shared" si="23"/>
        <v>20642</v>
      </c>
      <c r="G212" s="1">
        <f t="shared" ref="G212:G243" si="32">+C212-(C$7+F212*C$8)</f>
        <v>-1.1316000003716908E-2</v>
      </c>
      <c r="I212" s="1">
        <f t="shared" ref="I212:I243" si="33">G212</f>
        <v>-1.1316000003716908E-2</v>
      </c>
      <c r="O212" s="1">
        <f t="shared" ca="1" si="24"/>
        <v>6.5911148540950433E-3</v>
      </c>
      <c r="P212" s="1">
        <f t="shared" ca="1" si="25"/>
        <v>5.0273343822275982E-2</v>
      </c>
      <c r="Q212" s="81">
        <f t="shared" si="26"/>
        <v>33601.752</v>
      </c>
      <c r="R212" s="1">
        <f t="shared" si="27"/>
        <v>-1.1316000003716908E-2</v>
      </c>
    </row>
    <row r="213" spans="1:18" x14ac:dyDescent="0.2">
      <c r="A213" s="1" t="s">
        <v>123</v>
      </c>
      <c r="C213" s="28">
        <v>48803.58</v>
      </c>
      <c r="D213" s="28">
        <v>3.0000000000000001E-3</v>
      </c>
      <c r="E213" s="1">
        <f t="shared" ref="E213:E276" si="34">+(C213-C$7)/C$8</f>
        <v>20898.998735451383</v>
      </c>
      <c r="F213" s="1">
        <f t="shared" ref="F213:F276" si="35">ROUND(2*E213,0)/2</f>
        <v>20899</v>
      </c>
      <c r="G213" s="1">
        <f t="shared" si="32"/>
        <v>-9.01999999769032E-4</v>
      </c>
      <c r="I213" s="1">
        <f t="shared" si="33"/>
        <v>-9.01999999769032E-4</v>
      </c>
      <c r="O213" s="1">
        <f t="shared" ref="O213:O276" ca="1" si="36">+C$11+C$12*$F213</f>
        <v>6.4418081794346202E-3</v>
      </c>
      <c r="P213" s="1">
        <f t="shared" ref="P213:P276" ca="1" si="37">+D$11+D$12*$F213</f>
        <v>4.9214496228395549E-2</v>
      </c>
      <c r="Q213" s="81">
        <f t="shared" ref="Q213:Q276" si="38">+C213-15018.5</f>
        <v>33785.08</v>
      </c>
      <c r="R213" s="1">
        <f t="shared" si="27"/>
        <v>-9.01999999769032E-4</v>
      </c>
    </row>
    <row r="214" spans="1:18" x14ac:dyDescent="0.2">
      <c r="A214" s="1" t="s">
        <v>119</v>
      </c>
      <c r="C214" s="28">
        <v>48833.529000000002</v>
      </c>
      <c r="D214" s="28"/>
      <c r="E214" s="1">
        <f t="shared" si="34"/>
        <v>20940.98539460366</v>
      </c>
      <c r="F214" s="1">
        <f t="shared" si="35"/>
        <v>20941</v>
      </c>
      <c r="G214" s="1">
        <f t="shared" si="32"/>
        <v>-1.0417999998026062E-2</v>
      </c>
      <c r="I214" s="1">
        <f t="shared" si="33"/>
        <v>-1.0417999998026062E-2</v>
      </c>
      <c r="O214" s="1">
        <f t="shared" ca="1" si="36"/>
        <v>6.4174078668442006E-3</v>
      </c>
      <c r="P214" s="1">
        <f t="shared" ca="1" si="37"/>
        <v>4.9041454987372279E-2</v>
      </c>
      <c r="Q214" s="81">
        <f t="shared" si="38"/>
        <v>33815.029000000002</v>
      </c>
      <c r="R214" s="1">
        <f t="shared" si="27"/>
        <v>-1.0417999998026062E-2</v>
      </c>
    </row>
    <row r="215" spans="1:18" x14ac:dyDescent="0.2">
      <c r="A215" s="1" t="s">
        <v>119</v>
      </c>
      <c r="C215" s="28">
        <v>48833.534</v>
      </c>
      <c r="D215" s="28"/>
      <c r="E215" s="1">
        <f t="shared" si="34"/>
        <v>20940.99240429666</v>
      </c>
      <c r="F215" s="1">
        <f t="shared" si="35"/>
        <v>20941</v>
      </c>
      <c r="G215" s="1">
        <f t="shared" si="32"/>
        <v>-5.4180000006454065E-3</v>
      </c>
      <c r="I215" s="1">
        <f t="shared" si="33"/>
        <v>-5.4180000006454065E-3</v>
      </c>
      <c r="O215" s="1">
        <f t="shared" ca="1" si="36"/>
        <v>6.4174078668442006E-3</v>
      </c>
      <c r="P215" s="1">
        <f t="shared" ca="1" si="37"/>
        <v>4.9041454987372279E-2</v>
      </c>
      <c r="Q215" s="81">
        <f t="shared" si="38"/>
        <v>33815.034</v>
      </c>
      <c r="R215" s="1">
        <f t="shared" si="27"/>
        <v>-5.4180000006454065E-3</v>
      </c>
    </row>
    <row r="216" spans="1:18" x14ac:dyDescent="0.2">
      <c r="A216" s="1" t="s">
        <v>119</v>
      </c>
      <c r="C216" s="28">
        <v>48833.540999999997</v>
      </c>
      <c r="D216" s="28"/>
      <c r="E216" s="1">
        <f t="shared" si="34"/>
        <v>20941.002217866862</v>
      </c>
      <c r="F216" s="1">
        <f t="shared" si="35"/>
        <v>20941</v>
      </c>
      <c r="G216" s="1">
        <f t="shared" si="32"/>
        <v>1.5819999971427023E-3</v>
      </c>
      <c r="I216" s="1">
        <f t="shared" si="33"/>
        <v>1.5819999971427023E-3</v>
      </c>
      <c r="O216" s="1">
        <f t="shared" ca="1" si="36"/>
        <v>6.4174078668442006E-3</v>
      </c>
      <c r="P216" s="1">
        <f t="shared" ca="1" si="37"/>
        <v>4.9041454987372279E-2</v>
      </c>
      <c r="Q216" s="81">
        <f t="shared" si="38"/>
        <v>33815.040999999997</v>
      </c>
      <c r="R216" s="1">
        <f t="shared" si="27"/>
        <v>1.5819999971427023E-3</v>
      </c>
    </row>
    <row r="217" spans="1:18" x14ac:dyDescent="0.2">
      <c r="A217" s="1" t="s">
        <v>124</v>
      </c>
      <c r="C217" s="28">
        <v>48841.396000000001</v>
      </c>
      <c r="D217" s="28">
        <v>6.0000000000000001E-3</v>
      </c>
      <c r="E217" s="1">
        <f t="shared" si="34"/>
        <v>20952.01444557534</v>
      </c>
      <c r="F217" s="1">
        <f t="shared" si="35"/>
        <v>20952</v>
      </c>
      <c r="G217" s="1">
        <f t="shared" si="32"/>
        <v>1.0304000003088731E-2</v>
      </c>
      <c r="I217" s="1">
        <f t="shared" si="33"/>
        <v>1.0304000003088731E-2</v>
      </c>
      <c r="O217" s="1">
        <f t="shared" ca="1" si="36"/>
        <v>6.4110173087848065E-3</v>
      </c>
      <c r="P217" s="1">
        <f t="shared" ca="1" si="37"/>
        <v>4.8996134662342386E-2</v>
      </c>
      <c r="Q217" s="81">
        <f t="shared" si="38"/>
        <v>33822.896000000001</v>
      </c>
      <c r="R217" s="1">
        <f t="shared" ref="R217:R280" si="39">G217</f>
        <v>1.0304000003088731E-2</v>
      </c>
    </row>
    <row r="218" spans="1:18" x14ac:dyDescent="0.2">
      <c r="A218" s="1" t="s">
        <v>124</v>
      </c>
      <c r="C218" s="28">
        <v>48853.508000000002</v>
      </c>
      <c r="D218" s="28">
        <v>4.0000000000000001E-3</v>
      </c>
      <c r="E218" s="1">
        <f t="shared" si="34"/>
        <v>20968.994725906985</v>
      </c>
      <c r="F218" s="1">
        <f t="shared" si="35"/>
        <v>20969</v>
      </c>
      <c r="G218" s="1">
        <f t="shared" si="32"/>
        <v>-3.7620000002789311E-3</v>
      </c>
      <c r="I218" s="1">
        <f t="shared" si="33"/>
        <v>-3.7620000002789311E-3</v>
      </c>
      <c r="O218" s="1">
        <f t="shared" ca="1" si="36"/>
        <v>6.401140991783922E-3</v>
      </c>
      <c r="P218" s="1">
        <f t="shared" ca="1" si="37"/>
        <v>4.8926094160023442E-2</v>
      </c>
      <c r="Q218" s="81">
        <f t="shared" si="38"/>
        <v>33835.008000000002</v>
      </c>
      <c r="R218" s="1">
        <f t="shared" si="39"/>
        <v>-3.7620000002789311E-3</v>
      </c>
    </row>
    <row r="219" spans="1:18" x14ac:dyDescent="0.2">
      <c r="A219" s="1" t="s">
        <v>124</v>
      </c>
      <c r="C219" s="33">
        <v>48891.317000000003</v>
      </c>
      <c r="D219" s="33">
        <v>3.0000000000000001E-3</v>
      </c>
      <c r="E219" s="1">
        <f t="shared" si="34"/>
        <v>21022.000622460739</v>
      </c>
      <c r="F219" s="1">
        <f t="shared" si="35"/>
        <v>21022</v>
      </c>
      <c r="G219" s="1">
        <f t="shared" si="32"/>
        <v>4.4399999751476571E-4</v>
      </c>
      <c r="I219" s="1">
        <f t="shared" si="33"/>
        <v>4.4399999751476571E-4</v>
      </c>
      <c r="O219" s="1">
        <f t="shared" ca="1" si="36"/>
        <v>6.3703501211341065E-3</v>
      </c>
      <c r="P219" s="1">
        <f t="shared" ca="1" si="37"/>
        <v>4.8707732593970279E-2</v>
      </c>
      <c r="Q219" s="81">
        <f t="shared" si="38"/>
        <v>33872.817000000003</v>
      </c>
      <c r="R219" s="1">
        <f t="shared" si="39"/>
        <v>4.4399999751476571E-4</v>
      </c>
    </row>
    <row r="220" spans="1:18" x14ac:dyDescent="0.2">
      <c r="A220" s="1" t="s">
        <v>124</v>
      </c>
      <c r="C220" s="28">
        <v>48946.245999999999</v>
      </c>
      <c r="D220" s="28">
        <v>4.0000000000000001E-3</v>
      </c>
      <c r="E220" s="1">
        <f t="shared" si="34"/>
        <v>21099.007707858422</v>
      </c>
      <c r="F220" s="1">
        <f t="shared" si="35"/>
        <v>21099</v>
      </c>
      <c r="G220" s="1">
        <f t="shared" si="32"/>
        <v>5.4979999986244366E-3</v>
      </c>
      <c r="I220" s="1">
        <f t="shared" si="33"/>
        <v>5.4979999986244366E-3</v>
      </c>
      <c r="O220" s="1">
        <f t="shared" ca="1" si="36"/>
        <v>6.3256162147183378E-3</v>
      </c>
      <c r="P220" s="1">
        <f t="shared" ca="1" si="37"/>
        <v>4.839049031876097E-2</v>
      </c>
      <c r="Q220" s="81">
        <f t="shared" si="38"/>
        <v>33927.745999999999</v>
      </c>
      <c r="R220" s="1">
        <f t="shared" si="39"/>
        <v>5.4979999986244366E-3</v>
      </c>
    </row>
    <row r="221" spans="1:18" x14ac:dyDescent="0.2">
      <c r="A221" s="1" t="s">
        <v>125</v>
      </c>
      <c r="C221" s="28">
        <v>49139.546999999999</v>
      </c>
      <c r="D221" s="28">
        <v>3.0000000000000001E-3</v>
      </c>
      <c r="E221" s="1">
        <f t="shared" si="34"/>
        <v>21370.003841311762</v>
      </c>
      <c r="F221" s="1">
        <f t="shared" si="35"/>
        <v>21370</v>
      </c>
      <c r="G221" s="1">
        <f t="shared" si="32"/>
        <v>2.7399999962653965E-3</v>
      </c>
      <c r="I221" s="1">
        <f t="shared" si="33"/>
        <v>2.7399999962653965E-3</v>
      </c>
      <c r="O221" s="1">
        <f t="shared" ca="1" si="36"/>
        <v>6.1681761025277754E-3</v>
      </c>
      <c r="P221" s="1">
        <f t="shared" ca="1" si="37"/>
        <v>4.7273962311206119E-2</v>
      </c>
      <c r="Q221" s="81">
        <f t="shared" si="38"/>
        <v>34121.046999999999</v>
      </c>
      <c r="R221" s="1">
        <f t="shared" si="39"/>
        <v>2.7399999962653965E-3</v>
      </c>
    </row>
    <row r="222" spans="1:18" x14ac:dyDescent="0.2">
      <c r="A222" s="1" t="s">
        <v>119</v>
      </c>
      <c r="C222" s="28">
        <v>49214.438000000002</v>
      </c>
      <c r="D222" s="28"/>
      <c r="E222" s="1">
        <f t="shared" si="34"/>
        <v>21474.996425056568</v>
      </c>
      <c r="F222" s="1">
        <f t="shared" si="35"/>
        <v>21475</v>
      </c>
      <c r="G222" s="1">
        <f t="shared" si="32"/>
        <v>-2.5499999974272214E-3</v>
      </c>
      <c r="I222" s="1">
        <f t="shared" si="33"/>
        <v>-2.5499999974272214E-3</v>
      </c>
      <c r="O222" s="1">
        <f t="shared" ca="1" si="36"/>
        <v>6.107175321051728E-3</v>
      </c>
      <c r="P222" s="1">
        <f t="shared" ca="1" si="37"/>
        <v>4.6841359208647959E-2</v>
      </c>
      <c r="Q222" s="81">
        <f t="shared" si="38"/>
        <v>34195.938000000002</v>
      </c>
      <c r="R222" s="1">
        <f t="shared" si="39"/>
        <v>-2.5499999974272214E-3</v>
      </c>
    </row>
    <row r="223" spans="1:18" x14ac:dyDescent="0.2">
      <c r="A223" s="1" t="s">
        <v>119</v>
      </c>
      <c r="C223" s="28">
        <v>49214.438000000002</v>
      </c>
      <c r="D223" s="28"/>
      <c r="E223" s="1">
        <f t="shared" si="34"/>
        <v>21474.996425056568</v>
      </c>
      <c r="F223" s="1">
        <f t="shared" si="35"/>
        <v>21475</v>
      </c>
      <c r="G223" s="1">
        <f t="shared" si="32"/>
        <v>-2.5499999974272214E-3</v>
      </c>
      <c r="I223" s="1">
        <f t="shared" si="33"/>
        <v>-2.5499999974272214E-3</v>
      </c>
      <c r="O223" s="1">
        <f t="shared" ca="1" si="36"/>
        <v>6.107175321051728E-3</v>
      </c>
      <c r="P223" s="1">
        <f t="shared" ca="1" si="37"/>
        <v>4.6841359208647959E-2</v>
      </c>
      <c r="Q223" s="81">
        <f t="shared" si="38"/>
        <v>34195.938000000002</v>
      </c>
      <c r="R223" s="1">
        <f t="shared" si="39"/>
        <v>-2.5499999974272214E-3</v>
      </c>
    </row>
    <row r="224" spans="1:18" x14ac:dyDescent="0.2">
      <c r="A224" s="1" t="s">
        <v>119</v>
      </c>
      <c r="C224" s="28">
        <v>49214.438999999998</v>
      </c>
      <c r="D224" s="28"/>
      <c r="E224" s="1">
        <f t="shared" si="34"/>
        <v>21474.997826995164</v>
      </c>
      <c r="F224" s="1">
        <f t="shared" si="35"/>
        <v>21475</v>
      </c>
      <c r="G224" s="1">
        <f t="shared" si="32"/>
        <v>-1.5500000008614734E-3</v>
      </c>
      <c r="I224" s="1">
        <f t="shared" si="33"/>
        <v>-1.5500000008614734E-3</v>
      </c>
      <c r="O224" s="1">
        <f t="shared" ca="1" si="36"/>
        <v>6.107175321051728E-3</v>
      </c>
      <c r="P224" s="1">
        <f t="shared" ca="1" si="37"/>
        <v>4.6841359208647959E-2</v>
      </c>
      <c r="Q224" s="81">
        <f t="shared" si="38"/>
        <v>34195.938999999998</v>
      </c>
      <c r="R224" s="1">
        <f t="shared" si="39"/>
        <v>-1.5500000008614734E-3</v>
      </c>
    </row>
    <row r="225" spans="1:18" x14ac:dyDescent="0.2">
      <c r="A225" s="1" t="s">
        <v>119</v>
      </c>
      <c r="C225" s="28">
        <v>49214.446000000004</v>
      </c>
      <c r="D225" s="28"/>
      <c r="E225" s="1">
        <f t="shared" si="34"/>
        <v>21475.007640565378</v>
      </c>
      <c r="F225" s="1">
        <f t="shared" si="35"/>
        <v>21475</v>
      </c>
      <c r="G225" s="1">
        <f t="shared" si="32"/>
        <v>5.4500000042025931E-3</v>
      </c>
      <c r="I225" s="1">
        <f t="shared" si="33"/>
        <v>5.4500000042025931E-3</v>
      </c>
      <c r="O225" s="1">
        <f t="shared" ca="1" si="36"/>
        <v>6.107175321051728E-3</v>
      </c>
      <c r="P225" s="1">
        <f t="shared" ca="1" si="37"/>
        <v>4.6841359208647959E-2</v>
      </c>
      <c r="Q225" s="81">
        <f t="shared" si="38"/>
        <v>34195.946000000004</v>
      </c>
      <c r="R225" s="1">
        <f t="shared" si="39"/>
        <v>5.4500000042025931E-3</v>
      </c>
    </row>
    <row r="226" spans="1:18" x14ac:dyDescent="0.2">
      <c r="A226" s="1" t="s">
        <v>119</v>
      </c>
      <c r="C226" s="28">
        <v>49219.421999999999</v>
      </c>
      <c r="D226" s="28"/>
      <c r="E226" s="1">
        <f t="shared" si="34"/>
        <v>21481.983687042437</v>
      </c>
      <c r="F226" s="1">
        <f t="shared" si="35"/>
        <v>21482</v>
      </c>
      <c r="G226" s="1">
        <f t="shared" si="32"/>
        <v>-1.1636000002908986E-2</v>
      </c>
      <c r="I226" s="1">
        <f t="shared" si="33"/>
        <v>-1.1636000002908986E-2</v>
      </c>
      <c r="O226" s="1">
        <f t="shared" ca="1" si="36"/>
        <v>6.1031086022866575E-3</v>
      </c>
      <c r="P226" s="1">
        <f t="shared" ca="1" si="37"/>
        <v>4.6812519001810757E-2</v>
      </c>
      <c r="Q226" s="81">
        <f t="shared" si="38"/>
        <v>34200.921999999999</v>
      </c>
      <c r="R226" s="1">
        <f t="shared" si="39"/>
        <v>-1.1636000002908986E-2</v>
      </c>
    </row>
    <row r="227" spans="1:18" x14ac:dyDescent="0.2">
      <c r="A227" s="1" t="s">
        <v>119</v>
      </c>
      <c r="C227" s="28">
        <v>49219.43</v>
      </c>
      <c r="D227" s="28"/>
      <c r="E227" s="1">
        <f t="shared" si="34"/>
        <v>21481.994902551247</v>
      </c>
      <c r="F227" s="1">
        <f t="shared" si="35"/>
        <v>21482</v>
      </c>
      <c r="G227" s="1">
        <f t="shared" si="32"/>
        <v>-3.6360000012791716E-3</v>
      </c>
      <c r="I227" s="1">
        <f t="shared" si="33"/>
        <v>-3.6360000012791716E-3</v>
      </c>
      <c r="O227" s="1">
        <f t="shared" ca="1" si="36"/>
        <v>6.1031086022866575E-3</v>
      </c>
      <c r="P227" s="1">
        <f t="shared" ca="1" si="37"/>
        <v>4.6812519001810757E-2</v>
      </c>
      <c r="Q227" s="81">
        <f t="shared" si="38"/>
        <v>34200.93</v>
      </c>
      <c r="R227" s="1">
        <f t="shared" si="39"/>
        <v>-3.6360000012791716E-3</v>
      </c>
    </row>
    <row r="228" spans="1:18" x14ac:dyDescent="0.2">
      <c r="A228" s="1" t="s">
        <v>119</v>
      </c>
      <c r="C228" s="28">
        <v>49219.432999999997</v>
      </c>
      <c r="D228" s="28"/>
      <c r="E228" s="1">
        <f t="shared" si="34"/>
        <v>21481.999108367043</v>
      </c>
      <c r="F228" s="1">
        <f t="shared" si="35"/>
        <v>21482</v>
      </c>
      <c r="G228" s="1">
        <f t="shared" si="32"/>
        <v>-6.3600000430596992E-4</v>
      </c>
      <c r="I228" s="1">
        <f t="shared" si="33"/>
        <v>-6.3600000430596992E-4</v>
      </c>
      <c r="O228" s="1">
        <f t="shared" ca="1" si="36"/>
        <v>6.1031086022866575E-3</v>
      </c>
      <c r="P228" s="1">
        <f t="shared" ca="1" si="37"/>
        <v>4.6812519001810757E-2</v>
      </c>
      <c r="Q228" s="81">
        <f t="shared" si="38"/>
        <v>34200.932999999997</v>
      </c>
      <c r="R228" s="1">
        <f t="shared" si="39"/>
        <v>-6.3600000430596992E-4</v>
      </c>
    </row>
    <row r="229" spans="1:18" x14ac:dyDescent="0.2">
      <c r="A229" s="1" t="s">
        <v>126</v>
      </c>
      <c r="C229" s="28">
        <v>49219.436000000002</v>
      </c>
      <c r="D229" s="28">
        <v>4.0000000000000001E-3</v>
      </c>
      <c r="E229" s="1">
        <f t="shared" si="34"/>
        <v>21482.003314182854</v>
      </c>
      <c r="F229" s="1">
        <f t="shared" si="35"/>
        <v>21482</v>
      </c>
      <c r="G229" s="1">
        <f t="shared" si="32"/>
        <v>2.3639999999431893E-3</v>
      </c>
      <c r="I229" s="1">
        <f t="shared" si="33"/>
        <v>2.3639999999431893E-3</v>
      </c>
      <c r="O229" s="1">
        <f t="shared" ca="1" si="36"/>
        <v>6.1031086022866575E-3</v>
      </c>
      <c r="P229" s="1">
        <f t="shared" ca="1" si="37"/>
        <v>4.6812519001810757E-2</v>
      </c>
      <c r="Q229" s="81">
        <f t="shared" si="38"/>
        <v>34200.936000000002</v>
      </c>
      <c r="R229" s="1">
        <f t="shared" si="39"/>
        <v>2.3639999999431893E-3</v>
      </c>
    </row>
    <row r="230" spans="1:18" x14ac:dyDescent="0.2">
      <c r="A230" s="1" t="s">
        <v>119</v>
      </c>
      <c r="C230" s="28">
        <v>49219.438000000002</v>
      </c>
      <c r="D230" s="28"/>
      <c r="E230" s="1">
        <f t="shared" si="34"/>
        <v>21482.006118060053</v>
      </c>
      <c r="F230" s="1">
        <f t="shared" si="35"/>
        <v>21482</v>
      </c>
      <c r="G230" s="1">
        <f t="shared" si="32"/>
        <v>4.3640000003506429E-3</v>
      </c>
      <c r="I230" s="1">
        <f t="shared" si="33"/>
        <v>4.3640000003506429E-3</v>
      </c>
      <c r="O230" s="1">
        <f t="shared" ca="1" si="36"/>
        <v>6.1031086022866575E-3</v>
      </c>
      <c r="P230" s="1">
        <f t="shared" ca="1" si="37"/>
        <v>4.6812519001810757E-2</v>
      </c>
      <c r="Q230" s="81">
        <f t="shared" si="38"/>
        <v>34200.938000000002</v>
      </c>
      <c r="R230" s="1">
        <f t="shared" si="39"/>
        <v>4.3640000003506429E-3</v>
      </c>
    </row>
    <row r="231" spans="1:18" x14ac:dyDescent="0.2">
      <c r="A231" s="1" t="s">
        <v>127</v>
      </c>
      <c r="C231" s="28">
        <v>49615.322999999997</v>
      </c>
      <c r="D231" s="28">
        <v>3.0000000000000001E-3</v>
      </c>
      <c r="E231" s="1">
        <f t="shared" si="34"/>
        <v>22037.012580996994</v>
      </c>
      <c r="F231" s="1">
        <f t="shared" si="35"/>
        <v>22037</v>
      </c>
      <c r="G231" s="1">
        <f t="shared" si="32"/>
        <v>8.9739999966695905E-3</v>
      </c>
      <c r="I231" s="1">
        <f t="shared" si="33"/>
        <v>8.9739999966695905E-3</v>
      </c>
      <c r="O231" s="1">
        <f t="shared" ca="1" si="36"/>
        <v>5.7806759001989751E-3</v>
      </c>
      <c r="P231" s="1">
        <f t="shared" ca="1" si="37"/>
        <v>4.4525902602574802E-2</v>
      </c>
      <c r="Q231" s="81">
        <f t="shared" si="38"/>
        <v>34596.822999999997</v>
      </c>
      <c r="R231" s="1">
        <f t="shared" si="39"/>
        <v>8.9739999966695905E-3</v>
      </c>
    </row>
    <row r="232" spans="1:18" x14ac:dyDescent="0.2">
      <c r="A232" s="1" t="s">
        <v>128</v>
      </c>
      <c r="C232" s="28">
        <v>49918.476000000002</v>
      </c>
      <c r="D232" s="28">
        <v>4.0000000000000001E-3</v>
      </c>
      <c r="E232" s="1">
        <f t="shared" si="34"/>
        <v>22462.014473614116</v>
      </c>
      <c r="F232" s="1">
        <f t="shared" si="35"/>
        <v>22462</v>
      </c>
      <c r="G232" s="1">
        <f t="shared" si="32"/>
        <v>1.0324000002583489E-2</v>
      </c>
      <c r="I232" s="1">
        <f t="shared" si="33"/>
        <v>1.0324000002583489E-2</v>
      </c>
      <c r="O232" s="1">
        <f t="shared" ca="1" si="36"/>
        <v>5.5337679751768752E-3</v>
      </c>
      <c r="P232" s="1">
        <f t="shared" ca="1" si="37"/>
        <v>4.2774890044601319E-2</v>
      </c>
      <c r="Q232" s="81">
        <f t="shared" si="38"/>
        <v>34899.976000000002</v>
      </c>
      <c r="R232" s="1">
        <f t="shared" si="39"/>
        <v>1.0324000002583489E-2</v>
      </c>
    </row>
    <row r="233" spans="1:18" x14ac:dyDescent="0.2">
      <c r="A233" s="25" t="s">
        <v>129</v>
      </c>
      <c r="B233" s="26" t="s">
        <v>47</v>
      </c>
      <c r="C233" s="27">
        <v>49923.461199999998</v>
      </c>
      <c r="D233" s="28"/>
      <c r="E233" s="1">
        <f t="shared" si="34"/>
        <v>22469.003417926302</v>
      </c>
      <c r="F233" s="1">
        <f t="shared" si="35"/>
        <v>22469</v>
      </c>
      <c r="G233" s="1">
        <f t="shared" si="32"/>
        <v>2.4379999958910048E-3</v>
      </c>
      <c r="I233" s="1">
        <f t="shared" si="33"/>
        <v>2.4379999958910048E-3</v>
      </c>
      <c r="O233" s="1">
        <f t="shared" ca="1" si="36"/>
        <v>5.5297012564118047E-3</v>
      </c>
      <c r="P233" s="1">
        <f t="shared" ca="1" si="37"/>
        <v>4.2746049837764102E-2</v>
      </c>
      <c r="Q233" s="81">
        <f t="shared" si="38"/>
        <v>34904.961199999998</v>
      </c>
      <c r="R233" s="1">
        <f t="shared" si="39"/>
        <v>2.4379999958910048E-3</v>
      </c>
    </row>
    <row r="234" spans="1:18" x14ac:dyDescent="0.2">
      <c r="A234" s="25" t="s">
        <v>129</v>
      </c>
      <c r="B234" s="26" t="s">
        <v>47</v>
      </c>
      <c r="C234" s="27">
        <v>49928.455099999999</v>
      </c>
      <c r="D234" s="28"/>
      <c r="E234" s="1">
        <f t="shared" si="34"/>
        <v>22476.004559104327</v>
      </c>
      <c r="F234" s="1">
        <f t="shared" si="35"/>
        <v>22476</v>
      </c>
      <c r="G234" s="1">
        <f t="shared" si="32"/>
        <v>3.2519999949727207E-3</v>
      </c>
      <c r="I234" s="1">
        <f t="shared" si="33"/>
        <v>3.2519999949727207E-3</v>
      </c>
      <c r="O234" s="1">
        <f t="shared" ca="1" si="36"/>
        <v>5.5256345376467359E-3</v>
      </c>
      <c r="P234" s="1">
        <f t="shared" ca="1" si="37"/>
        <v>4.27172096309269E-2</v>
      </c>
      <c r="Q234" s="81">
        <f t="shared" si="38"/>
        <v>34909.955099999999</v>
      </c>
      <c r="R234" s="1">
        <f t="shared" si="39"/>
        <v>3.2519999949727207E-3</v>
      </c>
    </row>
    <row r="235" spans="1:18" x14ac:dyDescent="0.2">
      <c r="A235" s="25" t="s">
        <v>129</v>
      </c>
      <c r="B235" s="26" t="s">
        <v>47</v>
      </c>
      <c r="C235" s="27">
        <v>49928.455800000003</v>
      </c>
      <c r="D235" s="28"/>
      <c r="E235" s="1">
        <f t="shared" si="34"/>
        <v>22476.005540461352</v>
      </c>
      <c r="F235" s="1">
        <f t="shared" si="35"/>
        <v>22476</v>
      </c>
      <c r="G235" s="1">
        <f t="shared" si="32"/>
        <v>3.9519999991171062E-3</v>
      </c>
      <c r="I235" s="1">
        <f t="shared" si="33"/>
        <v>3.9519999991171062E-3</v>
      </c>
      <c r="O235" s="1">
        <f t="shared" ca="1" si="36"/>
        <v>5.5256345376467359E-3</v>
      </c>
      <c r="P235" s="1">
        <f t="shared" ca="1" si="37"/>
        <v>4.27172096309269E-2</v>
      </c>
      <c r="Q235" s="81">
        <f t="shared" si="38"/>
        <v>34909.955800000003</v>
      </c>
      <c r="R235" s="1">
        <f t="shared" si="39"/>
        <v>3.9519999991171062E-3</v>
      </c>
    </row>
    <row r="236" spans="1:18" x14ac:dyDescent="0.2">
      <c r="A236" s="25" t="s">
        <v>129</v>
      </c>
      <c r="B236" s="26" t="s">
        <v>47</v>
      </c>
      <c r="C236" s="27">
        <v>49928.462099999997</v>
      </c>
      <c r="D236" s="28"/>
      <c r="E236" s="1">
        <f t="shared" si="34"/>
        <v>22476.014372674526</v>
      </c>
      <c r="F236" s="1">
        <f t="shared" si="35"/>
        <v>22476</v>
      </c>
      <c r="G236" s="1">
        <f t="shared" si="32"/>
        <v>1.025199999276083E-2</v>
      </c>
      <c r="I236" s="1">
        <f t="shared" si="33"/>
        <v>1.025199999276083E-2</v>
      </c>
      <c r="O236" s="1">
        <f t="shared" ca="1" si="36"/>
        <v>5.5256345376467359E-3</v>
      </c>
      <c r="P236" s="1">
        <f t="shared" ca="1" si="37"/>
        <v>4.27172096309269E-2</v>
      </c>
      <c r="Q236" s="81">
        <f t="shared" si="38"/>
        <v>34909.962099999997</v>
      </c>
      <c r="R236" s="1">
        <f t="shared" si="39"/>
        <v>1.025199999276083E-2</v>
      </c>
    </row>
    <row r="237" spans="1:18" x14ac:dyDescent="0.2">
      <c r="A237" s="25" t="s">
        <v>129</v>
      </c>
      <c r="B237" s="26" t="s">
        <v>47</v>
      </c>
      <c r="C237" s="27">
        <v>49928.462099999997</v>
      </c>
      <c r="D237" s="28"/>
      <c r="E237" s="1">
        <f t="shared" si="34"/>
        <v>22476.014372674526</v>
      </c>
      <c r="F237" s="1">
        <f t="shared" si="35"/>
        <v>22476</v>
      </c>
      <c r="G237" s="1">
        <f t="shared" si="32"/>
        <v>1.025199999276083E-2</v>
      </c>
      <c r="I237" s="1">
        <f t="shared" si="33"/>
        <v>1.025199999276083E-2</v>
      </c>
      <c r="O237" s="1">
        <f t="shared" ca="1" si="36"/>
        <v>5.5256345376467359E-3</v>
      </c>
      <c r="P237" s="1">
        <f t="shared" ca="1" si="37"/>
        <v>4.27172096309269E-2</v>
      </c>
      <c r="Q237" s="81">
        <f t="shared" si="38"/>
        <v>34909.962099999997</v>
      </c>
      <c r="R237" s="1">
        <f t="shared" si="39"/>
        <v>1.025199999276083E-2</v>
      </c>
    </row>
    <row r="238" spans="1:18" x14ac:dyDescent="0.2">
      <c r="A238" s="25" t="s">
        <v>129</v>
      </c>
      <c r="B238" s="26" t="s">
        <v>47</v>
      </c>
      <c r="C238" s="27">
        <v>49928.465600000003</v>
      </c>
      <c r="D238" s="28"/>
      <c r="E238" s="1">
        <f t="shared" si="34"/>
        <v>22476.019279459641</v>
      </c>
      <c r="F238" s="1">
        <f t="shared" si="35"/>
        <v>22476</v>
      </c>
      <c r="G238" s="1">
        <f t="shared" si="32"/>
        <v>1.3751999998930842E-2</v>
      </c>
      <c r="I238" s="1">
        <f t="shared" si="33"/>
        <v>1.3751999998930842E-2</v>
      </c>
      <c r="O238" s="1">
        <f t="shared" ca="1" si="36"/>
        <v>5.5256345376467359E-3</v>
      </c>
      <c r="P238" s="1">
        <f t="shared" ca="1" si="37"/>
        <v>4.27172096309269E-2</v>
      </c>
      <c r="Q238" s="81">
        <f t="shared" si="38"/>
        <v>34909.965600000003</v>
      </c>
      <c r="R238" s="1">
        <f t="shared" si="39"/>
        <v>1.3751999998930842E-2</v>
      </c>
    </row>
    <row r="239" spans="1:18" x14ac:dyDescent="0.2">
      <c r="A239" s="25" t="s">
        <v>129</v>
      </c>
      <c r="B239" s="26" t="s">
        <v>47</v>
      </c>
      <c r="C239" s="27">
        <v>49928.473899999997</v>
      </c>
      <c r="D239" s="28"/>
      <c r="E239" s="1">
        <f t="shared" si="34"/>
        <v>22476.030915550018</v>
      </c>
      <c r="F239" s="1">
        <f t="shared" si="35"/>
        <v>22476</v>
      </c>
      <c r="G239" s="1">
        <f t="shared" si="32"/>
        <v>2.2051999992982019E-2</v>
      </c>
      <c r="I239" s="1">
        <f t="shared" si="33"/>
        <v>2.2051999992982019E-2</v>
      </c>
      <c r="O239" s="1">
        <f t="shared" ca="1" si="36"/>
        <v>5.5256345376467359E-3</v>
      </c>
      <c r="P239" s="1">
        <f t="shared" ca="1" si="37"/>
        <v>4.27172096309269E-2</v>
      </c>
      <c r="Q239" s="81">
        <f t="shared" si="38"/>
        <v>34909.973899999997</v>
      </c>
      <c r="R239" s="1">
        <f t="shared" si="39"/>
        <v>2.2051999992982019E-2</v>
      </c>
    </row>
    <row r="240" spans="1:18" x14ac:dyDescent="0.2">
      <c r="A240" s="25" t="s">
        <v>129</v>
      </c>
      <c r="B240" s="26" t="s">
        <v>47</v>
      </c>
      <c r="C240" s="27">
        <v>49933.4421</v>
      </c>
      <c r="D240" s="28"/>
      <c r="E240" s="1">
        <f t="shared" si="34"/>
        <v>22482.996026906003</v>
      </c>
      <c r="F240" s="1">
        <f t="shared" si="35"/>
        <v>22483</v>
      </c>
      <c r="G240" s="1">
        <f t="shared" si="32"/>
        <v>-2.8339999989839271E-3</v>
      </c>
      <c r="I240" s="1">
        <f t="shared" si="33"/>
        <v>-2.8339999989839271E-3</v>
      </c>
      <c r="O240" s="1">
        <f t="shared" ca="1" si="36"/>
        <v>5.5215678188816654E-3</v>
      </c>
      <c r="P240" s="1">
        <f t="shared" ca="1" si="37"/>
        <v>4.2688369424089684E-2</v>
      </c>
      <c r="Q240" s="81">
        <f t="shared" si="38"/>
        <v>34914.9421</v>
      </c>
      <c r="R240" s="1">
        <f t="shared" si="39"/>
        <v>-2.8339999989839271E-3</v>
      </c>
    </row>
    <row r="241" spans="1:18" x14ac:dyDescent="0.2">
      <c r="A241" s="25" t="s">
        <v>129</v>
      </c>
      <c r="B241" s="26" t="s">
        <v>47</v>
      </c>
      <c r="C241" s="27">
        <v>49933.446199999998</v>
      </c>
      <c r="D241" s="28"/>
      <c r="E241" s="1">
        <f t="shared" si="34"/>
        <v>22483.001774854263</v>
      </c>
      <c r="F241" s="1">
        <f t="shared" si="35"/>
        <v>22483</v>
      </c>
      <c r="G241" s="1">
        <f t="shared" si="32"/>
        <v>1.2659999993047677E-3</v>
      </c>
      <c r="I241" s="1">
        <f t="shared" si="33"/>
        <v>1.2659999993047677E-3</v>
      </c>
      <c r="O241" s="1">
        <f t="shared" ca="1" si="36"/>
        <v>5.5215678188816654E-3</v>
      </c>
      <c r="P241" s="1">
        <f t="shared" ca="1" si="37"/>
        <v>4.2688369424089684E-2</v>
      </c>
      <c r="Q241" s="81">
        <f t="shared" si="38"/>
        <v>34914.946199999998</v>
      </c>
      <c r="R241" s="1">
        <f t="shared" si="39"/>
        <v>1.2659999993047677E-3</v>
      </c>
    </row>
    <row r="242" spans="1:18" x14ac:dyDescent="0.2">
      <c r="A242" s="25" t="s">
        <v>129</v>
      </c>
      <c r="B242" s="26" t="s">
        <v>47</v>
      </c>
      <c r="C242" s="27">
        <v>49933.458700000003</v>
      </c>
      <c r="D242" s="28"/>
      <c r="E242" s="1">
        <f t="shared" si="34"/>
        <v>22483.01929908678</v>
      </c>
      <c r="F242" s="1">
        <f t="shared" si="35"/>
        <v>22483</v>
      </c>
      <c r="G242" s="1">
        <f t="shared" si="32"/>
        <v>1.3766000003670342E-2</v>
      </c>
      <c r="I242" s="1">
        <f t="shared" si="33"/>
        <v>1.3766000003670342E-2</v>
      </c>
      <c r="O242" s="1">
        <f t="shared" ca="1" si="36"/>
        <v>5.5215678188816654E-3</v>
      </c>
      <c r="P242" s="1">
        <f t="shared" ca="1" si="37"/>
        <v>4.2688369424089684E-2</v>
      </c>
      <c r="Q242" s="81">
        <f t="shared" si="38"/>
        <v>34914.958700000003</v>
      </c>
      <c r="R242" s="1">
        <f t="shared" si="39"/>
        <v>1.3766000003670342E-2</v>
      </c>
    </row>
    <row r="243" spans="1:18" x14ac:dyDescent="0.2">
      <c r="A243" s="1" t="s">
        <v>128</v>
      </c>
      <c r="C243" s="28">
        <v>49948.434999999998</v>
      </c>
      <c r="D243" s="28">
        <v>4.0000000000000001E-3</v>
      </c>
      <c r="E243" s="1">
        <f t="shared" si="34"/>
        <v>22504.015152152391</v>
      </c>
      <c r="F243" s="1">
        <f t="shared" si="35"/>
        <v>22504</v>
      </c>
      <c r="G243" s="1">
        <f t="shared" si="32"/>
        <v>1.0807999991811812E-2</v>
      </c>
      <c r="I243" s="1">
        <f t="shared" si="33"/>
        <v>1.0807999991811812E-2</v>
      </c>
      <c r="O243" s="1">
        <f t="shared" ca="1" si="36"/>
        <v>5.5093676625864556E-3</v>
      </c>
      <c r="P243" s="1">
        <f t="shared" ca="1" si="37"/>
        <v>4.2601848803578049E-2</v>
      </c>
      <c r="Q243" s="81">
        <f t="shared" si="38"/>
        <v>34929.934999999998</v>
      </c>
      <c r="R243" s="1">
        <f t="shared" si="39"/>
        <v>1.0807999991811812E-2</v>
      </c>
    </row>
    <row r="244" spans="1:18" x14ac:dyDescent="0.2">
      <c r="A244" s="1" t="s">
        <v>130</v>
      </c>
      <c r="C244" s="28">
        <v>50003.353999999999</v>
      </c>
      <c r="D244" s="28"/>
      <c r="E244" s="1">
        <f t="shared" si="34"/>
        <v>22581.008218164076</v>
      </c>
      <c r="F244" s="1">
        <f t="shared" si="35"/>
        <v>22581</v>
      </c>
      <c r="G244" s="1">
        <f t="shared" ref="G244:G275" si="40">+C244-(C$7+F244*C$8)</f>
        <v>5.8619999981601723E-3</v>
      </c>
      <c r="J244" s="1">
        <f>G244</f>
        <v>5.8619999981601723E-3</v>
      </c>
      <c r="O244" s="1">
        <f t="shared" ca="1" si="36"/>
        <v>5.4646337561706868E-3</v>
      </c>
      <c r="P244" s="1">
        <f t="shared" ca="1" si="37"/>
        <v>4.228460652836874E-2</v>
      </c>
      <c r="Q244" s="81">
        <f t="shared" si="38"/>
        <v>34984.853999999999</v>
      </c>
      <c r="R244" s="1">
        <f t="shared" si="39"/>
        <v>5.8619999981601723E-3</v>
      </c>
    </row>
    <row r="245" spans="1:18" x14ac:dyDescent="0.2">
      <c r="A245" s="31" t="s">
        <v>128</v>
      </c>
      <c r="B245" s="31"/>
      <c r="C245" s="30">
        <v>50008.347000000002</v>
      </c>
      <c r="D245" s="30">
        <v>5.0000000000000001E-3</v>
      </c>
      <c r="E245" s="1">
        <f t="shared" si="34"/>
        <v>22588.008097597358</v>
      </c>
      <c r="F245" s="1">
        <f t="shared" si="35"/>
        <v>22588</v>
      </c>
      <c r="G245" s="1">
        <f t="shared" si="40"/>
        <v>5.7759999981499277E-3</v>
      </c>
      <c r="I245" s="1">
        <f t="shared" ref="I245:I250" si="41">G245</f>
        <v>5.7759999981499277E-3</v>
      </c>
      <c r="O245" s="1">
        <f t="shared" ca="1" si="36"/>
        <v>5.460567037405618E-3</v>
      </c>
      <c r="P245" s="1">
        <f t="shared" ca="1" si="37"/>
        <v>4.2255766321531538E-2</v>
      </c>
      <c r="Q245" s="81">
        <f t="shared" si="38"/>
        <v>34989.847000000002</v>
      </c>
      <c r="R245" s="1">
        <f t="shared" si="39"/>
        <v>5.7759999981499277E-3</v>
      </c>
    </row>
    <row r="246" spans="1:18" x14ac:dyDescent="0.2">
      <c r="A246" s="31" t="s">
        <v>131</v>
      </c>
      <c r="B246" s="31"/>
      <c r="C246" s="30">
        <v>50033.311999999998</v>
      </c>
      <c r="D246" s="30">
        <v>5.0000000000000001E-3</v>
      </c>
      <c r="E246" s="1">
        <f t="shared" si="34"/>
        <v>22623.007494763755</v>
      </c>
      <c r="F246" s="1">
        <f t="shared" si="35"/>
        <v>22623</v>
      </c>
      <c r="G246" s="1">
        <f t="shared" si="40"/>
        <v>5.345999998098705E-3</v>
      </c>
      <c r="I246" s="1">
        <f t="shared" si="41"/>
        <v>5.345999998098705E-3</v>
      </c>
      <c r="O246" s="1">
        <f t="shared" ca="1" si="36"/>
        <v>5.4402334435802672E-3</v>
      </c>
      <c r="P246" s="1">
        <f t="shared" ca="1" si="37"/>
        <v>4.2111565287345484E-2</v>
      </c>
      <c r="Q246" s="81">
        <f t="shared" si="38"/>
        <v>35014.811999999998</v>
      </c>
      <c r="R246" s="1">
        <f t="shared" si="39"/>
        <v>5.345999998098705E-3</v>
      </c>
    </row>
    <row r="247" spans="1:18" x14ac:dyDescent="0.2">
      <c r="A247" s="31" t="s">
        <v>132</v>
      </c>
      <c r="B247" s="31"/>
      <c r="C247" s="30">
        <v>50281.535000000003</v>
      </c>
      <c r="D247" s="30">
        <v>7.0000000000000001E-3</v>
      </c>
      <c r="E247" s="1">
        <f t="shared" si="34"/>
        <v>22971.000900044586</v>
      </c>
      <c r="F247" s="1">
        <f t="shared" si="35"/>
        <v>22971</v>
      </c>
      <c r="G247" s="1">
        <f t="shared" si="40"/>
        <v>6.4199999906122684E-4</v>
      </c>
      <c r="I247" s="1">
        <f t="shared" si="41"/>
        <v>6.4199999906122684E-4</v>
      </c>
      <c r="O247" s="1">
        <f t="shared" ca="1" si="36"/>
        <v>5.2380594249739378E-3</v>
      </c>
      <c r="P247" s="1">
        <f t="shared" ca="1" si="37"/>
        <v>4.067779500458131E-2</v>
      </c>
      <c r="Q247" s="81">
        <f t="shared" si="38"/>
        <v>35263.035000000003</v>
      </c>
      <c r="R247" s="1">
        <f t="shared" si="39"/>
        <v>6.4199999906122684E-4</v>
      </c>
    </row>
    <row r="248" spans="1:18" x14ac:dyDescent="0.2">
      <c r="A248" s="31" t="s">
        <v>133</v>
      </c>
      <c r="B248" s="31"/>
      <c r="C248" s="30">
        <v>50299.383999999998</v>
      </c>
      <c r="D248" s="30">
        <v>5.0000000000000001E-3</v>
      </c>
      <c r="E248" s="1">
        <f t="shared" si="34"/>
        <v>22996.02410212842</v>
      </c>
      <c r="F248" s="1">
        <f t="shared" si="35"/>
        <v>22996</v>
      </c>
      <c r="G248" s="1">
        <f t="shared" si="40"/>
        <v>1.7191999992064666E-2</v>
      </c>
      <c r="I248" s="1">
        <f t="shared" si="41"/>
        <v>1.7191999992064666E-2</v>
      </c>
      <c r="O248" s="1">
        <f t="shared" ca="1" si="36"/>
        <v>5.2235354293844009E-3</v>
      </c>
      <c r="P248" s="1">
        <f t="shared" ca="1" si="37"/>
        <v>4.0574794265876998E-2</v>
      </c>
      <c r="Q248" s="81">
        <f t="shared" si="38"/>
        <v>35280.883999999998</v>
      </c>
      <c r="R248" s="1">
        <f t="shared" si="39"/>
        <v>1.7191999992064666E-2</v>
      </c>
    </row>
    <row r="249" spans="1:18" x14ac:dyDescent="0.2">
      <c r="A249" s="31" t="s">
        <v>133</v>
      </c>
      <c r="B249" s="31"/>
      <c r="C249" s="30">
        <v>50344.324000000001</v>
      </c>
      <c r="D249" s="30">
        <v>4.0000000000000001E-3</v>
      </c>
      <c r="E249" s="1">
        <f t="shared" si="34"/>
        <v>23059.027222843746</v>
      </c>
      <c r="F249" s="1">
        <f t="shared" si="35"/>
        <v>23059</v>
      </c>
      <c r="G249" s="1">
        <f t="shared" si="40"/>
        <v>1.9418000003497582E-2</v>
      </c>
      <c r="I249" s="1">
        <f t="shared" si="41"/>
        <v>1.9418000003497582E-2</v>
      </c>
      <c r="O249" s="1">
        <f t="shared" ca="1" si="36"/>
        <v>5.1869349604987732E-3</v>
      </c>
      <c r="P249" s="1">
        <f t="shared" ca="1" si="37"/>
        <v>4.0315232404342094E-2</v>
      </c>
      <c r="Q249" s="81">
        <f t="shared" si="38"/>
        <v>35325.824000000001</v>
      </c>
      <c r="R249" s="1">
        <f t="shared" si="39"/>
        <v>1.9418000003497582E-2</v>
      </c>
    </row>
    <row r="250" spans="1:18" x14ac:dyDescent="0.2">
      <c r="A250" s="31" t="s">
        <v>134</v>
      </c>
      <c r="B250" s="31"/>
      <c r="C250" s="30">
        <v>50587.544000000002</v>
      </c>
      <c r="D250" s="30">
        <v>3.0000000000000001E-3</v>
      </c>
      <c r="E250" s="1">
        <f t="shared" si="34"/>
        <v>23400.006729305285</v>
      </c>
      <c r="F250" s="1">
        <f t="shared" si="35"/>
        <v>23400</v>
      </c>
      <c r="G250" s="1">
        <f t="shared" si="40"/>
        <v>4.8000000024330802E-3</v>
      </c>
      <c r="I250" s="1">
        <f t="shared" si="41"/>
        <v>4.8000000024330802E-3</v>
      </c>
      <c r="O250" s="1">
        <f t="shared" ca="1" si="36"/>
        <v>4.9888276606575108E-3</v>
      </c>
      <c r="P250" s="1">
        <f t="shared" ca="1" si="37"/>
        <v>3.891030232841515E-2</v>
      </c>
      <c r="Q250" s="81">
        <f t="shared" si="38"/>
        <v>35569.044000000002</v>
      </c>
      <c r="R250" s="1">
        <f t="shared" si="39"/>
        <v>4.8000000024330802E-3</v>
      </c>
    </row>
    <row r="251" spans="1:18" x14ac:dyDescent="0.2">
      <c r="A251" s="25" t="s">
        <v>129</v>
      </c>
      <c r="B251" s="26" t="s">
        <v>47</v>
      </c>
      <c r="C251" s="27">
        <v>50667.453200000004</v>
      </c>
      <c r="D251" s="28"/>
      <c r="E251" s="1">
        <f t="shared" si="34"/>
        <v>23512.034521336107</v>
      </c>
      <c r="F251" s="1">
        <f t="shared" si="35"/>
        <v>23512</v>
      </c>
      <c r="G251" s="1">
        <f t="shared" si="40"/>
        <v>2.4623999997857027E-2</v>
      </c>
      <c r="J251" s="1">
        <f>G251</f>
        <v>2.4623999997857027E-2</v>
      </c>
      <c r="O251" s="1">
        <f t="shared" ca="1" si="36"/>
        <v>4.923760160416393E-3</v>
      </c>
      <c r="P251" s="1">
        <f t="shared" ca="1" si="37"/>
        <v>3.8448859019019788E-2</v>
      </c>
      <c r="Q251" s="81">
        <f t="shared" si="38"/>
        <v>35648.953200000004</v>
      </c>
      <c r="R251" s="1">
        <f t="shared" si="39"/>
        <v>2.4623999997857027E-2</v>
      </c>
    </row>
    <row r="252" spans="1:18" x14ac:dyDescent="0.2">
      <c r="A252" s="34" t="s">
        <v>135</v>
      </c>
      <c r="B252" s="35" t="s">
        <v>47</v>
      </c>
      <c r="C252" s="34">
        <v>50702.383999999998</v>
      </c>
      <c r="D252" s="34">
        <v>2.9999999999999997E-4</v>
      </c>
      <c r="E252" s="1">
        <f t="shared" si="34"/>
        <v>23561.005358209328</v>
      </c>
      <c r="F252" s="1">
        <f t="shared" si="35"/>
        <v>23561</v>
      </c>
      <c r="G252" s="1">
        <f t="shared" si="40"/>
        <v>3.821999991487246E-3</v>
      </c>
      <c r="J252" s="1">
        <f>G252</f>
        <v>3.821999991487246E-3</v>
      </c>
      <c r="O252" s="1">
        <f t="shared" ca="1" si="36"/>
        <v>4.8952931290609045E-3</v>
      </c>
      <c r="P252" s="1">
        <f t="shared" ca="1" si="37"/>
        <v>3.8246977571159316E-2</v>
      </c>
      <c r="Q252" s="81">
        <f t="shared" si="38"/>
        <v>35683.883999999998</v>
      </c>
      <c r="R252" s="1">
        <f t="shared" si="39"/>
        <v>3.821999991487246E-3</v>
      </c>
    </row>
    <row r="253" spans="1:18" x14ac:dyDescent="0.2">
      <c r="A253" s="31" t="s">
        <v>136</v>
      </c>
      <c r="B253" s="31"/>
      <c r="C253" s="30">
        <v>50702.392999999996</v>
      </c>
      <c r="D253" s="30"/>
      <c r="E253" s="1">
        <f t="shared" si="34"/>
        <v>23561.01797565673</v>
      </c>
      <c r="F253" s="1">
        <f t="shared" si="35"/>
        <v>23561</v>
      </c>
      <c r="G253" s="1">
        <f t="shared" si="40"/>
        <v>1.2821999989682809E-2</v>
      </c>
      <c r="H253" s="1">
        <f>G253</f>
        <v>1.2821999989682809E-2</v>
      </c>
      <c r="O253" s="1">
        <f t="shared" ca="1" si="36"/>
        <v>4.8952931290609045E-3</v>
      </c>
      <c r="P253" s="1">
        <f t="shared" ca="1" si="37"/>
        <v>3.8246977571159316E-2</v>
      </c>
      <c r="Q253" s="81">
        <f t="shared" si="38"/>
        <v>35683.892999999996</v>
      </c>
      <c r="R253" s="1">
        <f t="shared" si="39"/>
        <v>1.2821999989682809E-2</v>
      </c>
    </row>
    <row r="254" spans="1:18" x14ac:dyDescent="0.2">
      <c r="A254" s="31" t="s">
        <v>137</v>
      </c>
      <c r="B254" s="31"/>
      <c r="C254" s="30">
        <v>50727.351999999999</v>
      </c>
      <c r="D254" s="30">
        <v>3.0000000000000001E-3</v>
      </c>
      <c r="E254" s="1">
        <f t="shared" si="34"/>
        <v>23596.008961191532</v>
      </c>
      <c r="F254" s="1">
        <f t="shared" si="35"/>
        <v>23596</v>
      </c>
      <c r="G254" s="1">
        <f t="shared" si="40"/>
        <v>6.3919999956851825E-3</v>
      </c>
      <c r="I254" s="1">
        <f>G254</f>
        <v>6.3919999956851825E-3</v>
      </c>
      <c r="O254" s="1">
        <f t="shared" ca="1" si="36"/>
        <v>4.8749595352355554E-3</v>
      </c>
      <c r="P254" s="1">
        <f t="shared" ca="1" si="37"/>
        <v>3.8102776536973262E-2</v>
      </c>
      <c r="Q254" s="81">
        <f t="shared" si="38"/>
        <v>35708.851999999999</v>
      </c>
      <c r="R254" s="1">
        <f t="shared" si="39"/>
        <v>6.3919999956851825E-3</v>
      </c>
    </row>
    <row r="255" spans="1:18" x14ac:dyDescent="0.2">
      <c r="A255" s="31" t="s">
        <v>137</v>
      </c>
      <c r="B255" s="31"/>
      <c r="C255" s="30">
        <v>50807.24</v>
      </c>
      <c r="D255" s="30">
        <v>5.0000000000000001E-3</v>
      </c>
      <c r="E255" s="1">
        <f t="shared" si="34"/>
        <v>23708.007032124016</v>
      </c>
      <c r="F255" s="1">
        <f t="shared" si="35"/>
        <v>23708</v>
      </c>
      <c r="G255" s="1">
        <f t="shared" si="40"/>
        <v>5.0159999955212697E-3</v>
      </c>
      <c r="I255" s="1">
        <f>G255</f>
        <v>5.0159999955212697E-3</v>
      </c>
      <c r="O255" s="1">
        <f t="shared" ca="1" si="36"/>
        <v>4.8098920349944375E-3</v>
      </c>
      <c r="P255" s="1">
        <f t="shared" ca="1" si="37"/>
        <v>3.76413332275779E-2</v>
      </c>
      <c r="Q255" s="81">
        <f t="shared" si="38"/>
        <v>35788.74</v>
      </c>
      <c r="R255" s="1">
        <f t="shared" si="39"/>
        <v>5.0159999955212697E-3</v>
      </c>
    </row>
    <row r="256" spans="1:18" x14ac:dyDescent="0.2">
      <c r="A256" s="25" t="s">
        <v>138</v>
      </c>
      <c r="B256" s="26" t="s">
        <v>47</v>
      </c>
      <c r="C256" s="27">
        <v>51477.021000000001</v>
      </c>
      <c r="D256" s="28"/>
      <c r="E256" s="1">
        <f t="shared" si="34"/>
        <v>24646.998870037485</v>
      </c>
      <c r="F256" s="1">
        <f t="shared" si="35"/>
        <v>24647</v>
      </c>
      <c r="G256" s="1">
        <f t="shared" si="40"/>
        <v>-8.0600000364938751E-4</v>
      </c>
      <c r="I256" s="1">
        <f>G256</f>
        <v>-8.0600000364938751E-4</v>
      </c>
      <c r="O256" s="1">
        <f t="shared" ca="1" si="36"/>
        <v>4.2643707606514914E-3</v>
      </c>
      <c r="P256" s="1">
        <f t="shared" ca="1" si="37"/>
        <v>3.3772625481843552E-2</v>
      </c>
      <c r="Q256" s="81">
        <f t="shared" si="38"/>
        <v>36458.521000000001</v>
      </c>
      <c r="R256" s="1">
        <f t="shared" si="39"/>
        <v>-8.0600000364938751E-4</v>
      </c>
    </row>
    <row r="257" spans="1:18" x14ac:dyDescent="0.2">
      <c r="A257" s="31" t="s">
        <v>139</v>
      </c>
      <c r="B257" s="31"/>
      <c r="C257" s="30">
        <v>51486.294500000004</v>
      </c>
      <c r="D257" s="30">
        <v>4.0000000000000002E-4</v>
      </c>
      <c r="E257" s="1">
        <f t="shared" si="34"/>
        <v>24659.999747651054</v>
      </c>
      <c r="F257" s="1">
        <f t="shared" si="35"/>
        <v>24660</v>
      </c>
      <c r="G257" s="1">
        <f t="shared" si="40"/>
        <v>-1.8000000272877514E-4</v>
      </c>
      <c r="J257" s="1">
        <f>G257</f>
        <v>-1.8000000272877514E-4</v>
      </c>
      <c r="O257" s="1">
        <f t="shared" ca="1" si="36"/>
        <v>4.2568182829449339E-3</v>
      </c>
      <c r="P257" s="1">
        <f t="shared" ca="1" si="37"/>
        <v>3.3719065097717299E-2</v>
      </c>
      <c r="Q257" s="81">
        <f t="shared" si="38"/>
        <v>36467.794500000004</v>
      </c>
      <c r="R257" s="1">
        <f t="shared" si="39"/>
        <v>-1.8000000272877514E-4</v>
      </c>
    </row>
    <row r="258" spans="1:18" x14ac:dyDescent="0.2">
      <c r="A258" s="1" t="s">
        <v>140</v>
      </c>
      <c r="B258" s="36" t="s">
        <v>47</v>
      </c>
      <c r="C258" s="28">
        <v>52105.435799999999</v>
      </c>
      <c r="D258" s="28" t="s">
        <v>36</v>
      </c>
      <c r="E258" s="1">
        <f t="shared" si="34"/>
        <v>25527.997835406797</v>
      </c>
      <c r="F258" s="1">
        <f t="shared" si="35"/>
        <v>25528</v>
      </c>
      <c r="G258" s="1">
        <f t="shared" si="40"/>
        <v>-1.5440000061062165E-3</v>
      </c>
      <c r="I258" s="1">
        <f>G258</f>
        <v>-1.5440000061062165E-3</v>
      </c>
      <c r="O258" s="1">
        <f t="shared" ca="1" si="36"/>
        <v>3.7525451560762695E-3</v>
      </c>
      <c r="P258" s="1">
        <f t="shared" ca="1" si="37"/>
        <v>3.0142879449903237E-2</v>
      </c>
      <c r="Q258" s="81">
        <f t="shared" si="38"/>
        <v>37086.935799999999</v>
      </c>
      <c r="R258" s="1">
        <f t="shared" si="39"/>
        <v>-1.5440000061062165E-3</v>
      </c>
    </row>
    <row r="259" spans="1:18" x14ac:dyDescent="0.2">
      <c r="A259" s="1" t="s">
        <v>140</v>
      </c>
      <c r="B259" s="36" t="s">
        <v>47</v>
      </c>
      <c r="C259" s="28">
        <v>52105.442000000003</v>
      </c>
      <c r="D259" s="28" t="s">
        <v>36</v>
      </c>
      <c r="E259" s="1">
        <f t="shared" si="34"/>
        <v>25528.006527426125</v>
      </c>
      <c r="F259" s="1">
        <f t="shared" si="35"/>
        <v>25528</v>
      </c>
      <c r="G259" s="1">
        <f t="shared" si="40"/>
        <v>4.6559999973396771E-3</v>
      </c>
      <c r="I259" s="1">
        <f>G259</f>
        <v>4.6559999973396771E-3</v>
      </c>
      <c r="O259" s="1">
        <f t="shared" ca="1" si="36"/>
        <v>3.7525451560762695E-3</v>
      </c>
      <c r="P259" s="1">
        <f t="shared" ca="1" si="37"/>
        <v>3.0142879449903237E-2</v>
      </c>
      <c r="Q259" s="81">
        <f t="shared" si="38"/>
        <v>37086.942000000003</v>
      </c>
      <c r="R259" s="1">
        <f t="shared" si="39"/>
        <v>4.6559999973396771E-3</v>
      </c>
    </row>
    <row r="260" spans="1:18" x14ac:dyDescent="0.2">
      <c r="A260" s="1" t="s">
        <v>140</v>
      </c>
      <c r="B260" s="36" t="s">
        <v>47</v>
      </c>
      <c r="C260" s="28">
        <v>52105.442000000003</v>
      </c>
      <c r="D260" s="28" t="s">
        <v>36</v>
      </c>
      <c r="E260" s="1">
        <f t="shared" si="34"/>
        <v>25528.006527426125</v>
      </c>
      <c r="F260" s="1">
        <f t="shared" si="35"/>
        <v>25528</v>
      </c>
      <c r="G260" s="1">
        <f t="shared" si="40"/>
        <v>4.6559999973396771E-3</v>
      </c>
      <c r="I260" s="1">
        <f>G260</f>
        <v>4.6559999973396771E-3</v>
      </c>
      <c r="O260" s="1">
        <f t="shared" ca="1" si="36"/>
        <v>3.7525451560762695E-3</v>
      </c>
      <c r="P260" s="1">
        <f t="shared" ca="1" si="37"/>
        <v>3.0142879449903237E-2</v>
      </c>
      <c r="Q260" s="81">
        <f t="shared" si="38"/>
        <v>37086.942000000003</v>
      </c>
      <c r="R260" s="1">
        <f t="shared" si="39"/>
        <v>4.6559999973396771E-3</v>
      </c>
    </row>
    <row r="261" spans="1:18" x14ac:dyDescent="0.2">
      <c r="A261" s="1" t="s">
        <v>140</v>
      </c>
      <c r="B261" s="36" t="s">
        <v>47</v>
      </c>
      <c r="C261" s="28">
        <v>52105.443399999996</v>
      </c>
      <c r="D261" s="28" t="s">
        <v>36</v>
      </c>
      <c r="E261" s="1">
        <f t="shared" si="34"/>
        <v>25528.008490140161</v>
      </c>
      <c r="F261" s="1">
        <f t="shared" si="35"/>
        <v>25528</v>
      </c>
      <c r="G261" s="1">
        <f t="shared" si="40"/>
        <v>6.0559999910765328E-3</v>
      </c>
      <c r="I261" s="1">
        <f>G261</f>
        <v>6.0559999910765328E-3</v>
      </c>
      <c r="O261" s="1">
        <f t="shared" ca="1" si="36"/>
        <v>3.7525451560762695E-3</v>
      </c>
      <c r="P261" s="1">
        <f t="shared" ca="1" si="37"/>
        <v>3.0142879449903237E-2</v>
      </c>
      <c r="Q261" s="81">
        <f t="shared" si="38"/>
        <v>37086.943399999996</v>
      </c>
      <c r="R261" s="1">
        <f t="shared" si="39"/>
        <v>6.0559999910765328E-3</v>
      </c>
    </row>
    <row r="262" spans="1:18" x14ac:dyDescent="0.2">
      <c r="A262" s="1" t="s">
        <v>140</v>
      </c>
      <c r="B262" s="36" t="s">
        <v>47</v>
      </c>
      <c r="C262" s="28">
        <v>52105.444799999997</v>
      </c>
      <c r="D262" s="28" t="s">
        <v>141</v>
      </c>
      <c r="E262" s="1">
        <f t="shared" si="34"/>
        <v>25528.0104528542</v>
      </c>
      <c r="F262" s="1">
        <f t="shared" si="35"/>
        <v>25528</v>
      </c>
      <c r="G262" s="1">
        <f t="shared" si="40"/>
        <v>7.4559999920893461E-3</v>
      </c>
      <c r="K262" s="1">
        <f>G262</f>
        <v>7.4559999920893461E-3</v>
      </c>
      <c r="O262" s="1">
        <f t="shared" ca="1" si="36"/>
        <v>3.7525451560762695E-3</v>
      </c>
      <c r="P262" s="1">
        <f t="shared" ca="1" si="37"/>
        <v>3.0142879449903237E-2</v>
      </c>
      <c r="Q262" s="81">
        <f t="shared" si="38"/>
        <v>37086.944799999997</v>
      </c>
      <c r="R262" s="1">
        <f t="shared" si="39"/>
        <v>7.4559999920893461E-3</v>
      </c>
    </row>
    <row r="263" spans="1:18" x14ac:dyDescent="0.2">
      <c r="A263" s="1" t="s">
        <v>140</v>
      </c>
      <c r="B263" s="36" t="s">
        <v>47</v>
      </c>
      <c r="C263" s="28">
        <v>52105.446199999998</v>
      </c>
      <c r="D263" s="28" t="s">
        <v>36</v>
      </c>
      <c r="E263" s="1">
        <f t="shared" si="34"/>
        <v>25528.012415568242</v>
      </c>
      <c r="F263" s="1">
        <f t="shared" si="35"/>
        <v>25528</v>
      </c>
      <c r="G263" s="1">
        <f t="shared" si="40"/>
        <v>8.8559999931021594E-3</v>
      </c>
      <c r="I263" s="1">
        <f>G263</f>
        <v>8.8559999931021594E-3</v>
      </c>
      <c r="O263" s="1">
        <f t="shared" ca="1" si="36"/>
        <v>3.7525451560762695E-3</v>
      </c>
      <c r="P263" s="1">
        <f t="shared" ca="1" si="37"/>
        <v>3.0142879449903237E-2</v>
      </c>
      <c r="Q263" s="81">
        <f t="shared" si="38"/>
        <v>37086.946199999998</v>
      </c>
      <c r="R263" s="1">
        <f t="shared" si="39"/>
        <v>8.8559999931021594E-3</v>
      </c>
    </row>
    <row r="264" spans="1:18" x14ac:dyDescent="0.2">
      <c r="A264" s="1" t="s">
        <v>140</v>
      </c>
      <c r="B264" s="36" t="s">
        <v>47</v>
      </c>
      <c r="C264" s="28">
        <v>52105.4476</v>
      </c>
      <c r="D264" s="28" t="s">
        <v>36</v>
      </c>
      <c r="E264" s="1">
        <f t="shared" si="34"/>
        <v>25528.014378282285</v>
      </c>
      <c r="F264" s="1">
        <f t="shared" si="35"/>
        <v>25528</v>
      </c>
      <c r="G264" s="1">
        <f t="shared" si="40"/>
        <v>1.0255999994114973E-2</v>
      </c>
      <c r="I264" s="1">
        <f>G264</f>
        <v>1.0255999994114973E-2</v>
      </c>
      <c r="O264" s="1">
        <f t="shared" ca="1" si="36"/>
        <v>3.7525451560762695E-3</v>
      </c>
      <c r="P264" s="1">
        <f t="shared" ca="1" si="37"/>
        <v>3.0142879449903237E-2</v>
      </c>
      <c r="Q264" s="81">
        <f t="shared" si="38"/>
        <v>37086.9476</v>
      </c>
      <c r="R264" s="1">
        <f t="shared" si="39"/>
        <v>1.0255999994114973E-2</v>
      </c>
    </row>
    <row r="265" spans="1:18" x14ac:dyDescent="0.2">
      <c r="A265" s="1" t="s">
        <v>140</v>
      </c>
      <c r="B265" s="36" t="s">
        <v>47</v>
      </c>
      <c r="C265" s="28">
        <v>52105.448299999996</v>
      </c>
      <c r="D265" s="28" t="s">
        <v>36</v>
      </c>
      <c r="E265" s="1">
        <f t="shared" si="34"/>
        <v>25528.015359639303</v>
      </c>
      <c r="F265" s="1">
        <f t="shared" si="35"/>
        <v>25528</v>
      </c>
      <c r="G265" s="1">
        <f t="shared" si="40"/>
        <v>1.09559999909834E-2</v>
      </c>
      <c r="I265" s="1">
        <f>G265</f>
        <v>1.09559999909834E-2</v>
      </c>
      <c r="O265" s="1">
        <f t="shared" ca="1" si="36"/>
        <v>3.7525451560762695E-3</v>
      </c>
      <c r="P265" s="1">
        <f t="shared" ca="1" si="37"/>
        <v>3.0142879449903237E-2</v>
      </c>
      <c r="Q265" s="81">
        <f t="shared" si="38"/>
        <v>37086.948299999996</v>
      </c>
      <c r="R265" s="1">
        <f t="shared" si="39"/>
        <v>1.09559999909834E-2</v>
      </c>
    </row>
    <row r="266" spans="1:18" x14ac:dyDescent="0.2">
      <c r="A266" s="1" t="s">
        <v>140</v>
      </c>
      <c r="B266" s="36" t="s">
        <v>47</v>
      </c>
      <c r="C266" s="28">
        <v>52105.448299999996</v>
      </c>
      <c r="D266" s="28" t="s">
        <v>36</v>
      </c>
      <c r="E266" s="1">
        <f t="shared" si="34"/>
        <v>25528.015359639303</v>
      </c>
      <c r="F266" s="1">
        <f t="shared" si="35"/>
        <v>25528</v>
      </c>
      <c r="G266" s="1">
        <f t="shared" si="40"/>
        <v>1.09559999909834E-2</v>
      </c>
      <c r="I266" s="1">
        <f>G266</f>
        <v>1.09559999909834E-2</v>
      </c>
      <c r="O266" s="1">
        <f t="shared" ca="1" si="36"/>
        <v>3.7525451560762695E-3</v>
      </c>
      <c r="P266" s="1">
        <f t="shared" ca="1" si="37"/>
        <v>3.0142879449903237E-2</v>
      </c>
      <c r="Q266" s="81">
        <f t="shared" si="38"/>
        <v>37086.948299999996</v>
      </c>
      <c r="R266" s="1">
        <f t="shared" si="39"/>
        <v>1.09559999909834E-2</v>
      </c>
    </row>
    <row r="267" spans="1:18" x14ac:dyDescent="0.2">
      <c r="A267" s="1" t="s">
        <v>140</v>
      </c>
      <c r="B267" s="36" t="s">
        <v>47</v>
      </c>
      <c r="C267" s="28">
        <v>52105.453099999999</v>
      </c>
      <c r="D267" s="28" t="s">
        <v>36</v>
      </c>
      <c r="E267" s="1">
        <f t="shared" si="34"/>
        <v>25528.022088944588</v>
      </c>
      <c r="F267" s="1">
        <f t="shared" si="35"/>
        <v>25528</v>
      </c>
      <c r="G267" s="1">
        <f t="shared" si="40"/>
        <v>1.5755999993416481E-2</v>
      </c>
      <c r="I267" s="1">
        <f>G267</f>
        <v>1.5755999993416481E-2</v>
      </c>
      <c r="O267" s="1">
        <f t="shared" ca="1" si="36"/>
        <v>3.7525451560762695E-3</v>
      </c>
      <c r="P267" s="1">
        <f t="shared" ca="1" si="37"/>
        <v>3.0142879449903237E-2</v>
      </c>
      <c r="Q267" s="81">
        <f t="shared" si="38"/>
        <v>37086.953099999999</v>
      </c>
      <c r="R267" s="1">
        <f t="shared" si="39"/>
        <v>1.5755999993416481E-2</v>
      </c>
    </row>
    <row r="268" spans="1:18" x14ac:dyDescent="0.2">
      <c r="A268" s="31" t="s">
        <v>142</v>
      </c>
      <c r="B268" s="31" t="s">
        <v>47</v>
      </c>
      <c r="C268" s="34">
        <v>52145.3848</v>
      </c>
      <c r="D268" s="34">
        <v>8.9999999999999998E-4</v>
      </c>
      <c r="E268" s="1">
        <f t="shared" si="34"/>
        <v>25584.003880566044</v>
      </c>
      <c r="F268" s="1">
        <f t="shared" si="35"/>
        <v>25584</v>
      </c>
      <c r="G268" s="1">
        <f t="shared" si="40"/>
        <v>2.76799999846844E-3</v>
      </c>
      <c r="K268" s="1">
        <f>G268</f>
        <v>2.76799999846844E-3</v>
      </c>
      <c r="O268" s="1">
        <f t="shared" ca="1" si="36"/>
        <v>3.7200114059557105E-3</v>
      </c>
      <c r="P268" s="1">
        <f t="shared" ca="1" si="37"/>
        <v>2.9912157795205549E-2</v>
      </c>
      <c r="Q268" s="81">
        <f t="shared" si="38"/>
        <v>37126.8848</v>
      </c>
      <c r="R268" s="1">
        <f t="shared" si="39"/>
        <v>2.76799999846844E-3</v>
      </c>
    </row>
    <row r="269" spans="1:18" x14ac:dyDescent="0.2">
      <c r="A269" s="25" t="s">
        <v>143</v>
      </c>
      <c r="B269" s="26" t="s">
        <v>47</v>
      </c>
      <c r="C269" s="27">
        <v>52190.321000000004</v>
      </c>
      <c r="D269" s="28"/>
      <c r="E269" s="1">
        <f t="shared" si="34"/>
        <v>25647.001673914692</v>
      </c>
      <c r="F269" s="1">
        <f t="shared" si="35"/>
        <v>25647</v>
      </c>
      <c r="G269" s="1">
        <f t="shared" si="40"/>
        <v>1.1940000040340237E-3</v>
      </c>
      <c r="I269" s="1">
        <f>G269</f>
        <v>1.1940000040340237E-3</v>
      </c>
      <c r="O269" s="1">
        <f t="shared" ca="1" si="36"/>
        <v>3.6834109370700811E-3</v>
      </c>
      <c r="P269" s="1">
        <f t="shared" ca="1" si="37"/>
        <v>2.9652595933670658E-2</v>
      </c>
      <c r="Q269" s="81">
        <f t="shared" si="38"/>
        <v>37171.821000000004</v>
      </c>
      <c r="R269" s="1">
        <f t="shared" si="39"/>
        <v>1.1940000040340237E-3</v>
      </c>
    </row>
    <row r="270" spans="1:18" x14ac:dyDescent="0.2">
      <c r="A270" s="37" t="s">
        <v>144</v>
      </c>
      <c r="B270" s="38" t="s">
        <v>47</v>
      </c>
      <c r="C270" s="39">
        <v>52437.835400000004</v>
      </c>
      <c r="D270" s="39">
        <v>1E-4</v>
      </c>
      <c r="E270" s="1">
        <f t="shared" si="34"/>
        <v>25994.001665503059</v>
      </c>
      <c r="F270" s="1">
        <f t="shared" si="35"/>
        <v>25994</v>
      </c>
      <c r="G270" s="1">
        <f t="shared" si="40"/>
        <v>1.1880000020028092E-3</v>
      </c>
      <c r="K270" s="1">
        <f>G270</f>
        <v>1.1880000020028092E-3</v>
      </c>
      <c r="O270" s="1">
        <f t="shared" ca="1" si="36"/>
        <v>3.4818178782873316E-3</v>
      </c>
      <c r="P270" s="1">
        <f t="shared" ca="1" si="37"/>
        <v>2.8222945680454664E-2</v>
      </c>
      <c r="Q270" s="81">
        <f t="shared" si="38"/>
        <v>37419.335400000004</v>
      </c>
      <c r="R270" s="1">
        <f t="shared" si="39"/>
        <v>1.1880000020028092E-3</v>
      </c>
    </row>
    <row r="271" spans="1:18" x14ac:dyDescent="0.2">
      <c r="A271" s="25" t="s">
        <v>145</v>
      </c>
      <c r="B271" s="26" t="s">
        <v>47</v>
      </c>
      <c r="C271" s="27">
        <v>52517.012999999999</v>
      </c>
      <c r="D271" s="28"/>
      <c r="E271" s="1">
        <f t="shared" si="34"/>
        <v>26105.003799253605</v>
      </c>
      <c r="F271" s="1">
        <f t="shared" si="35"/>
        <v>26105</v>
      </c>
      <c r="G271" s="1">
        <f t="shared" si="40"/>
        <v>2.7099999933852814E-3</v>
      </c>
      <c r="I271" s="1">
        <f>G271</f>
        <v>2.7099999933852814E-3</v>
      </c>
      <c r="O271" s="1">
        <f t="shared" ca="1" si="36"/>
        <v>3.4173313378697955E-3</v>
      </c>
      <c r="P271" s="1">
        <f t="shared" ca="1" si="37"/>
        <v>2.7765622400607468E-2</v>
      </c>
      <c r="Q271" s="81">
        <f t="shared" si="38"/>
        <v>37498.512999999999</v>
      </c>
      <c r="R271" s="1">
        <f t="shared" si="39"/>
        <v>2.7099999933852814E-3</v>
      </c>
    </row>
    <row r="272" spans="1:18" x14ac:dyDescent="0.2">
      <c r="A272" s="31" t="s">
        <v>146</v>
      </c>
      <c r="B272" s="31" t="s">
        <v>47</v>
      </c>
      <c r="C272" s="30">
        <v>52551.247799999997</v>
      </c>
      <c r="D272" s="30">
        <v>5.0000000000000001E-4</v>
      </c>
      <c r="E272" s="1">
        <f t="shared" si="34"/>
        <v>26152.998886860747</v>
      </c>
      <c r="F272" s="1">
        <f t="shared" si="35"/>
        <v>26153</v>
      </c>
      <c r="G272" s="1">
        <f t="shared" si="40"/>
        <v>-7.9400000686291605E-4</v>
      </c>
      <c r="K272" s="1">
        <f>G272</f>
        <v>-7.9400000686291605E-4</v>
      </c>
      <c r="O272" s="1">
        <f t="shared" ca="1" si="36"/>
        <v>3.3894452663378871E-3</v>
      </c>
      <c r="P272" s="1">
        <f t="shared" ca="1" si="37"/>
        <v>2.7567860982295175E-2</v>
      </c>
      <c r="Q272" s="81">
        <f t="shared" si="38"/>
        <v>37532.747799999997</v>
      </c>
      <c r="R272" s="1">
        <f t="shared" si="39"/>
        <v>-7.9400000686291605E-4</v>
      </c>
    </row>
    <row r="273" spans="1:21" x14ac:dyDescent="0.2">
      <c r="A273" s="31" t="s">
        <v>147</v>
      </c>
      <c r="B273" s="31" t="s">
        <v>47</v>
      </c>
      <c r="C273" s="30">
        <v>52906.471899999997</v>
      </c>
      <c r="D273" s="30">
        <v>2.9999999999999997E-4</v>
      </c>
      <c r="E273" s="1">
        <f t="shared" si="34"/>
        <v>26651.001264548613</v>
      </c>
      <c r="F273" s="1">
        <f t="shared" si="35"/>
        <v>26651</v>
      </c>
      <c r="G273" s="1">
        <f t="shared" si="40"/>
        <v>9.0199999249307439E-4</v>
      </c>
      <c r="K273" s="1">
        <f>G273</f>
        <v>9.0199999249307439E-4</v>
      </c>
      <c r="O273" s="1">
        <f t="shared" ca="1" si="36"/>
        <v>3.1001272741943437E-3</v>
      </c>
      <c r="P273" s="1">
        <f t="shared" ca="1" si="37"/>
        <v>2.5516086267305074E-2</v>
      </c>
      <c r="Q273" s="81">
        <f t="shared" si="38"/>
        <v>37887.971899999997</v>
      </c>
      <c r="R273" s="1">
        <f t="shared" si="39"/>
        <v>9.0199999249307439E-4</v>
      </c>
    </row>
    <row r="274" spans="1:21" x14ac:dyDescent="0.2">
      <c r="A274" s="1" t="s">
        <v>140</v>
      </c>
      <c r="B274" s="36" t="s">
        <v>47</v>
      </c>
      <c r="C274" s="28">
        <v>52964.24929</v>
      </c>
      <c r="D274" s="28">
        <v>1.5E-3</v>
      </c>
      <c r="E274" s="1">
        <f t="shared" si="34"/>
        <v>26732.001617837144</v>
      </c>
      <c r="F274" s="1">
        <f t="shared" si="35"/>
        <v>26732</v>
      </c>
      <c r="G274" s="1">
        <f t="shared" si="40"/>
        <v>1.1539999977685511E-3</v>
      </c>
      <c r="K274" s="1">
        <f>G274</f>
        <v>1.1539999977685511E-3</v>
      </c>
      <c r="O274" s="1">
        <f t="shared" ca="1" si="36"/>
        <v>3.0530695284842497E-3</v>
      </c>
      <c r="P274" s="1">
        <f t="shared" ca="1" si="37"/>
        <v>2.5182363873903074E-2</v>
      </c>
      <c r="Q274" s="81">
        <f t="shared" si="38"/>
        <v>37945.74929</v>
      </c>
      <c r="R274" s="1">
        <f t="shared" si="39"/>
        <v>1.1539999977685511E-3</v>
      </c>
    </row>
    <row r="275" spans="1:21" x14ac:dyDescent="0.2">
      <c r="A275" s="25" t="s">
        <v>148</v>
      </c>
      <c r="B275" s="26" t="s">
        <v>47</v>
      </c>
      <c r="C275" s="27">
        <v>53228.1685</v>
      </c>
      <c r="D275" s="28"/>
      <c r="E275" s="1">
        <f t="shared" si="34"/>
        <v>27102.000145801612</v>
      </c>
      <c r="F275" s="1">
        <f t="shared" si="35"/>
        <v>27102</v>
      </c>
      <c r="G275" s="1">
        <f t="shared" si="40"/>
        <v>1.0399999882793054E-4</v>
      </c>
      <c r="I275" s="1">
        <f>G275</f>
        <v>1.0399999882793054E-4</v>
      </c>
      <c r="O275" s="1">
        <f t="shared" ca="1" si="36"/>
        <v>2.8381143937591287E-3</v>
      </c>
      <c r="P275" s="1">
        <f t="shared" ca="1" si="37"/>
        <v>2.36579529410791E-2</v>
      </c>
      <c r="Q275" s="81">
        <f t="shared" si="38"/>
        <v>38209.6685</v>
      </c>
      <c r="R275" s="1">
        <f t="shared" si="39"/>
        <v>1.0399999882793054E-4</v>
      </c>
    </row>
    <row r="276" spans="1:21" x14ac:dyDescent="0.2">
      <c r="A276" s="1" t="s">
        <v>140</v>
      </c>
      <c r="B276" s="36" t="s">
        <v>47</v>
      </c>
      <c r="C276" s="28">
        <v>53237.438099999999</v>
      </c>
      <c r="D276" s="28" t="s">
        <v>36</v>
      </c>
      <c r="E276" s="1">
        <f t="shared" si="34"/>
        <v>27114.995555854632</v>
      </c>
      <c r="F276" s="1">
        <f t="shared" si="35"/>
        <v>27115</v>
      </c>
      <c r="G276" s="1">
        <f t="shared" ref="G276:G307" si="42">+C276-(C$7+F276*C$8)</f>
        <v>-3.1700000035925768E-3</v>
      </c>
      <c r="I276" s="1">
        <f>G276</f>
        <v>-3.1700000035925768E-3</v>
      </c>
      <c r="O276" s="1">
        <f t="shared" ca="1" si="36"/>
        <v>2.8305619160525694E-3</v>
      </c>
      <c r="P276" s="1">
        <f t="shared" ca="1" si="37"/>
        <v>2.3604392556952847E-2</v>
      </c>
      <c r="Q276" s="81">
        <f t="shared" si="38"/>
        <v>38218.938099999999</v>
      </c>
      <c r="R276" s="1">
        <f t="shared" si="39"/>
        <v>-3.1700000035925768E-3</v>
      </c>
    </row>
    <row r="277" spans="1:21" x14ac:dyDescent="0.2">
      <c r="A277" s="1" t="s">
        <v>140</v>
      </c>
      <c r="B277" s="36" t="s">
        <v>47</v>
      </c>
      <c r="C277" s="28">
        <v>53237.43879</v>
      </c>
      <c r="D277" s="28" t="s">
        <v>36</v>
      </c>
      <c r="E277" s="1">
        <f t="shared" ref="E277:E309" si="43">+(C277-C$7)/C$8</f>
        <v>27114.996523192269</v>
      </c>
      <c r="F277" s="1">
        <f t="shared" ref="F277:F340" si="44">ROUND(2*E277,0)/2</f>
        <v>27115</v>
      </c>
      <c r="G277" s="1">
        <f t="shared" si="42"/>
        <v>-2.4800000028335489E-3</v>
      </c>
      <c r="I277" s="1">
        <f>G277</f>
        <v>-2.4800000028335489E-3</v>
      </c>
      <c r="O277" s="1">
        <f t="shared" ref="O277:O309" ca="1" si="45">+C$11+C$12*$F277</f>
        <v>2.8305619160525694E-3</v>
      </c>
      <c r="P277" s="1">
        <f t="shared" ref="P277:P309" ca="1" si="46">+D$11+D$12*$F277</f>
        <v>2.3604392556952847E-2</v>
      </c>
      <c r="Q277" s="81">
        <f t="shared" ref="Q277:Q309" si="47">+C277-15018.5</f>
        <v>38218.93879</v>
      </c>
      <c r="R277" s="1">
        <f t="shared" si="39"/>
        <v>-2.4800000028335489E-3</v>
      </c>
    </row>
    <row r="278" spans="1:21" x14ac:dyDescent="0.2">
      <c r="A278" s="1" t="s">
        <v>140</v>
      </c>
      <c r="B278" s="36" t="s">
        <v>47</v>
      </c>
      <c r="C278" s="28">
        <v>53237.441570000003</v>
      </c>
      <c r="D278" s="28" t="s">
        <v>36</v>
      </c>
      <c r="E278" s="1">
        <f t="shared" si="43"/>
        <v>27115.000420581582</v>
      </c>
      <c r="F278" s="1">
        <f t="shared" si="44"/>
        <v>27115</v>
      </c>
      <c r="G278" s="1">
        <f t="shared" si="42"/>
        <v>2.9999999969732016E-4</v>
      </c>
      <c r="I278" s="1">
        <f>G278</f>
        <v>2.9999999969732016E-4</v>
      </c>
      <c r="O278" s="1">
        <f t="shared" ca="1" si="45"/>
        <v>2.8305619160525694E-3</v>
      </c>
      <c r="P278" s="1">
        <f t="shared" ca="1" si="46"/>
        <v>2.3604392556952847E-2</v>
      </c>
      <c r="Q278" s="81">
        <f t="shared" si="47"/>
        <v>38218.941570000003</v>
      </c>
      <c r="R278" s="1">
        <f t="shared" si="39"/>
        <v>2.9999999969732016E-4</v>
      </c>
    </row>
    <row r="279" spans="1:21" x14ac:dyDescent="0.2">
      <c r="A279" s="1" t="s">
        <v>140</v>
      </c>
      <c r="B279" s="36" t="s">
        <v>47</v>
      </c>
      <c r="C279" s="28">
        <v>53252.421289999998</v>
      </c>
      <c r="D279" s="28">
        <v>1.5E-3</v>
      </c>
      <c r="E279" s="1">
        <f t="shared" si="43"/>
        <v>27136.001068277208</v>
      </c>
      <c r="F279" s="1">
        <f t="shared" si="44"/>
        <v>27136</v>
      </c>
      <c r="G279" s="1">
        <f t="shared" si="42"/>
        <v>7.6199999602977186E-4</v>
      </c>
      <c r="K279" s="1">
        <f>G279</f>
        <v>7.6199999602977186E-4</v>
      </c>
      <c r="O279" s="1">
        <f t="shared" ca="1" si="45"/>
        <v>2.8183617597573596E-3</v>
      </c>
      <c r="P279" s="1">
        <f t="shared" ca="1" si="46"/>
        <v>2.3517871936441226E-2</v>
      </c>
      <c r="Q279" s="81">
        <f t="shared" si="47"/>
        <v>38233.921289999998</v>
      </c>
      <c r="R279" s="1">
        <f t="shared" si="39"/>
        <v>7.6199999602977186E-4</v>
      </c>
    </row>
    <row r="280" spans="1:21" x14ac:dyDescent="0.2">
      <c r="A280" s="1" t="s">
        <v>140</v>
      </c>
      <c r="B280" s="36" t="s">
        <v>47</v>
      </c>
      <c r="C280" s="28">
        <v>53623.335720000003</v>
      </c>
      <c r="D280" s="28">
        <v>1.2999999999999999E-3</v>
      </c>
      <c r="E280" s="1">
        <f t="shared" si="43"/>
        <v>27656.000325249755</v>
      </c>
      <c r="F280" s="1">
        <f t="shared" si="44"/>
        <v>27656</v>
      </c>
      <c r="G280" s="1">
        <f t="shared" si="42"/>
        <v>2.3200000578071922E-4</v>
      </c>
      <c r="K280" s="1">
        <f>G280</f>
        <v>2.3200000578071922E-4</v>
      </c>
      <c r="O280" s="1">
        <f t="shared" ca="1" si="45"/>
        <v>2.5162626514950263E-3</v>
      </c>
      <c r="P280" s="1">
        <f t="shared" ca="1" si="46"/>
        <v>2.1375456571391324E-2</v>
      </c>
      <c r="Q280" s="81">
        <f t="shared" si="47"/>
        <v>38604.835720000003</v>
      </c>
      <c r="R280" s="1">
        <f t="shared" si="39"/>
        <v>2.3200000578071922E-4</v>
      </c>
    </row>
    <row r="281" spans="1:21" x14ac:dyDescent="0.2">
      <c r="A281" s="40" t="s">
        <v>149</v>
      </c>
      <c r="B281" s="35"/>
      <c r="C281" s="30">
        <v>53653.287199999999</v>
      </c>
      <c r="D281" s="30">
        <v>3.8999999999999998E-3</v>
      </c>
      <c r="E281" s="1">
        <f t="shared" si="43"/>
        <v>27697.990461209756</v>
      </c>
      <c r="F281" s="1">
        <f t="shared" si="44"/>
        <v>27698</v>
      </c>
      <c r="G281" s="1">
        <f t="shared" si="42"/>
        <v>-6.8040000041946769E-3</v>
      </c>
      <c r="K281" s="1">
        <f>G281</f>
        <v>-6.8040000041946769E-3</v>
      </c>
      <c r="O281" s="1">
        <f t="shared" ca="1" si="45"/>
        <v>2.4918623389046067E-3</v>
      </c>
      <c r="P281" s="1">
        <f t="shared" ca="1" si="46"/>
        <v>2.1202415330368055E-2</v>
      </c>
      <c r="Q281" s="81">
        <f t="shared" si="47"/>
        <v>38634.787199999999</v>
      </c>
      <c r="R281" s="1">
        <f t="shared" ref="R281:R286" si="48">G281</f>
        <v>-6.8040000041946769E-3</v>
      </c>
    </row>
    <row r="282" spans="1:21" x14ac:dyDescent="0.2">
      <c r="A282" s="1" t="s">
        <v>140</v>
      </c>
      <c r="B282" s="36" t="s">
        <v>47</v>
      </c>
      <c r="C282" s="28">
        <v>53653.293870000001</v>
      </c>
      <c r="D282" s="28">
        <v>1.1999999999999999E-3</v>
      </c>
      <c r="E282" s="1">
        <f t="shared" si="43"/>
        <v>27697.999812140228</v>
      </c>
      <c r="F282" s="1">
        <f t="shared" si="44"/>
        <v>27698</v>
      </c>
      <c r="G282" s="1">
        <f t="shared" si="42"/>
        <v>-1.340000017080456E-4</v>
      </c>
      <c r="K282" s="1">
        <f>G282</f>
        <v>-1.340000017080456E-4</v>
      </c>
      <c r="O282" s="1">
        <f t="shared" ca="1" si="45"/>
        <v>2.4918623389046067E-3</v>
      </c>
      <c r="P282" s="1">
        <f t="shared" ca="1" si="46"/>
        <v>2.1202415330368055E-2</v>
      </c>
      <c r="Q282" s="81">
        <f t="shared" si="47"/>
        <v>38634.793870000001</v>
      </c>
      <c r="R282" s="1">
        <f t="shared" si="48"/>
        <v>-1.340000017080456E-4</v>
      </c>
    </row>
    <row r="283" spans="1:21" x14ac:dyDescent="0.2">
      <c r="A283" s="30" t="s">
        <v>150</v>
      </c>
      <c r="B283" s="35" t="s">
        <v>47</v>
      </c>
      <c r="C283" s="30">
        <v>54026.349199999997</v>
      </c>
      <c r="D283" s="30">
        <v>8.0000000000000004E-4</v>
      </c>
      <c r="E283" s="1">
        <f t="shared" si="43"/>
        <v>28221.000479462997</v>
      </c>
      <c r="F283" s="1">
        <f t="shared" si="44"/>
        <v>28221</v>
      </c>
      <c r="G283" s="1">
        <f t="shared" si="42"/>
        <v>3.4199999936390668E-4</v>
      </c>
      <c r="J283" s="1">
        <f>G283</f>
        <v>3.4199999936390668E-4</v>
      </c>
      <c r="O283" s="1">
        <f t="shared" ca="1" si="45"/>
        <v>2.1880203511715282E-3</v>
      </c>
      <c r="P283" s="1">
        <f t="shared" ca="1" si="46"/>
        <v>1.9047639876673628E-2</v>
      </c>
      <c r="Q283" s="81">
        <f t="shared" si="47"/>
        <v>39007.849199999997</v>
      </c>
      <c r="R283" s="1">
        <f t="shared" si="48"/>
        <v>3.4199999936390668E-4</v>
      </c>
    </row>
    <row r="284" spans="1:21" x14ac:dyDescent="0.2">
      <c r="A284" s="25" t="s">
        <v>151</v>
      </c>
      <c r="B284" s="26" t="s">
        <v>47</v>
      </c>
      <c r="C284" s="27">
        <v>54318.088400000001</v>
      </c>
      <c r="D284" s="28"/>
      <c r="E284" s="1">
        <f t="shared" si="43"/>
        <v>28630.000925279473</v>
      </c>
      <c r="F284" s="1">
        <f t="shared" si="44"/>
        <v>28630</v>
      </c>
      <c r="G284" s="1">
        <f t="shared" si="42"/>
        <v>6.5999999787891284E-4</v>
      </c>
      <c r="K284" s="1">
        <f>G284</f>
        <v>6.5999999787891284E-4</v>
      </c>
      <c r="O284" s="1">
        <f t="shared" ca="1" si="45"/>
        <v>1.9504077833267311E-3</v>
      </c>
      <c r="P284" s="1">
        <f t="shared" ca="1" si="46"/>
        <v>1.7362547791470923E-2</v>
      </c>
      <c r="Q284" s="81">
        <f t="shared" si="47"/>
        <v>39299.588400000001</v>
      </c>
      <c r="R284" s="1">
        <f t="shared" si="48"/>
        <v>6.5999999787891284E-4</v>
      </c>
    </row>
    <row r="285" spans="1:21" x14ac:dyDescent="0.2">
      <c r="A285" s="41" t="s">
        <v>152</v>
      </c>
      <c r="B285" s="42" t="s">
        <v>47</v>
      </c>
      <c r="C285" s="41">
        <v>55102.718999999997</v>
      </c>
      <c r="D285" s="41">
        <v>4.0000000000000002E-4</v>
      </c>
      <c r="E285" s="1">
        <f t="shared" si="43"/>
        <v>29730.004850707552</v>
      </c>
      <c r="F285" s="1">
        <f t="shared" si="44"/>
        <v>29730</v>
      </c>
      <c r="G285" s="1">
        <f t="shared" si="42"/>
        <v>3.4599999926285818E-3</v>
      </c>
      <c r="K285" s="1">
        <f>G285</f>
        <v>3.4599999926285818E-3</v>
      </c>
      <c r="O285" s="1">
        <f t="shared" ca="1" si="45"/>
        <v>1.3113519773871804E-3</v>
      </c>
      <c r="P285" s="1">
        <f t="shared" ca="1" si="46"/>
        <v>1.283051528848074E-2</v>
      </c>
      <c r="Q285" s="81">
        <f t="shared" si="47"/>
        <v>40084.218999999997</v>
      </c>
      <c r="R285" s="1">
        <f t="shared" si="48"/>
        <v>3.4599999926285818E-3</v>
      </c>
    </row>
    <row r="286" spans="1:21" x14ac:dyDescent="0.2">
      <c r="A286" s="25" t="s">
        <v>153</v>
      </c>
      <c r="B286" s="26" t="s">
        <v>47</v>
      </c>
      <c r="C286" s="27">
        <v>55440.109199999999</v>
      </c>
      <c r="D286" s="28"/>
      <c r="E286" s="1">
        <f t="shared" si="43"/>
        <v>30203.00519558445</v>
      </c>
      <c r="F286" s="1">
        <f t="shared" si="44"/>
        <v>30203</v>
      </c>
      <c r="G286" s="1">
        <f t="shared" si="42"/>
        <v>3.705999995872844E-3</v>
      </c>
      <c r="K286" s="1">
        <f>G286</f>
        <v>3.705999995872844E-3</v>
      </c>
      <c r="O286" s="1">
        <f t="shared" ca="1" si="45"/>
        <v>1.0365579808331721E-3</v>
      </c>
      <c r="P286" s="1">
        <f t="shared" ca="1" si="46"/>
        <v>1.0881741312194965E-2</v>
      </c>
      <c r="Q286" s="81">
        <f t="shared" si="47"/>
        <v>40421.609199999999</v>
      </c>
      <c r="R286" s="1">
        <f t="shared" si="48"/>
        <v>3.705999995872844E-3</v>
      </c>
    </row>
    <row r="287" spans="1:21" x14ac:dyDescent="0.2">
      <c r="A287" s="25" t="s">
        <v>153</v>
      </c>
      <c r="B287" s="26" t="s">
        <v>154</v>
      </c>
      <c r="C287" s="27">
        <v>55444.051500000001</v>
      </c>
      <c r="D287" s="28"/>
      <c r="E287" s="1">
        <f t="shared" si="43"/>
        <v>30208.532058129982</v>
      </c>
      <c r="F287" s="1">
        <f t="shared" si="44"/>
        <v>30208.5</v>
      </c>
      <c r="G287" s="1">
        <f t="shared" si="42"/>
        <v>2.2866999999678228E-2</v>
      </c>
      <c r="K287" s="1">
        <f>G287</f>
        <v>2.2866999999678228E-2</v>
      </c>
      <c r="O287" s="1">
        <f t="shared" ca="1" si="45"/>
        <v>1.0333627018034759E-3</v>
      </c>
      <c r="P287" s="1">
        <f t="shared" ca="1" si="46"/>
        <v>1.0859081149680011E-2</v>
      </c>
      <c r="Q287" s="81">
        <f t="shared" si="47"/>
        <v>40425.551500000001</v>
      </c>
      <c r="U287" s="1">
        <f>G287</f>
        <v>2.2866999999678228E-2</v>
      </c>
    </row>
    <row r="288" spans="1:21" x14ac:dyDescent="0.2">
      <c r="A288" s="43" t="s">
        <v>155</v>
      </c>
      <c r="B288" s="44" t="s">
        <v>154</v>
      </c>
      <c r="C288" s="45">
        <v>55455.4545</v>
      </c>
      <c r="D288" s="45">
        <v>1E-4</v>
      </c>
      <c r="E288" s="1">
        <f t="shared" si="43"/>
        <v>30224.518363993728</v>
      </c>
      <c r="F288" s="1">
        <f t="shared" si="44"/>
        <v>30224.5</v>
      </c>
      <c r="G288" s="1">
        <f t="shared" si="42"/>
        <v>1.3098999996145722E-2</v>
      </c>
      <c r="L288" s="1">
        <f>G288</f>
        <v>1.3098999996145722E-2</v>
      </c>
      <c r="O288" s="1">
        <f t="shared" ca="1" si="45"/>
        <v>1.0240673446261714E-3</v>
      </c>
      <c r="P288" s="1">
        <f t="shared" ca="1" si="46"/>
        <v>1.0793160676909247E-2</v>
      </c>
      <c r="Q288" s="81">
        <f t="shared" si="47"/>
        <v>40436.9545</v>
      </c>
      <c r="S288" s="1">
        <f>G288</f>
        <v>1.3098999996145722E-2</v>
      </c>
    </row>
    <row r="289" spans="1:19" x14ac:dyDescent="0.2">
      <c r="A289" s="25" t="s">
        <v>156</v>
      </c>
      <c r="B289" s="26" t="s">
        <v>47</v>
      </c>
      <c r="C289" s="27">
        <v>55830.283300000003</v>
      </c>
      <c r="D289" s="28"/>
      <c r="E289" s="1">
        <f t="shared" si="43"/>
        <v>30750.005327366685</v>
      </c>
      <c r="F289" s="1">
        <f t="shared" si="44"/>
        <v>30750</v>
      </c>
      <c r="G289" s="1">
        <f t="shared" si="42"/>
        <v>3.7999999985913746E-3</v>
      </c>
      <c r="K289" s="1">
        <f>G289</f>
        <v>3.7999999985913746E-3</v>
      </c>
      <c r="O289" s="1">
        <f t="shared" ca="1" si="45"/>
        <v>7.1877295733414198E-4</v>
      </c>
      <c r="P289" s="1">
        <f t="shared" ca="1" si="46"/>
        <v>8.6280851493443778E-3</v>
      </c>
      <c r="Q289" s="81">
        <f t="shared" si="47"/>
        <v>40811.783300000003</v>
      </c>
      <c r="R289" s="1">
        <f>G289</f>
        <v>3.7999999985913746E-3</v>
      </c>
    </row>
    <row r="290" spans="1:19" x14ac:dyDescent="0.2">
      <c r="A290" s="4" t="s">
        <v>157</v>
      </c>
      <c r="B290" s="46" t="s">
        <v>47</v>
      </c>
      <c r="C290" s="28">
        <v>56124.872799999997</v>
      </c>
      <c r="D290" s="28">
        <v>1E-4</v>
      </c>
      <c r="E290" s="1">
        <f t="shared" si="43"/>
        <v>31163.001718776719</v>
      </c>
      <c r="F290" s="1">
        <f t="shared" si="44"/>
        <v>31163</v>
      </c>
      <c r="G290" s="1">
        <f t="shared" si="42"/>
        <v>1.2259999930392951E-3</v>
      </c>
      <c r="K290" s="1">
        <f>G290</f>
        <v>1.2259999930392951E-3</v>
      </c>
      <c r="O290" s="1">
        <f t="shared" ca="1" si="45"/>
        <v>4.7883655019501786E-4</v>
      </c>
      <c r="P290" s="1">
        <f t="shared" ca="1" si="46"/>
        <v>6.9265129459489816E-3</v>
      </c>
      <c r="Q290" s="81">
        <f t="shared" si="47"/>
        <v>41106.372799999997</v>
      </c>
      <c r="R290" s="1">
        <f>G290</f>
        <v>1.2259999930392951E-3</v>
      </c>
    </row>
    <row r="291" spans="1:19" x14ac:dyDescent="0.2">
      <c r="A291" s="4" t="s">
        <v>157</v>
      </c>
      <c r="B291" s="47" t="s">
        <v>154</v>
      </c>
      <c r="C291" s="28">
        <v>56128.799299999999</v>
      </c>
      <c r="D291" s="28">
        <v>5.0000000000000001E-4</v>
      </c>
      <c r="E291" s="1">
        <f t="shared" si="43"/>
        <v>31168.506430692356</v>
      </c>
      <c r="F291" s="1">
        <f t="shared" si="44"/>
        <v>31168.5</v>
      </c>
      <c r="G291" s="1">
        <f t="shared" si="42"/>
        <v>4.5869999958085828E-3</v>
      </c>
      <c r="L291" s="1">
        <f>G291</f>
        <v>4.5869999958085828E-3</v>
      </c>
      <c r="O291" s="1">
        <f t="shared" ca="1" si="45"/>
        <v>4.7564127116532171E-4</v>
      </c>
      <c r="P291" s="1">
        <f t="shared" ca="1" si="46"/>
        <v>6.903852783434028E-3</v>
      </c>
      <c r="Q291" s="81">
        <f t="shared" si="47"/>
        <v>41110.299299999999</v>
      </c>
      <c r="S291" s="1">
        <f>G291</f>
        <v>4.5869999958085828E-3</v>
      </c>
    </row>
    <row r="292" spans="1:19" x14ac:dyDescent="0.2">
      <c r="A292" s="25" t="s">
        <v>158</v>
      </c>
      <c r="B292" s="26" t="s">
        <v>47</v>
      </c>
      <c r="C292" s="27">
        <v>56159.111599999997</v>
      </c>
      <c r="D292" s="28"/>
      <c r="E292" s="1">
        <f t="shared" si="43"/>
        <v>31211.002414138264</v>
      </c>
      <c r="F292" s="1">
        <f t="shared" si="44"/>
        <v>31211</v>
      </c>
      <c r="G292" s="1">
        <f t="shared" si="42"/>
        <v>1.7219999936060049E-3</v>
      </c>
      <c r="K292" s="1">
        <f>G292</f>
        <v>1.7219999936060049E-3</v>
      </c>
      <c r="O292" s="1">
        <f t="shared" ca="1" si="45"/>
        <v>4.5095047866311119E-4</v>
      </c>
      <c r="P292" s="1">
        <f t="shared" ca="1" si="46"/>
        <v>6.7287515276366894E-3</v>
      </c>
      <c r="Q292" s="81">
        <f t="shared" si="47"/>
        <v>41140.611599999997</v>
      </c>
      <c r="R292" s="1">
        <f>G292</f>
        <v>1.7219999936060049E-3</v>
      </c>
    </row>
    <row r="293" spans="1:19" x14ac:dyDescent="0.2">
      <c r="A293" s="48" t="s">
        <v>159</v>
      </c>
      <c r="B293" s="35" t="s">
        <v>47</v>
      </c>
      <c r="C293" s="30">
        <v>56506.486799999999</v>
      </c>
      <c r="D293" s="34">
        <v>1E-3</v>
      </c>
      <c r="E293" s="1">
        <f t="shared" si="43"/>
        <v>31698.001115943123</v>
      </c>
      <c r="F293" s="1">
        <f t="shared" si="44"/>
        <v>31698</v>
      </c>
      <c r="G293" s="1">
        <f t="shared" si="42"/>
        <v>7.9599999298807234E-4</v>
      </c>
      <c r="J293" s="1">
        <f>G293</f>
        <v>7.9599999298807234E-4</v>
      </c>
      <c r="O293" s="1">
        <f t="shared" ca="1" si="45"/>
        <v>1.6802304457896183E-4</v>
      </c>
      <c r="P293" s="1">
        <f t="shared" ca="1" si="46"/>
        <v>4.7222971376764955E-3</v>
      </c>
      <c r="Q293" s="81">
        <f t="shared" si="47"/>
        <v>41487.986799999999</v>
      </c>
      <c r="R293" s="1">
        <f>G293</f>
        <v>7.9599999298807234E-4</v>
      </c>
    </row>
    <row r="294" spans="1:19" x14ac:dyDescent="0.2">
      <c r="A294" s="48" t="s">
        <v>159</v>
      </c>
      <c r="B294" s="35" t="s">
        <v>47</v>
      </c>
      <c r="C294" s="30">
        <v>56540.374000000003</v>
      </c>
      <c r="D294" s="34">
        <v>1.0500000000000001E-2</v>
      </c>
      <c r="E294" s="1">
        <f t="shared" si="43"/>
        <v>31745.508889692668</v>
      </c>
      <c r="F294" s="1">
        <f t="shared" si="44"/>
        <v>31745.5</v>
      </c>
      <c r="G294" s="1">
        <f t="shared" si="42"/>
        <v>6.3410000002477318E-3</v>
      </c>
      <c r="L294" s="1">
        <f>G294</f>
        <v>6.3410000002477318E-3</v>
      </c>
      <c r="O294" s="1">
        <f t="shared" ca="1" si="45"/>
        <v>1.4042745295884604E-4</v>
      </c>
      <c r="P294" s="1">
        <f t="shared" ca="1" si="46"/>
        <v>4.5265957341382723E-3</v>
      </c>
      <c r="Q294" s="81">
        <f t="shared" si="47"/>
        <v>41521.874000000003</v>
      </c>
      <c r="S294" s="1">
        <f>G294</f>
        <v>6.3410000002477318E-3</v>
      </c>
    </row>
    <row r="295" spans="1:19" x14ac:dyDescent="0.2">
      <c r="A295" s="34" t="s">
        <v>160</v>
      </c>
      <c r="B295" s="35" t="s">
        <v>47</v>
      </c>
      <c r="C295" s="34">
        <v>56877.4015</v>
      </c>
      <c r="D295" s="34">
        <v>1.2999999999999999E-3</v>
      </c>
      <c r="E295" s="1">
        <f t="shared" si="43"/>
        <v>32218.000751439089</v>
      </c>
      <c r="F295" s="1">
        <f t="shared" si="44"/>
        <v>32218</v>
      </c>
      <c r="G295" s="1">
        <f t="shared" si="42"/>
        <v>5.3599999955622479E-4</v>
      </c>
      <c r="J295" s="1">
        <f>G295</f>
        <v>5.3599999955622479E-4</v>
      </c>
      <c r="O295" s="1">
        <f t="shared" ca="1" si="45"/>
        <v>-1.3407606368337141E-4</v>
      </c>
      <c r="P295" s="1">
        <f t="shared" ca="1" si="46"/>
        <v>2.5798817726265799E-3</v>
      </c>
      <c r="Q295" s="81">
        <f t="shared" si="47"/>
        <v>41858.9015</v>
      </c>
      <c r="R295" s="1">
        <f>G295</f>
        <v>5.3599999955622479E-4</v>
      </c>
    </row>
    <row r="296" spans="1:19" x14ac:dyDescent="0.2">
      <c r="A296" s="25" t="s">
        <v>161</v>
      </c>
      <c r="B296" s="26" t="s">
        <v>154</v>
      </c>
      <c r="C296" s="27">
        <v>56887.030200000001</v>
      </c>
      <c r="D296" s="28"/>
      <c r="E296" s="1">
        <f t="shared" si="43"/>
        <v>32231.499597643622</v>
      </c>
      <c r="F296" s="1">
        <f t="shared" si="44"/>
        <v>32231.5</v>
      </c>
      <c r="G296" s="1">
        <f t="shared" si="42"/>
        <v>-2.8699999529635534E-4</v>
      </c>
      <c r="L296" s="1">
        <f>G296</f>
        <v>-2.8699999529635534E-4</v>
      </c>
      <c r="O296" s="1">
        <f t="shared" ca="1" si="45"/>
        <v>-1.419190213017181E-4</v>
      </c>
      <c r="P296" s="1">
        <f t="shared" ca="1" si="46"/>
        <v>2.5242613737262443E-3</v>
      </c>
      <c r="Q296" s="81">
        <f t="shared" si="47"/>
        <v>41868.530200000001</v>
      </c>
      <c r="S296" s="1">
        <f>G296</f>
        <v>-2.8699999529635534E-4</v>
      </c>
    </row>
    <row r="297" spans="1:19" x14ac:dyDescent="0.2">
      <c r="A297" s="25" t="s">
        <v>161</v>
      </c>
      <c r="B297" s="26" t="s">
        <v>154</v>
      </c>
      <c r="C297" s="27">
        <v>56887.030400000003</v>
      </c>
      <c r="D297" s="28"/>
      <c r="E297" s="1">
        <f t="shared" si="43"/>
        <v>32231.499878031344</v>
      </c>
      <c r="F297" s="1">
        <f t="shared" si="44"/>
        <v>32231.5</v>
      </c>
      <c r="G297" s="1">
        <f t="shared" si="42"/>
        <v>-8.699999307282269E-5</v>
      </c>
      <c r="L297" s="1">
        <f>G297</f>
        <v>-8.699999307282269E-5</v>
      </c>
      <c r="O297" s="1">
        <f t="shared" ca="1" si="45"/>
        <v>-1.419190213017181E-4</v>
      </c>
      <c r="P297" s="1">
        <f t="shared" ca="1" si="46"/>
        <v>2.5242613737262443E-3</v>
      </c>
      <c r="Q297" s="81">
        <f t="shared" si="47"/>
        <v>41868.530400000003</v>
      </c>
      <c r="S297" s="1">
        <f>G297</f>
        <v>-8.699999307282269E-5</v>
      </c>
    </row>
    <row r="298" spans="1:19" x14ac:dyDescent="0.2">
      <c r="A298" s="25" t="s">
        <v>161</v>
      </c>
      <c r="B298" s="26" t="s">
        <v>154</v>
      </c>
      <c r="C298" s="27">
        <v>56887.030500000001</v>
      </c>
      <c r="D298" s="28"/>
      <c r="E298" s="1">
        <f t="shared" si="43"/>
        <v>32231.500018225201</v>
      </c>
      <c r="F298" s="1">
        <f t="shared" si="44"/>
        <v>32231.5</v>
      </c>
      <c r="G298" s="1">
        <f t="shared" si="42"/>
        <v>1.3000004400964826E-5</v>
      </c>
      <c r="L298" s="1">
        <f>G298</f>
        <v>1.3000004400964826E-5</v>
      </c>
      <c r="O298" s="1">
        <f t="shared" ca="1" si="45"/>
        <v>-1.419190213017181E-4</v>
      </c>
      <c r="P298" s="1">
        <f t="shared" ca="1" si="46"/>
        <v>2.5242613737262443E-3</v>
      </c>
      <c r="Q298" s="81">
        <f t="shared" si="47"/>
        <v>41868.530500000001</v>
      </c>
      <c r="S298" s="1">
        <f>G298</f>
        <v>1.3000004400964826E-5</v>
      </c>
    </row>
    <row r="299" spans="1:19" x14ac:dyDescent="0.2">
      <c r="A299" s="4" t="s">
        <v>162</v>
      </c>
      <c r="B299" s="46" t="s">
        <v>47</v>
      </c>
      <c r="C299" s="28">
        <v>57224.77698159813</v>
      </c>
      <c r="D299" s="28">
        <v>5.0000000000000001E-4</v>
      </c>
      <c r="E299" s="1">
        <f t="shared" si="43"/>
        <v>32704.999848027233</v>
      </c>
      <c r="F299" s="1">
        <f t="shared" si="44"/>
        <v>32705</v>
      </c>
      <c r="G299" s="1">
        <f t="shared" si="42"/>
        <v>-1.0840187314897776E-4</v>
      </c>
      <c r="K299" s="1">
        <f t="shared" ref="K299:K309" si="49">G299</f>
        <v>-1.0840187314897776E-4</v>
      </c>
      <c r="O299" s="1">
        <f t="shared" ca="1" si="45"/>
        <v>-4.170034977675173E-4</v>
      </c>
      <c r="P299" s="1">
        <f t="shared" ca="1" si="46"/>
        <v>5.7342738266638604E-4</v>
      </c>
      <c r="Q299" s="81">
        <f t="shared" si="47"/>
        <v>42206.27698159813</v>
      </c>
      <c r="R299" s="1">
        <f>G299</f>
        <v>-1.0840187314897776E-4</v>
      </c>
    </row>
    <row r="300" spans="1:19" x14ac:dyDescent="0.2">
      <c r="A300" s="49" t="s">
        <v>163</v>
      </c>
      <c r="B300" s="50" t="s">
        <v>47</v>
      </c>
      <c r="C300" s="51">
        <v>57239.756300000001</v>
      </c>
      <c r="D300" s="51">
        <v>1E-4</v>
      </c>
      <c r="E300" s="1">
        <f t="shared" si="43"/>
        <v>32725.999932706945</v>
      </c>
      <c r="F300" s="1">
        <f t="shared" si="44"/>
        <v>32726</v>
      </c>
      <c r="G300" s="1">
        <f t="shared" si="42"/>
        <v>-4.8000001697801054E-5</v>
      </c>
      <c r="K300" s="1">
        <f t="shared" si="49"/>
        <v>-4.8000001697801054E-5</v>
      </c>
      <c r="O300" s="1">
        <f t="shared" ca="1" si="45"/>
        <v>-4.2920365406272712E-4</v>
      </c>
      <c r="P300" s="1">
        <f t="shared" ca="1" si="46"/>
        <v>4.8690676215476514E-4</v>
      </c>
      <c r="Q300" s="81">
        <f t="shared" si="47"/>
        <v>42221.256300000001</v>
      </c>
      <c r="R300" s="1">
        <f>G300</f>
        <v>-4.8000001697801054E-5</v>
      </c>
    </row>
    <row r="301" spans="1:19" x14ac:dyDescent="0.2">
      <c r="A301" s="52" t="s">
        <v>164</v>
      </c>
      <c r="B301" s="53" t="s">
        <v>47</v>
      </c>
      <c r="C301" s="54">
        <v>57241.546199999997</v>
      </c>
      <c r="D301" s="54">
        <v>9.9000000000000008E-3</v>
      </c>
      <c r="E301" s="1">
        <f t="shared" si="43"/>
        <v>32728.509262608328</v>
      </c>
      <c r="F301" s="1">
        <f t="shared" si="44"/>
        <v>32728.5</v>
      </c>
      <c r="G301" s="1">
        <f t="shared" si="42"/>
        <v>6.6069999957107939E-3</v>
      </c>
      <c r="K301" s="1">
        <f t="shared" si="49"/>
        <v>6.6069999957107939E-3</v>
      </c>
      <c r="O301" s="1">
        <f t="shared" ca="1" si="45"/>
        <v>-4.3065605362168149E-4</v>
      </c>
      <c r="P301" s="1">
        <f t="shared" ca="1" si="46"/>
        <v>4.7660668828433672E-4</v>
      </c>
      <c r="Q301" s="81">
        <f t="shared" si="47"/>
        <v>42223.046199999997</v>
      </c>
      <c r="S301" s="1">
        <f>G301</f>
        <v>6.6069999957107939E-3</v>
      </c>
    </row>
    <row r="302" spans="1:19" x14ac:dyDescent="0.2">
      <c r="A302" s="4" t="s">
        <v>162</v>
      </c>
      <c r="B302" s="47" t="s">
        <v>154</v>
      </c>
      <c r="C302" s="28">
        <v>57254.734812649083</v>
      </c>
      <c r="D302" s="28">
        <v>2.9999999999999997E-4</v>
      </c>
      <c r="E302" s="1">
        <f t="shared" si="43"/>
        <v>32746.998887770726</v>
      </c>
      <c r="F302" s="1">
        <f t="shared" si="44"/>
        <v>32747</v>
      </c>
      <c r="G302" s="1">
        <f t="shared" si="42"/>
        <v>-7.9335091868415475E-4</v>
      </c>
      <c r="K302" s="1">
        <f t="shared" si="49"/>
        <v>-7.9335091868415475E-4</v>
      </c>
      <c r="O302" s="1">
        <f t="shared" ca="1" si="45"/>
        <v>-4.4140381035793694E-4</v>
      </c>
      <c r="P302" s="1">
        <f t="shared" ca="1" si="46"/>
        <v>4.0038614164311648E-4</v>
      </c>
      <c r="Q302" s="81">
        <f t="shared" si="47"/>
        <v>42236.234812649083</v>
      </c>
      <c r="R302" s="1">
        <f t="shared" ref="R302:R309" si="50">G302</f>
        <v>-7.9335091868415475E-4</v>
      </c>
    </row>
    <row r="303" spans="1:19" x14ac:dyDescent="0.2">
      <c r="A303" s="55" t="s">
        <v>165</v>
      </c>
      <c r="B303" s="56" t="s">
        <v>47</v>
      </c>
      <c r="C303" s="57">
        <v>57265.434150000001</v>
      </c>
      <c r="D303" s="57">
        <v>2.9999999999999997E-4</v>
      </c>
      <c r="E303" s="1">
        <f t="shared" si="43"/>
        <v>32761.998701804856</v>
      </c>
      <c r="F303" s="1">
        <f t="shared" si="44"/>
        <v>32762</v>
      </c>
      <c r="G303" s="1">
        <f t="shared" si="42"/>
        <v>-9.2600000061793253E-4</v>
      </c>
      <c r="K303" s="1">
        <f t="shared" si="49"/>
        <v>-9.2600000061793253E-4</v>
      </c>
      <c r="O303" s="1">
        <f t="shared" ca="1" si="45"/>
        <v>-4.5011820771165972E-4</v>
      </c>
      <c r="P303" s="1">
        <f t="shared" ca="1" si="46"/>
        <v>3.3858569842054598E-4</v>
      </c>
      <c r="Q303" s="81">
        <f t="shared" si="47"/>
        <v>42246.934150000001</v>
      </c>
      <c r="R303" s="1">
        <f t="shared" si="50"/>
        <v>-9.2600000061793253E-4</v>
      </c>
    </row>
    <row r="304" spans="1:19" x14ac:dyDescent="0.2">
      <c r="A304" s="49" t="s">
        <v>166</v>
      </c>
      <c r="B304" s="50" t="s">
        <v>47</v>
      </c>
      <c r="C304" s="51">
        <v>57667.733</v>
      </c>
      <c r="D304" s="51">
        <v>1E-4</v>
      </c>
      <c r="E304" s="1">
        <f t="shared" si="43"/>
        <v>33325.996988635881</v>
      </c>
      <c r="F304" s="1">
        <f t="shared" si="44"/>
        <v>33326</v>
      </c>
      <c r="G304" s="1">
        <f t="shared" si="42"/>
        <v>-2.1479999995790422E-3</v>
      </c>
      <c r="K304" s="1">
        <f t="shared" si="49"/>
        <v>-2.1479999995790422E-3</v>
      </c>
      <c r="O304" s="1">
        <f t="shared" ca="1" si="45"/>
        <v>-7.7777954821157264E-4</v>
      </c>
      <c r="P304" s="1">
        <f t="shared" ca="1" si="46"/>
        <v>-1.9851109667489708E-3</v>
      </c>
      <c r="Q304" s="81">
        <f t="shared" si="47"/>
        <v>42649.233</v>
      </c>
      <c r="R304" s="1">
        <f t="shared" si="50"/>
        <v>-2.1479999995790422E-3</v>
      </c>
    </row>
    <row r="305" spans="1:18" ht="12" customHeight="1" x14ac:dyDescent="0.2">
      <c r="A305" s="58" t="s">
        <v>167</v>
      </c>
      <c r="B305" s="59" t="s">
        <v>47</v>
      </c>
      <c r="C305" s="60">
        <v>57988.360500000003</v>
      </c>
      <c r="D305" s="60">
        <v>2.5000000000000001E-3</v>
      </c>
      <c r="E305" s="1">
        <f t="shared" si="43"/>
        <v>33775.497057330882</v>
      </c>
      <c r="F305" s="1">
        <f t="shared" si="44"/>
        <v>33775.5</v>
      </c>
      <c r="G305" s="1">
        <f t="shared" si="42"/>
        <v>-2.0989999975427054E-3</v>
      </c>
      <c r="K305" s="1">
        <f t="shared" si="49"/>
        <v>-2.0989999975427054E-3</v>
      </c>
      <c r="O305" s="1">
        <f t="shared" ca="1" si="45"/>
        <v>-1.0389209889114168E-3</v>
      </c>
      <c r="P305" s="1">
        <f t="shared" ca="1" si="46"/>
        <v>-3.8370642486526829E-3</v>
      </c>
      <c r="Q305" s="81">
        <f t="shared" si="47"/>
        <v>42969.860500000003</v>
      </c>
      <c r="R305" s="1">
        <f t="shared" si="50"/>
        <v>-2.0989999975427054E-3</v>
      </c>
    </row>
    <row r="306" spans="1:18" ht="12" customHeight="1" x14ac:dyDescent="0.2">
      <c r="A306" s="61" t="s">
        <v>168</v>
      </c>
      <c r="B306" s="62" t="s">
        <v>47</v>
      </c>
      <c r="C306" s="63">
        <v>58747.666700000002</v>
      </c>
      <c r="D306" s="63">
        <v>2.0000000000000001E-4</v>
      </c>
      <c r="E306" s="1">
        <f t="shared" si="43"/>
        <v>34839.997728859467</v>
      </c>
      <c r="F306" s="1">
        <f t="shared" si="44"/>
        <v>34840</v>
      </c>
      <c r="G306" s="1">
        <f t="shared" si="42"/>
        <v>-1.6199999954551458E-3</v>
      </c>
      <c r="K306" s="1">
        <f t="shared" si="49"/>
        <v>-1.6199999954551458E-3</v>
      </c>
      <c r="O306" s="1">
        <f t="shared" ca="1" si="45"/>
        <v>-1.6573527211138292E-3</v>
      </c>
      <c r="P306" s="1">
        <f t="shared" ca="1" si="46"/>
        <v>-8.2228357026827292E-3</v>
      </c>
      <c r="Q306" s="81">
        <f t="shared" si="47"/>
        <v>43729.166700000002</v>
      </c>
      <c r="R306" s="1">
        <f t="shared" si="50"/>
        <v>-1.6199999954551458E-3</v>
      </c>
    </row>
    <row r="307" spans="1:18" ht="12" customHeight="1" x14ac:dyDescent="0.2">
      <c r="A307" s="80" t="s">
        <v>994</v>
      </c>
      <c r="B307" s="38" t="s">
        <v>47</v>
      </c>
      <c r="C307" s="39">
        <v>59130.708299999998</v>
      </c>
      <c r="D307" s="39">
        <v>1E-4</v>
      </c>
      <c r="E307" s="1">
        <f t="shared" si="43"/>
        <v>35376.998533572223</v>
      </c>
      <c r="F307" s="1">
        <f t="shared" si="44"/>
        <v>35377</v>
      </c>
      <c r="G307" s="1">
        <f t="shared" si="42"/>
        <v>-1.0460000048624352E-3</v>
      </c>
      <c r="K307" s="1">
        <f t="shared" si="49"/>
        <v>-1.0460000048624352E-3</v>
      </c>
      <c r="O307" s="1">
        <f t="shared" ca="1" si="45"/>
        <v>-1.9693281463770487E-3</v>
      </c>
      <c r="P307" s="1">
        <f t="shared" ca="1" si="46"/>
        <v>-1.0435291570051575E-2</v>
      </c>
      <c r="Q307" s="81">
        <f t="shared" si="47"/>
        <v>44112.208299999998</v>
      </c>
      <c r="R307" s="1">
        <f t="shared" si="50"/>
        <v>-1.0460000048624352E-3</v>
      </c>
    </row>
    <row r="308" spans="1:18" ht="12" customHeight="1" x14ac:dyDescent="0.2">
      <c r="A308" s="82" t="s">
        <v>995</v>
      </c>
      <c r="B308" s="83" t="s">
        <v>47</v>
      </c>
      <c r="C308" s="84">
        <v>59457.043099999893</v>
      </c>
      <c r="D308" s="85" t="s">
        <v>804</v>
      </c>
      <c r="E308" s="1">
        <f t="shared" si="43"/>
        <v>35834.49988644282</v>
      </c>
      <c r="F308" s="1">
        <f t="shared" si="44"/>
        <v>35834.5</v>
      </c>
      <c r="G308" s="1">
        <f t="shared" ref="G308:G339" si="51">+C308-(C$7+F308*C$8)</f>
        <v>-8.1000107456929982E-5</v>
      </c>
      <c r="K308" s="1">
        <f t="shared" si="49"/>
        <v>-8.1000107456929982E-5</v>
      </c>
      <c r="O308" s="1">
        <f t="shared" ca="1" si="45"/>
        <v>-2.2351172656655434E-3</v>
      </c>
      <c r="P308" s="1">
        <f t="shared" ca="1" si="46"/>
        <v>-1.2320205088340669E-2</v>
      </c>
      <c r="Q308" s="81">
        <f t="shared" si="47"/>
        <v>44438.543099999893</v>
      </c>
      <c r="R308" s="1">
        <f t="shared" si="50"/>
        <v>-8.1000107456929982E-5</v>
      </c>
    </row>
    <row r="309" spans="1:18" ht="12" customHeight="1" x14ac:dyDescent="0.2">
      <c r="A309" s="82" t="s">
        <v>996</v>
      </c>
      <c r="B309" s="83" t="s">
        <v>47</v>
      </c>
      <c r="C309" s="84">
        <v>59792.648300000001</v>
      </c>
      <c r="D309" s="85">
        <v>2.9999999999999997E-4</v>
      </c>
      <c r="E309" s="1">
        <f t="shared" si="43"/>
        <v>36304.997770917624</v>
      </c>
      <c r="F309" s="1">
        <f t="shared" si="44"/>
        <v>36305</v>
      </c>
      <c r="G309" s="1">
        <f t="shared" si="51"/>
        <v>-1.5899999998509884E-3</v>
      </c>
      <c r="K309" s="1">
        <f t="shared" si="49"/>
        <v>-1.5899999998509884E-3</v>
      </c>
      <c r="O309" s="1">
        <f t="shared" ca="1" si="45"/>
        <v>-2.5084588626605973E-3</v>
      </c>
      <c r="P309" s="1">
        <f t="shared" ca="1" si="46"/>
        <v>-1.425867899075603E-2</v>
      </c>
      <c r="Q309" s="81">
        <f t="shared" si="47"/>
        <v>44774.148300000001</v>
      </c>
      <c r="R309" s="1">
        <f t="shared" si="50"/>
        <v>-1.5899999998509884E-3</v>
      </c>
    </row>
    <row r="310" spans="1:18" ht="12" customHeight="1" x14ac:dyDescent="0.2">
      <c r="C310" s="28"/>
      <c r="D310" s="28"/>
    </row>
    <row r="311" spans="1:18" ht="12" customHeight="1" x14ac:dyDescent="0.2">
      <c r="C311" s="28"/>
      <c r="D311" s="28"/>
    </row>
  </sheetData>
  <sheetProtection selectLockedCells="1" selectUnlockedCells="1"/>
  <sortState xmlns:xlrd2="http://schemas.microsoft.com/office/spreadsheetml/2017/richdata2" ref="A21:U309">
    <sortCondition ref="C21:C30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757CE-3195-42D2-93ED-99D1B73063D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9"/>
  <sheetViews>
    <sheetView workbookViewId="0">
      <selection activeCell="P234" sqref="P234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7" t="s">
        <v>170</v>
      </c>
      <c r="I1" s="68" t="s">
        <v>171</v>
      </c>
      <c r="J1" s="69" t="s">
        <v>38</v>
      </c>
    </row>
    <row r="2" spans="1:16" x14ac:dyDescent="0.2">
      <c r="I2" s="70" t="s">
        <v>172</v>
      </c>
      <c r="J2" s="71" t="s">
        <v>37</v>
      </c>
    </row>
    <row r="3" spans="1:16" x14ac:dyDescent="0.2">
      <c r="A3" s="72" t="s">
        <v>173</v>
      </c>
      <c r="I3" s="70" t="s">
        <v>174</v>
      </c>
      <c r="J3" s="71" t="s">
        <v>35</v>
      </c>
    </row>
    <row r="4" spans="1:16" x14ac:dyDescent="0.2">
      <c r="I4" s="70" t="s">
        <v>175</v>
      </c>
      <c r="J4" s="71" t="s">
        <v>35</v>
      </c>
    </row>
    <row r="5" spans="1:16" x14ac:dyDescent="0.2">
      <c r="I5" s="73" t="s">
        <v>176</v>
      </c>
      <c r="J5" s="74" t="s">
        <v>36</v>
      </c>
    </row>
    <row r="11" spans="1:16" ht="12.75" customHeight="1" x14ac:dyDescent="0.2">
      <c r="A11" s="28" t="str">
        <f t="shared" ref="A11:A74" si="0">P11</f>
        <v> AN 255.419 </v>
      </c>
      <c r="B11" s="36" t="str">
        <f t="shared" ref="B11:B74" si="1">IF(H11=INT(H11),"I","II")</f>
        <v>I</v>
      </c>
      <c r="C11" s="28">
        <f t="shared" ref="C11:C74" si="2">1*G11</f>
        <v>25830.415000000001</v>
      </c>
      <c r="D11" t="str">
        <f t="shared" ref="D11:D74" si="3">VLOOKUP(F11,I$1:J$5,2,FALSE)</f>
        <v>vis</v>
      </c>
      <c r="E11">
        <f>VLOOKUP(C11,'Active 1'!C$21:E$960,3,FALSE)</f>
        <v>-11307.968058230923</v>
      </c>
      <c r="F11" s="36" t="s">
        <v>176</v>
      </c>
      <c r="G11" t="str">
        <f t="shared" ref="G11:G74" si="4">MID(I11,3,LEN(I11)-3)</f>
        <v>25830.415</v>
      </c>
      <c r="H11" s="28">
        <f t="shared" ref="H11:H74" si="5">1*K11</f>
        <v>-11308</v>
      </c>
      <c r="I11" s="75" t="s">
        <v>177</v>
      </c>
      <c r="J11" s="76" t="s">
        <v>178</v>
      </c>
      <c r="K11" s="75">
        <v>-11308</v>
      </c>
      <c r="L11" s="75" t="s">
        <v>179</v>
      </c>
      <c r="M11" s="76" t="s">
        <v>180</v>
      </c>
      <c r="N11" s="76"/>
      <c r="O11" s="77" t="s">
        <v>181</v>
      </c>
      <c r="P11" s="77" t="s">
        <v>46</v>
      </c>
    </row>
    <row r="12" spans="1:16" ht="12.75" customHeight="1" x14ac:dyDescent="0.2">
      <c r="A12" s="28" t="str">
        <f t="shared" si="0"/>
        <v> AN 255.419 </v>
      </c>
      <c r="B12" s="36" t="str">
        <f t="shared" si="1"/>
        <v>I</v>
      </c>
      <c r="C12" s="28">
        <f t="shared" si="2"/>
        <v>25882.476999999999</v>
      </c>
      <c r="D12" t="str">
        <f t="shared" si="3"/>
        <v>vis</v>
      </c>
      <c r="E12">
        <f>VLOOKUP(C12,'Active 1'!C$21:E$960,3,FALSE)</f>
        <v>-11234.980330801436</v>
      </c>
      <c r="F12" s="36" t="s">
        <v>176</v>
      </c>
      <c r="G12" t="str">
        <f t="shared" si="4"/>
        <v>25882.477</v>
      </c>
      <c r="H12" s="28">
        <f t="shared" si="5"/>
        <v>-11235</v>
      </c>
      <c r="I12" s="75" t="s">
        <v>182</v>
      </c>
      <c r="J12" s="76" t="s">
        <v>183</v>
      </c>
      <c r="K12" s="75">
        <v>-11235</v>
      </c>
      <c r="L12" s="75" t="s">
        <v>184</v>
      </c>
      <c r="M12" s="76" t="s">
        <v>180</v>
      </c>
      <c r="N12" s="76"/>
      <c r="O12" s="77" t="s">
        <v>181</v>
      </c>
      <c r="P12" s="77" t="s">
        <v>46</v>
      </c>
    </row>
    <row r="13" spans="1:16" ht="12.75" customHeight="1" x14ac:dyDescent="0.2">
      <c r="A13" s="28" t="str">
        <f t="shared" si="0"/>
        <v> AN 255.419 </v>
      </c>
      <c r="B13" s="36" t="str">
        <f t="shared" si="1"/>
        <v>I</v>
      </c>
      <c r="C13" s="28">
        <f t="shared" si="2"/>
        <v>26268.306</v>
      </c>
      <c r="D13" t="str">
        <f t="shared" si="3"/>
        <v>vis</v>
      </c>
      <c r="E13">
        <f>VLOOKUP(C13,'Active 1'!C$21:E$960,3,FALSE)</f>
        <v>-10694.071762433094</v>
      </c>
      <c r="F13" s="36" t="s">
        <v>176</v>
      </c>
      <c r="G13" t="str">
        <f t="shared" si="4"/>
        <v>26268.306</v>
      </c>
      <c r="H13" s="28">
        <f t="shared" si="5"/>
        <v>-10694</v>
      </c>
      <c r="I13" s="75" t="s">
        <v>185</v>
      </c>
      <c r="J13" s="76" t="s">
        <v>186</v>
      </c>
      <c r="K13" s="75">
        <v>-10694</v>
      </c>
      <c r="L13" s="75" t="s">
        <v>187</v>
      </c>
      <c r="M13" s="76" t="s">
        <v>180</v>
      </c>
      <c r="N13" s="76"/>
      <c r="O13" s="77" t="s">
        <v>181</v>
      </c>
      <c r="P13" s="77" t="s">
        <v>46</v>
      </c>
    </row>
    <row r="14" spans="1:16" ht="12.75" customHeight="1" x14ac:dyDescent="0.2">
      <c r="A14" s="28" t="str">
        <f t="shared" si="0"/>
        <v> AN 255.419 </v>
      </c>
      <c r="B14" s="36" t="str">
        <f t="shared" si="1"/>
        <v>I</v>
      </c>
      <c r="C14" s="28">
        <f t="shared" si="2"/>
        <v>26979.498</v>
      </c>
      <c r="D14" t="str">
        <f t="shared" si="3"/>
        <v>vis</v>
      </c>
      <c r="E14">
        <f>VLOOKUP(C14,'Active 1'!C$21:E$960,3,FALSE)</f>
        <v>-9697.0242451261638</v>
      </c>
      <c r="F14" s="36" t="s">
        <v>176</v>
      </c>
      <c r="G14" t="str">
        <f t="shared" si="4"/>
        <v>26979.498</v>
      </c>
      <c r="H14" s="28">
        <f t="shared" si="5"/>
        <v>-9697</v>
      </c>
      <c r="I14" s="75" t="s">
        <v>188</v>
      </c>
      <c r="J14" s="76" t="s">
        <v>189</v>
      </c>
      <c r="K14" s="75">
        <v>-9697</v>
      </c>
      <c r="L14" s="75" t="s">
        <v>190</v>
      </c>
      <c r="M14" s="76" t="s">
        <v>180</v>
      </c>
      <c r="N14" s="76"/>
      <c r="O14" s="77" t="s">
        <v>181</v>
      </c>
      <c r="P14" s="77" t="s">
        <v>46</v>
      </c>
    </row>
    <row r="15" spans="1:16" ht="12.75" customHeight="1" x14ac:dyDescent="0.2">
      <c r="A15" s="28" t="str">
        <f t="shared" si="0"/>
        <v> AN 255.419 </v>
      </c>
      <c r="B15" s="36" t="str">
        <f t="shared" si="1"/>
        <v>I</v>
      </c>
      <c r="C15" s="28">
        <f t="shared" si="2"/>
        <v>26987.377</v>
      </c>
      <c r="D15" t="str">
        <f t="shared" si="3"/>
        <v>vis</v>
      </c>
      <c r="E15">
        <f>VLOOKUP(C15,'Active 1'!C$21:E$960,3,FALSE)</f>
        <v>-9685.978370891271</v>
      </c>
      <c r="F15" s="36" t="s">
        <v>176</v>
      </c>
      <c r="G15" t="str">
        <f t="shared" si="4"/>
        <v>26987.377</v>
      </c>
      <c r="H15" s="28">
        <f t="shared" si="5"/>
        <v>-9686</v>
      </c>
      <c r="I15" s="75" t="s">
        <v>191</v>
      </c>
      <c r="J15" s="76" t="s">
        <v>192</v>
      </c>
      <c r="K15" s="75">
        <v>-9686</v>
      </c>
      <c r="L15" s="75" t="s">
        <v>193</v>
      </c>
      <c r="M15" s="76" t="s">
        <v>180</v>
      </c>
      <c r="N15" s="76"/>
      <c r="O15" s="77" t="s">
        <v>181</v>
      </c>
      <c r="P15" s="77" t="s">
        <v>46</v>
      </c>
    </row>
    <row r="16" spans="1:16" ht="12.75" customHeight="1" x14ac:dyDescent="0.2">
      <c r="A16" s="28" t="str">
        <f t="shared" si="0"/>
        <v> AN 255.419 </v>
      </c>
      <c r="B16" s="36" t="str">
        <f t="shared" si="1"/>
        <v>I</v>
      </c>
      <c r="C16" s="28">
        <f t="shared" si="2"/>
        <v>27398.245999999999</v>
      </c>
      <c r="D16" t="str">
        <f t="shared" si="3"/>
        <v>vis</v>
      </c>
      <c r="E16">
        <f>VLOOKUP(C16,'Active 1'!C$21:E$960,3,FALSE)</f>
        <v>-9109.9652599614783</v>
      </c>
      <c r="F16" s="36" t="s">
        <v>176</v>
      </c>
      <c r="G16" t="str">
        <f t="shared" si="4"/>
        <v>27398.246</v>
      </c>
      <c r="H16" s="28">
        <f t="shared" si="5"/>
        <v>-9110</v>
      </c>
      <c r="I16" s="75" t="s">
        <v>194</v>
      </c>
      <c r="J16" s="76" t="s">
        <v>195</v>
      </c>
      <c r="K16" s="75">
        <v>-9110</v>
      </c>
      <c r="L16" s="75" t="s">
        <v>196</v>
      </c>
      <c r="M16" s="76" t="s">
        <v>180</v>
      </c>
      <c r="N16" s="76"/>
      <c r="O16" s="77" t="s">
        <v>181</v>
      </c>
      <c r="P16" s="77" t="s">
        <v>46</v>
      </c>
    </row>
    <row r="17" spans="1:16" ht="12.75" customHeight="1" x14ac:dyDescent="0.2">
      <c r="A17" s="28" t="str">
        <f t="shared" si="0"/>
        <v> AN 255.419 </v>
      </c>
      <c r="B17" s="36" t="str">
        <f t="shared" si="1"/>
        <v>I</v>
      </c>
      <c r="C17" s="28">
        <f t="shared" si="2"/>
        <v>27413.213</v>
      </c>
      <c r="D17" t="str">
        <f t="shared" si="3"/>
        <v>vis</v>
      </c>
      <c r="E17">
        <f>VLOOKUP(C17,'Active 1'!C$21:E$960,3,FALSE)</f>
        <v>-9088.9824449248445</v>
      </c>
      <c r="F17" s="36" t="s">
        <v>176</v>
      </c>
      <c r="G17" t="str">
        <f t="shared" si="4"/>
        <v>27413.213</v>
      </c>
      <c r="H17" s="28">
        <f t="shared" si="5"/>
        <v>-9089</v>
      </c>
      <c r="I17" s="75" t="s">
        <v>197</v>
      </c>
      <c r="J17" s="76" t="s">
        <v>198</v>
      </c>
      <c r="K17" s="75">
        <v>-9089</v>
      </c>
      <c r="L17" s="75" t="s">
        <v>199</v>
      </c>
      <c r="M17" s="76" t="s">
        <v>180</v>
      </c>
      <c r="N17" s="76"/>
      <c r="O17" s="77" t="s">
        <v>181</v>
      </c>
      <c r="P17" s="77" t="s">
        <v>46</v>
      </c>
    </row>
    <row r="18" spans="1:16" ht="12.75" customHeight="1" x14ac:dyDescent="0.2">
      <c r="A18" s="28" t="str">
        <f t="shared" si="0"/>
        <v> AN 255.419 </v>
      </c>
      <c r="B18" s="36" t="str">
        <f t="shared" si="1"/>
        <v>I</v>
      </c>
      <c r="C18" s="28">
        <f t="shared" si="2"/>
        <v>27656.44</v>
      </c>
      <c r="D18" t="str">
        <f t="shared" si="3"/>
        <v>vis</v>
      </c>
      <c r="E18">
        <f>VLOOKUP(C18,'Active 1'!C$21:E$960,3,FALSE)</f>
        <v>-8747.9931248931061</v>
      </c>
      <c r="F18" s="36" t="s">
        <v>176</v>
      </c>
      <c r="G18" t="str">
        <f t="shared" si="4"/>
        <v>27656.440</v>
      </c>
      <c r="H18" s="28">
        <f t="shared" si="5"/>
        <v>-8748</v>
      </c>
      <c r="I18" s="75" t="s">
        <v>200</v>
      </c>
      <c r="J18" s="76" t="s">
        <v>201</v>
      </c>
      <c r="K18" s="75">
        <v>-8748</v>
      </c>
      <c r="L18" s="75" t="s">
        <v>202</v>
      </c>
      <c r="M18" s="76" t="s">
        <v>203</v>
      </c>
      <c r="N18" s="76"/>
      <c r="O18" s="77" t="s">
        <v>181</v>
      </c>
      <c r="P18" s="77" t="s">
        <v>46</v>
      </c>
    </row>
    <row r="19" spans="1:16" ht="12.75" customHeight="1" x14ac:dyDescent="0.2">
      <c r="A19" s="28" t="str">
        <f t="shared" si="0"/>
        <v> AN 255.419 </v>
      </c>
      <c r="B19" s="36" t="str">
        <f t="shared" si="1"/>
        <v>I</v>
      </c>
      <c r="C19" s="28">
        <f t="shared" si="2"/>
        <v>27658.577000000001</v>
      </c>
      <c r="D19" t="str">
        <f t="shared" si="3"/>
        <v>vis</v>
      </c>
      <c r="E19">
        <f>VLOOKUP(C19,'Active 1'!C$21:E$960,3,FALSE)</f>
        <v>-8744.9971821034142</v>
      </c>
      <c r="F19" s="36" t="s">
        <v>176</v>
      </c>
      <c r="G19" t="str">
        <f t="shared" si="4"/>
        <v>27658.577</v>
      </c>
      <c r="H19" s="28">
        <f t="shared" si="5"/>
        <v>-8745</v>
      </c>
      <c r="I19" s="75" t="s">
        <v>204</v>
      </c>
      <c r="J19" s="76" t="s">
        <v>205</v>
      </c>
      <c r="K19" s="75">
        <v>-8745</v>
      </c>
      <c r="L19" s="75" t="s">
        <v>206</v>
      </c>
      <c r="M19" s="76" t="s">
        <v>203</v>
      </c>
      <c r="N19" s="76"/>
      <c r="O19" s="77" t="s">
        <v>181</v>
      </c>
      <c r="P19" s="77" t="s">
        <v>46</v>
      </c>
    </row>
    <row r="20" spans="1:16" ht="12.75" customHeight="1" x14ac:dyDescent="0.2">
      <c r="A20" s="28" t="str">
        <f t="shared" si="0"/>
        <v> AN 255.419 </v>
      </c>
      <c r="B20" s="36" t="str">
        <f t="shared" si="1"/>
        <v>I</v>
      </c>
      <c r="C20" s="28">
        <f t="shared" si="2"/>
        <v>27666.431</v>
      </c>
      <c r="D20" t="str">
        <f t="shared" si="3"/>
        <v>vis</v>
      </c>
      <c r="E20">
        <f>VLOOKUP(C20,'Active 1'!C$21:E$960,3,FALSE)</f>
        <v>-8733.9863563335402</v>
      </c>
      <c r="F20" s="36" t="s">
        <v>176</v>
      </c>
      <c r="G20" t="str">
        <f t="shared" si="4"/>
        <v>27666.431</v>
      </c>
      <c r="H20" s="28">
        <f t="shared" si="5"/>
        <v>-8734</v>
      </c>
      <c r="I20" s="75" t="s">
        <v>207</v>
      </c>
      <c r="J20" s="76" t="s">
        <v>208</v>
      </c>
      <c r="K20" s="75">
        <v>-8734</v>
      </c>
      <c r="L20" s="75" t="s">
        <v>209</v>
      </c>
      <c r="M20" s="76" t="s">
        <v>203</v>
      </c>
      <c r="N20" s="76"/>
      <c r="O20" s="77" t="s">
        <v>181</v>
      </c>
      <c r="P20" s="77" t="s">
        <v>46</v>
      </c>
    </row>
    <row r="21" spans="1:16" ht="12.75" customHeight="1" x14ac:dyDescent="0.2">
      <c r="A21" s="28" t="str">
        <f t="shared" si="0"/>
        <v> AN 255.419 </v>
      </c>
      <c r="B21" s="36" t="str">
        <f t="shared" si="1"/>
        <v>I</v>
      </c>
      <c r="C21" s="28">
        <f t="shared" si="2"/>
        <v>27683.546999999999</v>
      </c>
      <c r="D21" t="str">
        <f t="shared" si="3"/>
        <v>vis</v>
      </c>
      <c r="E21">
        <f>VLOOKUP(C21,'Active 1'!C$21:E$960,3,FALSE)</f>
        <v>-8709.9907752440122</v>
      </c>
      <c r="F21" s="36" t="s">
        <v>176</v>
      </c>
      <c r="G21" t="str">
        <f t="shared" si="4"/>
        <v>27683.547</v>
      </c>
      <c r="H21" s="28">
        <f t="shared" si="5"/>
        <v>-8710</v>
      </c>
      <c r="I21" s="75" t="s">
        <v>210</v>
      </c>
      <c r="J21" s="76" t="s">
        <v>211</v>
      </c>
      <c r="K21" s="75">
        <v>-8710</v>
      </c>
      <c r="L21" s="75" t="s">
        <v>212</v>
      </c>
      <c r="M21" s="76" t="s">
        <v>203</v>
      </c>
      <c r="N21" s="76"/>
      <c r="O21" s="77" t="s">
        <v>181</v>
      </c>
      <c r="P21" s="77" t="s">
        <v>46</v>
      </c>
    </row>
    <row r="22" spans="1:16" ht="12.75" customHeight="1" x14ac:dyDescent="0.2">
      <c r="A22" s="28" t="str">
        <f t="shared" si="0"/>
        <v> AN 255.419 </v>
      </c>
      <c r="B22" s="36" t="str">
        <f t="shared" si="1"/>
        <v>I</v>
      </c>
      <c r="C22" s="28">
        <f t="shared" si="2"/>
        <v>27688.538</v>
      </c>
      <c r="D22" t="str">
        <f t="shared" si="3"/>
        <v>vis</v>
      </c>
      <c r="E22">
        <f>VLOOKUP(C22,'Active 1'!C$21:E$960,3,FALSE)</f>
        <v>-8702.9936996879296</v>
      </c>
      <c r="F22" s="36" t="s">
        <v>176</v>
      </c>
      <c r="G22" t="str">
        <f t="shared" si="4"/>
        <v>27688.538</v>
      </c>
      <c r="H22" s="28">
        <f t="shared" si="5"/>
        <v>-8703</v>
      </c>
      <c r="I22" s="75" t="s">
        <v>213</v>
      </c>
      <c r="J22" s="76" t="s">
        <v>214</v>
      </c>
      <c r="K22" s="75">
        <v>-8703</v>
      </c>
      <c r="L22" s="75" t="s">
        <v>215</v>
      </c>
      <c r="M22" s="76" t="s">
        <v>203</v>
      </c>
      <c r="N22" s="76"/>
      <c r="O22" s="77" t="s">
        <v>181</v>
      </c>
      <c r="P22" s="77" t="s">
        <v>46</v>
      </c>
    </row>
    <row r="23" spans="1:16" ht="12.75" customHeight="1" x14ac:dyDescent="0.2">
      <c r="A23" s="28" t="str">
        <f t="shared" si="0"/>
        <v> AN 255.419 </v>
      </c>
      <c r="B23" s="36" t="str">
        <f t="shared" si="1"/>
        <v>I</v>
      </c>
      <c r="C23" s="28">
        <f t="shared" si="2"/>
        <v>27693.527999999998</v>
      </c>
      <c r="D23" t="str">
        <f t="shared" si="3"/>
        <v>vis</v>
      </c>
      <c r="E23">
        <f>VLOOKUP(C23,'Active 1'!C$21:E$960,3,FALSE)</f>
        <v>-8695.9980260704542</v>
      </c>
      <c r="F23" s="36" t="s">
        <v>176</v>
      </c>
      <c r="G23" t="str">
        <f t="shared" si="4"/>
        <v>27693.528</v>
      </c>
      <c r="H23" s="28">
        <f t="shared" si="5"/>
        <v>-8696</v>
      </c>
      <c r="I23" s="75" t="s">
        <v>216</v>
      </c>
      <c r="J23" s="76" t="s">
        <v>217</v>
      </c>
      <c r="K23" s="75">
        <v>-8696</v>
      </c>
      <c r="L23" s="75" t="s">
        <v>218</v>
      </c>
      <c r="M23" s="76" t="s">
        <v>203</v>
      </c>
      <c r="N23" s="76"/>
      <c r="O23" s="77" t="s">
        <v>181</v>
      </c>
      <c r="P23" s="77" t="s">
        <v>46</v>
      </c>
    </row>
    <row r="24" spans="1:16" ht="12.75" customHeight="1" x14ac:dyDescent="0.2">
      <c r="A24" s="28" t="str">
        <f t="shared" si="0"/>
        <v> AN 255.419 </v>
      </c>
      <c r="B24" s="36" t="str">
        <f t="shared" si="1"/>
        <v>I</v>
      </c>
      <c r="C24" s="28">
        <f t="shared" si="2"/>
        <v>27696.381000000001</v>
      </c>
      <c r="D24" t="str">
        <f t="shared" si="3"/>
        <v>vis</v>
      </c>
      <c r="E24">
        <f>VLOOKUP(C24,'Active 1'!C$21:E$960,3,FALSE)</f>
        <v>-8691.9982952426617</v>
      </c>
      <c r="F24" s="36" t="s">
        <v>176</v>
      </c>
      <c r="G24" t="str">
        <f t="shared" si="4"/>
        <v>27696.381</v>
      </c>
      <c r="H24" s="28">
        <f t="shared" si="5"/>
        <v>-8692</v>
      </c>
      <c r="I24" s="75" t="s">
        <v>219</v>
      </c>
      <c r="J24" s="76" t="s">
        <v>220</v>
      </c>
      <c r="K24" s="75">
        <v>-8692</v>
      </c>
      <c r="L24" s="75" t="s">
        <v>218</v>
      </c>
      <c r="M24" s="76" t="s">
        <v>203</v>
      </c>
      <c r="N24" s="76"/>
      <c r="O24" s="77" t="s">
        <v>181</v>
      </c>
      <c r="P24" s="77" t="s">
        <v>46</v>
      </c>
    </row>
    <row r="25" spans="1:16" ht="12.75" customHeight="1" x14ac:dyDescent="0.2">
      <c r="A25" s="28" t="str">
        <f t="shared" si="0"/>
        <v> AN 255.419 </v>
      </c>
      <c r="B25" s="36" t="str">
        <f t="shared" si="1"/>
        <v>I</v>
      </c>
      <c r="C25" s="28">
        <f t="shared" si="2"/>
        <v>27746.32</v>
      </c>
      <c r="D25" t="str">
        <f t="shared" si="3"/>
        <v>vis</v>
      </c>
      <c r="E25">
        <f>VLOOKUP(C25,'Active 1'!C$21:E$960,3,FALSE)</f>
        <v>-8621.9868834624558</v>
      </c>
      <c r="F25" s="36" t="s">
        <v>176</v>
      </c>
      <c r="G25" t="str">
        <f t="shared" si="4"/>
        <v>27746.320</v>
      </c>
      <c r="H25" s="28">
        <f t="shared" si="5"/>
        <v>-8622</v>
      </c>
      <c r="I25" s="75" t="s">
        <v>221</v>
      </c>
      <c r="J25" s="76" t="s">
        <v>222</v>
      </c>
      <c r="K25" s="75">
        <v>-8622</v>
      </c>
      <c r="L25" s="75" t="s">
        <v>223</v>
      </c>
      <c r="M25" s="76" t="s">
        <v>203</v>
      </c>
      <c r="N25" s="76"/>
      <c r="O25" s="77" t="s">
        <v>181</v>
      </c>
      <c r="P25" s="77" t="s">
        <v>46</v>
      </c>
    </row>
    <row r="26" spans="1:16" ht="12.75" customHeight="1" x14ac:dyDescent="0.2">
      <c r="A26" s="28" t="str">
        <f t="shared" si="0"/>
        <v> IODE 4.2.287 </v>
      </c>
      <c r="B26" s="36" t="str">
        <f t="shared" si="1"/>
        <v>I</v>
      </c>
      <c r="C26" s="28">
        <f t="shared" si="2"/>
        <v>31274.287</v>
      </c>
      <c r="D26" t="str">
        <f t="shared" si="3"/>
        <v>vis</v>
      </c>
      <c r="E26">
        <f>VLOOKUP(C26,'Active 1'!C$21:E$960,3,FALSE)</f>
        <v>-3675.9937641771062</v>
      </c>
      <c r="F26" s="36" t="s">
        <v>176</v>
      </c>
      <c r="G26" t="str">
        <f t="shared" si="4"/>
        <v>31274.287</v>
      </c>
      <c r="H26" s="28">
        <f t="shared" si="5"/>
        <v>-3676</v>
      </c>
      <c r="I26" s="75" t="s">
        <v>224</v>
      </c>
      <c r="J26" s="76" t="s">
        <v>225</v>
      </c>
      <c r="K26" s="75">
        <v>-3676</v>
      </c>
      <c r="L26" s="75" t="s">
        <v>215</v>
      </c>
      <c r="M26" s="76" t="s">
        <v>203</v>
      </c>
      <c r="N26" s="76"/>
      <c r="O26" s="77" t="s">
        <v>226</v>
      </c>
      <c r="P26" s="77" t="s">
        <v>48</v>
      </c>
    </row>
    <row r="27" spans="1:16" ht="12.75" customHeight="1" x14ac:dyDescent="0.2">
      <c r="A27" s="28" t="str">
        <f t="shared" si="0"/>
        <v> AAC 5.5 </v>
      </c>
      <c r="B27" s="36" t="str">
        <f t="shared" si="1"/>
        <v>I</v>
      </c>
      <c r="C27" s="28">
        <f t="shared" si="2"/>
        <v>33207.328000000001</v>
      </c>
      <c r="D27" t="str">
        <f t="shared" si="3"/>
        <v>vis</v>
      </c>
      <c r="E27">
        <f>VLOOKUP(C27,'Active 1'!C$21:E$960,3,FALSE)</f>
        <v>-965.98896954709039</v>
      </c>
      <c r="F27" s="36" t="s">
        <v>176</v>
      </c>
      <c r="G27" t="str">
        <f t="shared" si="4"/>
        <v>33207.328</v>
      </c>
      <c r="H27" s="28">
        <f t="shared" si="5"/>
        <v>-966</v>
      </c>
      <c r="I27" s="75" t="s">
        <v>227</v>
      </c>
      <c r="J27" s="76" t="s">
        <v>228</v>
      </c>
      <c r="K27" s="75">
        <v>-966</v>
      </c>
      <c r="L27" s="75" t="s">
        <v>229</v>
      </c>
      <c r="M27" s="76" t="s">
        <v>203</v>
      </c>
      <c r="N27" s="76"/>
      <c r="O27" s="77" t="s">
        <v>230</v>
      </c>
      <c r="P27" s="77" t="s">
        <v>49</v>
      </c>
    </row>
    <row r="28" spans="1:16" ht="12.75" customHeight="1" x14ac:dyDescent="0.2">
      <c r="A28" s="28" t="str">
        <f t="shared" si="0"/>
        <v> AAC 5.7 </v>
      </c>
      <c r="B28" s="36" t="str">
        <f t="shared" si="1"/>
        <v>I</v>
      </c>
      <c r="C28" s="28">
        <f t="shared" si="2"/>
        <v>33540.430999999997</v>
      </c>
      <c r="D28" t="str">
        <f t="shared" si="3"/>
        <v>vis</v>
      </c>
      <c r="E28">
        <f>VLOOKUP(C28,'Active 1'!C$21:E$960,3,FALSE)</f>
        <v>-498.99901583910923</v>
      </c>
      <c r="F28" s="36" t="s">
        <v>176</v>
      </c>
      <c r="G28" t="str">
        <f t="shared" si="4"/>
        <v>33540.431</v>
      </c>
      <c r="H28" s="28">
        <f t="shared" si="5"/>
        <v>-499</v>
      </c>
      <c r="I28" s="75" t="s">
        <v>231</v>
      </c>
      <c r="J28" s="76" t="s">
        <v>232</v>
      </c>
      <c r="K28" s="75">
        <v>-499</v>
      </c>
      <c r="L28" s="75" t="s">
        <v>218</v>
      </c>
      <c r="M28" s="76" t="s">
        <v>203</v>
      </c>
      <c r="N28" s="76"/>
      <c r="O28" s="77" t="s">
        <v>230</v>
      </c>
      <c r="P28" s="77" t="s">
        <v>50</v>
      </c>
    </row>
    <row r="29" spans="1:16" ht="12.75" customHeight="1" x14ac:dyDescent="0.2">
      <c r="A29" s="28" t="str">
        <f t="shared" si="0"/>
        <v> AAC 5.10 </v>
      </c>
      <c r="B29" s="36" t="str">
        <f t="shared" si="1"/>
        <v>I</v>
      </c>
      <c r="C29" s="28">
        <f t="shared" si="2"/>
        <v>33570.387999999999</v>
      </c>
      <c r="D29" t="str">
        <f t="shared" si="3"/>
        <v>vis</v>
      </c>
      <c r="E29">
        <f>VLOOKUP(C29,'Active 1'!C$21:E$960,3,FALSE)</f>
        <v>-457.00114117802491</v>
      </c>
      <c r="F29" s="36" t="s">
        <v>176</v>
      </c>
      <c r="G29" t="str">
        <f t="shared" si="4"/>
        <v>33570.388</v>
      </c>
      <c r="H29" s="28">
        <f t="shared" si="5"/>
        <v>-457</v>
      </c>
      <c r="I29" s="75" t="s">
        <v>233</v>
      </c>
      <c r="J29" s="76" t="s">
        <v>234</v>
      </c>
      <c r="K29" s="75">
        <v>-457</v>
      </c>
      <c r="L29" s="75" t="s">
        <v>235</v>
      </c>
      <c r="M29" s="76" t="s">
        <v>203</v>
      </c>
      <c r="N29" s="76"/>
      <c r="O29" s="77" t="s">
        <v>230</v>
      </c>
      <c r="P29" s="77" t="s">
        <v>51</v>
      </c>
    </row>
    <row r="30" spans="1:16" ht="12.75" customHeight="1" x14ac:dyDescent="0.2">
      <c r="A30" s="28" t="str">
        <f t="shared" si="0"/>
        <v> AAC 5.10 </v>
      </c>
      <c r="B30" s="36" t="str">
        <f t="shared" si="1"/>
        <v>I</v>
      </c>
      <c r="C30" s="28">
        <f t="shared" si="2"/>
        <v>33896.366000000002</v>
      </c>
      <c r="D30" t="str">
        <f t="shared" si="3"/>
        <v>vis</v>
      </c>
      <c r="E30">
        <f>VLOOKUP(C30,'Active 1'!C$21:E$960,3,FALSE)</f>
        <v>0</v>
      </c>
      <c r="F30" s="36" t="s">
        <v>176</v>
      </c>
      <c r="G30" t="str">
        <f t="shared" si="4"/>
        <v>33896.366</v>
      </c>
      <c r="H30" s="28">
        <f t="shared" si="5"/>
        <v>0</v>
      </c>
      <c r="I30" s="75" t="s">
        <v>236</v>
      </c>
      <c r="J30" s="76" t="s">
        <v>237</v>
      </c>
      <c r="K30" s="75">
        <v>0</v>
      </c>
      <c r="L30" s="75" t="s">
        <v>238</v>
      </c>
      <c r="M30" s="76" t="s">
        <v>203</v>
      </c>
      <c r="N30" s="76"/>
      <c r="O30" s="77" t="s">
        <v>230</v>
      </c>
      <c r="P30" s="77" t="s">
        <v>51</v>
      </c>
    </row>
    <row r="31" spans="1:16" ht="12.75" customHeight="1" x14ac:dyDescent="0.2">
      <c r="A31" s="28" t="str">
        <f t="shared" si="0"/>
        <v> AAC 5.53 </v>
      </c>
      <c r="B31" s="36" t="str">
        <f t="shared" si="1"/>
        <v>I</v>
      </c>
      <c r="C31" s="28">
        <f t="shared" si="2"/>
        <v>34224.483999999997</v>
      </c>
      <c r="D31" t="str">
        <f t="shared" si="3"/>
        <v>vis</v>
      </c>
      <c r="E31">
        <f>VLOOKUP(C31,'Active 1'!C$21:E$960,3,FALSE)</f>
        <v>460.00128978350557</v>
      </c>
      <c r="F31" s="36" t="s">
        <v>176</v>
      </c>
      <c r="G31" t="str">
        <f t="shared" si="4"/>
        <v>34224.484</v>
      </c>
      <c r="H31" s="28">
        <f t="shared" si="5"/>
        <v>460</v>
      </c>
      <c r="I31" s="75" t="s">
        <v>239</v>
      </c>
      <c r="J31" s="76" t="s">
        <v>240</v>
      </c>
      <c r="K31" s="75">
        <v>460</v>
      </c>
      <c r="L31" s="75" t="s">
        <v>218</v>
      </c>
      <c r="M31" s="76" t="s">
        <v>203</v>
      </c>
      <c r="N31" s="76"/>
      <c r="O31" s="77" t="s">
        <v>230</v>
      </c>
      <c r="P31" s="77" t="s">
        <v>54</v>
      </c>
    </row>
    <row r="32" spans="1:16" ht="12.75" customHeight="1" x14ac:dyDescent="0.2">
      <c r="A32" s="28" t="str">
        <f t="shared" si="0"/>
        <v> AAC 5.53 </v>
      </c>
      <c r="B32" s="36" t="str">
        <f t="shared" si="1"/>
        <v>I</v>
      </c>
      <c r="C32" s="28">
        <f t="shared" si="2"/>
        <v>34254.438000000002</v>
      </c>
      <c r="D32" t="str">
        <f t="shared" si="3"/>
        <v>vis</v>
      </c>
      <c r="E32">
        <f>VLOOKUP(C32,'Active 1'!C$21:E$960,3,FALSE)</f>
        <v>501.99495862879206</v>
      </c>
      <c r="F32" s="36" t="s">
        <v>176</v>
      </c>
      <c r="G32" t="str">
        <f t="shared" si="4"/>
        <v>34254.438</v>
      </c>
      <c r="H32" s="28">
        <f t="shared" si="5"/>
        <v>502</v>
      </c>
      <c r="I32" s="75" t="s">
        <v>241</v>
      </c>
      <c r="J32" s="76" t="s">
        <v>242</v>
      </c>
      <c r="K32" s="75">
        <v>502</v>
      </c>
      <c r="L32" s="75" t="s">
        <v>243</v>
      </c>
      <c r="M32" s="76" t="s">
        <v>203</v>
      </c>
      <c r="N32" s="76"/>
      <c r="O32" s="77" t="s">
        <v>230</v>
      </c>
      <c r="P32" s="77" t="s">
        <v>54</v>
      </c>
    </row>
    <row r="33" spans="1:16" ht="12.75" customHeight="1" x14ac:dyDescent="0.2">
      <c r="A33" s="28" t="str">
        <f t="shared" si="0"/>
        <v> AAC 5.191 </v>
      </c>
      <c r="B33" s="36" t="str">
        <f t="shared" si="1"/>
        <v>I</v>
      </c>
      <c r="C33" s="28">
        <f t="shared" si="2"/>
        <v>34600.392</v>
      </c>
      <c r="D33" t="str">
        <f t="shared" si="3"/>
        <v>vis</v>
      </c>
      <c r="E33">
        <f>VLOOKUP(C33,'Active 1'!C$21:E$960,3,FALSE)</f>
        <v>987.00122529433429</v>
      </c>
      <c r="F33" s="36" t="s">
        <v>176</v>
      </c>
      <c r="G33" t="str">
        <f t="shared" si="4"/>
        <v>34600.392</v>
      </c>
      <c r="H33" s="28">
        <f t="shared" si="5"/>
        <v>987</v>
      </c>
      <c r="I33" s="75" t="s">
        <v>244</v>
      </c>
      <c r="J33" s="76" t="s">
        <v>245</v>
      </c>
      <c r="K33" s="75">
        <v>987</v>
      </c>
      <c r="L33" s="75" t="s">
        <v>218</v>
      </c>
      <c r="M33" s="76" t="s">
        <v>203</v>
      </c>
      <c r="N33" s="76"/>
      <c r="O33" s="77" t="s">
        <v>230</v>
      </c>
      <c r="P33" s="77" t="s">
        <v>55</v>
      </c>
    </row>
    <row r="34" spans="1:16" ht="12.75" customHeight="1" x14ac:dyDescent="0.2">
      <c r="A34" s="28" t="str">
        <f t="shared" si="0"/>
        <v> AAC 5.191 </v>
      </c>
      <c r="B34" s="36" t="str">
        <f t="shared" si="1"/>
        <v>I</v>
      </c>
      <c r="C34" s="28">
        <f t="shared" si="2"/>
        <v>34605.381000000001</v>
      </c>
      <c r="D34" t="str">
        <f t="shared" si="3"/>
        <v>vis</v>
      </c>
      <c r="E34">
        <f>VLOOKUP(C34,'Active 1'!C$21:E$960,3,FALSE)</f>
        <v>993.99549697321379</v>
      </c>
      <c r="F34" s="36" t="s">
        <v>176</v>
      </c>
      <c r="G34" t="str">
        <f t="shared" si="4"/>
        <v>34605.381</v>
      </c>
      <c r="H34" s="28">
        <f t="shared" si="5"/>
        <v>994</v>
      </c>
      <c r="I34" s="75" t="s">
        <v>246</v>
      </c>
      <c r="J34" s="76" t="s">
        <v>247</v>
      </c>
      <c r="K34" s="75">
        <v>994</v>
      </c>
      <c r="L34" s="75" t="s">
        <v>248</v>
      </c>
      <c r="M34" s="76" t="s">
        <v>203</v>
      </c>
      <c r="N34" s="76"/>
      <c r="O34" s="77" t="s">
        <v>230</v>
      </c>
      <c r="P34" s="77" t="s">
        <v>55</v>
      </c>
    </row>
    <row r="35" spans="1:16" ht="12.75" customHeight="1" x14ac:dyDescent="0.2">
      <c r="A35" s="28" t="str">
        <f t="shared" si="0"/>
        <v> AAC 5.191 </v>
      </c>
      <c r="B35" s="36" t="str">
        <f t="shared" si="1"/>
        <v>I</v>
      </c>
      <c r="C35" s="28">
        <f t="shared" si="2"/>
        <v>34680.281000000003</v>
      </c>
      <c r="D35" t="str">
        <f t="shared" si="3"/>
        <v>vis</v>
      </c>
      <c r="E35">
        <f>VLOOKUP(C35,'Active 1'!C$21:E$960,3,FALSE)</f>
        <v>1099.0006981654244</v>
      </c>
      <c r="F35" s="36" t="s">
        <v>176</v>
      </c>
      <c r="G35" t="str">
        <f t="shared" si="4"/>
        <v>34680.281</v>
      </c>
      <c r="H35" s="28">
        <f t="shared" si="5"/>
        <v>1099</v>
      </c>
      <c r="I35" s="75" t="s">
        <v>249</v>
      </c>
      <c r="J35" s="76" t="s">
        <v>250</v>
      </c>
      <c r="K35" s="75">
        <v>1099</v>
      </c>
      <c r="L35" s="75" t="s">
        <v>238</v>
      </c>
      <c r="M35" s="76" t="s">
        <v>203</v>
      </c>
      <c r="N35" s="76"/>
      <c r="O35" s="77" t="s">
        <v>230</v>
      </c>
      <c r="P35" s="77" t="s">
        <v>55</v>
      </c>
    </row>
    <row r="36" spans="1:16" ht="12.75" customHeight="1" x14ac:dyDescent="0.2">
      <c r="A36" s="28" t="str">
        <f t="shared" si="0"/>
        <v> AAC 5.194 </v>
      </c>
      <c r="B36" s="36" t="str">
        <f t="shared" si="1"/>
        <v>I</v>
      </c>
      <c r="C36" s="28">
        <f t="shared" si="2"/>
        <v>34958.453999999998</v>
      </c>
      <c r="D36" t="str">
        <f t="shared" si="3"/>
        <v>vis</v>
      </c>
      <c r="E36">
        <f>VLOOKUP(C36,'Active 1'!C$21:E$960,3,FALSE)</f>
        <v>1488.9821645371164</v>
      </c>
      <c r="F36" s="36" t="s">
        <v>176</v>
      </c>
      <c r="G36" t="str">
        <f t="shared" si="4"/>
        <v>34958.454</v>
      </c>
      <c r="H36" s="28">
        <f t="shared" si="5"/>
        <v>1489</v>
      </c>
      <c r="I36" s="75" t="s">
        <v>251</v>
      </c>
      <c r="J36" s="76" t="s">
        <v>252</v>
      </c>
      <c r="K36" s="75">
        <v>1489</v>
      </c>
      <c r="L36" s="75" t="s">
        <v>253</v>
      </c>
      <c r="M36" s="76" t="s">
        <v>203</v>
      </c>
      <c r="N36" s="76"/>
      <c r="O36" s="77" t="s">
        <v>230</v>
      </c>
      <c r="P36" s="77" t="s">
        <v>56</v>
      </c>
    </row>
    <row r="37" spans="1:16" ht="12.75" customHeight="1" x14ac:dyDescent="0.2">
      <c r="A37" s="28" t="str">
        <f t="shared" si="0"/>
        <v> AAC 5.194 </v>
      </c>
      <c r="B37" s="36" t="str">
        <f t="shared" si="1"/>
        <v>I</v>
      </c>
      <c r="C37" s="28">
        <f t="shared" si="2"/>
        <v>34988.428999999996</v>
      </c>
      <c r="D37" t="str">
        <f t="shared" si="3"/>
        <v>vis</v>
      </c>
      <c r="E37">
        <f>VLOOKUP(C37,'Active 1'!C$21:E$960,3,FALSE)</f>
        <v>1531.0052740930084</v>
      </c>
      <c r="F37" s="36" t="s">
        <v>176</v>
      </c>
      <c r="G37" t="str">
        <f t="shared" si="4"/>
        <v>34988.429</v>
      </c>
      <c r="H37" s="28">
        <f t="shared" si="5"/>
        <v>1531</v>
      </c>
      <c r="I37" s="75" t="s">
        <v>254</v>
      </c>
      <c r="J37" s="76" t="s">
        <v>255</v>
      </c>
      <c r="K37" s="75">
        <v>1531</v>
      </c>
      <c r="L37" s="75" t="s">
        <v>215</v>
      </c>
      <c r="M37" s="76" t="s">
        <v>203</v>
      </c>
      <c r="N37" s="76"/>
      <c r="O37" s="77" t="s">
        <v>230</v>
      </c>
      <c r="P37" s="77" t="s">
        <v>56</v>
      </c>
    </row>
    <row r="38" spans="1:16" ht="12.75" customHeight="1" x14ac:dyDescent="0.2">
      <c r="A38" s="28" t="str">
        <f t="shared" si="0"/>
        <v> AA 6.143 </v>
      </c>
      <c r="B38" s="36" t="str">
        <f t="shared" si="1"/>
        <v>I</v>
      </c>
      <c r="C38" s="28">
        <f t="shared" si="2"/>
        <v>35341.51</v>
      </c>
      <c r="D38" t="str">
        <f t="shared" si="3"/>
        <v>vis</v>
      </c>
      <c r="E38">
        <f>VLOOKUP(C38,'Active 1'!C$21:E$960,3,FALSE)</f>
        <v>2026.0031571657291</v>
      </c>
      <c r="F38" s="36" t="s">
        <v>176</v>
      </c>
      <c r="G38" t="str">
        <f t="shared" si="4"/>
        <v>35341.510</v>
      </c>
      <c r="H38" s="28">
        <f t="shared" si="5"/>
        <v>2026</v>
      </c>
      <c r="I38" s="75" t="s">
        <v>256</v>
      </c>
      <c r="J38" s="76" t="s">
        <v>257</v>
      </c>
      <c r="K38" s="75">
        <v>2026</v>
      </c>
      <c r="L38" s="75" t="s">
        <v>206</v>
      </c>
      <c r="M38" s="76" t="s">
        <v>203</v>
      </c>
      <c r="N38" s="76"/>
      <c r="O38" s="77" t="s">
        <v>230</v>
      </c>
      <c r="P38" s="77" t="s">
        <v>57</v>
      </c>
    </row>
    <row r="39" spans="1:16" ht="12.75" customHeight="1" x14ac:dyDescent="0.2">
      <c r="A39" s="28" t="str">
        <f t="shared" si="0"/>
        <v> MVS 243 </v>
      </c>
      <c r="B39" s="36" t="str">
        <f t="shared" si="1"/>
        <v>I</v>
      </c>
      <c r="C39" s="28">
        <f t="shared" si="2"/>
        <v>35341.517</v>
      </c>
      <c r="D39" t="str">
        <f t="shared" si="3"/>
        <v>vis</v>
      </c>
      <c r="E39">
        <f>VLOOKUP(C39,'Active 1'!C$21:E$960,3,FALSE)</f>
        <v>2026.0129707359308</v>
      </c>
      <c r="F39" s="36" t="s">
        <v>176</v>
      </c>
      <c r="G39" t="str">
        <f t="shared" si="4"/>
        <v>35341.517</v>
      </c>
      <c r="H39" s="28">
        <f t="shared" si="5"/>
        <v>2026</v>
      </c>
      <c r="I39" s="75" t="s">
        <v>258</v>
      </c>
      <c r="J39" s="76" t="s">
        <v>259</v>
      </c>
      <c r="K39" s="75">
        <v>2026</v>
      </c>
      <c r="L39" s="75" t="s">
        <v>223</v>
      </c>
      <c r="M39" s="76" t="s">
        <v>203</v>
      </c>
      <c r="N39" s="76"/>
      <c r="O39" s="77" t="s">
        <v>260</v>
      </c>
      <c r="P39" s="77" t="s">
        <v>58</v>
      </c>
    </row>
    <row r="40" spans="1:16" ht="12.75" customHeight="1" x14ac:dyDescent="0.2">
      <c r="A40" s="28" t="str">
        <f t="shared" si="0"/>
        <v> AA 6.143 </v>
      </c>
      <c r="B40" s="36" t="str">
        <f t="shared" si="1"/>
        <v>I</v>
      </c>
      <c r="C40" s="28">
        <f t="shared" si="2"/>
        <v>35359.345000000001</v>
      </c>
      <c r="D40" t="str">
        <f t="shared" si="3"/>
        <v>vis</v>
      </c>
      <c r="E40">
        <f>VLOOKUP(C40,'Active 1'!C$21:E$960,3,FALSE)</f>
        <v>2051.0067321091597</v>
      </c>
      <c r="F40" s="36" t="s">
        <v>176</v>
      </c>
      <c r="G40" t="str">
        <f t="shared" si="4"/>
        <v>35359.345</v>
      </c>
      <c r="H40" s="28">
        <f t="shared" si="5"/>
        <v>2051</v>
      </c>
      <c r="I40" s="75" t="s">
        <v>261</v>
      </c>
      <c r="J40" s="76" t="s">
        <v>262</v>
      </c>
      <c r="K40" s="75">
        <v>2051</v>
      </c>
      <c r="L40" s="75" t="s">
        <v>202</v>
      </c>
      <c r="M40" s="76" t="s">
        <v>203</v>
      </c>
      <c r="N40" s="76"/>
      <c r="O40" s="77" t="s">
        <v>230</v>
      </c>
      <c r="P40" s="77" t="s">
        <v>57</v>
      </c>
    </row>
    <row r="41" spans="1:16" ht="12.75" customHeight="1" x14ac:dyDescent="0.2">
      <c r="A41" s="28" t="str">
        <f t="shared" si="0"/>
        <v> AA 7.190 </v>
      </c>
      <c r="B41" s="36" t="str">
        <f t="shared" si="1"/>
        <v>I</v>
      </c>
      <c r="C41" s="28">
        <f t="shared" si="2"/>
        <v>35742.379999999997</v>
      </c>
      <c r="D41" t="str">
        <f t="shared" si="3"/>
        <v>vis</v>
      </c>
      <c r="E41">
        <f>VLOOKUP(C41,'Active 1'!C$21:E$960,3,FALSE)</f>
        <v>2587.9982840271464</v>
      </c>
      <c r="F41" s="36" t="s">
        <v>176</v>
      </c>
      <c r="G41" t="str">
        <f t="shared" si="4"/>
        <v>35742.380</v>
      </c>
      <c r="H41" s="28">
        <f t="shared" si="5"/>
        <v>2588</v>
      </c>
      <c r="I41" s="75" t="s">
        <v>263</v>
      </c>
      <c r="J41" s="76" t="s">
        <v>264</v>
      </c>
      <c r="K41" s="75">
        <v>2588</v>
      </c>
      <c r="L41" s="75" t="s">
        <v>235</v>
      </c>
      <c r="M41" s="76" t="s">
        <v>203</v>
      </c>
      <c r="N41" s="76"/>
      <c r="O41" s="77" t="s">
        <v>230</v>
      </c>
      <c r="P41" s="77" t="s">
        <v>59</v>
      </c>
    </row>
    <row r="42" spans="1:16" ht="12.75" customHeight="1" x14ac:dyDescent="0.2">
      <c r="A42" s="28" t="str">
        <f t="shared" si="0"/>
        <v> AA 7.190 </v>
      </c>
      <c r="B42" s="36" t="str">
        <f t="shared" si="1"/>
        <v>I</v>
      </c>
      <c r="C42" s="28">
        <f t="shared" si="2"/>
        <v>35782.326999999997</v>
      </c>
      <c r="D42" t="str">
        <f t="shared" si="3"/>
        <v>vis</v>
      </c>
      <c r="E42">
        <f>VLOOKUP(C42,'Active 1'!C$21:E$960,3,FALSE)</f>
        <v>2644.0015253091915</v>
      </c>
      <c r="F42" s="36" t="s">
        <v>176</v>
      </c>
      <c r="G42" t="str">
        <f t="shared" si="4"/>
        <v>35782.327</v>
      </c>
      <c r="H42" s="28">
        <f t="shared" si="5"/>
        <v>2644</v>
      </c>
      <c r="I42" s="75" t="s">
        <v>265</v>
      </c>
      <c r="J42" s="76" t="s">
        <v>266</v>
      </c>
      <c r="K42" s="75">
        <v>2644</v>
      </c>
      <c r="L42" s="75" t="s">
        <v>218</v>
      </c>
      <c r="M42" s="76" t="s">
        <v>203</v>
      </c>
      <c r="N42" s="76"/>
      <c r="O42" s="77" t="s">
        <v>230</v>
      </c>
      <c r="P42" s="77" t="s">
        <v>59</v>
      </c>
    </row>
    <row r="43" spans="1:16" ht="12.75" customHeight="1" x14ac:dyDescent="0.2">
      <c r="A43" s="28" t="str">
        <f t="shared" si="0"/>
        <v> AA 8.191 </v>
      </c>
      <c r="B43" s="36" t="str">
        <f t="shared" si="1"/>
        <v>I</v>
      </c>
      <c r="C43" s="28">
        <f t="shared" si="2"/>
        <v>36103.313999999998</v>
      </c>
      <c r="D43" t="str">
        <f t="shared" si="3"/>
        <v>vis</v>
      </c>
      <c r="E43">
        <f>VLOOKUP(C43,'Active 1'!C$21:E$960,3,FALSE)</f>
        <v>3094.005590931135</v>
      </c>
      <c r="F43" s="36" t="s">
        <v>176</v>
      </c>
      <c r="G43" t="str">
        <f t="shared" si="4"/>
        <v>36103.314</v>
      </c>
      <c r="H43" s="28">
        <f t="shared" si="5"/>
        <v>3094</v>
      </c>
      <c r="I43" s="75" t="s">
        <v>267</v>
      </c>
      <c r="J43" s="76" t="s">
        <v>268</v>
      </c>
      <c r="K43" s="75">
        <v>3094</v>
      </c>
      <c r="L43" s="75" t="s">
        <v>215</v>
      </c>
      <c r="M43" s="76" t="s">
        <v>203</v>
      </c>
      <c r="N43" s="76"/>
      <c r="O43" s="77" t="s">
        <v>230</v>
      </c>
      <c r="P43" s="77" t="s">
        <v>60</v>
      </c>
    </row>
    <row r="44" spans="1:16" ht="12.75" customHeight="1" x14ac:dyDescent="0.2">
      <c r="A44" s="28" t="str">
        <f t="shared" si="0"/>
        <v> AA 24.114 </v>
      </c>
      <c r="B44" s="36" t="str">
        <f t="shared" si="1"/>
        <v>I</v>
      </c>
      <c r="C44" s="28">
        <f t="shared" si="2"/>
        <v>36461.396999999997</v>
      </c>
      <c r="D44" t="str">
        <f t="shared" si="3"/>
        <v>vis</v>
      </c>
      <c r="E44">
        <f>VLOOKUP(C44,'Active 1'!C$21:E$960,3,FALSE)</f>
        <v>3596.0159708845326</v>
      </c>
      <c r="F44" s="36" t="s">
        <v>176</v>
      </c>
      <c r="G44" t="str">
        <f t="shared" si="4"/>
        <v>36461.397</v>
      </c>
      <c r="H44" s="28">
        <f t="shared" si="5"/>
        <v>3596</v>
      </c>
      <c r="I44" s="75" t="s">
        <v>269</v>
      </c>
      <c r="J44" s="76" t="s">
        <v>270</v>
      </c>
      <c r="K44" s="75">
        <v>3596</v>
      </c>
      <c r="L44" s="75" t="s">
        <v>271</v>
      </c>
      <c r="M44" s="76" t="s">
        <v>203</v>
      </c>
      <c r="N44" s="76"/>
      <c r="O44" s="77" t="s">
        <v>230</v>
      </c>
      <c r="P44" s="77" t="s">
        <v>61</v>
      </c>
    </row>
    <row r="45" spans="1:16" ht="12.75" customHeight="1" x14ac:dyDescent="0.2">
      <c r="A45" s="28" t="str">
        <f t="shared" si="0"/>
        <v> AA 24.114 </v>
      </c>
      <c r="B45" s="36" t="str">
        <f t="shared" si="1"/>
        <v>I</v>
      </c>
      <c r="C45" s="28">
        <f t="shared" si="2"/>
        <v>37518.482000000004</v>
      </c>
      <c r="D45" t="str">
        <f t="shared" si="3"/>
        <v>vis</v>
      </c>
      <c r="E45">
        <f>VLOOKUP(C45,'Active 1'!C$21:E$960,3,FALSE)</f>
        <v>5077.9842366023768</v>
      </c>
      <c r="F45" s="36" t="s">
        <v>176</v>
      </c>
      <c r="G45" t="str">
        <f t="shared" si="4"/>
        <v>37518.482</v>
      </c>
      <c r="H45" s="28">
        <f t="shared" si="5"/>
        <v>5078</v>
      </c>
      <c r="I45" s="75" t="s">
        <v>272</v>
      </c>
      <c r="J45" s="76" t="s">
        <v>273</v>
      </c>
      <c r="K45" s="75">
        <v>5078</v>
      </c>
      <c r="L45" s="75" t="s">
        <v>274</v>
      </c>
      <c r="M45" s="76" t="s">
        <v>203</v>
      </c>
      <c r="N45" s="76"/>
      <c r="O45" s="77" t="s">
        <v>275</v>
      </c>
      <c r="P45" s="77" t="s">
        <v>61</v>
      </c>
    </row>
    <row r="46" spans="1:16" ht="12.75" customHeight="1" x14ac:dyDescent="0.2">
      <c r="A46" s="28" t="str">
        <f t="shared" si="0"/>
        <v> AA 17.62 </v>
      </c>
      <c r="B46" s="36" t="str">
        <f t="shared" si="1"/>
        <v>I</v>
      </c>
      <c r="C46" s="28">
        <f t="shared" si="2"/>
        <v>37518.502999999997</v>
      </c>
      <c r="D46" t="str">
        <f t="shared" si="3"/>
        <v>vis</v>
      </c>
      <c r="E46">
        <f>VLOOKUP(C46,'Active 1'!C$21:E$960,3,FALSE)</f>
        <v>5078.0136773129816</v>
      </c>
      <c r="F46" s="36" t="s">
        <v>176</v>
      </c>
      <c r="G46" t="str">
        <f t="shared" si="4"/>
        <v>37518.503</v>
      </c>
      <c r="H46" s="28">
        <f t="shared" si="5"/>
        <v>5078</v>
      </c>
      <c r="I46" s="75" t="s">
        <v>276</v>
      </c>
      <c r="J46" s="76" t="s">
        <v>277</v>
      </c>
      <c r="K46" s="75">
        <v>5078</v>
      </c>
      <c r="L46" s="75" t="s">
        <v>209</v>
      </c>
      <c r="M46" s="76" t="s">
        <v>203</v>
      </c>
      <c r="N46" s="76"/>
      <c r="O46" s="77" t="s">
        <v>278</v>
      </c>
      <c r="P46" s="77" t="s">
        <v>62</v>
      </c>
    </row>
    <row r="47" spans="1:16" ht="12.75" customHeight="1" x14ac:dyDescent="0.2">
      <c r="A47" s="28" t="str">
        <f t="shared" si="0"/>
        <v> AA 17.62 </v>
      </c>
      <c r="B47" s="36" t="str">
        <f t="shared" si="1"/>
        <v>I</v>
      </c>
      <c r="C47" s="28">
        <f t="shared" si="2"/>
        <v>37518.508999999998</v>
      </c>
      <c r="D47" t="str">
        <f t="shared" si="3"/>
        <v>vis</v>
      </c>
      <c r="E47">
        <f>VLOOKUP(C47,'Active 1'!C$21:E$960,3,FALSE)</f>
        <v>5078.0220889445873</v>
      </c>
      <c r="F47" s="36" t="s">
        <v>176</v>
      </c>
      <c r="G47" t="str">
        <f t="shared" si="4"/>
        <v>37518.509</v>
      </c>
      <c r="H47" s="28">
        <f t="shared" si="5"/>
        <v>5078</v>
      </c>
      <c r="I47" s="75" t="s">
        <v>279</v>
      </c>
      <c r="J47" s="76" t="s">
        <v>280</v>
      </c>
      <c r="K47" s="75">
        <v>5078</v>
      </c>
      <c r="L47" s="75" t="s">
        <v>281</v>
      </c>
      <c r="M47" s="76" t="s">
        <v>203</v>
      </c>
      <c r="N47" s="76"/>
      <c r="O47" s="77" t="s">
        <v>282</v>
      </c>
      <c r="P47" s="77" t="s">
        <v>62</v>
      </c>
    </row>
    <row r="48" spans="1:16" ht="12.75" customHeight="1" x14ac:dyDescent="0.2">
      <c r="A48" s="28" t="str">
        <f t="shared" si="0"/>
        <v> AA 17.62 </v>
      </c>
      <c r="B48" s="36" t="str">
        <f t="shared" si="1"/>
        <v>I</v>
      </c>
      <c r="C48" s="28">
        <f t="shared" si="2"/>
        <v>37899.411</v>
      </c>
      <c r="D48" t="str">
        <f t="shared" si="3"/>
        <v>vis</v>
      </c>
      <c r="E48">
        <f>VLOOKUP(C48,'Active 1'!C$21:E$960,3,FALSE)</f>
        <v>5612.0233058272952</v>
      </c>
      <c r="F48" s="36" t="s">
        <v>176</v>
      </c>
      <c r="G48" t="str">
        <f t="shared" si="4"/>
        <v>37899.411</v>
      </c>
      <c r="H48" s="28">
        <f t="shared" si="5"/>
        <v>5612</v>
      </c>
      <c r="I48" s="75" t="s">
        <v>283</v>
      </c>
      <c r="J48" s="76" t="s">
        <v>284</v>
      </c>
      <c r="K48" s="75">
        <v>5612</v>
      </c>
      <c r="L48" s="75" t="s">
        <v>285</v>
      </c>
      <c r="M48" s="76" t="s">
        <v>203</v>
      </c>
      <c r="N48" s="76"/>
      <c r="O48" s="77" t="s">
        <v>286</v>
      </c>
      <c r="P48" s="77" t="s">
        <v>62</v>
      </c>
    </row>
    <row r="49" spans="1:16" ht="12.75" customHeight="1" x14ac:dyDescent="0.2">
      <c r="A49" s="28" t="str">
        <f t="shared" si="0"/>
        <v> AA 24.114 </v>
      </c>
      <c r="B49" s="36" t="str">
        <f t="shared" si="1"/>
        <v>I</v>
      </c>
      <c r="C49" s="28">
        <f t="shared" si="2"/>
        <v>39036.406000000003</v>
      </c>
      <c r="D49" t="str">
        <f t="shared" si="3"/>
        <v>vis</v>
      </c>
      <c r="E49">
        <f>VLOOKUP(C49,'Active 1'!C$21:E$960,3,FALSE)</f>
        <v>7206.0204851268345</v>
      </c>
      <c r="F49" s="36" t="s">
        <v>176</v>
      </c>
      <c r="G49" t="str">
        <f t="shared" si="4"/>
        <v>39036.406</v>
      </c>
      <c r="H49" s="28">
        <f t="shared" si="5"/>
        <v>7206</v>
      </c>
      <c r="I49" s="75" t="s">
        <v>287</v>
      </c>
      <c r="J49" s="76" t="s">
        <v>288</v>
      </c>
      <c r="K49" s="75">
        <v>7206</v>
      </c>
      <c r="L49" s="75" t="s">
        <v>193</v>
      </c>
      <c r="M49" s="76" t="s">
        <v>203</v>
      </c>
      <c r="N49" s="76"/>
      <c r="O49" s="77" t="s">
        <v>230</v>
      </c>
      <c r="P49" s="77" t="s">
        <v>61</v>
      </c>
    </row>
    <row r="50" spans="1:16" ht="12.75" customHeight="1" x14ac:dyDescent="0.2">
      <c r="A50" s="28" t="str">
        <f t="shared" si="0"/>
        <v> BRNO 12 </v>
      </c>
      <c r="B50" s="36" t="str">
        <f t="shared" si="1"/>
        <v>I</v>
      </c>
      <c r="C50" s="28">
        <f t="shared" si="2"/>
        <v>40837.470999999998</v>
      </c>
      <c r="D50" t="str">
        <f t="shared" si="3"/>
        <v>vis</v>
      </c>
      <c r="E50">
        <f>VLOOKUP(C50,'Active 1'!C$21:E$960,3,FALSE)</f>
        <v>9731.003030991249</v>
      </c>
      <c r="F50" s="36" t="s">
        <v>176</v>
      </c>
      <c r="G50" t="str">
        <f t="shared" si="4"/>
        <v>40837.471</v>
      </c>
      <c r="H50" s="28">
        <f t="shared" si="5"/>
        <v>9731</v>
      </c>
      <c r="I50" s="75" t="s">
        <v>289</v>
      </c>
      <c r="J50" s="76" t="s">
        <v>290</v>
      </c>
      <c r="K50" s="75">
        <v>9731</v>
      </c>
      <c r="L50" s="75" t="s">
        <v>206</v>
      </c>
      <c r="M50" s="76" t="s">
        <v>203</v>
      </c>
      <c r="N50" s="76"/>
      <c r="O50" s="77" t="s">
        <v>291</v>
      </c>
      <c r="P50" s="77" t="s">
        <v>63</v>
      </c>
    </row>
    <row r="51" spans="1:16" ht="12.75" customHeight="1" x14ac:dyDescent="0.2">
      <c r="A51" s="28" t="str">
        <f t="shared" si="0"/>
        <v> BRNO 12 </v>
      </c>
      <c r="B51" s="36" t="str">
        <f t="shared" si="1"/>
        <v>I</v>
      </c>
      <c r="C51" s="28">
        <f t="shared" si="2"/>
        <v>40897.385000000002</v>
      </c>
      <c r="D51" t="str">
        <f t="shared" si="3"/>
        <v>vis</v>
      </c>
      <c r="E51">
        <f>VLOOKUP(C51,'Active 1'!C$21:E$960,3,FALSE)</f>
        <v>9814.9987803134172</v>
      </c>
      <c r="F51" s="36" t="s">
        <v>176</v>
      </c>
      <c r="G51" t="str">
        <f t="shared" si="4"/>
        <v>40897.385</v>
      </c>
      <c r="H51" s="28">
        <f t="shared" si="5"/>
        <v>9815</v>
      </c>
      <c r="I51" s="75" t="s">
        <v>292</v>
      </c>
      <c r="J51" s="76" t="s">
        <v>293</v>
      </c>
      <c r="K51" s="75">
        <v>9815</v>
      </c>
      <c r="L51" s="75" t="s">
        <v>235</v>
      </c>
      <c r="M51" s="76" t="s">
        <v>203</v>
      </c>
      <c r="N51" s="76"/>
      <c r="O51" s="77" t="s">
        <v>291</v>
      </c>
      <c r="P51" s="77" t="s">
        <v>63</v>
      </c>
    </row>
    <row r="52" spans="1:16" ht="12.75" customHeight="1" x14ac:dyDescent="0.2">
      <c r="A52" s="28" t="str">
        <f t="shared" si="0"/>
        <v> BRNO 12 </v>
      </c>
      <c r="B52" s="36" t="str">
        <f t="shared" si="1"/>
        <v>I</v>
      </c>
      <c r="C52" s="28">
        <f t="shared" si="2"/>
        <v>40897.387000000002</v>
      </c>
      <c r="D52" t="str">
        <f t="shared" si="3"/>
        <v>vis</v>
      </c>
      <c r="E52">
        <f>VLOOKUP(C52,'Active 1'!C$21:E$960,3,FALSE)</f>
        <v>9815.0015841906206</v>
      </c>
      <c r="F52" s="36" t="s">
        <v>176</v>
      </c>
      <c r="G52" t="str">
        <f t="shared" si="4"/>
        <v>40897.387</v>
      </c>
      <c r="H52" s="28">
        <f t="shared" si="5"/>
        <v>9815</v>
      </c>
      <c r="I52" s="75" t="s">
        <v>294</v>
      </c>
      <c r="J52" s="76" t="s">
        <v>295</v>
      </c>
      <c r="K52" s="75">
        <v>9815</v>
      </c>
      <c r="L52" s="75" t="s">
        <v>218</v>
      </c>
      <c r="M52" s="76" t="s">
        <v>203</v>
      </c>
      <c r="N52" s="76"/>
      <c r="O52" s="77" t="s">
        <v>296</v>
      </c>
      <c r="P52" s="77" t="s">
        <v>63</v>
      </c>
    </row>
    <row r="53" spans="1:16" ht="12.75" customHeight="1" x14ac:dyDescent="0.2">
      <c r="A53" s="28" t="str">
        <f t="shared" si="0"/>
        <v> BRNO 12 </v>
      </c>
      <c r="B53" s="36" t="str">
        <f t="shared" si="1"/>
        <v>I</v>
      </c>
      <c r="C53" s="28">
        <f t="shared" si="2"/>
        <v>40897.389000000003</v>
      </c>
      <c r="D53" t="str">
        <f t="shared" si="3"/>
        <v>vis</v>
      </c>
      <c r="E53">
        <f>VLOOKUP(C53,'Active 1'!C$21:E$960,3,FALSE)</f>
        <v>9815.0043880678222</v>
      </c>
      <c r="F53" s="36" t="s">
        <v>176</v>
      </c>
      <c r="G53" t="str">
        <f t="shared" si="4"/>
        <v>40897.389</v>
      </c>
      <c r="H53" s="28">
        <f t="shared" si="5"/>
        <v>9815</v>
      </c>
      <c r="I53" s="75" t="s">
        <v>297</v>
      </c>
      <c r="J53" s="76" t="s">
        <v>298</v>
      </c>
      <c r="K53" s="75">
        <v>9815</v>
      </c>
      <c r="L53" s="75" t="s">
        <v>299</v>
      </c>
      <c r="M53" s="76" t="s">
        <v>203</v>
      </c>
      <c r="N53" s="76"/>
      <c r="O53" s="77" t="s">
        <v>300</v>
      </c>
      <c r="P53" s="77" t="s">
        <v>63</v>
      </c>
    </row>
    <row r="54" spans="1:16" ht="12.75" customHeight="1" x14ac:dyDescent="0.2">
      <c r="A54" s="28" t="str">
        <f t="shared" si="0"/>
        <v> BRNO 14 </v>
      </c>
      <c r="B54" s="36" t="str">
        <f t="shared" si="1"/>
        <v>I</v>
      </c>
      <c r="C54" s="28">
        <f t="shared" si="2"/>
        <v>41158.457999999999</v>
      </c>
      <c r="D54" t="str">
        <f t="shared" si="3"/>
        <v>vis</v>
      </c>
      <c r="E54">
        <f>VLOOKUP(C54,'Active 1'!C$21:E$960,3,FALSE)</f>
        <v>10181.007096613193</v>
      </c>
      <c r="F54" s="36" t="s">
        <v>176</v>
      </c>
      <c r="G54" t="str">
        <f t="shared" si="4"/>
        <v>41158.458</v>
      </c>
      <c r="H54" s="28">
        <f t="shared" si="5"/>
        <v>10181</v>
      </c>
      <c r="I54" s="75" t="s">
        <v>301</v>
      </c>
      <c r="J54" s="76" t="s">
        <v>302</v>
      </c>
      <c r="K54" s="75">
        <v>10181</v>
      </c>
      <c r="L54" s="75" t="s">
        <v>202</v>
      </c>
      <c r="M54" s="76" t="s">
        <v>203</v>
      </c>
      <c r="N54" s="76"/>
      <c r="O54" s="77" t="s">
        <v>303</v>
      </c>
      <c r="P54" s="77" t="s">
        <v>304</v>
      </c>
    </row>
    <row r="55" spans="1:16" ht="12.75" customHeight="1" x14ac:dyDescent="0.2">
      <c r="A55" s="28" t="str">
        <f t="shared" si="0"/>
        <v> BRNO 14 </v>
      </c>
      <c r="B55" s="36" t="str">
        <f t="shared" si="1"/>
        <v>I</v>
      </c>
      <c r="C55" s="28">
        <f t="shared" si="2"/>
        <v>41158.464</v>
      </c>
      <c r="D55" t="str">
        <f t="shared" si="3"/>
        <v>vis</v>
      </c>
      <c r="E55">
        <f>VLOOKUP(C55,'Active 1'!C$21:E$960,3,FALSE)</f>
        <v>10181.015508244798</v>
      </c>
      <c r="F55" s="36" t="s">
        <v>176</v>
      </c>
      <c r="G55" t="str">
        <f t="shared" si="4"/>
        <v>41158.464</v>
      </c>
      <c r="H55" s="28">
        <f t="shared" si="5"/>
        <v>10181</v>
      </c>
      <c r="I55" s="75" t="s">
        <v>305</v>
      </c>
      <c r="J55" s="76" t="s">
        <v>306</v>
      </c>
      <c r="K55" s="75">
        <v>10181</v>
      </c>
      <c r="L55" s="75" t="s">
        <v>271</v>
      </c>
      <c r="M55" s="76" t="s">
        <v>203</v>
      </c>
      <c r="N55" s="76"/>
      <c r="O55" s="77" t="s">
        <v>307</v>
      </c>
      <c r="P55" s="77" t="s">
        <v>304</v>
      </c>
    </row>
    <row r="56" spans="1:16" ht="12.75" customHeight="1" x14ac:dyDescent="0.2">
      <c r="A56" s="28" t="str">
        <f t="shared" si="0"/>
        <v> BRNO 14 </v>
      </c>
      <c r="B56" s="36" t="str">
        <f t="shared" si="1"/>
        <v>I</v>
      </c>
      <c r="C56" s="28">
        <f t="shared" si="2"/>
        <v>41158.468999999997</v>
      </c>
      <c r="D56" t="str">
        <f t="shared" si="3"/>
        <v>vis</v>
      </c>
      <c r="E56">
        <f>VLOOKUP(C56,'Active 1'!C$21:E$960,3,FALSE)</f>
        <v>10181.022517937798</v>
      </c>
      <c r="F56" s="36" t="s">
        <v>176</v>
      </c>
      <c r="G56" t="str">
        <f t="shared" si="4"/>
        <v>41158.469</v>
      </c>
      <c r="H56" s="28">
        <f t="shared" si="5"/>
        <v>10181</v>
      </c>
      <c r="I56" s="75" t="s">
        <v>308</v>
      </c>
      <c r="J56" s="76" t="s">
        <v>309</v>
      </c>
      <c r="K56" s="75">
        <v>10181</v>
      </c>
      <c r="L56" s="75" t="s">
        <v>281</v>
      </c>
      <c r="M56" s="76" t="s">
        <v>203</v>
      </c>
      <c r="N56" s="76"/>
      <c r="O56" s="77" t="s">
        <v>310</v>
      </c>
      <c r="P56" s="77" t="s">
        <v>304</v>
      </c>
    </row>
    <row r="57" spans="1:16" ht="12.75" customHeight="1" x14ac:dyDescent="0.2">
      <c r="A57" s="28" t="str">
        <f t="shared" si="0"/>
        <v> BBS 11 </v>
      </c>
      <c r="B57" s="36" t="str">
        <f t="shared" si="1"/>
        <v>I</v>
      </c>
      <c r="C57" s="28">
        <f t="shared" si="2"/>
        <v>41213.370000000003</v>
      </c>
      <c r="D57" t="str">
        <f t="shared" si="3"/>
        <v>vis</v>
      </c>
      <c r="E57">
        <f>VLOOKUP(C57,'Active 1'!C$21:E$960,3,FALSE)</f>
        <v>10257.990349054675</v>
      </c>
      <c r="F57" s="36" t="s">
        <v>176</v>
      </c>
      <c r="G57" t="str">
        <f t="shared" si="4"/>
        <v>41213.370</v>
      </c>
      <c r="H57" s="28">
        <f t="shared" si="5"/>
        <v>10258</v>
      </c>
      <c r="I57" s="75" t="s">
        <v>311</v>
      </c>
      <c r="J57" s="76" t="s">
        <v>312</v>
      </c>
      <c r="K57" s="75">
        <v>10258</v>
      </c>
      <c r="L57" s="75" t="s">
        <v>313</v>
      </c>
      <c r="M57" s="76" t="s">
        <v>203</v>
      </c>
      <c r="N57" s="76"/>
      <c r="O57" s="77" t="s">
        <v>314</v>
      </c>
      <c r="P57" s="77" t="s">
        <v>315</v>
      </c>
    </row>
    <row r="58" spans="1:16" ht="12.75" customHeight="1" x14ac:dyDescent="0.2">
      <c r="A58" s="28" t="str">
        <f t="shared" si="0"/>
        <v> BBS 11 </v>
      </c>
      <c r="B58" s="36" t="str">
        <f t="shared" si="1"/>
        <v>I</v>
      </c>
      <c r="C58" s="28">
        <f t="shared" si="2"/>
        <v>41904.57</v>
      </c>
      <c r="D58" t="str">
        <f t="shared" si="3"/>
        <v>vis</v>
      </c>
      <c r="E58">
        <f>VLOOKUP(C58,'Active 1'!C$21:E$960,3,FALSE)</f>
        <v>11227.010309856467</v>
      </c>
      <c r="F58" s="36" t="s">
        <v>176</v>
      </c>
      <c r="G58" t="str">
        <f t="shared" si="4"/>
        <v>41904.570</v>
      </c>
      <c r="H58" s="28">
        <f t="shared" si="5"/>
        <v>11227</v>
      </c>
      <c r="I58" s="75" t="s">
        <v>316</v>
      </c>
      <c r="J58" s="76" t="s">
        <v>317</v>
      </c>
      <c r="K58" s="75">
        <v>11227</v>
      </c>
      <c r="L58" s="75" t="s">
        <v>212</v>
      </c>
      <c r="M58" s="76" t="s">
        <v>203</v>
      </c>
      <c r="N58" s="76"/>
      <c r="O58" s="77" t="s">
        <v>314</v>
      </c>
      <c r="P58" s="77" t="s">
        <v>315</v>
      </c>
    </row>
    <row r="59" spans="1:16" ht="12.75" customHeight="1" x14ac:dyDescent="0.2">
      <c r="A59" s="28" t="str">
        <f t="shared" si="0"/>
        <v> BRNO 17 </v>
      </c>
      <c r="B59" s="36" t="str">
        <f t="shared" si="1"/>
        <v>I</v>
      </c>
      <c r="C59" s="28">
        <f t="shared" si="2"/>
        <v>41929.535000000003</v>
      </c>
      <c r="D59" t="str">
        <f t="shared" si="3"/>
        <v>vis</v>
      </c>
      <c r="E59">
        <f>VLOOKUP(C59,'Active 1'!C$21:E$960,3,FALSE)</f>
        <v>11262.009707022873</v>
      </c>
      <c r="F59" s="36" t="s">
        <v>176</v>
      </c>
      <c r="G59" t="str">
        <f t="shared" si="4"/>
        <v>41929.535</v>
      </c>
      <c r="H59" s="28">
        <f t="shared" si="5"/>
        <v>11262</v>
      </c>
      <c r="I59" s="75" t="s">
        <v>318</v>
      </c>
      <c r="J59" s="76" t="s">
        <v>319</v>
      </c>
      <c r="K59" s="75">
        <v>11262</v>
      </c>
      <c r="L59" s="75" t="s">
        <v>212</v>
      </c>
      <c r="M59" s="76" t="s">
        <v>203</v>
      </c>
      <c r="N59" s="76"/>
      <c r="O59" s="77" t="s">
        <v>300</v>
      </c>
      <c r="P59" s="77" t="s">
        <v>320</v>
      </c>
    </row>
    <row r="60" spans="1:16" ht="12.75" customHeight="1" x14ac:dyDescent="0.2">
      <c r="A60" s="28" t="str">
        <f t="shared" si="0"/>
        <v> BBS 13 </v>
      </c>
      <c r="B60" s="36" t="str">
        <f t="shared" si="1"/>
        <v>I</v>
      </c>
      <c r="C60" s="28">
        <f t="shared" si="2"/>
        <v>42027.249000000003</v>
      </c>
      <c r="D60" t="str">
        <f t="shared" si="3"/>
        <v>vis</v>
      </c>
      <c r="E60">
        <f>VLOOKUP(C60,'Active 1'!C$21:E$960,3,FALSE)</f>
        <v>11398.998735451385</v>
      </c>
      <c r="F60" s="36" t="s">
        <v>176</v>
      </c>
      <c r="G60" t="str">
        <f t="shared" si="4"/>
        <v>42027.249</v>
      </c>
      <c r="H60" s="28">
        <f t="shared" si="5"/>
        <v>11399</v>
      </c>
      <c r="I60" s="75" t="s">
        <v>321</v>
      </c>
      <c r="J60" s="76" t="s">
        <v>322</v>
      </c>
      <c r="K60" s="75">
        <v>11399</v>
      </c>
      <c r="L60" s="75" t="s">
        <v>235</v>
      </c>
      <c r="M60" s="76" t="s">
        <v>203</v>
      </c>
      <c r="N60" s="76"/>
      <c r="O60" s="77" t="s">
        <v>314</v>
      </c>
      <c r="P60" s="77" t="s">
        <v>323</v>
      </c>
    </row>
    <row r="61" spans="1:16" ht="12.75" customHeight="1" x14ac:dyDescent="0.2">
      <c r="A61" s="28" t="str">
        <f t="shared" si="0"/>
        <v> BBS 16 </v>
      </c>
      <c r="B61" s="36" t="str">
        <f t="shared" si="1"/>
        <v>I</v>
      </c>
      <c r="C61" s="28">
        <f t="shared" si="2"/>
        <v>42255.508999999998</v>
      </c>
      <c r="D61" t="str">
        <f t="shared" si="3"/>
        <v>vis</v>
      </c>
      <c r="E61">
        <f>VLOOKUP(C61,'Active 1'!C$21:E$960,3,FALSE)</f>
        <v>11719.005240446484</v>
      </c>
      <c r="F61" s="36" t="s">
        <v>176</v>
      </c>
      <c r="G61" t="str">
        <f t="shared" si="4"/>
        <v>42255.509</v>
      </c>
      <c r="H61" s="28">
        <f t="shared" si="5"/>
        <v>11719</v>
      </c>
      <c r="I61" s="75" t="s">
        <v>324</v>
      </c>
      <c r="J61" s="76" t="s">
        <v>325</v>
      </c>
      <c r="K61" s="75">
        <v>11719</v>
      </c>
      <c r="L61" s="75" t="s">
        <v>215</v>
      </c>
      <c r="M61" s="76" t="s">
        <v>203</v>
      </c>
      <c r="N61" s="76"/>
      <c r="O61" s="77" t="s">
        <v>314</v>
      </c>
      <c r="P61" s="77" t="s">
        <v>326</v>
      </c>
    </row>
    <row r="62" spans="1:16" ht="12.75" customHeight="1" x14ac:dyDescent="0.2">
      <c r="A62" s="28" t="str">
        <f t="shared" si="0"/>
        <v> BBS 17 </v>
      </c>
      <c r="B62" s="36" t="str">
        <f t="shared" si="1"/>
        <v>I</v>
      </c>
      <c r="C62" s="28">
        <f t="shared" si="2"/>
        <v>42288.317999999999</v>
      </c>
      <c r="D62" t="str">
        <f t="shared" si="3"/>
        <v>vis</v>
      </c>
      <c r="E62">
        <f>VLOOKUP(C62,'Active 1'!C$21:E$960,3,FALSE)</f>
        <v>11765.001443996756</v>
      </c>
      <c r="F62" s="36" t="s">
        <v>176</v>
      </c>
      <c r="G62" t="str">
        <f t="shared" si="4"/>
        <v>42288.318</v>
      </c>
      <c r="H62" s="28">
        <f t="shared" si="5"/>
        <v>11765</v>
      </c>
      <c r="I62" s="75" t="s">
        <v>327</v>
      </c>
      <c r="J62" s="76" t="s">
        <v>328</v>
      </c>
      <c r="K62" s="75">
        <v>11765</v>
      </c>
      <c r="L62" s="75" t="s">
        <v>218</v>
      </c>
      <c r="M62" s="76" t="s">
        <v>203</v>
      </c>
      <c r="N62" s="76"/>
      <c r="O62" s="77" t="s">
        <v>329</v>
      </c>
      <c r="P62" s="77" t="s">
        <v>330</v>
      </c>
    </row>
    <row r="63" spans="1:16" ht="12.75" customHeight="1" x14ac:dyDescent="0.2">
      <c r="A63" s="28" t="str">
        <f t="shared" si="0"/>
        <v> BBS 17 </v>
      </c>
      <c r="B63" s="36" t="str">
        <f t="shared" si="1"/>
        <v>I</v>
      </c>
      <c r="C63" s="28">
        <f t="shared" si="2"/>
        <v>42303.300999999999</v>
      </c>
      <c r="D63" t="str">
        <f t="shared" si="3"/>
        <v>vis</v>
      </c>
      <c r="E63">
        <f>VLOOKUP(C63,'Active 1'!C$21:E$960,3,FALSE)</f>
        <v>11786.006690050999</v>
      </c>
      <c r="F63" s="36" t="s">
        <v>176</v>
      </c>
      <c r="G63" t="str">
        <f t="shared" si="4"/>
        <v>42303.301</v>
      </c>
      <c r="H63" s="28">
        <f t="shared" si="5"/>
        <v>11786</v>
      </c>
      <c r="I63" s="75" t="s">
        <v>331</v>
      </c>
      <c r="J63" s="76" t="s">
        <v>332</v>
      </c>
      <c r="K63" s="75">
        <v>11786</v>
      </c>
      <c r="L63" s="75" t="s">
        <v>202</v>
      </c>
      <c r="M63" s="76" t="s">
        <v>203</v>
      </c>
      <c r="N63" s="76"/>
      <c r="O63" s="77" t="s">
        <v>314</v>
      </c>
      <c r="P63" s="77" t="s">
        <v>330</v>
      </c>
    </row>
    <row r="64" spans="1:16" ht="12.75" customHeight="1" x14ac:dyDescent="0.2">
      <c r="A64" s="28" t="str">
        <f t="shared" si="0"/>
        <v> BBS 20 </v>
      </c>
      <c r="B64" s="36" t="str">
        <f t="shared" si="1"/>
        <v>I</v>
      </c>
      <c r="C64" s="28">
        <f t="shared" si="2"/>
        <v>42365.35</v>
      </c>
      <c r="D64" t="str">
        <f t="shared" si="3"/>
        <v>vis</v>
      </c>
      <c r="E64">
        <f>VLOOKUP(C64,'Active 1'!C$21:E$960,3,FALSE)</f>
        <v>11872.995578285649</v>
      </c>
      <c r="F64" s="36" t="s">
        <v>176</v>
      </c>
      <c r="G64" t="str">
        <f t="shared" si="4"/>
        <v>42365.350</v>
      </c>
      <c r="H64" s="28">
        <f t="shared" si="5"/>
        <v>11873</v>
      </c>
      <c r="I64" s="75" t="s">
        <v>333</v>
      </c>
      <c r="J64" s="76" t="s">
        <v>334</v>
      </c>
      <c r="K64" s="75">
        <v>11873</v>
      </c>
      <c r="L64" s="75" t="s">
        <v>248</v>
      </c>
      <c r="M64" s="76" t="s">
        <v>203</v>
      </c>
      <c r="N64" s="76"/>
      <c r="O64" s="77" t="s">
        <v>303</v>
      </c>
      <c r="P64" s="77" t="s">
        <v>335</v>
      </c>
    </row>
    <row r="65" spans="1:16" ht="12.75" customHeight="1" x14ac:dyDescent="0.2">
      <c r="A65" s="28" t="str">
        <f t="shared" si="0"/>
        <v> BBS 18 </v>
      </c>
      <c r="B65" s="36" t="str">
        <f t="shared" si="1"/>
        <v>I</v>
      </c>
      <c r="C65" s="28">
        <f t="shared" si="2"/>
        <v>42365.356</v>
      </c>
      <c r="D65" t="str">
        <f t="shared" si="3"/>
        <v>vis</v>
      </c>
      <c r="E65">
        <f>VLOOKUP(C65,'Active 1'!C$21:E$960,3,FALSE)</f>
        <v>11873.003989917255</v>
      </c>
      <c r="F65" s="36" t="s">
        <v>176</v>
      </c>
      <c r="G65" t="str">
        <f t="shared" si="4"/>
        <v>42365.356</v>
      </c>
      <c r="H65" s="28">
        <f t="shared" si="5"/>
        <v>11873</v>
      </c>
      <c r="I65" s="75" t="s">
        <v>336</v>
      </c>
      <c r="J65" s="76" t="s">
        <v>337</v>
      </c>
      <c r="K65" s="75">
        <v>11873</v>
      </c>
      <c r="L65" s="75" t="s">
        <v>299</v>
      </c>
      <c r="M65" s="76" t="s">
        <v>203</v>
      </c>
      <c r="N65" s="76"/>
      <c r="O65" s="77" t="s">
        <v>314</v>
      </c>
      <c r="P65" s="77" t="s">
        <v>338</v>
      </c>
    </row>
    <row r="66" spans="1:16" ht="12.75" customHeight="1" x14ac:dyDescent="0.2">
      <c r="A66" s="28" t="str">
        <f t="shared" si="0"/>
        <v> BBS 18 </v>
      </c>
      <c r="B66" s="36" t="str">
        <f t="shared" si="1"/>
        <v>I</v>
      </c>
      <c r="C66" s="28">
        <f t="shared" si="2"/>
        <v>42365.360999999997</v>
      </c>
      <c r="D66" t="str">
        <f t="shared" si="3"/>
        <v>vis</v>
      </c>
      <c r="E66">
        <f>VLOOKUP(C66,'Active 1'!C$21:E$960,3,FALSE)</f>
        <v>11873.010999610255</v>
      </c>
      <c r="F66" s="36" t="s">
        <v>176</v>
      </c>
      <c r="G66" t="str">
        <f t="shared" si="4"/>
        <v>42365.361</v>
      </c>
      <c r="H66" s="28">
        <f t="shared" si="5"/>
        <v>11873</v>
      </c>
      <c r="I66" s="75" t="s">
        <v>339</v>
      </c>
      <c r="J66" s="76" t="s">
        <v>340</v>
      </c>
      <c r="K66" s="75">
        <v>11873</v>
      </c>
      <c r="L66" s="75" t="s">
        <v>229</v>
      </c>
      <c r="M66" s="76" t="s">
        <v>203</v>
      </c>
      <c r="N66" s="76"/>
      <c r="O66" s="77" t="s">
        <v>329</v>
      </c>
      <c r="P66" s="77" t="s">
        <v>338</v>
      </c>
    </row>
    <row r="67" spans="1:16" ht="12.75" customHeight="1" x14ac:dyDescent="0.2">
      <c r="A67" s="28" t="str">
        <f t="shared" si="0"/>
        <v> BBS 19 </v>
      </c>
      <c r="B67" s="36" t="str">
        <f t="shared" si="1"/>
        <v>I</v>
      </c>
      <c r="C67" s="28">
        <f t="shared" si="2"/>
        <v>42385.326000000001</v>
      </c>
      <c r="D67" t="str">
        <f t="shared" si="3"/>
        <v>vis</v>
      </c>
      <c r="E67">
        <f>VLOOKUP(C67,'Active 1'!C$21:E$960,3,FALSE)</f>
        <v>11901.000703773176</v>
      </c>
      <c r="F67" s="36" t="s">
        <v>176</v>
      </c>
      <c r="G67" t="str">
        <f t="shared" si="4"/>
        <v>42385.326</v>
      </c>
      <c r="H67" s="28">
        <f t="shared" si="5"/>
        <v>11901</v>
      </c>
      <c r="I67" s="75" t="s">
        <v>341</v>
      </c>
      <c r="J67" s="76" t="s">
        <v>342</v>
      </c>
      <c r="K67" s="75">
        <v>11901</v>
      </c>
      <c r="L67" s="75" t="s">
        <v>218</v>
      </c>
      <c r="M67" s="76" t="s">
        <v>203</v>
      </c>
      <c r="N67" s="76"/>
      <c r="O67" s="77" t="s">
        <v>314</v>
      </c>
      <c r="P67" s="77" t="s">
        <v>343</v>
      </c>
    </row>
    <row r="68" spans="1:16" ht="12.75" customHeight="1" x14ac:dyDescent="0.2">
      <c r="A68" s="28" t="str">
        <f t="shared" si="0"/>
        <v> BBS 19 </v>
      </c>
      <c r="B68" s="36" t="str">
        <f t="shared" si="1"/>
        <v>I</v>
      </c>
      <c r="C68" s="28">
        <f t="shared" si="2"/>
        <v>42385.334000000003</v>
      </c>
      <c r="D68" t="str">
        <f t="shared" si="3"/>
        <v>vis</v>
      </c>
      <c r="E68">
        <f>VLOOKUP(C68,'Active 1'!C$21:E$960,3,FALSE)</f>
        <v>11901.011919281984</v>
      </c>
      <c r="F68" s="36" t="s">
        <v>176</v>
      </c>
      <c r="G68" t="str">
        <f t="shared" si="4"/>
        <v>42385.334</v>
      </c>
      <c r="H68" s="28">
        <f t="shared" si="5"/>
        <v>11901</v>
      </c>
      <c r="I68" s="75" t="s">
        <v>344</v>
      </c>
      <c r="J68" s="76" t="s">
        <v>345</v>
      </c>
      <c r="K68" s="75">
        <v>11901</v>
      </c>
      <c r="L68" s="75" t="s">
        <v>223</v>
      </c>
      <c r="M68" s="76" t="s">
        <v>203</v>
      </c>
      <c r="N68" s="76"/>
      <c r="O68" s="77" t="s">
        <v>329</v>
      </c>
      <c r="P68" s="77" t="s">
        <v>343</v>
      </c>
    </row>
    <row r="69" spans="1:16" ht="12.75" customHeight="1" x14ac:dyDescent="0.2">
      <c r="A69" s="28" t="str">
        <f t="shared" si="0"/>
        <v> BRNO 21 </v>
      </c>
      <c r="B69" s="36" t="str">
        <f t="shared" si="1"/>
        <v>I</v>
      </c>
      <c r="C69" s="28">
        <f t="shared" si="2"/>
        <v>42964.514999999999</v>
      </c>
      <c r="D69" t="str">
        <f t="shared" si="3"/>
        <v>vis</v>
      </c>
      <c r="E69">
        <f>VLOOKUP(C69,'Active 1'!C$21:E$960,3,FALSE)</f>
        <v>12712.988119972295</v>
      </c>
      <c r="F69" s="36" t="s">
        <v>176</v>
      </c>
      <c r="G69" t="str">
        <f t="shared" si="4"/>
        <v>42964.515</v>
      </c>
      <c r="H69" s="28">
        <f t="shared" si="5"/>
        <v>12713</v>
      </c>
      <c r="I69" s="75" t="s">
        <v>346</v>
      </c>
      <c r="J69" s="76" t="s">
        <v>347</v>
      </c>
      <c r="K69" s="75">
        <v>12713</v>
      </c>
      <c r="L69" s="75" t="s">
        <v>348</v>
      </c>
      <c r="M69" s="76" t="s">
        <v>203</v>
      </c>
      <c r="N69" s="76"/>
      <c r="O69" s="77" t="s">
        <v>349</v>
      </c>
      <c r="P69" s="77" t="s">
        <v>350</v>
      </c>
    </row>
    <row r="70" spans="1:16" ht="12.75" customHeight="1" x14ac:dyDescent="0.2">
      <c r="A70" s="28" t="str">
        <f t="shared" si="0"/>
        <v> BRNO 21 </v>
      </c>
      <c r="B70" s="36" t="str">
        <f t="shared" si="1"/>
        <v>I</v>
      </c>
      <c r="C70" s="28">
        <f t="shared" si="2"/>
        <v>43009.457999999999</v>
      </c>
      <c r="D70" t="str">
        <f t="shared" si="3"/>
        <v>vis</v>
      </c>
      <c r="E70">
        <f>VLOOKUP(C70,'Active 1'!C$21:E$960,3,FALSE)</f>
        <v>12775.995446503421</v>
      </c>
      <c r="F70" s="36" t="s">
        <v>176</v>
      </c>
      <c r="G70" t="str">
        <f t="shared" si="4"/>
        <v>43009.458</v>
      </c>
      <c r="H70" s="28">
        <f t="shared" si="5"/>
        <v>12776</v>
      </c>
      <c r="I70" s="75" t="s">
        <v>351</v>
      </c>
      <c r="J70" s="76" t="s">
        <v>352</v>
      </c>
      <c r="K70" s="75">
        <v>12776</v>
      </c>
      <c r="L70" s="75" t="s">
        <v>248</v>
      </c>
      <c r="M70" s="76" t="s">
        <v>203</v>
      </c>
      <c r="N70" s="76"/>
      <c r="O70" s="77" t="s">
        <v>353</v>
      </c>
      <c r="P70" s="77" t="s">
        <v>350</v>
      </c>
    </row>
    <row r="71" spans="1:16" ht="12.75" customHeight="1" x14ac:dyDescent="0.2">
      <c r="A71" s="28" t="str">
        <f t="shared" si="0"/>
        <v> BBS 29 </v>
      </c>
      <c r="B71" s="36" t="str">
        <f t="shared" si="1"/>
        <v>I</v>
      </c>
      <c r="C71" s="28">
        <f t="shared" si="2"/>
        <v>43014.463000000003</v>
      </c>
      <c r="D71" t="str">
        <f t="shared" si="3"/>
        <v>vis</v>
      </c>
      <c r="E71">
        <f>VLOOKUP(C71,'Active 1'!C$21:E$960,3,FALSE)</f>
        <v>12783.012149199916</v>
      </c>
      <c r="F71" s="36" t="s">
        <v>176</v>
      </c>
      <c r="G71" t="str">
        <f t="shared" si="4"/>
        <v>43014.463</v>
      </c>
      <c r="H71" s="28">
        <f t="shared" si="5"/>
        <v>12783</v>
      </c>
      <c r="I71" s="75" t="s">
        <v>354</v>
      </c>
      <c r="J71" s="76" t="s">
        <v>355</v>
      </c>
      <c r="K71" s="75">
        <v>12783</v>
      </c>
      <c r="L71" s="75" t="s">
        <v>223</v>
      </c>
      <c r="M71" s="76" t="s">
        <v>203</v>
      </c>
      <c r="N71" s="76"/>
      <c r="O71" s="77" t="s">
        <v>356</v>
      </c>
      <c r="P71" s="77" t="s">
        <v>357</v>
      </c>
    </row>
    <row r="72" spans="1:16" ht="12.75" customHeight="1" x14ac:dyDescent="0.2">
      <c r="A72" s="28" t="str">
        <f t="shared" si="0"/>
        <v> BBS 30 </v>
      </c>
      <c r="B72" s="36" t="str">
        <f t="shared" si="1"/>
        <v>I</v>
      </c>
      <c r="C72" s="28">
        <f t="shared" si="2"/>
        <v>43059.409</v>
      </c>
      <c r="D72" t="str">
        <f t="shared" si="3"/>
        <v>vis</v>
      </c>
      <c r="E72">
        <f>VLOOKUP(C72,'Active 1'!C$21:E$960,3,FALSE)</f>
        <v>12846.02368154684</v>
      </c>
      <c r="F72" s="36" t="s">
        <v>176</v>
      </c>
      <c r="G72" t="str">
        <f t="shared" si="4"/>
        <v>43059.409</v>
      </c>
      <c r="H72" s="28">
        <f t="shared" si="5"/>
        <v>12846</v>
      </c>
      <c r="I72" s="75" t="s">
        <v>358</v>
      </c>
      <c r="J72" s="76" t="s">
        <v>359</v>
      </c>
      <c r="K72" s="75">
        <v>12846</v>
      </c>
      <c r="L72" s="75" t="s">
        <v>285</v>
      </c>
      <c r="M72" s="76" t="s">
        <v>203</v>
      </c>
      <c r="N72" s="76"/>
      <c r="O72" s="77" t="s">
        <v>329</v>
      </c>
      <c r="P72" s="77" t="s">
        <v>360</v>
      </c>
    </row>
    <row r="73" spans="1:16" ht="12.75" customHeight="1" x14ac:dyDescent="0.2">
      <c r="A73" s="28" t="str">
        <f t="shared" si="0"/>
        <v> BBS 33 </v>
      </c>
      <c r="B73" s="36" t="str">
        <f t="shared" si="1"/>
        <v>I</v>
      </c>
      <c r="C73" s="28">
        <f t="shared" si="2"/>
        <v>43322.595000000001</v>
      </c>
      <c r="D73" t="str">
        <f t="shared" si="3"/>
        <v>vis</v>
      </c>
      <c r="E73">
        <f>VLOOKUP(C73,'Active 1'!C$21:E$960,3,FALSE)</f>
        <v>13214.994294109894</v>
      </c>
      <c r="F73" s="36" t="s">
        <v>176</v>
      </c>
      <c r="G73" t="str">
        <f t="shared" si="4"/>
        <v>43322.595</v>
      </c>
      <c r="H73" s="28">
        <f t="shared" si="5"/>
        <v>13215</v>
      </c>
      <c r="I73" s="75" t="s">
        <v>361</v>
      </c>
      <c r="J73" s="76" t="s">
        <v>362</v>
      </c>
      <c r="K73" s="75">
        <v>13215</v>
      </c>
      <c r="L73" s="75" t="s">
        <v>243</v>
      </c>
      <c r="M73" s="76" t="s">
        <v>203</v>
      </c>
      <c r="N73" s="76"/>
      <c r="O73" s="77" t="s">
        <v>329</v>
      </c>
      <c r="P73" s="77" t="s">
        <v>363</v>
      </c>
    </row>
    <row r="74" spans="1:16" ht="12.75" customHeight="1" x14ac:dyDescent="0.2">
      <c r="A74" s="28" t="str">
        <f t="shared" si="0"/>
        <v> BBS 34 </v>
      </c>
      <c r="B74" s="36" t="str">
        <f t="shared" si="1"/>
        <v>I</v>
      </c>
      <c r="C74" s="28">
        <f t="shared" si="2"/>
        <v>43327.603000000003</v>
      </c>
      <c r="D74" t="str">
        <f t="shared" si="3"/>
        <v>vis</v>
      </c>
      <c r="E74">
        <f>VLOOKUP(C74,'Active 1'!C$21:E$960,3,FALSE)</f>
        <v>13222.015202622188</v>
      </c>
      <c r="F74" s="36" t="s">
        <v>176</v>
      </c>
      <c r="G74" t="str">
        <f t="shared" si="4"/>
        <v>43327.603</v>
      </c>
      <c r="H74" s="28">
        <f t="shared" si="5"/>
        <v>13222</v>
      </c>
      <c r="I74" s="75" t="s">
        <v>364</v>
      </c>
      <c r="J74" s="76" t="s">
        <v>365</v>
      </c>
      <c r="K74" s="75">
        <v>13222</v>
      </c>
      <c r="L74" s="75" t="s">
        <v>271</v>
      </c>
      <c r="M74" s="76" t="s">
        <v>203</v>
      </c>
      <c r="N74" s="76"/>
      <c r="O74" s="77" t="s">
        <v>329</v>
      </c>
      <c r="P74" s="77" t="s">
        <v>366</v>
      </c>
    </row>
    <row r="75" spans="1:16" ht="12.75" customHeight="1" x14ac:dyDescent="0.2">
      <c r="A75" s="28" t="str">
        <f t="shared" ref="A75:A138" si="6">P75</f>
        <v> BBS 34 </v>
      </c>
      <c r="B75" s="36" t="str">
        <f t="shared" ref="B75:B138" si="7">IF(H75=INT(H75),"I","II")</f>
        <v>I</v>
      </c>
      <c r="C75" s="28">
        <f t="shared" ref="C75:C138" si="8">1*G75</f>
        <v>43360.417999999998</v>
      </c>
      <c r="D75" t="str">
        <f t="shared" ref="D75:D138" si="9">VLOOKUP(F75,I$1:J$5,2,FALSE)</f>
        <v>vis</v>
      </c>
      <c r="E75">
        <f>VLOOKUP(C75,'Active 1'!C$21:E$960,3,FALSE)</f>
        <v>13268.019817804054</v>
      </c>
      <c r="F75" s="36" t="s">
        <v>176</v>
      </c>
      <c r="G75" t="str">
        <f t="shared" ref="G75:G138" si="10">MID(I75,3,LEN(I75)-3)</f>
        <v>43360.418</v>
      </c>
      <c r="H75" s="28">
        <f t="shared" ref="H75:H138" si="11">1*K75</f>
        <v>13268</v>
      </c>
      <c r="I75" s="75" t="s">
        <v>367</v>
      </c>
      <c r="J75" s="76" t="s">
        <v>368</v>
      </c>
      <c r="K75" s="75">
        <v>13268</v>
      </c>
      <c r="L75" s="75" t="s">
        <v>184</v>
      </c>
      <c r="M75" s="76" t="s">
        <v>203</v>
      </c>
      <c r="N75" s="76"/>
      <c r="O75" s="77" t="s">
        <v>329</v>
      </c>
      <c r="P75" s="77" t="s">
        <v>366</v>
      </c>
    </row>
    <row r="76" spans="1:16" ht="12.75" customHeight="1" x14ac:dyDescent="0.2">
      <c r="A76" s="28" t="str">
        <f t="shared" si="6"/>
        <v> BRNO 21 </v>
      </c>
      <c r="B76" s="36" t="str">
        <f t="shared" si="7"/>
        <v>I</v>
      </c>
      <c r="C76" s="28">
        <f t="shared" si="8"/>
        <v>43400.356</v>
      </c>
      <c r="D76" t="str">
        <f t="shared" si="9"/>
        <v>vis</v>
      </c>
      <c r="E76">
        <f>VLOOKUP(C76,'Active 1'!C$21:E$960,3,FALSE)</f>
        <v>13324.010441638695</v>
      </c>
      <c r="F76" s="36" t="s">
        <v>176</v>
      </c>
      <c r="G76" t="str">
        <f t="shared" si="10"/>
        <v>43400.356</v>
      </c>
      <c r="H76" s="28">
        <f t="shared" si="11"/>
        <v>13324</v>
      </c>
      <c r="I76" s="75" t="s">
        <v>369</v>
      </c>
      <c r="J76" s="76" t="s">
        <v>370</v>
      </c>
      <c r="K76" s="75">
        <v>13324</v>
      </c>
      <c r="L76" s="75" t="s">
        <v>212</v>
      </c>
      <c r="M76" s="76" t="s">
        <v>203</v>
      </c>
      <c r="N76" s="76"/>
      <c r="O76" s="77" t="s">
        <v>371</v>
      </c>
      <c r="P76" s="77" t="s">
        <v>350</v>
      </c>
    </row>
    <row r="77" spans="1:16" ht="12.75" customHeight="1" x14ac:dyDescent="0.2">
      <c r="A77" s="28" t="str">
        <f t="shared" si="6"/>
        <v> BRNO 21 </v>
      </c>
      <c r="B77" s="36" t="str">
        <f t="shared" si="7"/>
        <v>I</v>
      </c>
      <c r="C77" s="28">
        <f t="shared" si="8"/>
        <v>43425.321000000004</v>
      </c>
      <c r="D77" t="str">
        <f t="shared" si="9"/>
        <v>vis</v>
      </c>
      <c r="E77">
        <f>VLOOKUP(C77,'Active 1'!C$21:E$960,3,FALSE)</f>
        <v>13359.009838805103</v>
      </c>
      <c r="F77" s="36" t="str">
        <f>LEFT(M77,1)</f>
        <v>V</v>
      </c>
      <c r="G77" t="str">
        <f t="shared" si="10"/>
        <v>43425.321</v>
      </c>
      <c r="H77" s="28">
        <f t="shared" si="11"/>
        <v>13359</v>
      </c>
      <c r="I77" s="75" t="s">
        <v>372</v>
      </c>
      <c r="J77" s="76" t="s">
        <v>373</v>
      </c>
      <c r="K77" s="75">
        <v>13359</v>
      </c>
      <c r="L77" s="75" t="s">
        <v>212</v>
      </c>
      <c r="M77" s="76" t="s">
        <v>203</v>
      </c>
      <c r="N77" s="76"/>
      <c r="O77" s="77" t="s">
        <v>300</v>
      </c>
      <c r="P77" s="77" t="s">
        <v>350</v>
      </c>
    </row>
    <row r="78" spans="1:16" ht="12.75" customHeight="1" x14ac:dyDescent="0.2">
      <c r="A78" s="28" t="str">
        <f t="shared" si="6"/>
        <v> BBS 36 </v>
      </c>
      <c r="B78" s="36" t="str">
        <f t="shared" si="7"/>
        <v>I</v>
      </c>
      <c r="C78" s="28">
        <f t="shared" si="8"/>
        <v>43500.218000000001</v>
      </c>
      <c r="D78" t="str">
        <f t="shared" si="9"/>
        <v>vis</v>
      </c>
      <c r="E78">
        <f>VLOOKUP(C78,'Active 1'!C$21:E$960,3,FALSE)</f>
        <v>13464.010834181505</v>
      </c>
      <c r="F78" s="36" t="str">
        <f>LEFT(M78,1)</f>
        <v>V</v>
      </c>
      <c r="G78" t="str">
        <f t="shared" si="10"/>
        <v>43500.218</v>
      </c>
      <c r="H78" s="28">
        <f t="shared" si="11"/>
        <v>13464</v>
      </c>
      <c r="I78" s="75" t="s">
        <v>374</v>
      </c>
      <c r="J78" s="76" t="s">
        <v>375</v>
      </c>
      <c r="K78" s="75">
        <v>13464</v>
      </c>
      <c r="L78" s="75" t="s">
        <v>229</v>
      </c>
      <c r="M78" s="76" t="s">
        <v>203</v>
      </c>
      <c r="N78" s="76"/>
      <c r="O78" s="77" t="s">
        <v>329</v>
      </c>
      <c r="P78" s="77" t="s">
        <v>376</v>
      </c>
    </row>
    <row r="79" spans="1:16" ht="12.75" customHeight="1" x14ac:dyDescent="0.2">
      <c r="A79" s="28" t="str">
        <f t="shared" si="6"/>
        <v> BBS 37 </v>
      </c>
      <c r="B79" s="36" t="str">
        <f t="shared" si="7"/>
        <v>I</v>
      </c>
      <c r="C79" s="28">
        <f t="shared" si="8"/>
        <v>43623.616000000002</v>
      </c>
      <c r="D79" t="str">
        <f t="shared" si="9"/>
        <v>vis</v>
      </c>
      <c r="E79">
        <f>VLOOKUP(C79,'Active 1'!C$21:E$960,3,FALSE)</f>
        <v>13637.00725363032</v>
      </c>
      <c r="F79" s="36" t="str">
        <f>LEFT(M79,1)</f>
        <v>V</v>
      </c>
      <c r="G79" t="str">
        <f t="shared" si="10"/>
        <v>43623.616</v>
      </c>
      <c r="H79" s="28">
        <f t="shared" si="11"/>
        <v>13637</v>
      </c>
      <c r="I79" s="75" t="s">
        <v>377</v>
      </c>
      <c r="J79" s="76" t="s">
        <v>378</v>
      </c>
      <c r="K79" s="75">
        <v>13637</v>
      </c>
      <c r="L79" s="75" t="s">
        <v>202</v>
      </c>
      <c r="M79" s="76" t="s">
        <v>203</v>
      </c>
      <c r="N79" s="76"/>
      <c r="O79" s="77" t="s">
        <v>329</v>
      </c>
      <c r="P79" s="77" t="s">
        <v>379</v>
      </c>
    </row>
    <row r="80" spans="1:16" ht="12.75" customHeight="1" x14ac:dyDescent="0.2">
      <c r="A80" s="28" t="str">
        <f t="shared" si="6"/>
        <v> BBS 38 </v>
      </c>
      <c r="B80" s="36" t="str">
        <f t="shared" si="7"/>
        <v>I</v>
      </c>
      <c r="C80" s="28">
        <f t="shared" si="8"/>
        <v>43703.506999999998</v>
      </c>
      <c r="D80" t="str">
        <f t="shared" si="9"/>
        <v>vis</v>
      </c>
      <c r="E80">
        <f>VLOOKUP(C80,'Active 1'!C$21:E$960,3,FALSE)</f>
        <v>13749.009530378602</v>
      </c>
      <c r="F80" s="36" t="str">
        <f>LEFT(M80,1)</f>
        <v>V</v>
      </c>
      <c r="G80" t="str">
        <f t="shared" si="10"/>
        <v>43703.507</v>
      </c>
      <c r="H80" s="28">
        <f t="shared" si="11"/>
        <v>13749</v>
      </c>
      <c r="I80" s="75" t="s">
        <v>380</v>
      </c>
      <c r="J80" s="76" t="s">
        <v>381</v>
      </c>
      <c r="K80" s="75">
        <v>13749</v>
      </c>
      <c r="L80" s="75" t="s">
        <v>212</v>
      </c>
      <c r="M80" s="76" t="s">
        <v>203</v>
      </c>
      <c r="N80" s="76"/>
      <c r="O80" s="77" t="s">
        <v>329</v>
      </c>
      <c r="P80" s="77" t="s">
        <v>382</v>
      </c>
    </row>
    <row r="81" spans="1:16" ht="12.75" customHeight="1" x14ac:dyDescent="0.2">
      <c r="A81" s="28" t="str">
        <f t="shared" si="6"/>
        <v> BBS 38 </v>
      </c>
      <c r="B81" s="36" t="str">
        <f t="shared" si="7"/>
        <v>I</v>
      </c>
      <c r="C81" s="28">
        <f t="shared" si="8"/>
        <v>43723.485999999997</v>
      </c>
      <c r="D81" t="str">
        <f t="shared" si="9"/>
        <v>vis</v>
      </c>
      <c r="E81">
        <f>VLOOKUP(C81,'Active 1'!C$21:E$960,3,FALSE)</f>
        <v>13777.018861681927</v>
      </c>
      <c r="F81" s="36" t="str">
        <f>LEFT(M81,1)</f>
        <v>V</v>
      </c>
      <c r="G81" t="str">
        <f t="shared" si="10"/>
        <v>43723.486</v>
      </c>
      <c r="H81" s="28">
        <f t="shared" si="11"/>
        <v>13777</v>
      </c>
      <c r="I81" s="75" t="s">
        <v>383</v>
      </c>
      <c r="J81" s="76" t="s">
        <v>384</v>
      </c>
      <c r="K81" s="75">
        <v>13777</v>
      </c>
      <c r="L81" s="75" t="s">
        <v>199</v>
      </c>
      <c r="M81" s="76" t="s">
        <v>203</v>
      </c>
      <c r="N81" s="76"/>
      <c r="O81" s="77" t="s">
        <v>329</v>
      </c>
      <c r="P81" s="77" t="s">
        <v>382</v>
      </c>
    </row>
    <row r="82" spans="1:16" ht="12.75" customHeight="1" x14ac:dyDescent="0.2">
      <c r="A82" s="28" t="str">
        <f t="shared" si="6"/>
        <v> BBS 40 </v>
      </c>
      <c r="B82" s="36" t="str">
        <f t="shared" si="7"/>
        <v>I</v>
      </c>
      <c r="C82" s="28">
        <f t="shared" si="8"/>
        <v>43833.328000000001</v>
      </c>
      <c r="D82" t="str">
        <f t="shared" si="9"/>
        <v>vis</v>
      </c>
      <c r="E82">
        <f>VLOOKUP(C82,'Active 1'!C$21:E$960,3,FALSE)</f>
        <v>13931.010601459699</v>
      </c>
      <c r="F82" s="36" t="s">
        <v>176</v>
      </c>
      <c r="G82" t="str">
        <f t="shared" si="10"/>
        <v>43833.328</v>
      </c>
      <c r="H82" s="28">
        <f t="shared" si="11"/>
        <v>13931</v>
      </c>
      <c r="I82" s="75" t="s">
        <v>385</v>
      </c>
      <c r="J82" s="76" t="s">
        <v>386</v>
      </c>
      <c r="K82" s="75">
        <v>13931</v>
      </c>
      <c r="L82" s="75" t="s">
        <v>229</v>
      </c>
      <c r="M82" s="76" t="s">
        <v>203</v>
      </c>
      <c r="N82" s="76"/>
      <c r="O82" s="77" t="s">
        <v>387</v>
      </c>
      <c r="P82" s="77" t="s">
        <v>388</v>
      </c>
    </row>
    <row r="83" spans="1:16" ht="12.75" customHeight="1" x14ac:dyDescent="0.2">
      <c r="A83" s="28" t="str">
        <f t="shared" si="6"/>
        <v> BBS 44 </v>
      </c>
      <c r="B83" s="36" t="str">
        <f t="shared" si="7"/>
        <v>I</v>
      </c>
      <c r="C83" s="28">
        <f t="shared" si="8"/>
        <v>44099.39</v>
      </c>
      <c r="D83" t="str">
        <f t="shared" si="9"/>
        <v>vis</v>
      </c>
      <c r="E83">
        <f>VLOOKUP(C83,'Active 1'!C$21:E$960,3,FALSE)</f>
        <v>14304.013189438352</v>
      </c>
      <c r="F83" s="36" t="s">
        <v>176</v>
      </c>
      <c r="G83" t="str">
        <f t="shared" si="10"/>
        <v>44099.390</v>
      </c>
      <c r="H83" s="28">
        <f t="shared" si="11"/>
        <v>14304</v>
      </c>
      <c r="I83" s="75" t="s">
        <v>389</v>
      </c>
      <c r="J83" s="76" t="s">
        <v>390</v>
      </c>
      <c r="K83" s="75">
        <v>14304</v>
      </c>
      <c r="L83" s="75" t="s">
        <v>223</v>
      </c>
      <c r="M83" s="76" t="s">
        <v>203</v>
      </c>
      <c r="N83" s="76"/>
      <c r="O83" s="77" t="s">
        <v>387</v>
      </c>
      <c r="P83" s="77" t="s">
        <v>391</v>
      </c>
    </row>
    <row r="84" spans="1:16" ht="12.75" customHeight="1" x14ac:dyDescent="0.2">
      <c r="A84" s="28" t="str">
        <f t="shared" si="6"/>
        <v> BRNO 23 </v>
      </c>
      <c r="B84" s="36" t="str">
        <f t="shared" si="7"/>
        <v>I</v>
      </c>
      <c r="C84" s="28">
        <f t="shared" si="8"/>
        <v>44101.525000000001</v>
      </c>
      <c r="D84" t="str">
        <f t="shared" si="9"/>
        <v>vis</v>
      </c>
      <c r="E84">
        <f>VLOOKUP(C84,'Active 1'!C$21:E$960,3,FALSE)</f>
        <v>14307.006328350843</v>
      </c>
      <c r="F84" s="36" t="s">
        <v>176</v>
      </c>
      <c r="G84" t="str">
        <f t="shared" si="10"/>
        <v>44101.525</v>
      </c>
      <c r="H84" s="28">
        <f t="shared" si="11"/>
        <v>14307</v>
      </c>
      <c r="I84" s="75" t="s">
        <v>392</v>
      </c>
      <c r="J84" s="76" t="s">
        <v>393</v>
      </c>
      <c r="K84" s="75">
        <v>14307</v>
      </c>
      <c r="L84" s="75" t="s">
        <v>202</v>
      </c>
      <c r="M84" s="76" t="s">
        <v>203</v>
      </c>
      <c r="N84" s="76"/>
      <c r="O84" s="77" t="s">
        <v>394</v>
      </c>
      <c r="P84" s="77" t="s">
        <v>395</v>
      </c>
    </row>
    <row r="85" spans="1:16" ht="12.75" customHeight="1" x14ac:dyDescent="0.2">
      <c r="A85" s="28" t="str">
        <f t="shared" si="6"/>
        <v> BBS 44 </v>
      </c>
      <c r="B85" s="36" t="str">
        <f t="shared" si="7"/>
        <v>I</v>
      </c>
      <c r="C85" s="28">
        <f t="shared" si="8"/>
        <v>44114.362000000001</v>
      </c>
      <c r="D85" t="str">
        <f t="shared" si="9"/>
        <v>vis</v>
      </c>
      <c r="E85">
        <f>VLOOKUP(C85,'Active 1'!C$21:E$960,3,FALSE)</f>
        <v>14325.003014167991</v>
      </c>
      <c r="F85" s="36" t="s">
        <v>176</v>
      </c>
      <c r="G85" t="str">
        <f t="shared" si="10"/>
        <v>44114.362</v>
      </c>
      <c r="H85" s="28">
        <f t="shared" si="11"/>
        <v>14325</v>
      </c>
      <c r="I85" s="75" t="s">
        <v>396</v>
      </c>
      <c r="J85" s="76" t="s">
        <v>397</v>
      </c>
      <c r="K85" s="75">
        <v>14325</v>
      </c>
      <c r="L85" s="75" t="s">
        <v>206</v>
      </c>
      <c r="M85" s="76" t="s">
        <v>203</v>
      </c>
      <c r="N85" s="76"/>
      <c r="O85" s="77" t="s">
        <v>387</v>
      </c>
      <c r="P85" s="77" t="s">
        <v>391</v>
      </c>
    </row>
    <row r="86" spans="1:16" ht="12.75" customHeight="1" x14ac:dyDescent="0.2">
      <c r="A86" s="28" t="str">
        <f t="shared" si="6"/>
        <v> BBS 44 </v>
      </c>
      <c r="B86" s="36" t="str">
        <f t="shared" si="7"/>
        <v>I</v>
      </c>
      <c r="C86" s="28">
        <f t="shared" si="8"/>
        <v>44114.366000000002</v>
      </c>
      <c r="D86" t="str">
        <f t="shared" si="9"/>
        <v>vis</v>
      </c>
      <c r="E86">
        <f>VLOOKUP(C86,'Active 1'!C$21:E$960,3,FALSE)</f>
        <v>14325.008621922394</v>
      </c>
      <c r="F86" s="36" t="s">
        <v>176</v>
      </c>
      <c r="G86" t="str">
        <f t="shared" si="10"/>
        <v>44114.366</v>
      </c>
      <c r="H86" s="28">
        <f t="shared" si="11"/>
        <v>14325</v>
      </c>
      <c r="I86" s="75" t="s">
        <v>398</v>
      </c>
      <c r="J86" s="76" t="s">
        <v>399</v>
      </c>
      <c r="K86" s="75">
        <v>14325</v>
      </c>
      <c r="L86" s="75" t="s">
        <v>400</v>
      </c>
      <c r="M86" s="76" t="s">
        <v>203</v>
      </c>
      <c r="N86" s="76"/>
      <c r="O86" s="77" t="s">
        <v>329</v>
      </c>
      <c r="P86" s="77" t="s">
        <v>391</v>
      </c>
    </row>
    <row r="87" spans="1:16" ht="12.75" customHeight="1" x14ac:dyDescent="0.2">
      <c r="A87" s="28" t="str">
        <f t="shared" si="6"/>
        <v> BBS 45 </v>
      </c>
      <c r="B87" s="36" t="str">
        <f t="shared" si="7"/>
        <v>I</v>
      </c>
      <c r="C87" s="28">
        <f t="shared" si="8"/>
        <v>44124.35</v>
      </c>
      <c r="D87" t="str">
        <f t="shared" si="9"/>
        <v>vis</v>
      </c>
      <c r="E87">
        <f>VLOOKUP(C87,'Active 1'!C$21:E$960,3,FALSE)</f>
        <v>14339.00557691175</v>
      </c>
      <c r="F87" s="36" t="s">
        <v>176</v>
      </c>
      <c r="G87" t="str">
        <f t="shared" si="10"/>
        <v>44124.350</v>
      </c>
      <c r="H87" s="28">
        <f t="shared" si="11"/>
        <v>14339</v>
      </c>
      <c r="I87" s="75" t="s">
        <v>401</v>
      </c>
      <c r="J87" s="76" t="s">
        <v>402</v>
      </c>
      <c r="K87" s="75">
        <v>14339</v>
      </c>
      <c r="L87" s="75" t="s">
        <v>215</v>
      </c>
      <c r="M87" s="76" t="s">
        <v>203</v>
      </c>
      <c r="N87" s="76"/>
      <c r="O87" s="77" t="s">
        <v>329</v>
      </c>
      <c r="P87" s="77" t="s">
        <v>403</v>
      </c>
    </row>
    <row r="88" spans="1:16" ht="12.75" customHeight="1" x14ac:dyDescent="0.2">
      <c r="A88" s="28" t="str">
        <f t="shared" si="6"/>
        <v> BBS 45 </v>
      </c>
      <c r="B88" s="36" t="str">
        <f t="shared" si="7"/>
        <v>I</v>
      </c>
      <c r="C88" s="28">
        <f t="shared" si="8"/>
        <v>44129.343999999997</v>
      </c>
      <c r="D88" t="str">
        <f t="shared" si="9"/>
        <v>vis</v>
      </c>
      <c r="E88">
        <f>VLOOKUP(C88,'Active 1'!C$21:E$960,3,FALSE)</f>
        <v>14346.006858283628</v>
      </c>
      <c r="F88" s="36" t="s">
        <v>176</v>
      </c>
      <c r="G88" t="str">
        <f t="shared" si="10"/>
        <v>44129.344</v>
      </c>
      <c r="H88" s="28">
        <f t="shared" si="11"/>
        <v>14346</v>
      </c>
      <c r="I88" s="75" t="s">
        <v>404</v>
      </c>
      <c r="J88" s="76" t="s">
        <v>405</v>
      </c>
      <c r="K88" s="75">
        <v>14346</v>
      </c>
      <c r="L88" s="75" t="s">
        <v>202</v>
      </c>
      <c r="M88" s="76" t="s">
        <v>203</v>
      </c>
      <c r="N88" s="76"/>
      <c r="O88" s="77" t="s">
        <v>387</v>
      </c>
      <c r="P88" s="77" t="s">
        <v>403</v>
      </c>
    </row>
    <row r="89" spans="1:16" ht="12.75" customHeight="1" x14ac:dyDescent="0.2">
      <c r="A89" s="28" t="str">
        <f t="shared" si="6"/>
        <v> BBS 45 </v>
      </c>
      <c r="B89" s="36" t="str">
        <f t="shared" si="7"/>
        <v>I</v>
      </c>
      <c r="C89" s="28">
        <f t="shared" si="8"/>
        <v>44129.347999999998</v>
      </c>
      <c r="D89" t="str">
        <f t="shared" si="9"/>
        <v>vis</v>
      </c>
      <c r="E89">
        <f>VLOOKUP(C89,'Active 1'!C$21:E$960,3,FALSE)</f>
        <v>14346.012466038033</v>
      </c>
      <c r="F89" s="36" t="s">
        <v>176</v>
      </c>
      <c r="G89" t="str">
        <f t="shared" si="10"/>
        <v>44129.348</v>
      </c>
      <c r="H89" s="28">
        <f t="shared" si="11"/>
        <v>14346</v>
      </c>
      <c r="I89" s="75" t="s">
        <v>406</v>
      </c>
      <c r="J89" s="76" t="s">
        <v>407</v>
      </c>
      <c r="K89" s="75">
        <v>14346</v>
      </c>
      <c r="L89" s="75" t="s">
        <v>223</v>
      </c>
      <c r="M89" s="76" t="s">
        <v>203</v>
      </c>
      <c r="N89" s="76"/>
      <c r="O89" s="77" t="s">
        <v>356</v>
      </c>
      <c r="P89" s="77" t="s">
        <v>403</v>
      </c>
    </row>
    <row r="90" spans="1:16" ht="12.75" customHeight="1" x14ac:dyDescent="0.2">
      <c r="A90" s="28" t="str">
        <f t="shared" si="6"/>
        <v> BBS 45 </v>
      </c>
      <c r="B90" s="36" t="str">
        <f t="shared" si="7"/>
        <v>I</v>
      </c>
      <c r="C90" s="28">
        <f t="shared" si="8"/>
        <v>44134.341</v>
      </c>
      <c r="D90" t="str">
        <f t="shared" si="9"/>
        <v>vis</v>
      </c>
      <c r="E90">
        <f>VLOOKUP(C90,'Active 1'!C$21:E$960,3,FALSE)</f>
        <v>14353.012345471316</v>
      </c>
      <c r="F90" s="36" t="s">
        <v>176</v>
      </c>
      <c r="G90" t="str">
        <f t="shared" si="10"/>
        <v>44134.341</v>
      </c>
      <c r="H90" s="28">
        <f t="shared" si="11"/>
        <v>14353</v>
      </c>
      <c r="I90" s="75" t="s">
        <v>408</v>
      </c>
      <c r="J90" s="76" t="s">
        <v>409</v>
      </c>
      <c r="K90" s="75">
        <v>14353</v>
      </c>
      <c r="L90" s="75" t="s">
        <v>223</v>
      </c>
      <c r="M90" s="76" t="s">
        <v>203</v>
      </c>
      <c r="N90" s="76"/>
      <c r="O90" s="77" t="s">
        <v>387</v>
      </c>
      <c r="P90" s="77" t="s">
        <v>403</v>
      </c>
    </row>
    <row r="91" spans="1:16" ht="12.75" customHeight="1" x14ac:dyDescent="0.2">
      <c r="A91" s="28" t="str">
        <f t="shared" si="6"/>
        <v> BBS 45 </v>
      </c>
      <c r="B91" s="36" t="str">
        <f t="shared" si="7"/>
        <v>I</v>
      </c>
      <c r="C91" s="28">
        <f t="shared" si="8"/>
        <v>44134.341999999997</v>
      </c>
      <c r="D91" t="str">
        <f t="shared" si="9"/>
        <v>vis</v>
      </c>
      <c r="E91">
        <f>VLOOKUP(C91,'Active 1'!C$21:E$960,3,FALSE)</f>
        <v>14353.013747409912</v>
      </c>
      <c r="F91" s="36" t="s">
        <v>176</v>
      </c>
      <c r="G91" t="str">
        <f t="shared" si="10"/>
        <v>44134.342</v>
      </c>
      <c r="H91" s="28">
        <f t="shared" si="11"/>
        <v>14353</v>
      </c>
      <c r="I91" s="75" t="s">
        <v>410</v>
      </c>
      <c r="J91" s="76" t="s">
        <v>411</v>
      </c>
      <c r="K91" s="75">
        <v>14353</v>
      </c>
      <c r="L91" s="75" t="s">
        <v>209</v>
      </c>
      <c r="M91" s="76" t="s">
        <v>203</v>
      </c>
      <c r="N91" s="76"/>
      <c r="O91" s="77" t="s">
        <v>356</v>
      </c>
      <c r="P91" s="77" t="s">
        <v>403</v>
      </c>
    </row>
    <row r="92" spans="1:16" ht="12.75" customHeight="1" x14ac:dyDescent="0.2">
      <c r="A92" s="28" t="str">
        <f t="shared" si="6"/>
        <v> BRNO 23 </v>
      </c>
      <c r="B92" s="36" t="str">
        <f t="shared" si="7"/>
        <v>I</v>
      </c>
      <c r="C92" s="28">
        <f t="shared" si="8"/>
        <v>44146.464</v>
      </c>
      <c r="D92" t="str">
        <f t="shared" si="9"/>
        <v>vis</v>
      </c>
      <c r="E92">
        <f>VLOOKUP(C92,'Active 1'!C$21:E$960,3,FALSE)</f>
        <v>14370.008047127565</v>
      </c>
      <c r="F92" s="36" t="s">
        <v>176</v>
      </c>
      <c r="G92" t="str">
        <f t="shared" si="10"/>
        <v>44146.464</v>
      </c>
      <c r="H92" s="28">
        <f t="shared" si="11"/>
        <v>14370</v>
      </c>
      <c r="I92" s="75" t="s">
        <v>412</v>
      </c>
      <c r="J92" s="76" t="s">
        <v>413</v>
      </c>
      <c r="K92" s="75">
        <v>14370</v>
      </c>
      <c r="L92" s="75" t="s">
        <v>400</v>
      </c>
      <c r="M92" s="76" t="s">
        <v>203</v>
      </c>
      <c r="N92" s="76"/>
      <c r="O92" s="77" t="s">
        <v>414</v>
      </c>
      <c r="P92" s="77" t="s">
        <v>395</v>
      </c>
    </row>
    <row r="93" spans="1:16" ht="12.75" customHeight="1" x14ac:dyDescent="0.2">
      <c r="A93" s="28" t="str">
        <f t="shared" si="6"/>
        <v> BRNO 26 </v>
      </c>
      <c r="B93" s="36" t="str">
        <f t="shared" si="7"/>
        <v>I</v>
      </c>
      <c r="C93" s="28">
        <f t="shared" si="8"/>
        <v>44146.466999999997</v>
      </c>
      <c r="D93" t="str">
        <f t="shared" si="9"/>
        <v>vis</v>
      </c>
      <c r="E93">
        <f>VLOOKUP(C93,'Active 1'!C$21:E$960,3,FALSE)</f>
        <v>14370.012252943363</v>
      </c>
      <c r="F93" s="36" t="s">
        <v>176</v>
      </c>
      <c r="G93" t="str">
        <f t="shared" si="10"/>
        <v>44146.467</v>
      </c>
      <c r="H93" s="28">
        <f t="shared" si="11"/>
        <v>14370</v>
      </c>
      <c r="I93" s="75" t="s">
        <v>415</v>
      </c>
      <c r="J93" s="76" t="s">
        <v>416</v>
      </c>
      <c r="K93" s="75">
        <v>14370</v>
      </c>
      <c r="L93" s="75" t="s">
        <v>223</v>
      </c>
      <c r="M93" s="76" t="s">
        <v>203</v>
      </c>
      <c r="N93" s="76"/>
      <c r="O93" s="77" t="s">
        <v>417</v>
      </c>
      <c r="P93" s="77" t="s">
        <v>93</v>
      </c>
    </row>
    <row r="94" spans="1:16" ht="12.75" customHeight="1" x14ac:dyDescent="0.2">
      <c r="A94" s="28" t="str">
        <f t="shared" si="6"/>
        <v> BRNO 23 </v>
      </c>
      <c r="B94" s="36" t="str">
        <f t="shared" si="7"/>
        <v>I</v>
      </c>
      <c r="C94" s="28">
        <f t="shared" si="8"/>
        <v>44146.47</v>
      </c>
      <c r="D94" t="str">
        <f t="shared" si="9"/>
        <v>vis</v>
      </c>
      <c r="E94">
        <f>VLOOKUP(C94,'Active 1'!C$21:E$960,3,FALSE)</f>
        <v>14370.016458759172</v>
      </c>
      <c r="F94" s="36" t="s">
        <v>176</v>
      </c>
      <c r="G94" t="str">
        <f t="shared" si="10"/>
        <v>44146.470</v>
      </c>
      <c r="H94" s="28">
        <f t="shared" si="11"/>
        <v>14370</v>
      </c>
      <c r="I94" s="75" t="s">
        <v>418</v>
      </c>
      <c r="J94" s="76" t="s">
        <v>419</v>
      </c>
      <c r="K94" s="75">
        <v>14370</v>
      </c>
      <c r="L94" s="75" t="s">
        <v>420</v>
      </c>
      <c r="M94" s="76" t="s">
        <v>203</v>
      </c>
      <c r="N94" s="76"/>
      <c r="O94" s="77" t="s">
        <v>291</v>
      </c>
      <c r="P94" s="77" t="s">
        <v>395</v>
      </c>
    </row>
    <row r="95" spans="1:16" ht="12.75" customHeight="1" x14ac:dyDescent="0.2">
      <c r="A95" s="28" t="str">
        <f t="shared" si="6"/>
        <v> BBS 45 </v>
      </c>
      <c r="B95" s="36" t="str">
        <f t="shared" si="7"/>
        <v>I</v>
      </c>
      <c r="C95" s="28">
        <f t="shared" si="8"/>
        <v>44154.311999999998</v>
      </c>
      <c r="D95" t="str">
        <f t="shared" si="9"/>
        <v>vis</v>
      </c>
      <c r="E95">
        <f>VLOOKUP(C95,'Active 1'!C$21:E$960,3,FALSE)</f>
        <v>14381.010461265834</v>
      </c>
      <c r="F95" s="36" t="s">
        <v>176</v>
      </c>
      <c r="G95" t="str">
        <f t="shared" si="10"/>
        <v>44154.312</v>
      </c>
      <c r="H95" s="28">
        <f t="shared" si="11"/>
        <v>14381</v>
      </c>
      <c r="I95" s="75" t="s">
        <v>421</v>
      </c>
      <c r="J95" s="76" t="s">
        <v>422</v>
      </c>
      <c r="K95" s="75">
        <v>14381</v>
      </c>
      <c r="L95" s="75" t="s">
        <v>212</v>
      </c>
      <c r="M95" s="76" t="s">
        <v>203</v>
      </c>
      <c r="N95" s="76"/>
      <c r="O95" s="77" t="s">
        <v>329</v>
      </c>
      <c r="P95" s="77" t="s">
        <v>403</v>
      </c>
    </row>
    <row r="96" spans="1:16" ht="12.75" customHeight="1" x14ac:dyDescent="0.2">
      <c r="A96" s="28" t="str">
        <f t="shared" si="6"/>
        <v> BBS 45 </v>
      </c>
      <c r="B96" s="36" t="str">
        <f t="shared" si="7"/>
        <v>I</v>
      </c>
      <c r="C96" s="28">
        <f t="shared" si="8"/>
        <v>44164.303</v>
      </c>
      <c r="D96" t="str">
        <f t="shared" si="9"/>
        <v>vis</v>
      </c>
      <c r="E96">
        <f>VLOOKUP(C96,'Active 1'!C$21:E$960,3,FALSE)</f>
        <v>14395.0172298254</v>
      </c>
      <c r="F96" s="36" t="s">
        <v>176</v>
      </c>
      <c r="G96" t="str">
        <f t="shared" si="10"/>
        <v>44164.303</v>
      </c>
      <c r="H96" s="28">
        <f t="shared" si="11"/>
        <v>14395</v>
      </c>
      <c r="I96" s="75" t="s">
        <v>423</v>
      </c>
      <c r="J96" s="76" t="s">
        <v>424</v>
      </c>
      <c r="K96" s="75">
        <v>14395</v>
      </c>
      <c r="L96" s="75" t="s">
        <v>420</v>
      </c>
      <c r="M96" s="76" t="s">
        <v>203</v>
      </c>
      <c r="N96" s="76"/>
      <c r="O96" s="77" t="s">
        <v>329</v>
      </c>
      <c r="P96" s="77" t="s">
        <v>403</v>
      </c>
    </row>
    <row r="97" spans="1:16" ht="12.75" customHeight="1" x14ac:dyDescent="0.2">
      <c r="A97" s="28" t="str">
        <f t="shared" si="6"/>
        <v> BBS 48 </v>
      </c>
      <c r="B97" s="36" t="str">
        <f t="shared" si="7"/>
        <v>I</v>
      </c>
      <c r="C97" s="28">
        <f t="shared" si="8"/>
        <v>44382.565999999999</v>
      </c>
      <c r="D97" t="str">
        <f t="shared" si="9"/>
        <v>vis</v>
      </c>
      <c r="E97">
        <f>VLOOKUP(C97,'Active 1'!C$21:E$960,3,FALSE)</f>
        <v>14701.008554629338</v>
      </c>
      <c r="F97" s="36" t="s">
        <v>176</v>
      </c>
      <c r="G97" t="str">
        <f t="shared" si="10"/>
        <v>44382.566</v>
      </c>
      <c r="H97" s="28">
        <f t="shared" si="11"/>
        <v>14701</v>
      </c>
      <c r="I97" s="75" t="s">
        <v>425</v>
      </c>
      <c r="J97" s="76" t="s">
        <v>426</v>
      </c>
      <c r="K97" s="75">
        <v>14701</v>
      </c>
      <c r="L97" s="75" t="s">
        <v>400</v>
      </c>
      <c r="M97" s="76" t="s">
        <v>203</v>
      </c>
      <c r="N97" s="76"/>
      <c r="O97" s="77" t="s">
        <v>329</v>
      </c>
      <c r="P97" s="77" t="s">
        <v>427</v>
      </c>
    </row>
    <row r="98" spans="1:16" ht="12.75" customHeight="1" x14ac:dyDescent="0.2">
      <c r="A98" s="28" t="str">
        <f t="shared" si="6"/>
        <v> BBS 49 </v>
      </c>
      <c r="B98" s="36" t="str">
        <f t="shared" si="7"/>
        <v>I</v>
      </c>
      <c r="C98" s="28">
        <f t="shared" si="8"/>
        <v>44437.491999999998</v>
      </c>
      <c r="D98" t="str">
        <f t="shared" si="9"/>
        <v>vis</v>
      </c>
      <c r="E98">
        <f>VLOOKUP(C98,'Active 1'!C$21:E$960,3,FALSE)</f>
        <v>14778.011434211223</v>
      </c>
      <c r="F98" s="36" t="s">
        <v>176</v>
      </c>
      <c r="G98" t="str">
        <f t="shared" si="10"/>
        <v>44437.492</v>
      </c>
      <c r="H98" s="28">
        <f t="shared" si="11"/>
        <v>14778</v>
      </c>
      <c r="I98" s="75" t="s">
        <v>428</v>
      </c>
      <c r="J98" s="76" t="s">
        <v>429</v>
      </c>
      <c r="K98" s="75">
        <v>14778</v>
      </c>
      <c r="L98" s="75" t="s">
        <v>229</v>
      </c>
      <c r="M98" s="76" t="s">
        <v>203</v>
      </c>
      <c r="N98" s="76"/>
      <c r="O98" s="77" t="s">
        <v>329</v>
      </c>
      <c r="P98" s="77" t="s">
        <v>430</v>
      </c>
    </row>
    <row r="99" spans="1:16" ht="12.75" customHeight="1" x14ac:dyDescent="0.2">
      <c r="A99" s="28" t="str">
        <f t="shared" si="6"/>
        <v> BBS 49 </v>
      </c>
      <c r="B99" s="36" t="str">
        <f t="shared" si="7"/>
        <v>I</v>
      </c>
      <c r="C99" s="28">
        <f t="shared" si="8"/>
        <v>44442.478000000003</v>
      </c>
      <c r="D99" t="str">
        <f t="shared" si="9"/>
        <v>vis</v>
      </c>
      <c r="E99">
        <f>VLOOKUP(C99,'Active 1'!C$21:E$960,3,FALSE)</f>
        <v>14785.001500074304</v>
      </c>
      <c r="F99" s="36" t="s">
        <v>176</v>
      </c>
      <c r="G99" t="str">
        <f t="shared" si="10"/>
        <v>44442.478</v>
      </c>
      <c r="H99" s="28">
        <f t="shared" si="11"/>
        <v>14785</v>
      </c>
      <c r="I99" s="75" t="s">
        <v>431</v>
      </c>
      <c r="J99" s="76" t="s">
        <v>432</v>
      </c>
      <c r="K99" s="75">
        <v>14785</v>
      </c>
      <c r="L99" s="75" t="s">
        <v>218</v>
      </c>
      <c r="M99" s="76" t="s">
        <v>203</v>
      </c>
      <c r="N99" s="76"/>
      <c r="O99" s="77" t="s">
        <v>329</v>
      </c>
      <c r="P99" s="77" t="s">
        <v>430</v>
      </c>
    </row>
    <row r="100" spans="1:16" ht="12.75" customHeight="1" x14ac:dyDescent="0.2">
      <c r="A100" s="28" t="str">
        <f t="shared" si="6"/>
        <v> BRNO 23 </v>
      </c>
      <c r="B100" s="36" t="str">
        <f t="shared" si="7"/>
        <v>I</v>
      </c>
      <c r="C100" s="28">
        <f t="shared" si="8"/>
        <v>44467.444000000003</v>
      </c>
      <c r="D100" t="str">
        <f t="shared" si="9"/>
        <v>vis</v>
      </c>
      <c r="E100">
        <f>VLOOKUP(C100,'Active 1'!C$21:E$960,3,FALSE)</f>
        <v>14820.002299179307</v>
      </c>
      <c r="F100" s="36" t="s">
        <v>176</v>
      </c>
      <c r="G100" t="str">
        <f t="shared" si="10"/>
        <v>44467.444</v>
      </c>
      <c r="H100" s="28">
        <f t="shared" si="11"/>
        <v>14820</v>
      </c>
      <c r="I100" s="75" t="s">
        <v>433</v>
      </c>
      <c r="J100" s="76" t="s">
        <v>434</v>
      </c>
      <c r="K100" s="75">
        <v>14820</v>
      </c>
      <c r="L100" s="75" t="s">
        <v>206</v>
      </c>
      <c r="M100" s="76" t="s">
        <v>203</v>
      </c>
      <c r="N100" s="76"/>
      <c r="O100" s="77" t="s">
        <v>394</v>
      </c>
      <c r="P100" s="77" t="s">
        <v>395</v>
      </c>
    </row>
    <row r="101" spans="1:16" ht="12.75" customHeight="1" x14ac:dyDescent="0.2">
      <c r="A101" s="28" t="str">
        <f t="shared" si="6"/>
        <v> BBS 50 </v>
      </c>
      <c r="B101" s="36" t="str">
        <f t="shared" si="7"/>
        <v>I</v>
      </c>
      <c r="C101" s="28">
        <f t="shared" si="8"/>
        <v>44487.42</v>
      </c>
      <c r="D101" t="str">
        <f t="shared" si="9"/>
        <v>vis</v>
      </c>
      <c r="E101">
        <f>VLOOKUP(C101,'Active 1'!C$21:E$960,3,FALSE)</f>
        <v>14848.007424666825</v>
      </c>
      <c r="F101" s="36" t="s">
        <v>176</v>
      </c>
      <c r="G101" t="str">
        <f t="shared" si="10"/>
        <v>44487.420</v>
      </c>
      <c r="H101" s="28">
        <f t="shared" si="11"/>
        <v>14848</v>
      </c>
      <c r="I101" s="75" t="s">
        <v>435</v>
      </c>
      <c r="J101" s="76" t="s">
        <v>436</v>
      </c>
      <c r="K101" s="75">
        <v>14848</v>
      </c>
      <c r="L101" s="75" t="s">
        <v>202</v>
      </c>
      <c r="M101" s="76" t="s">
        <v>203</v>
      </c>
      <c r="N101" s="76"/>
      <c r="O101" s="77" t="s">
        <v>356</v>
      </c>
      <c r="P101" s="77" t="s">
        <v>437</v>
      </c>
    </row>
    <row r="102" spans="1:16" ht="12.75" customHeight="1" x14ac:dyDescent="0.2">
      <c r="A102" s="28" t="str">
        <f t="shared" si="6"/>
        <v> BRNO 23 </v>
      </c>
      <c r="B102" s="36" t="str">
        <f t="shared" si="7"/>
        <v>I</v>
      </c>
      <c r="C102" s="28">
        <f t="shared" si="8"/>
        <v>44487.421999999999</v>
      </c>
      <c r="D102" t="str">
        <f t="shared" si="9"/>
        <v>vis</v>
      </c>
      <c r="E102">
        <f>VLOOKUP(C102,'Active 1'!C$21:E$960,3,FALSE)</f>
        <v>14848.010228544026</v>
      </c>
      <c r="F102" s="36" t="s">
        <v>176</v>
      </c>
      <c r="G102" t="str">
        <f t="shared" si="10"/>
        <v>44487.422</v>
      </c>
      <c r="H102" s="28">
        <f t="shared" si="11"/>
        <v>14848</v>
      </c>
      <c r="I102" s="75" t="s">
        <v>438</v>
      </c>
      <c r="J102" s="76" t="s">
        <v>439</v>
      </c>
      <c r="K102" s="75">
        <v>14848</v>
      </c>
      <c r="L102" s="75" t="s">
        <v>212</v>
      </c>
      <c r="M102" s="76" t="s">
        <v>203</v>
      </c>
      <c r="N102" s="76"/>
      <c r="O102" s="77" t="s">
        <v>291</v>
      </c>
      <c r="P102" s="77" t="s">
        <v>395</v>
      </c>
    </row>
    <row r="103" spans="1:16" ht="12.75" customHeight="1" x14ac:dyDescent="0.2">
      <c r="A103" s="28" t="str">
        <f t="shared" si="6"/>
        <v> BBS 50 </v>
      </c>
      <c r="B103" s="36" t="str">
        <f t="shared" si="7"/>
        <v>I</v>
      </c>
      <c r="C103" s="28">
        <f t="shared" si="8"/>
        <v>44502.396999999997</v>
      </c>
      <c r="D103" t="str">
        <f t="shared" si="9"/>
        <v>vis</v>
      </c>
      <c r="E103">
        <f>VLOOKUP(C103,'Active 1'!C$21:E$960,3,FALSE)</f>
        <v>14869.004259089463</v>
      </c>
      <c r="F103" s="36" t="s">
        <v>176</v>
      </c>
      <c r="G103" t="str">
        <f t="shared" si="10"/>
        <v>44502.397</v>
      </c>
      <c r="H103" s="28">
        <f t="shared" si="11"/>
        <v>14869</v>
      </c>
      <c r="I103" s="75" t="s">
        <v>440</v>
      </c>
      <c r="J103" s="76" t="s">
        <v>441</v>
      </c>
      <c r="K103" s="75">
        <v>14869</v>
      </c>
      <c r="L103" s="75" t="s">
        <v>299</v>
      </c>
      <c r="M103" s="76" t="s">
        <v>203</v>
      </c>
      <c r="N103" s="76"/>
      <c r="O103" s="77" t="s">
        <v>356</v>
      </c>
      <c r="P103" s="77" t="s">
        <v>437</v>
      </c>
    </row>
    <row r="104" spans="1:16" ht="12.75" customHeight="1" x14ac:dyDescent="0.2">
      <c r="A104" s="28" t="str">
        <f t="shared" si="6"/>
        <v> BBS 52 </v>
      </c>
      <c r="B104" s="36" t="str">
        <f t="shared" si="7"/>
        <v>I</v>
      </c>
      <c r="C104" s="28">
        <f t="shared" si="8"/>
        <v>44567.313000000002</v>
      </c>
      <c r="D104" t="str">
        <f t="shared" si="9"/>
        <v>vis</v>
      </c>
      <c r="E104">
        <f>VLOOKUP(C104,'Active 1'!C$21:E$960,3,FALSE)</f>
        <v>14960.012505292319</v>
      </c>
      <c r="F104" s="36" t="s">
        <v>176</v>
      </c>
      <c r="G104" t="str">
        <f t="shared" si="10"/>
        <v>44567.313</v>
      </c>
      <c r="H104" s="28">
        <f t="shared" si="11"/>
        <v>14960</v>
      </c>
      <c r="I104" s="75" t="s">
        <v>442</v>
      </c>
      <c r="J104" s="76" t="s">
        <v>443</v>
      </c>
      <c r="K104" s="75">
        <v>14960</v>
      </c>
      <c r="L104" s="75" t="s">
        <v>223</v>
      </c>
      <c r="M104" s="76" t="s">
        <v>203</v>
      </c>
      <c r="N104" s="76"/>
      <c r="O104" s="77" t="s">
        <v>356</v>
      </c>
      <c r="P104" s="77" t="s">
        <v>444</v>
      </c>
    </row>
    <row r="105" spans="1:16" ht="12.75" customHeight="1" x14ac:dyDescent="0.2">
      <c r="A105" s="28" t="str">
        <f t="shared" si="6"/>
        <v> BBS 52 </v>
      </c>
      <c r="B105" s="36" t="str">
        <f t="shared" si="7"/>
        <v>I</v>
      </c>
      <c r="C105" s="28">
        <f t="shared" si="8"/>
        <v>44582.29</v>
      </c>
      <c r="D105" t="str">
        <f t="shared" si="9"/>
        <v>vis</v>
      </c>
      <c r="E105">
        <f>VLOOKUP(C105,'Active 1'!C$21:E$960,3,FALSE)</f>
        <v>14981.009339714958</v>
      </c>
      <c r="F105" s="36" t="s">
        <v>176</v>
      </c>
      <c r="G105" t="str">
        <f t="shared" si="10"/>
        <v>44582.290</v>
      </c>
      <c r="H105" s="28">
        <f t="shared" si="11"/>
        <v>14981</v>
      </c>
      <c r="I105" s="75" t="s">
        <v>445</v>
      </c>
      <c r="J105" s="76" t="s">
        <v>446</v>
      </c>
      <c r="K105" s="75">
        <v>14981</v>
      </c>
      <c r="L105" s="75" t="s">
        <v>212</v>
      </c>
      <c r="M105" s="76" t="s">
        <v>203</v>
      </c>
      <c r="N105" s="76"/>
      <c r="O105" s="77" t="s">
        <v>356</v>
      </c>
      <c r="P105" s="77" t="s">
        <v>444</v>
      </c>
    </row>
    <row r="106" spans="1:16" ht="12.75" customHeight="1" x14ac:dyDescent="0.2">
      <c r="A106" s="28" t="str">
        <f t="shared" si="6"/>
        <v> BBS 52 </v>
      </c>
      <c r="B106" s="36" t="str">
        <f t="shared" si="7"/>
        <v>I</v>
      </c>
      <c r="C106" s="28">
        <f t="shared" si="8"/>
        <v>44582.294000000002</v>
      </c>
      <c r="D106" t="str">
        <f t="shared" si="9"/>
        <v>vis</v>
      </c>
      <c r="E106">
        <f>VLOOKUP(C106,'Active 1'!C$21:E$960,3,FALSE)</f>
        <v>14981.014947469361</v>
      </c>
      <c r="F106" s="36" t="s">
        <v>176</v>
      </c>
      <c r="G106" t="str">
        <f t="shared" si="10"/>
        <v>44582.294</v>
      </c>
      <c r="H106" s="28">
        <f t="shared" si="11"/>
        <v>14981</v>
      </c>
      <c r="I106" s="75" t="s">
        <v>447</v>
      </c>
      <c r="J106" s="76" t="s">
        <v>448</v>
      </c>
      <c r="K106" s="75">
        <v>14981</v>
      </c>
      <c r="L106" s="75" t="s">
        <v>271</v>
      </c>
      <c r="M106" s="76" t="s">
        <v>203</v>
      </c>
      <c r="N106" s="76"/>
      <c r="O106" s="77" t="s">
        <v>387</v>
      </c>
      <c r="P106" s="77" t="s">
        <v>444</v>
      </c>
    </row>
    <row r="107" spans="1:16" ht="12.75" customHeight="1" x14ac:dyDescent="0.2">
      <c r="A107" s="28" t="str">
        <f t="shared" si="6"/>
        <v> BBS 52 </v>
      </c>
      <c r="B107" s="36" t="str">
        <f t="shared" si="7"/>
        <v>I</v>
      </c>
      <c r="C107" s="28">
        <f t="shared" si="8"/>
        <v>44602.264999999999</v>
      </c>
      <c r="D107" t="str">
        <f t="shared" si="9"/>
        <v>vis</v>
      </c>
      <c r="E107">
        <f>VLOOKUP(C107,'Active 1'!C$21:E$960,3,FALSE)</f>
        <v>15009.013063263877</v>
      </c>
      <c r="F107" s="36" t="s">
        <v>176</v>
      </c>
      <c r="G107" t="str">
        <f t="shared" si="10"/>
        <v>44602.265</v>
      </c>
      <c r="H107" s="28">
        <f t="shared" si="11"/>
        <v>15009</v>
      </c>
      <c r="I107" s="75" t="s">
        <v>449</v>
      </c>
      <c r="J107" s="76" t="s">
        <v>450</v>
      </c>
      <c r="K107" s="75">
        <v>15009</v>
      </c>
      <c r="L107" s="75" t="s">
        <v>223</v>
      </c>
      <c r="M107" s="76" t="s">
        <v>203</v>
      </c>
      <c r="N107" s="76"/>
      <c r="O107" s="77" t="s">
        <v>356</v>
      </c>
      <c r="P107" s="77" t="s">
        <v>444</v>
      </c>
    </row>
    <row r="108" spans="1:16" ht="12.75" customHeight="1" x14ac:dyDescent="0.2">
      <c r="A108" s="28" t="str">
        <f t="shared" si="6"/>
        <v> BBS 56 </v>
      </c>
      <c r="B108" s="36" t="str">
        <f t="shared" si="7"/>
        <v>I</v>
      </c>
      <c r="C108" s="28">
        <f t="shared" si="8"/>
        <v>44793.415000000001</v>
      </c>
      <c r="D108" t="str">
        <f t="shared" si="9"/>
        <v>vis</v>
      </c>
      <c r="E108">
        <f>VLOOKUP(C108,'Active 1'!C$21:E$960,3,FALSE)</f>
        <v>15276.99362678712</v>
      </c>
      <c r="F108" s="36" t="s">
        <v>176</v>
      </c>
      <c r="G108" t="str">
        <f t="shared" si="10"/>
        <v>44793.415</v>
      </c>
      <c r="H108" s="28">
        <f t="shared" si="11"/>
        <v>15277</v>
      </c>
      <c r="I108" s="75" t="s">
        <v>451</v>
      </c>
      <c r="J108" s="76" t="s">
        <v>452</v>
      </c>
      <c r="K108" s="75">
        <v>15277</v>
      </c>
      <c r="L108" s="75" t="s">
        <v>453</v>
      </c>
      <c r="M108" s="76" t="s">
        <v>203</v>
      </c>
      <c r="N108" s="76"/>
      <c r="O108" s="77" t="s">
        <v>387</v>
      </c>
      <c r="P108" s="77" t="s">
        <v>454</v>
      </c>
    </row>
    <row r="109" spans="1:16" ht="12.75" customHeight="1" x14ac:dyDescent="0.2">
      <c r="A109" s="28" t="str">
        <f t="shared" si="6"/>
        <v> BBS 56 </v>
      </c>
      <c r="B109" s="36" t="str">
        <f t="shared" si="7"/>
        <v>I</v>
      </c>
      <c r="C109" s="28">
        <f t="shared" si="8"/>
        <v>44838.362999999998</v>
      </c>
      <c r="D109" t="str">
        <f t="shared" si="9"/>
        <v>vis</v>
      </c>
      <c r="E109">
        <f>VLOOKUP(C109,'Active 1'!C$21:E$960,3,FALSE)</f>
        <v>15340.007963011247</v>
      </c>
      <c r="F109" s="36" t="s">
        <v>176</v>
      </c>
      <c r="G109" t="str">
        <f t="shared" si="10"/>
        <v>44838.363</v>
      </c>
      <c r="H109" s="28">
        <f t="shared" si="11"/>
        <v>15340</v>
      </c>
      <c r="I109" s="75" t="s">
        <v>455</v>
      </c>
      <c r="J109" s="76" t="s">
        <v>456</v>
      </c>
      <c r="K109" s="75">
        <v>15340</v>
      </c>
      <c r="L109" s="75" t="s">
        <v>400</v>
      </c>
      <c r="M109" s="76" t="s">
        <v>203</v>
      </c>
      <c r="N109" s="76"/>
      <c r="O109" s="77" t="s">
        <v>356</v>
      </c>
      <c r="P109" s="77" t="s">
        <v>454</v>
      </c>
    </row>
    <row r="110" spans="1:16" ht="12.75" customHeight="1" x14ac:dyDescent="0.2">
      <c r="A110" s="28" t="str">
        <f t="shared" si="6"/>
        <v> BRNO 26 </v>
      </c>
      <c r="B110" s="36" t="str">
        <f t="shared" si="7"/>
        <v>I</v>
      </c>
      <c r="C110" s="28">
        <f t="shared" si="8"/>
        <v>44845.502999999997</v>
      </c>
      <c r="D110" t="str">
        <f t="shared" si="9"/>
        <v>vis</v>
      </c>
      <c r="E110">
        <f>VLOOKUP(C110,'Active 1'!C$21:E$960,3,FALSE)</f>
        <v>15350.017804620222</v>
      </c>
      <c r="F110" s="36" t="s">
        <v>176</v>
      </c>
      <c r="G110" t="str">
        <f t="shared" si="10"/>
        <v>44845.503</v>
      </c>
      <c r="H110" s="28">
        <f t="shared" si="11"/>
        <v>15350</v>
      </c>
      <c r="I110" s="75" t="s">
        <v>457</v>
      </c>
      <c r="J110" s="76" t="s">
        <v>458</v>
      </c>
      <c r="K110" s="75">
        <v>15350</v>
      </c>
      <c r="L110" s="75" t="s">
        <v>199</v>
      </c>
      <c r="M110" s="76" t="s">
        <v>203</v>
      </c>
      <c r="N110" s="76"/>
      <c r="O110" s="77" t="s">
        <v>417</v>
      </c>
      <c r="P110" s="77" t="s">
        <v>93</v>
      </c>
    </row>
    <row r="111" spans="1:16" ht="12.75" customHeight="1" x14ac:dyDescent="0.2">
      <c r="A111" s="28" t="str">
        <f t="shared" si="6"/>
        <v> BBS 57 </v>
      </c>
      <c r="B111" s="36" t="str">
        <f t="shared" si="7"/>
        <v>I</v>
      </c>
      <c r="C111" s="28">
        <f t="shared" si="8"/>
        <v>44883.3</v>
      </c>
      <c r="D111" t="str">
        <f t="shared" si="9"/>
        <v>vis</v>
      </c>
      <c r="E111">
        <f>VLOOKUP(C111,'Active 1'!C$21:E$960,3,FALSE)</f>
        <v>15403.006877910777</v>
      </c>
      <c r="F111" s="36" t="s">
        <v>176</v>
      </c>
      <c r="G111" t="str">
        <f t="shared" si="10"/>
        <v>44883.300</v>
      </c>
      <c r="H111" s="28">
        <f t="shared" si="11"/>
        <v>15403</v>
      </c>
      <c r="I111" s="75" t="s">
        <v>459</v>
      </c>
      <c r="J111" s="76" t="s">
        <v>460</v>
      </c>
      <c r="K111" s="75">
        <v>15403</v>
      </c>
      <c r="L111" s="75" t="s">
        <v>202</v>
      </c>
      <c r="M111" s="76" t="s">
        <v>203</v>
      </c>
      <c r="N111" s="76"/>
      <c r="O111" s="77" t="s">
        <v>329</v>
      </c>
      <c r="P111" s="77" t="s">
        <v>461</v>
      </c>
    </row>
    <row r="112" spans="1:16" ht="12.75" customHeight="1" x14ac:dyDescent="0.2">
      <c r="A112" s="28" t="str">
        <f t="shared" si="6"/>
        <v> BBS 57 </v>
      </c>
      <c r="B112" s="36" t="str">
        <f t="shared" si="7"/>
        <v>I</v>
      </c>
      <c r="C112" s="28">
        <f t="shared" si="8"/>
        <v>44890.427000000003</v>
      </c>
      <c r="D112" t="str">
        <f t="shared" si="9"/>
        <v>vis</v>
      </c>
      <c r="E112">
        <f>VLOOKUP(C112,'Active 1'!C$21:E$960,3,FALSE)</f>
        <v>15412.998494317946</v>
      </c>
      <c r="F112" s="36" t="s">
        <v>176</v>
      </c>
      <c r="G112" t="str">
        <f t="shared" si="10"/>
        <v>44890.427</v>
      </c>
      <c r="H112" s="28">
        <f t="shared" si="11"/>
        <v>15413</v>
      </c>
      <c r="I112" s="75" t="s">
        <v>462</v>
      </c>
      <c r="J112" s="76" t="s">
        <v>463</v>
      </c>
      <c r="K112" s="75">
        <v>15413</v>
      </c>
      <c r="L112" s="75" t="s">
        <v>235</v>
      </c>
      <c r="M112" s="76" t="s">
        <v>203</v>
      </c>
      <c r="N112" s="76"/>
      <c r="O112" s="77" t="s">
        <v>356</v>
      </c>
      <c r="P112" s="77" t="s">
        <v>461</v>
      </c>
    </row>
    <row r="113" spans="1:16" ht="12.75" customHeight="1" x14ac:dyDescent="0.2">
      <c r="A113" s="28" t="str">
        <f t="shared" si="6"/>
        <v> BBS 57 </v>
      </c>
      <c r="B113" s="36" t="str">
        <f t="shared" si="7"/>
        <v>I</v>
      </c>
      <c r="C113" s="28">
        <f t="shared" si="8"/>
        <v>44913.262000000002</v>
      </c>
      <c r="D113" t="str">
        <f t="shared" si="9"/>
        <v>vis</v>
      </c>
      <c r="E113">
        <f>VLOOKUP(C113,'Active 1'!C$21:E$960,3,FALSE)</f>
        <v>15445.011762264861</v>
      </c>
      <c r="F113" s="36" t="s">
        <v>176</v>
      </c>
      <c r="G113" t="str">
        <f t="shared" si="10"/>
        <v>44913.262</v>
      </c>
      <c r="H113" s="28">
        <f t="shared" si="11"/>
        <v>15445</v>
      </c>
      <c r="I113" s="75" t="s">
        <v>464</v>
      </c>
      <c r="J113" s="76" t="s">
        <v>465</v>
      </c>
      <c r="K113" s="75">
        <v>15445</v>
      </c>
      <c r="L113" s="75" t="s">
        <v>229</v>
      </c>
      <c r="M113" s="76" t="s">
        <v>203</v>
      </c>
      <c r="N113" s="76"/>
      <c r="O113" s="77" t="s">
        <v>356</v>
      </c>
      <c r="P113" s="77" t="s">
        <v>461</v>
      </c>
    </row>
    <row r="114" spans="1:16" ht="12.75" customHeight="1" x14ac:dyDescent="0.2">
      <c r="A114" s="28" t="str">
        <f t="shared" si="6"/>
        <v> BBS 61 </v>
      </c>
      <c r="B114" s="36" t="str">
        <f t="shared" si="7"/>
        <v>I</v>
      </c>
      <c r="C114" s="28">
        <f t="shared" si="8"/>
        <v>45176.47</v>
      </c>
      <c r="D114" t="str">
        <f t="shared" si="9"/>
        <v>vis</v>
      </c>
      <c r="E114">
        <f>VLOOKUP(C114,'Active 1'!C$21:E$960,3,FALSE)</f>
        <v>15814.013217477126</v>
      </c>
      <c r="F114" s="36" t="s">
        <v>176</v>
      </c>
      <c r="G114" t="str">
        <f t="shared" si="10"/>
        <v>45176.470</v>
      </c>
      <c r="H114" s="28">
        <f t="shared" si="11"/>
        <v>15814</v>
      </c>
      <c r="I114" s="75" t="s">
        <v>466</v>
      </c>
      <c r="J114" s="76" t="s">
        <v>467</v>
      </c>
      <c r="K114" s="75">
        <v>15814</v>
      </c>
      <c r="L114" s="75" t="s">
        <v>223</v>
      </c>
      <c r="M114" s="76" t="s">
        <v>203</v>
      </c>
      <c r="N114" s="76"/>
      <c r="O114" s="77" t="s">
        <v>356</v>
      </c>
      <c r="P114" s="77" t="s">
        <v>468</v>
      </c>
    </row>
    <row r="115" spans="1:16" ht="12.75" customHeight="1" x14ac:dyDescent="0.2">
      <c r="A115" s="28" t="str">
        <f t="shared" si="6"/>
        <v> BBS 62 </v>
      </c>
      <c r="B115" s="36" t="str">
        <f t="shared" si="7"/>
        <v>I</v>
      </c>
      <c r="C115" s="28">
        <f t="shared" si="8"/>
        <v>45196.436999999998</v>
      </c>
      <c r="D115" t="str">
        <f t="shared" si="9"/>
        <v>vis</v>
      </c>
      <c r="E115">
        <f>VLOOKUP(C115,'Active 1'!C$21:E$960,3,FALSE)</f>
        <v>15842.00572551724</v>
      </c>
      <c r="F115" s="36" t="s">
        <v>176</v>
      </c>
      <c r="G115" t="str">
        <f t="shared" si="10"/>
        <v>45196.437</v>
      </c>
      <c r="H115" s="28">
        <f t="shared" si="11"/>
        <v>15842</v>
      </c>
      <c r="I115" s="75" t="s">
        <v>469</v>
      </c>
      <c r="J115" s="76" t="s">
        <v>470</v>
      </c>
      <c r="K115" s="75">
        <v>15842</v>
      </c>
      <c r="L115" s="75" t="s">
        <v>215</v>
      </c>
      <c r="M115" s="76" t="s">
        <v>203</v>
      </c>
      <c r="N115" s="76"/>
      <c r="O115" s="77" t="s">
        <v>356</v>
      </c>
      <c r="P115" s="77" t="s">
        <v>471</v>
      </c>
    </row>
    <row r="116" spans="1:16" ht="12.75" customHeight="1" x14ac:dyDescent="0.2">
      <c r="A116" s="28" t="str">
        <f t="shared" si="6"/>
        <v> BBS 62 </v>
      </c>
      <c r="B116" s="36" t="str">
        <f t="shared" si="7"/>
        <v>I</v>
      </c>
      <c r="C116" s="28">
        <f t="shared" si="8"/>
        <v>45201.436000000002</v>
      </c>
      <c r="D116" t="str">
        <f t="shared" si="9"/>
        <v>vis</v>
      </c>
      <c r="E116">
        <f>VLOOKUP(C116,'Active 1'!C$21:E$960,3,FALSE)</f>
        <v>15849.01401658213</v>
      </c>
      <c r="F116" s="36" t="s">
        <v>176</v>
      </c>
      <c r="G116" t="str">
        <f t="shared" si="10"/>
        <v>45201.436</v>
      </c>
      <c r="H116" s="28">
        <f t="shared" si="11"/>
        <v>15849</v>
      </c>
      <c r="I116" s="75" t="s">
        <v>472</v>
      </c>
      <c r="J116" s="76" t="s">
        <v>473</v>
      </c>
      <c r="K116" s="75">
        <v>15849</v>
      </c>
      <c r="L116" s="75" t="s">
        <v>209</v>
      </c>
      <c r="M116" s="76" t="s">
        <v>203</v>
      </c>
      <c r="N116" s="76"/>
      <c r="O116" s="77" t="s">
        <v>356</v>
      </c>
      <c r="P116" s="77" t="s">
        <v>471</v>
      </c>
    </row>
    <row r="117" spans="1:16" ht="12.75" customHeight="1" x14ac:dyDescent="0.2">
      <c r="A117" s="28" t="str">
        <f t="shared" si="6"/>
        <v> BBS 62 </v>
      </c>
      <c r="B117" s="36" t="str">
        <f t="shared" si="7"/>
        <v>I</v>
      </c>
      <c r="C117" s="28">
        <f t="shared" si="8"/>
        <v>45231.391000000003</v>
      </c>
      <c r="D117" t="str">
        <f t="shared" si="9"/>
        <v>vis</v>
      </c>
      <c r="E117">
        <f>VLOOKUP(C117,'Active 1'!C$21:E$960,3,FALSE)</f>
        <v>15891.009087366012</v>
      </c>
      <c r="F117" s="36" t="s">
        <v>176</v>
      </c>
      <c r="G117" t="str">
        <f t="shared" si="10"/>
        <v>45231.391</v>
      </c>
      <c r="H117" s="28">
        <f t="shared" si="11"/>
        <v>15891</v>
      </c>
      <c r="I117" s="75" t="s">
        <v>474</v>
      </c>
      <c r="J117" s="76" t="s">
        <v>475</v>
      </c>
      <c r="K117" s="75">
        <v>15891</v>
      </c>
      <c r="L117" s="75" t="s">
        <v>400</v>
      </c>
      <c r="M117" s="76" t="s">
        <v>203</v>
      </c>
      <c r="N117" s="76"/>
      <c r="O117" s="77" t="s">
        <v>387</v>
      </c>
      <c r="P117" s="77" t="s">
        <v>471</v>
      </c>
    </row>
    <row r="118" spans="1:16" ht="12.75" customHeight="1" x14ac:dyDescent="0.2">
      <c r="A118" s="28" t="str">
        <f t="shared" si="6"/>
        <v> BBS 62 </v>
      </c>
      <c r="B118" s="36" t="str">
        <f t="shared" si="7"/>
        <v>I</v>
      </c>
      <c r="C118" s="28">
        <f t="shared" si="8"/>
        <v>45231.392</v>
      </c>
      <c r="D118" t="str">
        <f t="shared" si="9"/>
        <v>vis</v>
      </c>
      <c r="E118">
        <f>VLOOKUP(C118,'Active 1'!C$21:E$960,3,FALSE)</f>
        <v>15891.010489304608</v>
      </c>
      <c r="F118" s="36" t="s">
        <v>176</v>
      </c>
      <c r="G118" t="str">
        <f t="shared" si="10"/>
        <v>45231.392</v>
      </c>
      <c r="H118" s="28">
        <f t="shared" si="11"/>
        <v>15891</v>
      </c>
      <c r="I118" s="75" t="s">
        <v>476</v>
      </c>
      <c r="J118" s="76" t="s">
        <v>477</v>
      </c>
      <c r="K118" s="75">
        <v>15891</v>
      </c>
      <c r="L118" s="75" t="s">
        <v>212</v>
      </c>
      <c r="M118" s="76" t="s">
        <v>203</v>
      </c>
      <c r="N118" s="76"/>
      <c r="O118" s="77" t="s">
        <v>356</v>
      </c>
      <c r="P118" s="77" t="s">
        <v>471</v>
      </c>
    </row>
    <row r="119" spans="1:16" ht="12.75" customHeight="1" x14ac:dyDescent="0.2">
      <c r="A119" s="28" t="str">
        <f t="shared" si="6"/>
        <v> BBS 62 </v>
      </c>
      <c r="B119" s="36" t="str">
        <f t="shared" si="7"/>
        <v>I</v>
      </c>
      <c r="C119" s="28">
        <f t="shared" si="8"/>
        <v>45241.377999999997</v>
      </c>
      <c r="D119" t="str">
        <f t="shared" si="9"/>
        <v>vis</v>
      </c>
      <c r="E119">
        <f>VLOOKUP(C119,'Active 1'!C$21:E$960,3,FALSE)</f>
        <v>15905.010248171164</v>
      </c>
      <c r="F119" s="36" t="s">
        <v>176</v>
      </c>
      <c r="G119" t="str">
        <f t="shared" si="10"/>
        <v>45241.378</v>
      </c>
      <c r="H119" s="28">
        <f t="shared" si="11"/>
        <v>15905</v>
      </c>
      <c r="I119" s="75" t="s">
        <v>478</v>
      </c>
      <c r="J119" s="76" t="s">
        <v>479</v>
      </c>
      <c r="K119" s="75">
        <v>15905</v>
      </c>
      <c r="L119" s="75" t="s">
        <v>212</v>
      </c>
      <c r="M119" s="76" t="s">
        <v>203</v>
      </c>
      <c r="N119" s="76"/>
      <c r="O119" s="77" t="s">
        <v>356</v>
      </c>
      <c r="P119" s="77" t="s">
        <v>471</v>
      </c>
    </row>
    <row r="120" spans="1:16" ht="12.75" customHeight="1" x14ac:dyDescent="0.2">
      <c r="A120" s="28" t="str">
        <f t="shared" si="6"/>
        <v> BBS 64 </v>
      </c>
      <c r="B120" s="36" t="str">
        <f t="shared" si="7"/>
        <v>I</v>
      </c>
      <c r="C120" s="28">
        <f t="shared" si="8"/>
        <v>45276.330999999998</v>
      </c>
      <c r="D120" t="str">
        <f t="shared" si="9"/>
        <v>vis</v>
      </c>
      <c r="E120">
        <f>VLOOKUP(C120,'Active 1'!C$21:E$960,3,FALSE)</f>
        <v>15954.012208081331</v>
      </c>
      <c r="F120" s="36" t="s">
        <v>176</v>
      </c>
      <c r="G120" t="str">
        <f t="shared" si="10"/>
        <v>45276.331</v>
      </c>
      <c r="H120" s="28">
        <f t="shared" si="11"/>
        <v>15954</v>
      </c>
      <c r="I120" s="75" t="s">
        <v>480</v>
      </c>
      <c r="J120" s="76" t="s">
        <v>481</v>
      </c>
      <c r="K120" s="75">
        <v>15954</v>
      </c>
      <c r="L120" s="75" t="s">
        <v>223</v>
      </c>
      <c r="M120" s="76" t="s">
        <v>203</v>
      </c>
      <c r="N120" s="76"/>
      <c r="O120" s="77" t="s">
        <v>329</v>
      </c>
      <c r="P120" s="77" t="s">
        <v>482</v>
      </c>
    </row>
    <row r="121" spans="1:16" ht="12.75" customHeight="1" x14ac:dyDescent="0.2">
      <c r="A121" s="28" t="str">
        <f t="shared" si="6"/>
        <v> BBS 67 </v>
      </c>
      <c r="B121" s="36" t="str">
        <f t="shared" si="7"/>
        <v>I</v>
      </c>
      <c r="C121" s="28">
        <f t="shared" si="8"/>
        <v>45519.56</v>
      </c>
      <c r="D121" t="str">
        <f t="shared" si="9"/>
        <v>vis</v>
      </c>
      <c r="E121">
        <f>VLOOKUP(C121,'Active 1'!C$21:E$960,3,FALSE)</f>
        <v>16295.004331990271</v>
      </c>
      <c r="F121" s="36" t="s">
        <v>176</v>
      </c>
      <c r="G121" t="str">
        <f t="shared" si="10"/>
        <v>45519.560</v>
      </c>
      <c r="H121" s="28">
        <f t="shared" si="11"/>
        <v>16295</v>
      </c>
      <c r="I121" s="75" t="s">
        <v>483</v>
      </c>
      <c r="J121" s="76" t="s">
        <v>484</v>
      </c>
      <c r="K121" s="75">
        <v>16295</v>
      </c>
      <c r="L121" s="75" t="s">
        <v>299</v>
      </c>
      <c r="M121" s="76" t="s">
        <v>203</v>
      </c>
      <c r="N121" s="76"/>
      <c r="O121" s="77" t="s">
        <v>329</v>
      </c>
      <c r="P121" s="77" t="s">
        <v>485</v>
      </c>
    </row>
    <row r="122" spans="1:16" ht="12.75" customHeight="1" x14ac:dyDescent="0.2">
      <c r="A122" s="28" t="str">
        <f t="shared" si="6"/>
        <v> BBS 67 </v>
      </c>
      <c r="B122" s="36" t="str">
        <f t="shared" si="7"/>
        <v>I</v>
      </c>
      <c r="C122" s="28">
        <f t="shared" si="8"/>
        <v>45529.550999999999</v>
      </c>
      <c r="D122" t="str">
        <f t="shared" si="9"/>
        <v>vis</v>
      </c>
      <c r="E122">
        <f>VLOOKUP(C122,'Active 1'!C$21:E$960,3,FALSE)</f>
        <v>16309.011100549837</v>
      </c>
      <c r="F122" s="36" t="s">
        <v>176</v>
      </c>
      <c r="G122" t="str">
        <f t="shared" si="10"/>
        <v>45529.551</v>
      </c>
      <c r="H122" s="28">
        <f t="shared" si="11"/>
        <v>16309</v>
      </c>
      <c r="I122" s="75" t="s">
        <v>486</v>
      </c>
      <c r="J122" s="76" t="s">
        <v>487</v>
      </c>
      <c r="K122" s="75">
        <v>16309</v>
      </c>
      <c r="L122" s="75" t="s">
        <v>229</v>
      </c>
      <c r="M122" s="76" t="s">
        <v>203</v>
      </c>
      <c r="N122" s="76"/>
      <c r="O122" s="77" t="s">
        <v>329</v>
      </c>
      <c r="P122" s="77" t="s">
        <v>485</v>
      </c>
    </row>
    <row r="123" spans="1:16" ht="12.75" customHeight="1" x14ac:dyDescent="0.2">
      <c r="A123" s="28" t="str">
        <f t="shared" si="6"/>
        <v> BRNO 26 </v>
      </c>
      <c r="B123" s="36" t="str">
        <f t="shared" si="7"/>
        <v>I</v>
      </c>
      <c r="C123" s="28">
        <f t="shared" si="8"/>
        <v>45554.512000000002</v>
      </c>
      <c r="D123" t="str">
        <f t="shared" si="9"/>
        <v>vis</v>
      </c>
      <c r="E123">
        <f>VLOOKUP(C123,'Active 1'!C$21:E$960,3,FALSE)</f>
        <v>16344.00488996184</v>
      </c>
      <c r="F123" s="36" t="s">
        <v>176</v>
      </c>
      <c r="G123" t="str">
        <f t="shared" si="10"/>
        <v>45554.512</v>
      </c>
      <c r="H123" s="28">
        <f t="shared" si="11"/>
        <v>16344</v>
      </c>
      <c r="I123" s="75" t="s">
        <v>488</v>
      </c>
      <c r="J123" s="76" t="s">
        <v>489</v>
      </c>
      <c r="K123" s="75">
        <v>16344</v>
      </c>
      <c r="L123" s="75" t="s">
        <v>299</v>
      </c>
      <c r="M123" s="76" t="s">
        <v>203</v>
      </c>
      <c r="N123" s="76"/>
      <c r="O123" s="77" t="s">
        <v>490</v>
      </c>
      <c r="P123" s="77" t="s">
        <v>93</v>
      </c>
    </row>
    <row r="124" spans="1:16" ht="12.75" customHeight="1" x14ac:dyDescent="0.2">
      <c r="A124" s="28" t="str">
        <f t="shared" si="6"/>
        <v> BRNO 26 </v>
      </c>
      <c r="B124" s="36" t="str">
        <f t="shared" si="7"/>
        <v>I</v>
      </c>
      <c r="C124" s="28">
        <f t="shared" si="8"/>
        <v>45554.512000000002</v>
      </c>
      <c r="D124" t="str">
        <f t="shared" si="9"/>
        <v>vis</v>
      </c>
      <c r="E124">
        <f>VLOOKUP(C124,'Active 1'!C$21:E$960,3,FALSE)</f>
        <v>16344.00488996184</v>
      </c>
      <c r="F124" s="36" t="s">
        <v>176</v>
      </c>
      <c r="G124" t="str">
        <f t="shared" si="10"/>
        <v>45554.512</v>
      </c>
      <c r="H124" s="28">
        <f t="shared" si="11"/>
        <v>16344</v>
      </c>
      <c r="I124" s="75" t="s">
        <v>488</v>
      </c>
      <c r="J124" s="76" t="s">
        <v>489</v>
      </c>
      <c r="K124" s="75">
        <v>16344</v>
      </c>
      <c r="L124" s="75" t="s">
        <v>299</v>
      </c>
      <c r="M124" s="76" t="s">
        <v>203</v>
      </c>
      <c r="N124" s="76"/>
      <c r="O124" s="77" t="s">
        <v>491</v>
      </c>
      <c r="P124" s="77" t="s">
        <v>93</v>
      </c>
    </row>
    <row r="125" spans="1:16" ht="12.75" customHeight="1" x14ac:dyDescent="0.2">
      <c r="A125" s="28" t="str">
        <f t="shared" si="6"/>
        <v> BRNO 26 </v>
      </c>
      <c r="B125" s="36" t="str">
        <f t="shared" si="7"/>
        <v>I</v>
      </c>
      <c r="C125" s="28">
        <f t="shared" si="8"/>
        <v>45554.52</v>
      </c>
      <c r="D125" t="str">
        <f t="shared" si="9"/>
        <v>vis</v>
      </c>
      <c r="E125">
        <f>VLOOKUP(C125,'Active 1'!C$21:E$960,3,FALSE)</f>
        <v>16344.016105470639</v>
      </c>
      <c r="F125" s="36" t="s">
        <v>176</v>
      </c>
      <c r="G125" t="str">
        <f t="shared" si="10"/>
        <v>45554.520</v>
      </c>
      <c r="H125" s="28">
        <f t="shared" si="11"/>
        <v>16344</v>
      </c>
      <c r="I125" s="75" t="s">
        <v>492</v>
      </c>
      <c r="J125" s="76" t="s">
        <v>493</v>
      </c>
      <c r="K125" s="75">
        <v>16344</v>
      </c>
      <c r="L125" s="75" t="s">
        <v>271</v>
      </c>
      <c r="M125" s="76" t="s">
        <v>203</v>
      </c>
      <c r="N125" s="76"/>
      <c r="O125" s="77" t="s">
        <v>494</v>
      </c>
      <c r="P125" s="77" t="s">
        <v>93</v>
      </c>
    </row>
    <row r="126" spans="1:16" ht="12.75" customHeight="1" x14ac:dyDescent="0.2">
      <c r="A126" s="28" t="str">
        <f t="shared" si="6"/>
        <v> BRNO 26 </v>
      </c>
      <c r="B126" s="36" t="str">
        <f t="shared" si="7"/>
        <v>I</v>
      </c>
      <c r="C126" s="28">
        <f t="shared" si="8"/>
        <v>45577.349000000002</v>
      </c>
      <c r="D126" t="str">
        <f t="shared" si="9"/>
        <v>vis</v>
      </c>
      <c r="E126">
        <f>VLOOKUP(C126,'Active 1'!C$21:E$960,3,FALSE)</f>
        <v>16376.020961785958</v>
      </c>
      <c r="F126" s="36" t="s">
        <v>176</v>
      </c>
      <c r="G126" t="str">
        <f t="shared" si="10"/>
        <v>45577.349</v>
      </c>
      <c r="H126" s="28">
        <f t="shared" si="11"/>
        <v>16376</v>
      </c>
      <c r="I126" s="75" t="s">
        <v>495</v>
      </c>
      <c r="J126" s="76" t="s">
        <v>496</v>
      </c>
      <c r="K126" s="75">
        <v>16376</v>
      </c>
      <c r="L126" s="75" t="s">
        <v>193</v>
      </c>
      <c r="M126" s="76" t="s">
        <v>203</v>
      </c>
      <c r="N126" s="76"/>
      <c r="O126" s="77" t="s">
        <v>497</v>
      </c>
      <c r="P126" s="77" t="s">
        <v>93</v>
      </c>
    </row>
    <row r="127" spans="1:16" ht="12.75" customHeight="1" x14ac:dyDescent="0.2">
      <c r="A127" s="28" t="str">
        <f t="shared" si="6"/>
        <v> BRNO 26 </v>
      </c>
      <c r="B127" s="36" t="str">
        <f t="shared" si="7"/>
        <v>I</v>
      </c>
      <c r="C127" s="28">
        <f t="shared" si="8"/>
        <v>45579.468999999997</v>
      </c>
      <c r="D127" t="str">
        <f t="shared" si="9"/>
        <v>vis</v>
      </c>
      <c r="E127">
        <f>VLOOKUP(C127,'Active 1'!C$21:E$960,3,FALSE)</f>
        <v>16378.993071619429</v>
      </c>
      <c r="F127" s="36" t="s">
        <v>176</v>
      </c>
      <c r="G127" t="str">
        <f t="shared" si="10"/>
        <v>45579.469</v>
      </c>
      <c r="H127" s="28">
        <f t="shared" si="11"/>
        <v>16379</v>
      </c>
      <c r="I127" s="75" t="s">
        <v>498</v>
      </c>
      <c r="J127" s="76" t="s">
        <v>499</v>
      </c>
      <c r="K127" s="75">
        <v>16379</v>
      </c>
      <c r="L127" s="75" t="s">
        <v>453</v>
      </c>
      <c r="M127" s="76" t="s">
        <v>203</v>
      </c>
      <c r="N127" s="76"/>
      <c r="O127" s="77" t="s">
        <v>394</v>
      </c>
      <c r="P127" s="77" t="s">
        <v>93</v>
      </c>
    </row>
    <row r="128" spans="1:16" ht="12.75" customHeight="1" x14ac:dyDescent="0.2">
      <c r="A128" s="28" t="str">
        <f t="shared" si="6"/>
        <v> BBS 68 </v>
      </c>
      <c r="B128" s="36" t="str">
        <f t="shared" si="7"/>
        <v>I</v>
      </c>
      <c r="C128" s="28">
        <f t="shared" si="8"/>
        <v>45602.292999999998</v>
      </c>
      <c r="D128" t="str">
        <f t="shared" si="9"/>
        <v>vis</v>
      </c>
      <c r="E128">
        <f>VLOOKUP(C128,'Active 1'!C$21:E$960,3,FALSE)</f>
        <v>16410.99091824174</v>
      </c>
      <c r="F128" s="36" t="s">
        <v>176</v>
      </c>
      <c r="G128" t="str">
        <f t="shared" si="10"/>
        <v>45602.293</v>
      </c>
      <c r="H128" s="28">
        <f t="shared" si="11"/>
        <v>16411</v>
      </c>
      <c r="I128" s="75" t="s">
        <v>500</v>
      </c>
      <c r="J128" s="76" t="s">
        <v>501</v>
      </c>
      <c r="K128" s="75">
        <v>16411</v>
      </c>
      <c r="L128" s="75" t="s">
        <v>502</v>
      </c>
      <c r="M128" s="76" t="s">
        <v>203</v>
      </c>
      <c r="N128" s="76"/>
      <c r="O128" s="77" t="s">
        <v>387</v>
      </c>
      <c r="P128" s="77" t="s">
        <v>503</v>
      </c>
    </row>
    <row r="129" spans="1:16" ht="12.75" customHeight="1" x14ac:dyDescent="0.2">
      <c r="A129" s="28" t="str">
        <f t="shared" si="6"/>
        <v> BBS 68 </v>
      </c>
      <c r="B129" s="36" t="str">
        <f t="shared" si="7"/>
        <v>I</v>
      </c>
      <c r="C129" s="28">
        <f t="shared" si="8"/>
        <v>45602.303999999996</v>
      </c>
      <c r="D129" t="str">
        <f t="shared" si="9"/>
        <v>vis</v>
      </c>
      <c r="E129">
        <f>VLOOKUP(C129,'Active 1'!C$21:E$960,3,FALSE)</f>
        <v>16411.006339566346</v>
      </c>
      <c r="F129" s="36" t="s">
        <v>176</v>
      </c>
      <c r="G129" t="str">
        <f t="shared" si="10"/>
        <v>45602.304</v>
      </c>
      <c r="H129" s="28">
        <f t="shared" si="11"/>
        <v>16411</v>
      </c>
      <c r="I129" s="75" t="s">
        <v>504</v>
      </c>
      <c r="J129" s="76" t="s">
        <v>505</v>
      </c>
      <c r="K129" s="75">
        <v>16411</v>
      </c>
      <c r="L129" s="75" t="s">
        <v>202</v>
      </c>
      <c r="M129" s="76" t="s">
        <v>203</v>
      </c>
      <c r="N129" s="76"/>
      <c r="O129" s="77" t="s">
        <v>356</v>
      </c>
      <c r="P129" s="77" t="s">
        <v>503</v>
      </c>
    </row>
    <row r="130" spans="1:16" ht="12.75" customHeight="1" x14ac:dyDescent="0.2">
      <c r="A130" s="28" t="str">
        <f t="shared" si="6"/>
        <v> BBS 68 </v>
      </c>
      <c r="B130" s="36" t="str">
        <f t="shared" si="7"/>
        <v>I</v>
      </c>
      <c r="C130" s="28">
        <f t="shared" si="8"/>
        <v>45607.292999999998</v>
      </c>
      <c r="D130" t="str">
        <f t="shared" si="9"/>
        <v>vis</v>
      </c>
      <c r="E130">
        <f>VLOOKUP(C130,'Active 1'!C$21:E$960,3,FALSE)</f>
        <v>16418.000611245225</v>
      </c>
      <c r="F130" s="36" t="s">
        <v>176</v>
      </c>
      <c r="G130" t="str">
        <f t="shared" si="10"/>
        <v>45607.293</v>
      </c>
      <c r="H130" s="28">
        <f t="shared" si="11"/>
        <v>16418</v>
      </c>
      <c r="I130" s="75" t="s">
        <v>506</v>
      </c>
      <c r="J130" s="76" t="s">
        <v>507</v>
      </c>
      <c r="K130" s="75">
        <v>16418</v>
      </c>
      <c r="L130" s="75" t="s">
        <v>238</v>
      </c>
      <c r="M130" s="76" t="s">
        <v>203</v>
      </c>
      <c r="N130" s="76"/>
      <c r="O130" s="77" t="s">
        <v>387</v>
      </c>
      <c r="P130" s="77" t="s">
        <v>503</v>
      </c>
    </row>
    <row r="131" spans="1:16" ht="12.75" customHeight="1" x14ac:dyDescent="0.2">
      <c r="A131" s="28" t="str">
        <f t="shared" si="6"/>
        <v> BRNO 26 </v>
      </c>
      <c r="B131" s="36" t="str">
        <f t="shared" si="7"/>
        <v>I</v>
      </c>
      <c r="C131" s="28">
        <f t="shared" si="8"/>
        <v>45609.432999999997</v>
      </c>
      <c r="D131" t="str">
        <f t="shared" si="9"/>
        <v>vis</v>
      </c>
      <c r="E131">
        <f>VLOOKUP(C131,'Active 1'!C$21:E$960,3,FALSE)</f>
        <v>16421.000759850715</v>
      </c>
      <c r="F131" s="36" t="s">
        <v>176</v>
      </c>
      <c r="G131" t="str">
        <f t="shared" si="10"/>
        <v>45609.433</v>
      </c>
      <c r="H131" s="28">
        <f t="shared" si="11"/>
        <v>16421</v>
      </c>
      <c r="I131" s="75" t="s">
        <v>508</v>
      </c>
      <c r="J131" s="76" t="s">
        <v>509</v>
      </c>
      <c r="K131" s="75">
        <v>16421</v>
      </c>
      <c r="L131" s="75" t="s">
        <v>218</v>
      </c>
      <c r="M131" s="76" t="s">
        <v>203</v>
      </c>
      <c r="N131" s="76"/>
      <c r="O131" s="77" t="s">
        <v>491</v>
      </c>
      <c r="P131" s="77" t="s">
        <v>93</v>
      </c>
    </row>
    <row r="132" spans="1:16" ht="12.75" customHeight="1" x14ac:dyDescent="0.2">
      <c r="A132" s="28" t="str">
        <f t="shared" si="6"/>
        <v> BRNO 26 </v>
      </c>
      <c r="B132" s="36" t="str">
        <f t="shared" si="7"/>
        <v>I</v>
      </c>
      <c r="C132" s="28">
        <f t="shared" si="8"/>
        <v>45609.442000000003</v>
      </c>
      <c r="D132" t="str">
        <f t="shared" si="9"/>
        <v>vis</v>
      </c>
      <c r="E132">
        <f>VLOOKUP(C132,'Active 1'!C$21:E$960,3,FALSE)</f>
        <v>16421.013377298128</v>
      </c>
      <c r="F132" s="36" t="s">
        <v>176</v>
      </c>
      <c r="G132" t="str">
        <f t="shared" si="10"/>
        <v>45609.442</v>
      </c>
      <c r="H132" s="28">
        <f t="shared" si="11"/>
        <v>16421</v>
      </c>
      <c r="I132" s="75" t="s">
        <v>510</v>
      </c>
      <c r="J132" s="76" t="s">
        <v>511</v>
      </c>
      <c r="K132" s="75">
        <v>16421</v>
      </c>
      <c r="L132" s="75" t="s">
        <v>209</v>
      </c>
      <c r="M132" s="76" t="s">
        <v>203</v>
      </c>
      <c r="N132" s="76"/>
      <c r="O132" s="77" t="s">
        <v>512</v>
      </c>
      <c r="P132" s="77" t="s">
        <v>93</v>
      </c>
    </row>
    <row r="133" spans="1:16" ht="12.75" customHeight="1" x14ac:dyDescent="0.2">
      <c r="A133" s="28" t="str">
        <f t="shared" si="6"/>
        <v> BRNO 26 </v>
      </c>
      <c r="B133" s="36" t="str">
        <f t="shared" si="7"/>
        <v>I</v>
      </c>
      <c r="C133" s="28">
        <f t="shared" si="8"/>
        <v>45609.444000000003</v>
      </c>
      <c r="D133" t="str">
        <f t="shared" si="9"/>
        <v>vis</v>
      </c>
      <c r="E133">
        <f>VLOOKUP(C133,'Active 1'!C$21:E$960,3,FALSE)</f>
        <v>16421.016181175331</v>
      </c>
      <c r="F133" s="36" t="s">
        <v>176</v>
      </c>
      <c r="G133" t="str">
        <f t="shared" si="10"/>
        <v>45609.444</v>
      </c>
      <c r="H133" s="28">
        <f t="shared" si="11"/>
        <v>16421</v>
      </c>
      <c r="I133" s="75" t="s">
        <v>513</v>
      </c>
      <c r="J133" s="76" t="s">
        <v>514</v>
      </c>
      <c r="K133" s="75">
        <v>16421</v>
      </c>
      <c r="L133" s="75" t="s">
        <v>420</v>
      </c>
      <c r="M133" s="76" t="s">
        <v>203</v>
      </c>
      <c r="N133" s="76"/>
      <c r="O133" s="77" t="s">
        <v>291</v>
      </c>
      <c r="P133" s="77" t="s">
        <v>93</v>
      </c>
    </row>
    <row r="134" spans="1:16" ht="12.75" customHeight="1" x14ac:dyDescent="0.2">
      <c r="A134" s="28" t="str">
        <f t="shared" si="6"/>
        <v> BBS 69 </v>
      </c>
      <c r="B134" s="36" t="str">
        <f t="shared" si="7"/>
        <v>I</v>
      </c>
      <c r="C134" s="28">
        <f t="shared" si="8"/>
        <v>45632.262000000002</v>
      </c>
      <c r="D134" t="str">
        <f t="shared" si="9"/>
        <v>vis</v>
      </c>
      <c r="E134">
        <f>VLOOKUP(C134,'Active 1'!C$21:E$960,3,FALSE)</f>
        <v>16453.005616166036</v>
      </c>
      <c r="F134" s="36" t="s">
        <v>176</v>
      </c>
      <c r="G134" t="str">
        <f t="shared" si="10"/>
        <v>45632.262</v>
      </c>
      <c r="H134" s="28">
        <f t="shared" si="11"/>
        <v>16453</v>
      </c>
      <c r="I134" s="75" t="s">
        <v>515</v>
      </c>
      <c r="J134" s="76" t="s">
        <v>516</v>
      </c>
      <c r="K134" s="75">
        <v>16453</v>
      </c>
      <c r="L134" s="75" t="s">
        <v>215</v>
      </c>
      <c r="M134" s="76" t="s">
        <v>203</v>
      </c>
      <c r="N134" s="76"/>
      <c r="O134" s="77" t="s">
        <v>356</v>
      </c>
      <c r="P134" s="77" t="s">
        <v>517</v>
      </c>
    </row>
    <row r="135" spans="1:16" ht="12.75" customHeight="1" x14ac:dyDescent="0.2">
      <c r="A135" s="28" t="str">
        <f t="shared" si="6"/>
        <v> BBS 69 </v>
      </c>
      <c r="B135" s="36" t="str">
        <f t="shared" si="7"/>
        <v>I</v>
      </c>
      <c r="C135" s="28">
        <f t="shared" si="8"/>
        <v>45647.241999999998</v>
      </c>
      <c r="D135" t="str">
        <f t="shared" si="9"/>
        <v>vis</v>
      </c>
      <c r="E135">
        <f>VLOOKUP(C135,'Active 1'!C$21:E$960,3,FALSE)</f>
        <v>16474.006656404472</v>
      </c>
      <c r="F135" s="36" t="s">
        <v>176</v>
      </c>
      <c r="G135" t="str">
        <f t="shared" si="10"/>
        <v>45647.242</v>
      </c>
      <c r="H135" s="28">
        <f t="shared" si="11"/>
        <v>16474</v>
      </c>
      <c r="I135" s="75" t="s">
        <v>518</v>
      </c>
      <c r="J135" s="76" t="s">
        <v>519</v>
      </c>
      <c r="K135" s="75">
        <v>16474</v>
      </c>
      <c r="L135" s="75" t="s">
        <v>202</v>
      </c>
      <c r="M135" s="76" t="s">
        <v>203</v>
      </c>
      <c r="N135" s="76"/>
      <c r="O135" s="77" t="s">
        <v>520</v>
      </c>
      <c r="P135" s="77" t="s">
        <v>517</v>
      </c>
    </row>
    <row r="136" spans="1:16" ht="12.75" customHeight="1" x14ac:dyDescent="0.2">
      <c r="A136" s="28" t="str">
        <f t="shared" si="6"/>
        <v> BBS 69/100 </v>
      </c>
      <c r="B136" s="36" t="str">
        <f t="shared" si="7"/>
        <v>I</v>
      </c>
      <c r="C136" s="28">
        <f t="shared" si="8"/>
        <v>45649.38</v>
      </c>
      <c r="D136" t="str">
        <f t="shared" si="9"/>
        <v>vis</v>
      </c>
      <c r="E136">
        <f>VLOOKUP(C136,'Active 1'!C$21:E$960,3,FALSE)</f>
        <v>16477.004001132762</v>
      </c>
      <c r="F136" s="36" t="s">
        <v>176</v>
      </c>
      <c r="G136" t="str">
        <f t="shared" si="10"/>
        <v>45649.380</v>
      </c>
      <c r="H136" s="28">
        <f t="shared" si="11"/>
        <v>16477</v>
      </c>
      <c r="I136" s="75" t="s">
        <v>521</v>
      </c>
      <c r="J136" s="76" t="s">
        <v>522</v>
      </c>
      <c r="K136" s="75">
        <v>16477</v>
      </c>
      <c r="L136" s="75" t="s">
        <v>299</v>
      </c>
      <c r="M136" s="76" t="s">
        <v>203</v>
      </c>
      <c r="N136" s="76"/>
      <c r="O136" s="77" t="s">
        <v>520</v>
      </c>
      <c r="P136" s="77" t="s">
        <v>523</v>
      </c>
    </row>
    <row r="137" spans="1:16" ht="12.75" customHeight="1" x14ac:dyDescent="0.2">
      <c r="A137" s="28" t="str">
        <f t="shared" si="6"/>
        <v> BRNO 27 </v>
      </c>
      <c r="B137" s="36" t="str">
        <f t="shared" si="7"/>
        <v>I</v>
      </c>
      <c r="C137" s="28">
        <f t="shared" si="8"/>
        <v>45890.47</v>
      </c>
      <c r="D137" t="str">
        <f t="shared" si="9"/>
        <v>vis</v>
      </c>
      <c r="E137">
        <f>VLOOKUP(C137,'Active 1'!C$21:E$960,3,FALSE)</f>
        <v>16814.997378374817</v>
      </c>
      <c r="F137" s="36" t="s">
        <v>176</v>
      </c>
      <c r="G137" t="str">
        <f t="shared" si="10"/>
        <v>45890.470</v>
      </c>
      <c r="H137" s="28">
        <f t="shared" si="11"/>
        <v>16815</v>
      </c>
      <c r="I137" s="75" t="s">
        <v>524</v>
      </c>
      <c r="J137" s="76" t="s">
        <v>525</v>
      </c>
      <c r="K137" s="75">
        <v>16815</v>
      </c>
      <c r="L137" s="75" t="s">
        <v>526</v>
      </c>
      <c r="M137" s="76" t="s">
        <v>203</v>
      </c>
      <c r="N137" s="76"/>
      <c r="O137" s="77" t="s">
        <v>527</v>
      </c>
      <c r="P137" s="77" t="s">
        <v>528</v>
      </c>
    </row>
    <row r="138" spans="1:16" ht="12.75" customHeight="1" x14ac:dyDescent="0.2">
      <c r="A138" s="28" t="str">
        <f t="shared" si="6"/>
        <v> BRNO 27 </v>
      </c>
      <c r="B138" s="36" t="str">
        <f t="shared" si="7"/>
        <v>I</v>
      </c>
      <c r="C138" s="28">
        <f t="shared" si="8"/>
        <v>45890.476999999999</v>
      </c>
      <c r="D138" t="str">
        <f t="shared" si="9"/>
        <v>vis</v>
      </c>
      <c r="E138">
        <f>VLOOKUP(C138,'Active 1'!C$21:E$960,3,FALSE)</f>
        <v>16815.007191945017</v>
      </c>
      <c r="F138" s="36" t="s">
        <v>176</v>
      </c>
      <c r="G138" t="str">
        <f t="shared" si="10"/>
        <v>45890.477</v>
      </c>
      <c r="H138" s="28">
        <f t="shared" si="11"/>
        <v>16815</v>
      </c>
      <c r="I138" s="75" t="s">
        <v>529</v>
      </c>
      <c r="J138" s="76" t="s">
        <v>530</v>
      </c>
      <c r="K138" s="75">
        <v>16815</v>
      </c>
      <c r="L138" s="75" t="s">
        <v>202</v>
      </c>
      <c r="M138" s="76" t="s">
        <v>203</v>
      </c>
      <c r="N138" s="76"/>
      <c r="O138" s="77" t="s">
        <v>531</v>
      </c>
      <c r="P138" s="77" t="s">
        <v>528</v>
      </c>
    </row>
    <row r="139" spans="1:16" ht="12.75" customHeight="1" x14ac:dyDescent="0.2">
      <c r="A139" s="28" t="str">
        <f t="shared" ref="A139:A202" si="12">P139</f>
        <v> BBS 73 </v>
      </c>
      <c r="B139" s="36" t="str">
        <f t="shared" ref="B139:B202" si="13">IF(H139=INT(H139),"I","II")</f>
        <v>I</v>
      </c>
      <c r="C139" s="28">
        <f t="shared" ref="C139:C202" si="14">1*G139</f>
        <v>45915.436999999998</v>
      </c>
      <c r="D139" t="str">
        <f t="shared" ref="D139:D202" si="15">VLOOKUP(F139,I$1:J$5,2,FALSE)</f>
        <v>vis</v>
      </c>
      <c r="E139">
        <f>VLOOKUP(C139,'Active 1'!C$21:E$960,3,FALSE)</f>
        <v>16849.999579418414</v>
      </c>
      <c r="F139" s="36" t="s">
        <v>176</v>
      </c>
      <c r="G139" t="str">
        <f t="shared" ref="G139:G202" si="16">MID(I139,3,LEN(I139)-3)</f>
        <v>45915.437</v>
      </c>
      <c r="H139" s="28">
        <f t="shared" ref="H139:H202" si="17">1*K139</f>
        <v>16850</v>
      </c>
      <c r="I139" s="75" t="s">
        <v>532</v>
      </c>
      <c r="J139" s="76" t="s">
        <v>533</v>
      </c>
      <c r="K139" s="75">
        <v>16850</v>
      </c>
      <c r="L139" s="75" t="s">
        <v>534</v>
      </c>
      <c r="M139" s="76" t="s">
        <v>203</v>
      </c>
      <c r="N139" s="76"/>
      <c r="O139" s="77" t="s">
        <v>356</v>
      </c>
      <c r="P139" s="77" t="s">
        <v>535</v>
      </c>
    </row>
    <row r="140" spans="1:16" ht="12.75" customHeight="1" x14ac:dyDescent="0.2">
      <c r="A140" s="28" t="str">
        <f t="shared" si="12"/>
        <v> BBS 73 </v>
      </c>
      <c r="B140" s="36" t="str">
        <f t="shared" si="13"/>
        <v>I</v>
      </c>
      <c r="C140" s="28">
        <f t="shared" si="14"/>
        <v>45932.555999999997</v>
      </c>
      <c r="D140" t="str">
        <f t="shared" si="15"/>
        <v>vis</v>
      </c>
      <c r="E140">
        <f>VLOOKUP(C140,'Active 1'!C$21:E$960,3,FALSE)</f>
        <v>16873.999366323747</v>
      </c>
      <c r="F140" s="36" t="s">
        <v>176</v>
      </c>
      <c r="G140" t="str">
        <f t="shared" si="16"/>
        <v>45932.556</v>
      </c>
      <c r="H140" s="28">
        <f t="shared" si="17"/>
        <v>16874</v>
      </c>
      <c r="I140" s="75" t="s">
        <v>536</v>
      </c>
      <c r="J140" s="76" t="s">
        <v>537</v>
      </c>
      <c r="K140" s="75">
        <v>16874</v>
      </c>
      <c r="L140" s="75" t="s">
        <v>534</v>
      </c>
      <c r="M140" s="76" t="s">
        <v>203</v>
      </c>
      <c r="N140" s="76"/>
      <c r="O140" s="77" t="s">
        <v>520</v>
      </c>
      <c r="P140" s="77" t="s">
        <v>535</v>
      </c>
    </row>
    <row r="141" spans="1:16" ht="12.75" customHeight="1" x14ac:dyDescent="0.2">
      <c r="A141" s="28" t="str">
        <f t="shared" si="12"/>
        <v> BRNO 27 </v>
      </c>
      <c r="B141" s="36" t="str">
        <f t="shared" si="13"/>
        <v>I</v>
      </c>
      <c r="C141" s="28">
        <f t="shared" si="14"/>
        <v>45940.402999999998</v>
      </c>
      <c r="D141" t="str">
        <f t="shared" si="15"/>
        <v>vis</v>
      </c>
      <c r="E141">
        <f>VLOOKUP(C141,'Active 1'!C$21:E$960,3,FALSE)</f>
        <v>16885.000378523418</v>
      </c>
      <c r="F141" s="36" t="s">
        <v>176</v>
      </c>
      <c r="G141" t="str">
        <f t="shared" si="16"/>
        <v>45940.403</v>
      </c>
      <c r="H141" s="28">
        <f t="shared" si="17"/>
        <v>16885</v>
      </c>
      <c r="I141" s="75" t="s">
        <v>538</v>
      </c>
      <c r="J141" s="76" t="s">
        <v>539</v>
      </c>
      <c r="K141" s="75">
        <v>16885</v>
      </c>
      <c r="L141" s="75" t="s">
        <v>238</v>
      </c>
      <c r="M141" s="76" t="s">
        <v>203</v>
      </c>
      <c r="N141" s="76"/>
      <c r="O141" s="77" t="s">
        <v>540</v>
      </c>
      <c r="P141" s="77" t="s">
        <v>528</v>
      </c>
    </row>
    <row r="142" spans="1:16" ht="12.75" customHeight="1" x14ac:dyDescent="0.2">
      <c r="A142" s="28" t="str">
        <f t="shared" si="12"/>
        <v> BRNO 27 </v>
      </c>
      <c r="B142" s="36" t="str">
        <f t="shared" si="13"/>
        <v>I</v>
      </c>
      <c r="C142" s="28">
        <f t="shared" si="14"/>
        <v>45940.402999999998</v>
      </c>
      <c r="D142" t="str">
        <f t="shared" si="15"/>
        <v>vis</v>
      </c>
      <c r="E142">
        <f>VLOOKUP(C142,'Active 1'!C$21:E$960,3,FALSE)</f>
        <v>16885.000378523418</v>
      </c>
      <c r="F142" s="36" t="s">
        <v>176</v>
      </c>
      <c r="G142" t="str">
        <f t="shared" si="16"/>
        <v>45940.403</v>
      </c>
      <c r="H142" s="28">
        <f t="shared" si="17"/>
        <v>16885</v>
      </c>
      <c r="I142" s="75" t="s">
        <v>538</v>
      </c>
      <c r="J142" s="76" t="s">
        <v>539</v>
      </c>
      <c r="K142" s="75">
        <v>16885</v>
      </c>
      <c r="L142" s="75" t="s">
        <v>238</v>
      </c>
      <c r="M142" s="76" t="s">
        <v>203</v>
      </c>
      <c r="N142" s="76"/>
      <c r="O142" s="77" t="s">
        <v>541</v>
      </c>
      <c r="P142" s="77" t="s">
        <v>528</v>
      </c>
    </row>
    <row r="143" spans="1:16" ht="12.75" customHeight="1" x14ac:dyDescent="0.2">
      <c r="A143" s="28" t="str">
        <f t="shared" si="12"/>
        <v> BRNO 27 </v>
      </c>
      <c r="B143" s="36" t="str">
        <f t="shared" si="13"/>
        <v>I</v>
      </c>
      <c r="C143" s="28">
        <f t="shared" si="14"/>
        <v>45940.404000000002</v>
      </c>
      <c r="D143" t="str">
        <f t="shared" si="15"/>
        <v>vis</v>
      </c>
      <c r="E143">
        <f>VLOOKUP(C143,'Active 1'!C$21:E$960,3,FALSE)</f>
        <v>16885.001780462026</v>
      </c>
      <c r="F143" s="36" t="s">
        <v>176</v>
      </c>
      <c r="G143" t="str">
        <f t="shared" si="16"/>
        <v>45940.404</v>
      </c>
      <c r="H143" s="28">
        <f t="shared" si="17"/>
        <v>16885</v>
      </c>
      <c r="I143" s="75" t="s">
        <v>542</v>
      </c>
      <c r="J143" s="76" t="s">
        <v>543</v>
      </c>
      <c r="K143" s="75">
        <v>16885</v>
      </c>
      <c r="L143" s="75" t="s">
        <v>218</v>
      </c>
      <c r="M143" s="76" t="s">
        <v>203</v>
      </c>
      <c r="N143" s="76"/>
      <c r="O143" s="77" t="s">
        <v>544</v>
      </c>
      <c r="P143" s="77" t="s">
        <v>528</v>
      </c>
    </row>
    <row r="144" spans="1:16" ht="12.75" customHeight="1" x14ac:dyDescent="0.2">
      <c r="A144" s="28" t="str">
        <f t="shared" si="12"/>
        <v> BRNO 27 </v>
      </c>
      <c r="B144" s="36" t="str">
        <f t="shared" si="13"/>
        <v>I</v>
      </c>
      <c r="C144" s="28">
        <f t="shared" si="14"/>
        <v>45940.404999999999</v>
      </c>
      <c r="D144" t="str">
        <f t="shared" si="15"/>
        <v>vis</v>
      </c>
      <c r="E144">
        <f>VLOOKUP(C144,'Active 1'!C$21:E$960,3,FALSE)</f>
        <v>16885.003182400618</v>
      </c>
      <c r="F144" s="36" t="s">
        <v>176</v>
      </c>
      <c r="G144" t="str">
        <f t="shared" si="16"/>
        <v>45940.405</v>
      </c>
      <c r="H144" s="28">
        <f t="shared" si="17"/>
        <v>16885</v>
      </c>
      <c r="I144" s="75" t="s">
        <v>545</v>
      </c>
      <c r="J144" s="76" t="s">
        <v>546</v>
      </c>
      <c r="K144" s="75">
        <v>16885</v>
      </c>
      <c r="L144" s="75" t="s">
        <v>206</v>
      </c>
      <c r="M144" s="76" t="s">
        <v>203</v>
      </c>
      <c r="N144" s="76"/>
      <c r="O144" s="77" t="s">
        <v>394</v>
      </c>
      <c r="P144" s="77" t="s">
        <v>528</v>
      </c>
    </row>
    <row r="145" spans="1:16" ht="12.75" customHeight="1" x14ac:dyDescent="0.2">
      <c r="A145" s="28" t="str">
        <f t="shared" si="12"/>
        <v> BRNO 27 </v>
      </c>
      <c r="B145" s="36" t="str">
        <f t="shared" si="13"/>
        <v>I</v>
      </c>
      <c r="C145" s="28">
        <f t="shared" si="14"/>
        <v>45945.402999999998</v>
      </c>
      <c r="D145" t="str">
        <f t="shared" si="15"/>
        <v>vis</v>
      </c>
      <c r="E145">
        <f>VLOOKUP(C145,'Active 1'!C$21:E$960,3,FALSE)</f>
        <v>16892.010071526904</v>
      </c>
      <c r="F145" s="36" t="s">
        <v>176</v>
      </c>
      <c r="G145" t="str">
        <f t="shared" si="16"/>
        <v>45945.403</v>
      </c>
      <c r="H145" s="28">
        <f t="shared" si="17"/>
        <v>16892</v>
      </c>
      <c r="I145" s="75" t="s">
        <v>547</v>
      </c>
      <c r="J145" s="76" t="s">
        <v>548</v>
      </c>
      <c r="K145" s="75">
        <v>16892</v>
      </c>
      <c r="L145" s="75" t="s">
        <v>212</v>
      </c>
      <c r="M145" s="76" t="s">
        <v>203</v>
      </c>
      <c r="N145" s="76"/>
      <c r="O145" s="77" t="s">
        <v>549</v>
      </c>
      <c r="P145" s="77" t="s">
        <v>528</v>
      </c>
    </row>
    <row r="146" spans="1:16" ht="12.75" customHeight="1" x14ac:dyDescent="0.2">
      <c r="A146" s="28" t="str">
        <f t="shared" si="12"/>
        <v> BBS 74 </v>
      </c>
      <c r="B146" s="36" t="str">
        <f t="shared" si="13"/>
        <v>I</v>
      </c>
      <c r="C146" s="28">
        <f t="shared" si="14"/>
        <v>45972.506000000001</v>
      </c>
      <c r="D146" t="str">
        <f t="shared" si="15"/>
        <v>vis</v>
      </c>
      <c r="E146">
        <f>VLOOKUP(C146,'Active 1'!C$21:E$960,3,FALSE)</f>
        <v>16930.006813421598</v>
      </c>
      <c r="F146" s="36" t="s">
        <v>176</v>
      </c>
      <c r="G146" t="str">
        <f t="shared" si="16"/>
        <v>45972.506</v>
      </c>
      <c r="H146" s="28">
        <f t="shared" si="17"/>
        <v>16930</v>
      </c>
      <c r="I146" s="75" t="s">
        <v>550</v>
      </c>
      <c r="J146" s="76" t="s">
        <v>551</v>
      </c>
      <c r="K146" s="75">
        <v>16930</v>
      </c>
      <c r="L146" s="75" t="s">
        <v>202</v>
      </c>
      <c r="M146" s="76" t="s">
        <v>203</v>
      </c>
      <c r="N146" s="76"/>
      <c r="O146" s="77" t="s">
        <v>520</v>
      </c>
      <c r="P146" s="77" t="s">
        <v>552</v>
      </c>
    </row>
    <row r="147" spans="1:16" ht="12.75" customHeight="1" x14ac:dyDescent="0.2">
      <c r="A147" s="28" t="str">
        <f t="shared" si="12"/>
        <v> BBS 74 </v>
      </c>
      <c r="B147" s="36" t="str">
        <f t="shared" si="13"/>
        <v>I</v>
      </c>
      <c r="C147" s="28">
        <f t="shared" si="14"/>
        <v>45995.328999999998</v>
      </c>
      <c r="D147" t="str">
        <f t="shared" si="15"/>
        <v>vis</v>
      </c>
      <c r="E147">
        <f>VLOOKUP(C147,'Active 1'!C$21:E$960,3,FALSE)</f>
        <v>16962.003258105302</v>
      </c>
      <c r="F147" s="36" t="s">
        <v>176</v>
      </c>
      <c r="G147" t="str">
        <f t="shared" si="16"/>
        <v>45995.329</v>
      </c>
      <c r="H147" s="28">
        <f t="shared" si="17"/>
        <v>16962</v>
      </c>
      <c r="I147" s="75" t="s">
        <v>553</v>
      </c>
      <c r="J147" s="76" t="s">
        <v>554</v>
      </c>
      <c r="K147" s="75">
        <v>16962</v>
      </c>
      <c r="L147" s="75" t="s">
        <v>206</v>
      </c>
      <c r="M147" s="76" t="s">
        <v>203</v>
      </c>
      <c r="N147" s="76"/>
      <c r="O147" s="77" t="s">
        <v>356</v>
      </c>
      <c r="P147" s="77" t="s">
        <v>552</v>
      </c>
    </row>
    <row r="148" spans="1:16" ht="12.75" customHeight="1" x14ac:dyDescent="0.2">
      <c r="A148" s="28" t="str">
        <f t="shared" si="12"/>
        <v> BBS 77 </v>
      </c>
      <c r="B148" s="36" t="str">
        <f t="shared" si="13"/>
        <v>I</v>
      </c>
      <c r="C148" s="28">
        <f t="shared" si="14"/>
        <v>46258.536</v>
      </c>
      <c r="D148" t="str">
        <f t="shared" si="15"/>
        <v>vis</v>
      </c>
      <c r="E148">
        <f>VLOOKUP(C148,'Active 1'!C$21:E$960,3,FALSE)</f>
        <v>17331.003311378972</v>
      </c>
      <c r="F148" s="36" t="s">
        <v>176</v>
      </c>
      <c r="G148" t="str">
        <f t="shared" si="16"/>
        <v>46258.536</v>
      </c>
      <c r="H148" s="28">
        <f t="shared" si="17"/>
        <v>17331</v>
      </c>
      <c r="I148" s="75" t="s">
        <v>555</v>
      </c>
      <c r="J148" s="76" t="s">
        <v>556</v>
      </c>
      <c r="K148" s="75">
        <v>17331</v>
      </c>
      <c r="L148" s="75" t="s">
        <v>206</v>
      </c>
      <c r="M148" s="76" t="s">
        <v>203</v>
      </c>
      <c r="N148" s="76"/>
      <c r="O148" s="77" t="s">
        <v>329</v>
      </c>
      <c r="P148" s="77" t="s">
        <v>557</v>
      </c>
    </row>
    <row r="149" spans="1:16" ht="12.75" customHeight="1" x14ac:dyDescent="0.2">
      <c r="A149" s="28" t="str">
        <f t="shared" si="12"/>
        <v> BBS 77 </v>
      </c>
      <c r="B149" s="36" t="str">
        <f t="shared" si="13"/>
        <v>I</v>
      </c>
      <c r="C149" s="28">
        <f t="shared" si="14"/>
        <v>46263.531999999999</v>
      </c>
      <c r="D149" t="str">
        <f t="shared" si="15"/>
        <v>vis</v>
      </c>
      <c r="E149">
        <f>VLOOKUP(C149,'Active 1'!C$21:E$960,3,FALSE)</f>
        <v>17338.007396628054</v>
      </c>
      <c r="F149" s="36" t="s">
        <v>176</v>
      </c>
      <c r="G149" t="str">
        <f t="shared" si="16"/>
        <v>46263.532</v>
      </c>
      <c r="H149" s="28">
        <f t="shared" si="17"/>
        <v>17338</v>
      </c>
      <c r="I149" s="75" t="s">
        <v>558</v>
      </c>
      <c r="J149" s="76" t="s">
        <v>559</v>
      </c>
      <c r="K149" s="75">
        <v>17338</v>
      </c>
      <c r="L149" s="75" t="s">
        <v>202</v>
      </c>
      <c r="M149" s="76" t="s">
        <v>203</v>
      </c>
      <c r="N149" s="76"/>
      <c r="O149" s="77" t="s">
        <v>329</v>
      </c>
      <c r="P149" s="77" t="s">
        <v>557</v>
      </c>
    </row>
    <row r="150" spans="1:16" ht="12.75" customHeight="1" x14ac:dyDescent="0.2">
      <c r="A150" s="28" t="str">
        <f t="shared" si="12"/>
        <v> BBS 78 </v>
      </c>
      <c r="B150" s="36" t="str">
        <f t="shared" si="13"/>
        <v>I</v>
      </c>
      <c r="C150" s="28">
        <f t="shared" si="14"/>
        <v>46286.356</v>
      </c>
      <c r="D150" t="str">
        <f t="shared" si="15"/>
        <v>vis</v>
      </c>
      <c r="E150">
        <f>VLOOKUP(C150,'Active 1'!C$21:E$960,3,FALSE)</f>
        <v>17370.005243250365</v>
      </c>
      <c r="F150" s="36" t="s">
        <v>176</v>
      </c>
      <c r="G150" t="str">
        <f t="shared" si="16"/>
        <v>46286.356</v>
      </c>
      <c r="H150" s="28">
        <f t="shared" si="17"/>
        <v>17370</v>
      </c>
      <c r="I150" s="75" t="s">
        <v>560</v>
      </c>
      <c r="J150" s="76" t="s">
        <v>561</v>
      </c>
      <c r="K150" s="75">
        <v>17370</v>
      </c>
      <c r="L150" s="75" t="s">
        <v>215</v>
      </c>
      <c r="M150" s="76" t="s">
        <v>203</v>
      </c>
      <c r="N150" s="76"/>
      <c r="O150" s="77" t="s">
        <v>356</v>
      </c>
      <c r="P150" s="77" t="s">
        <v>562</v>
      </c>
    </row>
    <row r="151" spans="1:16" ht="12.75" customHeight="1" x14ac:dyDescent="0.2">
      <c r="A151" s="28" t="str">
        <f t="shared" si="12"/>
        <v> BBS 78 </v>
      </c>
      <c r="B151" s="36" t="str">
        <f t="shared" si="13"/>
        <v>I</v>
      </c>
      <c r="C151" s="28">
        <f t="shared" si="14"/>
        <v>46298.487000000001</v>
      </c>
      <c r="D151" t="str">
        <f t="shared" si="15"/>
        <v>vis</v>
      </c>
      <c r="E151">
        <f>VLOOKUP(C151,'Active 1'!C$21:E$960,3,FALSE)</f>
        <v>17387.012160415423</v>
      </c>
      <c r="F151" s="36" t="s">
        <v>176</v>
      </c>
      <c r="G151" t="str">
        <f t="shared" si="16"/>
        <v>46298.487</v>
      </c>
      <c r="H151" s="28">
        <f t="shared" si="17"/>
        <v>17387</v>
      </c>
      <c r="I151" s="75" t="s">
        <v>563</v>
      </c>
      <c r="J151" s="76" t="s">
        <v>564</v>
      </c>
      <c r="K151" s="75">
        <v>17387</v>
      </c>
      <c r="L151" s="75" t="s">
        <v>223</v>
      </c>
      <c r="M151" s="76" t="s">
        <v>203</v>
      </c>
      <c r="N151" s="76"/>
      <c r="O151" s="77" t="s">
        <v>356</v>
      </c>
      <c r="P151" s="77" t="s">
        <v>562</v>
      </c>
    </row>
    <row r="152" spans="1:16" ht="12.75" customHeight="1" x14ac:dyDescent="0.2">
      <c r="A152" s="28" t="str">
        <f t="shared" si="12"/>
        <v> BBS 78 </v>
      </c>
      <c r="B152" s="36" t="str">
        <f t="shared" si="13"/>
        <v>I</v>
      </c>
      <c r="C152" s="28">
        <f t="shared" si="14"/>
        <v>46328.438999999998</v>
      </c>
      <c r="D152" t="str">
        <f t="shared" si="15"/>
        <v>vis</v>
      </c>
      <c r="E152">
        <f>VLOOKUP(C152,'Active 1'!C$21:E$960,3,FALSE)</f>
        <v>17429.003025383496</v>
      </c>
      <c r="F152" s="36" t="s">
        <v>176</v>
      </c>
      <c r="G152" t="str">
        <f t="shared" si="16"/>
        <v>46328.439</v>
      </c>
      <c r="H152" s="28">
        <f t="shared" si="17"/>
        <v>17429</v>
      </c>
      <c r="I152" s="75" t="s">
        <v>565</v>
      </c>
      <c r="J152" s="76" t="s">
        <v>566</v>
      </c>
      <c r="K152" s="75">
        <v>17429</v>
      </c>
      <c r="L152" s="75" t="s">
        <v>206</v>
      </c>
      <c r="M152" s="76" t="s">
        <v>203</v>
      </c>
      <c r="N152" s="76"/>
      <c r="O152" s="77" t="s">
        <v>387</v>
      </c>
      <c r="P152" s="77" t="s">
        <v>562</v>
      </c>
    </row>
    <row r="153" spans="1:16" ht="12.75" customHeight="1" x14ac:dyDescent="0.2">
      <c r="A153" s="28" t="str">
        <f t="shared" si="12"/>
        <v> BRNO 27 </v>
      </c>
      <c r="B153" s="36" t="str">
        <f t="shared" si="13"/>
        <v>I</v>
      </c>
      <c r="C153" s="28">
        <f t="shared" si="14"/>
        <v>46358.396999999997</v>
      </c>
      <c r="D153" t="str">
        <f t="shared" si="15"/>
        <v>vis</v>
      </c>
      <c r="E153">
        <f>VLOOKUP(C153,'Active 1'!C$21:E$960,3,FALSE)</f>
        <v>17471.002301983175</v>
      </c>
      <c r="F153" s="36" t="s">
        <v>176</v>
      </c>
      <c r="G153" t="str">
        <f t="shared" si="16"/>
        <v>46358.397</v>
      </c>
      <c r="H153" s="28">
        <f t="shared" si="17"/>
        <v>17471</v>
      </c>
      <c r="I153" s="75" t="s">
        <v>567</v>
      </c>
      <c r="J153" s="76" t="s">
        <v>568</v>
      </c>
      <c r="K153" s="75">
        <v>17471</v>
      </c>
      <c r="L153" s="75" t="s">
        <v>206</v>
      </c>
      <c r="M153" s="76" t="s">
        <v>203</v>
      </c>
      <c r="N153" s="76"/>
      <c r="O153" s="77" t="s">
        <v>497</v>
      </c>
      <c r="P153" s="77" t="s">
        <v>528</v>
      </c>
    </row>
    <row r="154" spans="1:16" ht="12.75" customHeight="1" x14ac:dyDescent="0.2">
      <c r="A154" s="28" t="str">
        <f t="shared" si="12"/>
        <v> BRNO 27 </v>
      </c>
      <c r="B154" s="36" t="str">
        <f t="shared" si="13"/>
        <v>I</v>
      </c>
      <c r="C154" s="28">
        <f t="shared" si="14"/>
        <v>46358.402999999998</v>
      </c>
      <c r="D154" t="str">
        <f t="shared" si="15"/>
        <v>vis</v>
      </c>
      <c r="E154">
        <f>VLOOKUP(C154,'Active 1'!C$21:E$960,3,FALSE)</f>
        <v>17471.010713614782</v>
      </c>
      <c r="F154" s="36" t="s">
        <v>176</v>
      </c>
      <c r="G154" t="str">
        <f t="shared" si="16"/>
        <v>46358.403</v>
      </c>
      <c r="H154" s="28">
        <f t="shared" si="17"/>
        <v>17471</v>
      </c>
      <c r="I154" s="75" t="s">
        <v>569</v>
      </c>
      <c r="J154" s="76" t="s">
        <v>570</v>
      </c>
      <c r="K154" s="75">
        <v>17471</v>
      </c>
      <c r="L154" s="75" t="s">
        <v>229</v>
      </c>
      <c r="M154" s="76" t="s">
        <v>203</v>
      </c>
      <c r="N154" s="76"/>
      <c r="O154" s="77" t="s">
        <v>571</v>
      </c>
      <c r="P154" s="77" t="s">
        <v>528</v>
      </c>
    </row>
    <row r="155" spans="1:16" ht="12.75" customHeight="1" x14ac:dyDescent="0.2">
      <c r="A155" s="28" t="str">
        <f t="shared" si="12"/>
        <v> BBS 79 </v>
      </c>
      <c r="B155" s="36" t="str">
        <f t="shared" si="13"/>
        <v>I</v>
      </c>
      <c r="C155" s="28">
        <f t="shared" si="14"/>
        <v>46381.226000000002</v>
      </c>
      <c r="D155" t="str">
        <f t="shared" si="15"/>
        <v>vis</v>
      </c>
      <c r="E155">
        <f>VLOOKUP(C155,'Active 1'!C$21:E$960,3,FALSE)</f>
        <v>17503.007158298497</v>
      </c>
      <c r="F155" s="36" t="s">
        <v>176</v>
      </c>
      <c r="G155" t="str">
        <f t="shared" si="16"/>
        <v>46381.226</v>
      </c>
      <c r="H155" s="28">
        <f t="shared" si="17"/>
        <v>17503</v>
      </c>
      <c r="I155" s="75" t="s">
        <v>572</v>
      </c>
      <c r="J155" s="76" t="s">
        <v>573</v>
      </c>
      <c r="K155" s="75">
        <v>17503</v>
      </c>
      <c r="L155" s="75" t="s">
        <v>202</v>
      </c>
      <c r="M155" s="76" t="s">
        <v>203</v>
      </c>
      <c r="N155" s="76"/>
      <c r="O155" s="77" t="s">
        <v>356</v>
      </c>
      <c r="P155" s="77" t="s">
        <v>574</v>
      </c>
    </row>
    <row r="156" spans="1:16" ht="12.75" customHeight="1" x14ac:dyDescent="0.2">
      <c r="A156" s="28" t="str">
        <f t="shared" si="12"/>
        <v> BRNO 28 </v>
      </c>
      <c r="B156" s="36" t="str">
        <f t="shared" si="13"/>
        <v>I</v>
      </c>
      <c r="C156" s="28">
        <f t="shared" si="14"/>
        <v>46669.394</v>
      </c>
      <c r="D156" t="str">
        <f t="shared" si="15"/>
        <v>vis</v>
      </c>
      <c r="E156">
        <f>VLOOKUP(C156,'Active 1'!C$21:E$960,3,FALSE)</f>
        <v>17907.001000984161</v>
      </c>
      <c r="F156" s="36" t="s">
        <v>176</v>
      </c>
      <c r="G156" t="str">
        <f t="shared" si="16"/>
        <v>46669.394</v>
      </c>
      <c r="H156" s="28">
        <f t="shared" si="17"/>
        <v>17907</v>
      </c>
      <c r="I156" s="75" t="s">
        <v>575</v>
      </c>
      <c r="J156" s="76" t="s">
        <v>576</v>
      </c>
      <c r="K156" s="75">
        <v>17907</v>
      </c>
      <c r="L156" s="75" t="s">
        <v>218</v>
      </c>
      <c r="M156" s="76" t="s">
        <v>203</v>
      </c>
      <c r="N156" s="76"/>
      <c r="O156" s="77" t="s">
        <v>527</v>
      </c>
      <c r="P156" s="77" t="s">
        <v>109</v>
      </c>
    </row>
    <row r="157" spans="1:16" ht="12.75" customHeight="1" x14ac:dyDescent="0.2">
      <c r="A157" s="28" t="str">
        <f t="shared" si="12"/>
        <v> BRNO 28 </v>
      </c>
      <c r="B157" s="36" t="str">
        <f t="shared" si="13"/>
        <v>I</v>
      </c>
      <c r="C157" s="28">
        <f t="shared" si="14"/>
        <v>46669.396999999997</v>
      </c>
      <c r="D157" t="str">
        <f t="shared" si="15"/>
        <v>vis</v>
      </c>
      <c r="E157">
        <f>VLOOKUP(C157,'Active 1'!C$21:E$960,3,FALSE)</f>
        <v>17907.005206799957</v>
      </c>
      <c r="F157" s="36" t="s">
        <v>176</v>
      </c>
      <c r="G157" t="str">
        <f t="shared" si="16"/>
        <v>46669.397</v>
      </c>
      <c r="H157" s="28">
        <f t="shared" si="17"/>
        <v>17907</v>
      </c>
      <c r="I157" s="75" t="s">
        <v>577</v>
      </c>
      <c r="J157" s="76" t="s">
        <v>578</v>
      </c>
      <c r="K157" s="75">
        <v>17907</v>
      </c>
      <c r="L157" s="75" t="s">
        <v>215</v>
      </c>
      <c r="M157" s="76" t="s">
        <v>203</v>
      </c>
      <c r="N157" s="76"/>
      <c r="O157" s="77" t="s">
        <v>579</v>
      </c>
      <c r="P157" s="77" t="s">
        <v>109</v>
      </c>
    </row>
    <row r="158" spans="1:16" ht="12.75" customHeight="1" x14ac:dyDescent="0.2">
      <c r="A158" s="28" t="str">
        <f t="shared" si="12"/>
        <v> BRNO 28 </v>
      </c>
      <c r="B158" s="36" t="str">
        <f t="shared" si="13"/>
        <v>I</v>
      </c>
      <c r="C158" s="28">
        <f t="shared" si="14"/>
        <v>46669.409</v>
      </c>
      <c r="D158" t="str">
        <f t="shared" si="15"/>
        <v>vis</v>
      </c>
      <c r="E158">
        <f>VLOOKUP(C158,'Active 1'!C$21:E$960,3,FALSE)</f>
        <v>17907.02203006317</v>
      </c>
      <c r="F158" s="36" t="s">
        <v>176</v>
      </c>
      <c r="G158" t="str">
        <f t="shared" si="16"/>
        <v>46669.409</v>
      </c>
      <c r="H158" s="28">
        <f t="shared" si="17"/>
        <v>17907</v>
      </c>
      <c r="I158" s="75" t="s">
        <v>580</v>
      </c>
      <c r="J158" s="76" t="s">
        <v>581</v>
      </c>
      <c r="K158" s="75">
        <v>17907</v>
      </c>
      <c r="L158" s="75" t="s">
        <v>281</v>
      </c>
      <c r="M158" s="76" t="s">
        <v>203</v>
      </c>
      <c r="N158" s="76"/>
      <c r="O158" s="77" t="s">
        <v>582</v>
      </c>
      <c r="P158" s="77" t="s">
        <v>109</v>
      </c>
    </row>
    <row r="159" spans="1:16" ht="12.75" customHeight="1" x14ac:dyDescent="0.2">
      <c r="A159" s="28" t="str">
        <f t="shared" si="12"/>
        <v> BRNO 28 </v>
      </c>
      <c r="B159" s="36" t="str">
        <f t="shared" si="13"/>
        <v>I</v>
      </c>
      <c r="C159" s="28">
        <f t="shared" si="14"/>
        <v>46714.332999999999</v>
      </c>
      <c r="D159" t="str">
        <f t="shared" si="15"/>
        <v>vis</v>
      </c>
      <c r="E159">
        <f>VLOOKUP(C159,'Active 1'!C$21:E$960,3,FALSE)</f>
        <v>17970.00271976088</v>
      </c>
      <c r="F159" s="36" t="s">
        <v>176</v>
      </c>
      <c r="G159" t="str">
        <f t="shared" si="16"/>
        <v>46714.333</v>
      </c>
      <c r="H159" s="28">
        <f t="shared" si="17"/>
        <v>17970</v>
      </c>
      <c r="I159" s="75" t="s">
        <v>583</v>
      </c>
      <c r="J159" s="76" t="s">
        <v>584</v>
      </c>
      <c r="K159" s="75">
        <v>17970</v>
      </c>
      <c r="L159" s="75" t="s">
        <v>206</v>
      </c>
      <c r="M159" s="76" t="s">
        <v>203</v>
      </c>
      <c r="N159" s="76"/>
      <c r="O159" s="77" t="s">
        <v>585</v>
      </c>
      <c r="P159" s="77" t="s">
        <v>109</v>
      </c>
    </row>
    <row r="160" spans="1:16" ht="12.75" customHeight="1" x14ac:dyDescent="0.2">
      <c r="A160" s="28" t="str">
        <f t="shared" si="12"/>
        <v> BBS 82 </v>
      </c>
      <c r="B160" s="36" t="str">
        <f t="shared" si="13"/>
        <v>I</v>
      </c>
      <c r="C160" s="28">
        <f t="shared" si="14"/>
        <v>46764.271000000001</v>
      </c>
      <c r="D160" t="str">
        <f t="shared" si="15"/>
        <v>vis</v>
      </c>
      <c r="E160">
        <f>VLOOKUP(C160,'Active 1'!C$21:E$960,3,FALSE)</f>
        <v>18040.012729602495</v>
      </c>
      <c r="F160" s="36" t="s">
        <v>176</v>
      </c>
      <c r="G160" t="str">
        <f t="shared" si="16"/>
        <v>46764.271</v>
      </c>
      <c r="H160" s="28">
        <f t="shared" si="17"/>
        <v>18040</v>
      </c>
      <c r="I160" s="75" t="s">
        <v>586</v>
      </c>
      <c r="J160" s="76" t="s">
        <v>587</v>
      </c>
      <c r="K160" s="75">
        <v>18040</v>
      </c>
      <c r="L160" s="75" t="s">
        <v>223</v>
      </c>
      <c r="M160" s="76" t="s">
        <v>203</v>
      </c>
      <c r="N160" s="76"/>
      <c r="O160" s="77" t="s">
        <v>356</v>
      </c>
      <c r="P160" s="77" t="s">
        <v>588</v>
      </c>
    </row>
    <row r="161" spans="1:16" ht="12.75" customHeight="1" x14ac:dyDescent="0.2">
      <c r="A161" s="28" t="str">
        <f t="shared" si="12"/>
        <v> BBS 84 </v>
      </c>
      <c r="B161" s="36" t="str">
        <f t="shared" si="13"/>
        <v>I</v>
      </c>
      <c r="C161" s="28">
        <f t="shared" si="14"/>
        <v>46997.512999999999</v>
      </c>
      <c r="D161" t="str">
        <f t="shared" si="15"/>
        <v>vis</v>
      </c>
      <c r="E161">
        <f>VLOOKUP(C161,'Active 1'!C$21:E$960,3,FALSE)</f>
        <v>18367.003692706272</v>
      </c>
      <c r="F161" s="36" t="s">
        <v>176</v>
      </c>
      <c r="G161" t="str">
        <f t="shared" si="16"/>
        <v>46997.513</v>
      </c>
      <c r="H161" s="28">
        <f t="shared" si="17"/>
        <v>18367</v>
      </c>
      <c r="I161" s="75" t="s">
        <v>589</v>
      </c>
      <c r="J161" s="76" t="s">
        <v>590</v>
      </c>
      <c r="K161" s="75">
        <v>18367</v>
      </c>
      <c r="L161" s="75" t="s">
        <v>299</v>
      </c>
      <c r="M161" s="76" t="s">
        <v>203</v>
      </c>
      <c r="N161" s="76"/>
      <c r="O161" s="77" t="s">
        <v>329</v>
      </c>
      <c r="P161" s="77" t="s">
        <v>591</v>
      </c>
    </row>
    <row r="162" spans="1:16" ht="12.75" customHeight="1" x14ac:dyDescent="0.2">
      <c r="A162" s="28" t="str">
        <f t="shared" si="12"/>
        <v> BBS 85 </v>
      </c>
      <c r="B162" s="36" t="str">
        <f t="shared" si="13"/>
        <v>I</v>
      </c>
      <c r="C162" s="28">
        <f t="shared" si="14"/>
        <v>47030.324000000001</v>
      </c>
      <c r="D162" t="str">
        <f t="shared" si="15"/>
        <v>vis</v>
      </c>
      <c r="E162">
        <f>VLOOKUP(C162,'Active 1'!C$21:E$960,3,FALSE)</f>
        <v>18413.002700133744</v>
      </c>
      <c r="F162" s="36" t="s">
        <v>176</v>
      </c>
      <c r="G162" t="str">
        <f t="shared" si="16"/>
        <v>47030.324</v>
      </c>
      <c r="H162" s="28">
        <f t="shared" si="17"/>
        <v>18413</v>
      </c>
      <c r="I162" s="75" t="s">
        <v>592</v>
      </c>
      <c r="J162" s="76" t="s">
        <v>593</v>
      </c>
      <c r="K162" s="75">
        <v>18413</v>
      </c>
      <c r="L162" s="75" t="s">
        <v>206</v>
      </c>
      <c r="M162" s="76" t="s">
        <v>203</v>
      </c>
      <c r="N162" s="76"/>
      <c r="O162" s="77" t="s">
        <v>329</v>
      </c>
      <c r="P162" s="77" t="s">
        <v>594</v>
      </c>
    </row>
    <row r="163" spans="1:16" ht="12.75" customHeight="1" x14ac:dyDescent="0.2">
      <c r="A163" s="28" t="str">
        <f t="shared" si="12"/>
        <v> BBS 85 </v>
      </c>
      <c r="B163" s="36" t="str">
        <f t="shared" si="13"/>
        <v>I</v>
      </c>
      <c r="C163" s="28">
        <f t="shared" si="14"/>
        <v>47037.462</v>
      </c>
      <c r="D163" t="str">
        <f t="shared" si="15"/>
        <v>vis</v>
      </c>
      <c r="E163">
        <f>VLOOKUP(C163,'Active 1'!C$21:E$960,3,FALSE)</f>
        <v>18423.009737865519</v>
      </c>
      <c r="F163" s="36" t="s">
        <v>176</v>
      </c>
      <c r="G163" t="str">
        <f t="shared" si="16"/>
        <v>47037.462</v>
      </c>
      <c r="H163" s="28">
        <f t="shared" si="17"/>
        <v>18423</v>
      </c>
      <c r="I163" s="75" t="s">
        <v>595</v>
      </c>
      <c r="J163" s="76" t="s">
        <v>596</v>
      </c>
      <c r="K163" s="75">
        <v>18423</v>
      </c>
      <c r="L163" s="75" t="s">
        <v>212</v>
      </c>
      <c r="M163" s="76" t="s">
        <v>203</v>
      </c>
      <c r="N163" s="76"/>
      <c r="O163" s="77" t="s">
        <v>356</v>
      </c>
      <c r="P163" s="77" t="s">
        <v>594</v>
      </c>
    </row>
    <row r="164" spans="1:16" ht="12.75" customHeight="1" x14ac:dyDescent="0.2">
      <c r="A164" s="28" t="str">
        <f t="shared" si="12"/>
        <v> BBS 89 </v>
      </c>
      <c r="B164" s="36" t="str">
        <f t="shared" si="13"/>
        <v>I</v>
      </c>
      <c r="C164" s="28">
        <f t="shared" si="14"/>
        <v>47353.453999999998</v>
      </c>
      <c r="D164" t="str">
        <f t="shared" si="15"/>
        <v>vis</v>
      </c>
      <c r="E164">
        <f>VLOOKUP(C164,'Active 1'!C$21:E$960,3,FALSE)</f>
        <v>18866.011120176976</v>
      </c>
      <c r="F164" s="36" t="s">
        <v>176</v>
      </c>
      <c r="G164" t="str">
        <f t="shared" si="16"/>
        <v>47353.454</v>
      </c>
      <c r="H164" s="28">
        <f t="shared" si="17"/>
        <v>18866</v>
      </c>
      <c r="I164" s="75" t="s">
        <v>597</v>
      </c>
      <c r="J164" s="76" t="s">
        <v>598</v>
      </c>
      <c r="K164" s="75">
        <v>18866</v>
      </c>
      <c r="L164" s="75" t="s">
        <v>229</v>
      </c>
      <c r="M164" s="76" t="s">
        <v>203</v>
      </c>
      <c r="N164" s="76"/>
      <c r="O164" s="77" t="s">
        <v>520</v>
      </c>
      <c r="P164" s="77" t="s">
        <v>599</v>
      </c>
    </row>
    <row r="165" spans="1:16" ht="12.75" customHeight="1" x14ac:dyDescent="0.2">
      <c r="A165" s="28" t="str">
        <f t="shared" si="12"/>
        <v> BBS 89 </v>
      </c>
      <c r="B165" s="36" t="str">
        <f t="shared" si="13"/>
        <v>I</v>
      </c>
      <c r="C165" s="28">
        <f t="shared" si="14"/>
        <v>47378.421999999999</v>
      </c>
      <c r="D165" t="str">
        <f t="shared" si="15"/>
        <v>vis</v>
      </c>
      <c r="E165">
        <f>VLOOKUP(C165,'Active 1'!C$21:E$960,3,FALSE)</f>
        <v>18901.01472315918</v>
      </c>
      <c r="F165" s="36" t="s">
        <v>176</v>
      </c>
      <c r="G165" t="str">
        <f t="shared" si="16"/>
        <v>47378.422</v>
      </c>
      <c r="H165" s="28">
        <f t="shared" si="17"/>
        <v>18901</v>
      </c>
      <c r="I165" s="75" t="s">
        <v>600</v>
      </c>
      <c r="J165" s="76" t="s">
        <v>601</v>
      </c>
      <c r="K165" s="75">
        <v>18901</v>
      </c>
      <c r="L165" s="75" t="s">
        <v>271</v>
      </c>
      <c r="M165" s="76" t="s">
        <v>203</v>
      </c>
      <c r="N165" s="76"/>
      <c r="O165" s="77" t="s">
        <v>356</v>
      </c>
      <c r="P165" s="77" t="s">
        <v>599</v>
      </c>
    </row>
    <row r="166" spans="1:16" ht="12.75" customHeight="1" x14ac:dyDescent="0.2">
      <c r="A166" s="28" t="str">
        <f t="shared" si="12"/>
        <v> BBS 89 </v>
      </c>
      <c r="B166" s="36" t="str">
        <f t="shared" si="13"/>
        <v>I</v>
      </c>
      <c r="C166" s="28">
        <f t="shared" si="14"/>
        <v>47380.546000000002</v>
      </c>
      <c r="D166" t="str">
        <f t="shared" si="15"/>
        <v>vis</v>
      </c>
      <c r="E166">
        <f>VLOOKUP(C166,'Active 1'!C$21:E$960,3,FALSE)</f>
        <v>18903.992440747064</v>
      </c>
      <c r="F166" s="36" t="s">
        <v>176</v>
      </c>
      <c r="G166" t="str">
        <f t="shared" si="16"/>
        <v>47380.546</v>
      </c>
      <c r="H166" s="28">
        <f t="shared" si="17"/>
        <v>18904</v>
      </c>
      <c r="I166" s="75" t="s">
        <v>602</v>
      </c>
      <c r="J166" s="76" t="s">
        <v>603</v>
      </c>
      <c r="K166" s="75">
        <v>18904</v>
      </c>
      <c r="L166" s="75" t="s">
        <v>453</v>
      </c>
      <c r="M166" s="76" t="s">
        <v>203</v>
      </c>
      <c r="N166" s="76"/>
      <c r="O166" s="77" t="s">
        <v>329</v>
      </c>
      <c r="P166" s="77" t="s">
        <v>599</v>
      </c>
    </row>
    <row r="167" spans="1:16" ht="12.75" customHeight="1" x14ac:dyDescent="0.2">
      <c r="A167" s="28" t="str">
        <f t="shared" si="12"/>
        <v> BRNO 30 </v>
      </c>
      <c r="B167" s="36" t="str">
        <f t="shared" si="13"/>
        <v>I</v>
      </c>
      <c r="C167" s="28">
        <f t="shared" si="14"/>
        <v>47380.548999999999</v>
      </c>
      <c r="D167" t="str">
        <f t="shared" si="15"/>
        <v>vis</v>
      </c>
      <c r="E167">
        <f>VLOOKUP(C167,'Active 1'!C$21:E$960,3,FALSE)</f>
        <v>18903.996646562864</v>
      </c>
      <c r="F167" s="36" t="s">
        <v>176</v>
      </c>
      <c r="G167" t="str">
        <f t="shared" si="16"/>
        <v>47380.549</v>
      </c>
      <c r="H167" s="28">
        <f t="shared" si="17"/>
        <v>18904</v>
      </c>
      <c r="I167" s="75" t="s">
        <v>604</v>
      </c>
      <c r="J167" s="76" t="s">
        <v>605</v>
      </c>
      <c r="K167" s="75">
        <v>18904</v>
      </c>
      <c r="L167" s="75" t="s">
        <v>526</v>
      </c>
      <c r="M167" s="76" t="s">
        <v>203</v>
      </c>
      <c r="N167" s="76"/>
      <c r="O167" s="77" t="s">
        <v>606</v>
      </c>
      <c r="P167" s="77" t="s">
        <v>115</v>
      </c>
    </row>
    <row r="168" spans="1:16" ht="12.75" customHeight="1" x14ac:dyDescent="0.2">
      <c r="A168" s="28" t="str">
        <f t="shared" si="12"/>
        <v> BBS 89 </v>
      </c>
      <c r="B168" s="36" t="str">
        <f t="shared" si="13"/>
        <v>I</v>
      </c>
      <c r="C168" s="28">
        <f t="shared" si="14"/>
        <v>47383.406999999999</v>
      </c>
      <c r="D168" t="str">
        <f t="shared" si="15"/>
        <v>vis</v>
      </c>
      <c r="E168">
        <f>VLOOKUP(C168,'Active 1'!C$21:E$960,3,FALSE)</f>
        <v>18908.003387083656</v>
      </c>
      <c r="F168" s="36" t="s">
        <v>176</v>
      </c>
      <c r="G168" t="str">
        <f t="shared" si="16"/>
        <v>47383.407</v>
      </c>
      <c r="H168" s="28">
        <f t="shared" si="17"/>
        <v>18908</v>
      </c>
      <c r="I168" s="75" t="s">
        <v>607</v>
      </c>
      <c r="J168" s="76" t="s">
        <v>608</v>
      </c>
      <c r="K168" s="75">
        <v>18908</v>
      </c>
      <c r="L168" s="75" t="s">
        <v>206</v>
      </c>
      <c r="M168" s="76" t="s">
        <v>203</v>
      </c>
      <c r="N168" s="76"/>
      <c r="O168" s="77" t="s">
        <v>609</v>
      </c>
      <c r="P168" s="77" t="s">
        <v>599</v>
      </c>
    </row>
    <row r="169" spans="1:16" ht="12.75" customHeight="1" x14ac:dyDescent="0.2">
      <c r="A169" s="28" t="str">
        <f t="shared" si="12"/>
        <v> BRNO 30 </v>
      </c>
      <c r="B169" s="36" t="str">
        <f t="shared" si="13"/>
        <v>I</v>
      </c>
      <c r="C169" s="28">
        <f t="shared" si="14"/>
        <v>47388.392</v>
      </c>
      <c r="D169" t="str">
        <f t="shared" si="15"/>
        <v>vis</v>
      </c>
      <c r="E169">
        <f>VLOOKUP(C169,'Active 1'!C$21:E$960,3,FALSE)</f>
        <v>18914.992051008132</v>
      </c>
      <c r="F169" s="36" t="s">
        <v>176</v>
      </c>
      <c r="G169" t="str">
        <f t="shared" si="16"/>
        <v>47388.392</v>
      </c>
      <c r="H169" s="28">
        <f t="shared" si="17"/>
        <v>18915</v>
      </c>
      <c r="I169" s="75" t="s">
        <v>610</v>
      </c>
      <c r="J169" s="76" t="s">
        <v>611</v>
      </c>
      <c r="K169" s="75">
        <v>18915</v>
      </c>
      <c r="L169" s="75" t="s">
        <v>502</v>
      </c>
      <c r="M169" s="76" t="s">
        <v>203</v>
      </c>
      <c r="N169" s="76"/>
      <c r="O169" s="77" t="s">
        <v>606</v>
      </c>
      <c r="P169" s="77" t="s">
        <v>115</v>
      </c>
    </row>
    <row r="170" spans="1:16" ht="12.75" customHeight="1" x14ac:dyDescent="0.2">
      <c r="A170" s="28" t="str">
        <f t="shared" si="12"/>
        <v> BBS 90 </v>
      </c>
      <c r="B170" s="36" t="str">
        <f t="shared" si="13"/>
        <v>I</v>
      </c>
      <c r="C170" s="28">
        <f t="shared" si="14"/>
        <v>47468.298999999999</v>
      </c>
      <c r="D170" t="str">
        <f t="shared" si="15"/>
        <v>vis</v>
      </c>
      <c r="E170">
        <f>VLOOKUP(C170,'Active 1'!C$21:E$960,3,FALSE)</f>
        <v>19027.016758774029</v>
      </c>
      <c r="F170" s="36" t="s">
        <v>176</v>
      </c>
      <c r="G170" t="str">
        <f t="shared" si="16"/>
        <v>47468.299</v>
      </c>
      <c r="H170" s="28">
        <f t="shared" si="17"/>
        <v>19027</v>
      </c>
      <c r="I170" s="75" t="s">
        <v>612</v>
      </c>
      <c r="J170" s="76" t="s">
        <v>613</v>
      </c>
      <c r="K170" s="75">
        <v>19027</v>
      </c>
      <c r="L170" s="75" t="s">
        <v>420</v>
      </c>
      <c r="M170" s="76" t="s">
        <v>203</v>
      </c>
      <c r="N170" s="76"/>
      <c r="O170" s="77" t="s">
        <v>356</v>
      </c>
      <c r="P170" s="77" t="s">
        <v>614</v>
      </c>
    </row>
    <row r="171" spans="1:16" ht="12.75" customHeight="1" x14ac:dyDescent="0.2">
      <c r="A171" s="28" t="str">
        <f t="shared" si="12"/>
        <v> BBS 90 </v>
      </c>
      <c r="B171" s="36" t="str">
        <f t="shared" si="13"/>
        <v>I</v>
      </c>
      <c r="C171" s="28">
        <f t="shared" si="14"/>
        <v>47483.273999999998</v>
      </c>
      <c r="D171" t="str">
        <f t="shared" si="15"/>
        <v>vis</v>
      </c>
      <c r="E171">
        <f>VLOOKUP(C171,'Active 1'!C$21:E$960,3,FALSE)</f>
        <v>19048.010789319465</v>
      </c>
      <c r="F171" s="36" t="s">
        <v>176</v>
      </c>
      <c r="G171" t="str">
        <f t="shared" si="16"/>
        <v>47483.274</v>
      </c>
      <c r="H171" s="28">
        <f t="shared" si="17"/>
        <v>19048</v>
      </c>
      <c r="I171" s="75" t="s">
        <v>615</v>
      </c>
      <c r="J171" s="76" t="s">
        <v>616</v>
      </c>
      <c r="K171" s="75">
        <v>19048</v>
      </c>
      <c r="L171" s="75" t="s">
        <v>229</v>
      </c>
      <c r="M171" s="76" t="s">
        <v>203</v>
      </c>
      <c r="N171" s="76"/>
      <c r="O171" s="77" t="s">
        <v>520</v>
      </c>
      <c r="P171" s="77" t="s">
        <v>614</v>
      </c>
    </row>
    <row r="172" spans="1:16" ht="12.75" customHeight="1" x14ac:dyDescent="0.2">
      <c r="A172" s="28" t="str">
        <f t="shared" si="12"/>
        <v> BBS 90 </v>
      </c>
      <c r="B172" s="36" t="str">
        <f t="shared" si="13"/>
        <v>I</v>
      </c>
      <c r="C172" s="28">
        <f t="shared" si="14"/>
        <v>47488.250999999997</v>
      </c>
      <c r="D172" t="str">
        <f t="shared" si="15"/>
        <v>vis</v>
      </c>
      <c r="E172">
        <f>VLOOKUP(C172,'Active 1'!C$21:E$960,3,FALSE)</f>
        <v>19054.988237735131</v>
      </c>
      <c r="F172" s="36" t="s">
        <v>176</v>
      </c>
      <c r="G172" t="str">
        <f t="shared" si="16"/>
        <v>47488.251</v>
      </c>
      <c r="H172" s="28">
        <f t="shared" si="17"/>
        <v>19055</v>
      </c>
      <c r="I172" s="75" t="s">
        <v>617</v>
      </c>
      <c r="J172" s="76" t="s">
        <v>618</v>
      </c>
      <c r="K172" s="75">
        <v>19055</v>
      </c>
      <c r="L172" s="75" t="s">
        <v>348</v>
      </c>
      <c r="M172" s="76" t="s">
        <v>203</v>
      </c>
      <c r="N172" s="76"/>
      <c r="O172" s="77" t="s">
        <v>329</v>
      </c>
      <c r="P172" s="77" t="s">
        <v>614</v>
      </c>
    </row>
    <row r="173" spans="1:16" ht="12.75" customHeight="1" x14ac:dyDescent="0.2">
      <c r="A173" s="28" t="str">
        <f t="shared" si="12"/>
        <v> BBS 92 </v>
      </c>
      <c r="B173" s="36" t="str">
        <f t="shared" si="13"/>
        <v>I</v>
      </c>
      <c r="C173" s="28">
        <f t="shared" si="14"/>
        <v>47736.491000000002</v>
      </c>
      <c r="D173" t="str">
        <f t="shared" si="15"/>
        <v>vis</v>
      </c>
      <c r="E173">
        <f>VLOOKUP(C173,'Active 1'!C$21:E$960,3,FALSE)</f>
        <v>19403.005475972175</v>
      </c>
      <c r="F173" s="36" t="s">
        <v>176</v>
      </c>
      <c r="G173" t="str">
        <f t="shared" si="16"/>
        <v>47736.491</v>
      </c>
      <c r="H173" s="28">
        <f t="shared" si="17"/>
        <v>19403</v>
      </c>
      <c r="I173" s="75" t="s">
        <v>619</v>
      </c>
      <c r="J173" s="76" t="s">
        <v>620</v>
      </c>
      <c r="K173" s="75">
        <v>19403</v>
      </c>
      <c r="L173" s="75" t="s">
        <v>215</v>
      </c>
      <c r="M173" s="76" t="s">
        <v>203</v>
      </c>
      <c r="N173" s="76"/>
      <c r="O173" s="77" t="s">
        <v>329</v>
      </c>
      <c r="P173" s="77" t="s">
        <v>621</v>
      </c>
    </row>
    <row r="174" spans="1:16" ht="12.75" customHeight="1" x14ac:dyDescent="0.2">
      <c r="A174" s="28" t="str">
        <f t="shared" si="12"/>
        <v> BBS 96 </v>
      </c>
      <c r="B174" s="36" t="str">
        <f t="shared" si="13"/>
        <v>I</v>
      </c>
      <c r="C174" s="28">
        <f t="shared" si="14"/>
        <v>48087.442999999999</v>
      </c>
      <c r="D174" t="str">
        <f t="shared" si="15"/>
        <v>vis</v>
      </c>
      <c r="E174">
        <f>VLOOKUP(C174,'Active 1'!C$21:E$960,3,FALSE)</f>
        <v>19895.018631764</v>
      </c>
      <c r="F174" s="36" t="s">
        <v>176</v>
      </c>
      <c r="G174" t="str">
        <f t="shared" si="16"/>
        <v>48087.443</v>
      </c>
      <c r="H174" s="28">
        <f t="shared" si="17"/>
        <v>19895</v>
      </c>
      <c r="I174" s="75" t="s">
        <v>622</v>
      </c>
      <c r="J174" s="76" t="s">
        <v>623</v>
      </c>
      <c r="K174" s="75">
        <v>19895</v>
      </c>
      <c r="L174" s="75" t="s">
        <v>199</v>
      </c>
      <c r="M174" s="76" t="s">
        <v>203</v>
      </c>
      <c r="N174" s="76"/>
      <c r="O174" s="77" t="s">
        <v>356</v>
      </c>
      <c r="P174" s="77" t="s">
        <v>624</v>
      </c>
    </row>
    <row r="175" spans="1:16" ht="12.75" customHeight="1" x14ac:dyDescent="0.2">
      <c r="A175" s="28" t="str">
        <f t="shared" si="12"/>
        <v> BBS 96 </v>
      </c>
      <c r="B175" s="36" t="str">
        <f t="shared" si="13"/>
        <v>I</v>
      </c>
      <c r="C175" s="28">
        <f t="shared" si="14"/>
        <v>48092.43</v>
      </c>
      <c r="D175" t="str">
        <f t="shared" si="15"/>
        <v>vis</v>
      </c>
      <c r="E175">
        <f>VLOOKUP(C175,'Active 1'!C$21:E$960,3,FALSE)</f>
        <v>19902.010099565679</v>
      </c>
      <c r="F175" s="36" t="s">
        <v>176</v>
      </c>
      <c r="G175" t="str">
        <f t="shared" si="16"/>
        <v>48092.430</v>
      </c>
      <c r="H175" s="28">
        <f t="shared" si="17"/>
        <v>19902</v>
      </c>
      <c r="I175" s="75" t="s">
        <v>625</v>
      </c>
      <c r="J175" s="76" t="s">
        <v>626</v>
      </c>
      <c r="K175" s="75">
        <v>19902</v>
      </c>
      <c r="L175" s="75" t="s">
        <v>212</v>
      </c>
      <c r="M175" s="76" t="s">
        <v>203</v>
      </c>
      <c r="N175" s="76"/>
      <c r="O175" s="77" t="s">
        <v>356</v>
      </c>
      <c r="P175" s="77" t="s">
        <v>624</v>
      </c>
    </row>
    <row r="176" spans="1:16" ht="12.75" customHeight="1" x14ac:dyDescent="0.2">
      <c r="A176" s="28" t="str">
        <f t="shared" si="12"/>
        <v> BRNO 31 </v>
      </c>
      <c r="B176" s="36" t="str">
        <f t="shared" si="13"/>
        <v>I</v>
      </c>
      <c r="C176" s="28">
        <f t="shared" si="14"/>
        <v>48102.413</v>
      </c>
      <c r="D176" t="str">
        <f t="shared" si="15"/>
        <v>vis</v>
      </c>
      <c r="E176">
        <f>VLOOKUP(C176,'Active 1'!C$21:E$960,3,FALSE)</f>
        <v>19916.005652616437</v>
      </c>
      <c r="F176" s="36" t="s">
        <v>176</v>
      </c>
      <c r="G176" t="str">
        <f t="shared" si="16"/>
        <v>48102.413</v>
      </c>
      <c r="H176" s="28">
        <f t="shared" si="17"/>
        <v>19916</v>
      </c>
      <c r="I176" s="75" t="s">
        <v>627</v>
      </c>
      <c r="J176" s="76" t="s">
        <v>628</v>
      </c>
      <c r="K176" s="75">
        <v>19916</v>
      </c>
      <c r="L176" s="75" t="s">
        <v>215</v>
      </c>
      <c r="M176" s="76" t="s">
        <v>203</v>
      </c>
      <c r="N176" s="76"/>
      <c r="O176" s="77" t="s">
        <v>629</v>
      </c>
      <c r="P176" s="77" t="s">
        <v>630</v>
      </c>
    </row>
    <row r="177" spans="1:16" ht="12.75" customHeight="1" x14ac:dyDescent="0.2">
      <c r="A177" s="28" t="str">
        <f t="shared" si="12"/>
        <v> BRNO 31 </v>
      </c>
      <c r="B177" s="36" t="str">
        <f t="shared" si="13"/>
        <v>I</v>
      </c>
      <c r="C177" s="28">
        <f t="shared" si="14"/>
        <v>48117.392999999996</v>
      </c>
      <c r="D177" t="str">
        <f t="shared" si="15"/>
        <v>vis</v>
      </c>
      <c r="E177">
        <f>VLOOKUP(C177,'Active 1'!C$21:E$960,3,FALSE)</f>
        <v>19937.006692854873</v>
      </c>
      <c r="F177" s="36" t="s">
        <v>176</v>
      </c>
      <c r="G177" t="str">
        <f t="shared" si="16"/>
        <v>48117.393</v>
      </c>
      <c r="H177" s="28">
        <f t="shared" si="17"/>
        <v>19937</v>
      </c>
      <c r="I177" s="75" t="s">
        <v>631</v>
      </c>
      <c r="J177" s="76" t="s">
        <v>632</v>
      </c>
      <c r="K177" s="75">
        <v>19937</v>
      </c>
      <c r="L177" s="75" t="s">
        <v>202</v>
      </c>
      <c r="M177" s="76" t="s">
        <v>203</v>
      </c>
      <c r="N177" s="76"/>
      <c r="O177" s="77" t="s">
        <v>633</v>
      </c>
      <c r="P177" s="77" t="s">
        <v>630</v>
      </c>
    </row>
    <row r="178" spans="1:16" ht="12.75" customHeight="1" x14ac:dyDescent="0.2">
      <c r="A178" s="28" t="str">
        <f t="shared" si="12"/>
        <v> BRNO 31 </v>
      </c>
      <c r="B178" s="36" t="str">
        <f t="shared" si="13"/>
        <v>I</v>
      </c>
      <c r="C178" s="28">
        <f t="shared" si="14"/>
        <v>48117.396000000001</v>
      </c>
      <c r="D178" t="str">
        <f t="shared" si="15"/>
        <v>vis</v>
      </c>
      <c r="E178">
        <f>VLOOKUP(C178,'Active 1'!C$21:E$960,3,FALSE)</f>
        <v>19937.01089867068</v>
      </c>
      <c r="F178" s="36" t="s">
        <v>176</v>
      </c>
      <c r="G178" t="str">
        <f t="shared" si="16"/>
        <v>48117.396</v>
      </c>
      <c r="H178" s="28">
        <f t="shared" si="17"/>
        <v>19937</v>
      </c>
      <c r="I178" s="75" t="s">
        <v>634</v>
      </c>
      <c r="J178" s="76" t="s">
        <v>635</v>
      </c>
      <c r="K178" s="75">
        <v>19937</v>
      </c>
      <c r="L178" s="75" t="s">
        <v>229</v>
      </c>
      <c r="M178" s="76" t="s">
        <v>203</v>
      </c>
      <c r="N178" s="76"/>
      <c r="O178" s="77" t="s">
        <v>636</v>
      </c>
      <c r="P178" s="77" t="s">
        <v>630</v>
      </c>
    </row>
    <row r="179" spans="1:16" ht="12.75" customHeight="1" x14ac:dyDescent="0.2">
      <c r="A179" s="28" t="str">
        <f t="shared" si="12"/>
        <v>BAVM 59 </v>
      </c>
      <c r="B179" s="36" t="str">
        <f t="shared" si="13"/>
        <v>I</v>
      </c>
      <c r="C179" s="28">
        <f t="shared" si="14"/>
        <v>48117.398999999998</v>
      </c>
      <c r="D179" t="str">
        <f t="shared" si="15"/>
        <v>vis</v>
      </c>
      <c r="E179">
        <f>VLOOKUP(C179,'Active 1'!C$21:E$960,3,FALSE)</f>
        <v>19937.01510448648</v>
      </c>
      <c r="F179" s="36" t="s">
        <v>176</v>
      </c>
      <c r="G179" t="str">
        <f t="shared" si="16"/>
        <v>48117.399</v>
      </c>
      <c r="H179" s="28">
        <f t="shared" si="17"/>
        <v>19937</v>
      </c>
      <c r="I179" s="75" t="s">
        <v>637</v>
      </c>
      <c r="J179" s="76" t="s">
        <v>638</v>
      </c>
      <c r="K179" s="75">
        <v>19937</v>
      </c>
      <c r="L179" s="75" t="s">
        <v>271</v>
      </c>
      <c r="M179" s="76" t="s">
        <v>203</v>
      </c>
      <c r="N179" s="76"/>
      <c r="O179" s="77" t="s">
        <v>639</v>
      </c>
      <c r="P179" s="78" t="s">
        <v>640</v>
      </c>
    </row>
    <row r="180" spans="1:16" ht="12.75" customHeight="1" x14ac:dyDescent="0.2">
      <c r="A180" s="28" t="str">
        <f t="shared" si="12"/>
        <v> BRNO 31 </v>
      </c>
      <c r="B180" s="36" t="str">
        <f t="shared" si="13"/>
        <v>I</v>
      </c>
      <c r="C180" s="28">
        <f t="shared" si="14"/>
        <v>48117.398999999998</v>
      </c>
      <c r="D180" t="str">
        <f t="shared" si="15"/>
        <v>vis</v>
      </c>
      <c r="E180">
        <f>VLOOKUP(C180,'Active 1'!C$21:E$960,3,FALSE)</f>
        <v>19937.01510448648</v>
      </c>
      <c r="F180" s="36" t="s">
        <v>176</v>
      </c>
      <c r="G180" t="str">
        <f t="shared" si="16"/>
        <v>48117.399</v>
      </c>
      <c r="H180" s="28">
        <f t="shared" si="17"/>
        <v>19937</v>
      </c>
      <c r="I180" s="75" t="s">
        <v>637</v>
      </c>
      <c r="J180" s="76" t="s">
        <v>638</v>
      </c>
      <c r="K180" s="75">
        <v>19937</v>
      </c>
      <c r="L180" s="75" t="s">
        <v>271</v>
      </c>
      <c r="M180" s="76" t="s">
        <v>203</v>
      </c>
      <c r="N180" s="76"/>
      <c r="O180" s="77" t="s">
        <v>641</v>
      </c>
      <c r="P180" s="77" t="s">
        <v>630</v>
      </c>
    </row>
    <row r="181" spans="1:16" ht="12.75" customHeight="1" x14ac:dyDescent="0.2">
      <c r="A181" s="28" t="str">
        <f t="shared" si="12"/>
        <v> BRNO 31 </v>
      </c>
      <c r="B181" s="36" t="str">
        <f t="shared" si="13"/>
        <v>I</v>
      </c>
      <c r="C181" s="28">
        <f t="shared" si="14"/>
        <v>48117.400999999998</v>
      </c>
      <c r="D181" t="str">
        <f t="shared" si="15"/>
        <v>vis</v>
      </c>
      <c r="E181">
        <f>VLOOKUP(C181,'Active 1'!C$21:E$960,3,FALSE)</f>
        <v>19937.017908363679</v>
      </c>
      <c r="F181" s="36" t="s">
        <v>176</v>
      </c>
      <c r="G181" t="str">
        <f t="shared" si="16"/>
        <v>48117.401</v>
      </c>
      <c r="H181" s="28">
        <f t="shared" si="17"/>
        <v>19937</v>
      </c>
      <c r="I181" s="75" t="s">
        <v>642</v>
      </c>
      <c r="J181" s="76" t="s">
        <v>643</v>
      </c>
      <c r="K181" s="75">
        <v>19937</v>
      </c>
      <c r="L181" s="75" t="s">
        <v>199</v>
      </c>
      <c r="M181" s="76" t="s">
        <v>203</v>
      </c>
      <c r="N181" s="76"/>
      <c r="O181" s="77" t="s">
        <v>629</v>
      </c>
      <c r="P181" s="77" t="s">
        <v>630</v>
      </c>
    </row>
    <row r="182" spans="1:16" ht="12.75" customHeight="1" x14ac:dyDescent="0.2">
      <c r="A182" s="28" t="str">
        <f t="shared" si="12"/>
        <v> BBS 96 </v>
      </c>
      <c r="B182" s="36" t="str">
        <f t="shared" si="13"/>
        <v>I</v>
      </c>
      <c r="C182" s="28">
        <f t="shared" si="14"/>
        <v>48127.383999999998</v>
      </c>
      <c r="D182" t="str">
        <f t="shared" si="15"/>
        <v>vis</v>
      </c>
      <c r="E182">
        <f>VLOOKUP(C182,'Active 1'!C$21:E$960,3,FALSE)</f>
        <v>19951.013461414441</v>
      </c>
      <c r="F182" s="36" t="s">
        <v>176</v>
      </c>
      <c r="G182" t="str">
        <f t="shared" si="16"/>
        <v>48127.384</v>
      </c>
      <c r="H182" s="28">
        <f t="shared" si="17"/>
        <v>19951</v>
      </c>
      <c r="I182" s="75" t="s">
        <v>644</v>
      </c>
      <c r="J182" s="76" t="s">
        <v>645</v>
      </c>
      <c r="K182" s="75">
        <v>19951</v>
      </c>
      <c r="L182" s="75" t="s">
        <v>209</v>
      </c>
      <c r="M182" s="76" t="s">
        <v>203</v>
      </c>
      <c r="N182" s="76"/>
      <c r="O182" s="77" t="s">
        <v>356</v>
      </c>
      <c r="P182" s="77" t="s">
        <v>624</v>
      </c>
    </row>
    <row r="183" spans="1:16" ht="12.75" customHeight="1" x14ac:dyDescent="0.2">
      <c r="A183" s="28" t="str">
        <f t="shared" si="12"/>
        <v> BBS 96 </v>
      </c>
      <c r="B183" s="36" t="str">
        <f t="shared" si="13"/>
        <v>I</v>
      </c>
      <c r="C183" s="28">
        <f t="shared" si="14"/>
        <v>48147.341999999997</v>
      </c>
      <c r="D183" t="str">
        <f t="shared" si="15"/>
        <v>vis</v>
      </c>
      <c r="E183">
        <f>VLOOKUP(C183,'Active 1'!C$21:E$960,3,FALSE)</f>
        <v>19978.99335200715</v>
      </c>
      <c r="F183" s="36" t="s">
        <v>176</v>
      </c>
      <c r="G183" t="str">
        <f t="shared" si="16"/>
        <v>48147.342</v>
      </c>
      <c r="H183" s="28">
        <f t="shared" si="17"/>
        <v>19979</v>
      </c>
      <c r="I183" s="75" t="s">
        <v>646</v>
      </c>
      <c r="J183" s="76" t="s">
        <v>647</v>
      </c>
      <c r="K183" s="75">
        <v>19979</v>
      </c>
      <c r="L183" s="75" t="s">
        <v>453</v>
      </c>
      <c r="M183" s="76" t="s">
        <v>203</v>
      </c>
      <c r="N183" s="76"/>
      <c r="O183" s="77" t="s">
        <v>356</v>
      </c>
      <c r="P183" s="77" t="s">
        <v>624</v>
      </c>
    </row>
    <row r="184" spans="1:16" ht="12.75" customHeight="1" x14ac:dyDescent="0.2">
      <c r="A184" s="28" t="str">
        <f t="shared" si="12"/>
        <v> BBS 96 </v>
      </c>
      <c r="B184" s="36" t="str">
        <f t="shared" si="13"/>
        <v>I</v>
      </c>
      <c r="C184" s="28">
        <f t="shared" si="14"/>
        <v>48179.449000000001</v>
      </c>
      <c r="D184" t="str">
        <f t="shared" si="15"/>
        <v>vis</v>
      </c>
      <c r="E184">
        <f>VLOOKUP(C184,'Active 1'!C$21:E$960,3,FALSE)</f>
        <v>20024.005394659733</v>
      </c>
      <c r="F184" s="36" t="s">
        <v>176</v>
      </c>
      <c r="G184" t="str">
        <f t="shared" si="16"/>
        <v>48179.449</v>
      </c>
      <c r="H184" s="28">
        <f t="shared" si="17"/>
        <v>20024</v>
      </c>
      <c r="I184" s="75" t="s">
        <v>648</v>
      </c>
      <c r="J184" s="76" t="s">
        <v>649</v>
      </c>
      <c r="K184" s="75">
        <v>20024</v>
      </c>
      <c r="L184" s="75" t="s">
        <v>215</v>
      </c>
      <c r="M184" s="76" t="s">
        <v>203</v>
      </c>
      <c r="N184" s="76"/>
      <c r="O184" s="77" t="s">
        <v>356</v>
      </c>
      <c r="P184" s="77" t="s">
        <v>624</v>
      </c>
    </row>
    <row r="185" spans="1:16" ht="12.75" customHeight="1" x14ac:dyDescent="0.2">
      <c r="A185" s="28" t="str">
        <f t="shared" si="12"/>
        <v> BBS 98 </v>
      </c>
      <c r="B185" s="36" t="str">
        <f t="shared" si="13"/>
        <v>I</v>
      </c>
      <c r="C185" s="28">
        <f t="shared" si="14"/>
        <v>48440.519</v>
      </c>
      <c r="D185" t="str">
        <f t="shared" si="15"/>
        <v>vis</v>
      </c>
      <c r="E185">
        <f>VLOOKUP(C185,'Active 1'!C$21:E$960,3,FALSE)</f>
        <v>20390.009505143709</v>
      </c>
      <c r="F185" s="36" t="s">
        <v>176</v>
      </c>
      <c r="G185" t="str">
        <f t="shared" si="16"/>
        <v>48440.519</v>
      </c>
      <c r="H185" s="28">
        <f t="shared" si="17"/>
        <v>20390</v>
      </c>
      <c r="I185" s="75" t="s">
        <v>650</v>
      </c>
      <c r="J185" s="76" t="s">
        <v>651</v>
      </c>
      <c r="K185" s="75">
        <v>20390</v>
      </c>
      <c r="L185" s="75" t="s">
        <v>212</v>
      </c>
      <c r="M185" s="76" t="s">
        <v>203</v>
      </c>
      <c r="N185" s="76"/>
      <c r="O185" s="77" t="s">
        <v>329</v>
      </c>
      <c r="P185" s="77" t="s">
        <v>652</v>
      </c>
    </row>
    <row r="186" spans="1:16" ht="12.75" customHeight="1" x14ac:dyDescent="0.2">
      <c r="A186" s="28" t="str">
        <f t="shared" si="12"/>
        <v> BRNO 31 </v>
      </c>
      <c r="B186" s="36" t="str">
        <f t="shared" si="13"/>
        <v>I</v>
      </c>
      <c r="C186" s="28">
        <f t="shared" si="14"/>
        <v>48460.49</v>
      </c>
      <c r="D186" t="str">
        <f t="shared" si="15"/>
        <v>vis</v>
      </c>
      <c r="E186">
        <f>VLOOKUP(C186,'Active 1'!C$21:E$960,3,FALSE)</f>
        <v>20418.007620938228</v>
      </c>
      <c r="F186" s="36" t="s">
        <v>176</v>
      </c>
      <c r="G186" t="str">
        <f t="shared" si="16"/>
        <v>48460.490</v>
      </c>
      <c r="H186" s="28">
        <f t="shared" si="17"/>
        <v>20418</v>
      </c>
      <c r="I186" s="75" t="s">
        <v>653</v>
      </c>
      <c r="J186" s="76" t="s">
        <v>654</v>
      </c>
      <c r="K186" s="75">
        <v>20418</v>
      </c>
      <c r="L186" s="75" t="s">
        <v>202</v>
      </c>
      <c r="M186" s="76" t="s">
        <v>203</v>
      </c>
      <c r="N186" s="76"/>
      <c r="O186" s="77" t="s">
        <v>655</v>
      </c>
      <c r="P186" s="77" t="s">
        <v>630</v>
      </c>
    </row>
    <row r="187" spans="1:16" ht="12.75" customHeight="1" x14ac:dyDescent="0.2">
      <c r="A187" s="28" t="str">
        <f t="shared" si="12"/>
        <v> BRNO 31 </v>
      </c>
      <c r="B187" s="36" t="str">
        <f t="shared" si="13"/>
        <v>I</v>
      </c>
      <c r="C187" s="28">
        <f t="shared" si="14"/>
        <v>48460.49</v>
      </c>
      <c r="D187" t="str">
        <f t="shared" si="15"/>
        <v>vis</v>
      </c>
      <c r="E187">
        <f>VLOOKUP(C187,'Active 1'!C$21:E$960,3,FALSE)</f>
        <v>20418.007620938228</v>
      </c>
      <c r="F187" s="36" t="s">
        <v>176</v>
      </c>
      <c r="G187" t="str">
        <f t="shared" si="16"/>
        <v>48460.490</v>
      </c>
      <c r="H187" s="28">
        <f t="shared" si="17"/>
        <v>20418</v>
      </c>
      <c r="I187" s="75" t="s">
        <v>653</v>
      </c>
      <c r="J187" s="76" t="s">
        <v>654</v>
      </c>
      <c r="K187" s="75">
        <v>20418</v>
      </c>
      <c r="L187" s="75" t="s">
        <v>202</v>
      </c>
      <c r="M187" s="76" t="s">
        <v>203</v>
      </c>
      <c r="N187" s="76"/>
      <c r="O187" s="77" t="s">
        <v>656</v>
      </c>
      <c r="P187" s="77" t="s">
        <v>630</v>
      </c>
    </row>
    <row r="188" spans="1:16" x14ac:dyDescent="0.2">
      <c r="A188" s="28" t="str">
        <f t="shared" si="12"/>
        <v> BBS 98 </v>
      </c>
      <c r="B188" s="36" t="str">
        <f t="shared" si="13"/>
        <v>I</v>
      </c>
      <c r="C188" s="28">
        <f t="shared" si="14"/>
        <v>48460.491999999998</v>
      </c>
      <c r="D188" t="str">
        <f t="shared" si="15"/>
        <v>vis</v>
      </c>
      <c r="E188">
        <f>VLOOKUP(C188,'Active 1'!C$21:E$960,3,FALSE)</f>
        <v>20418.010424815431</v>
      </c>
      <c r="F188" s="36" t="s">
        <v>176</v>
      </c>
      <c r="G188" t="str">
        <f t="shared" si="16"/>
        <v>48460.492</v>
      </c>
      <c r="H188" s="28">
        <f t="shared" si="17"/>
        <v>20418</v>
      </c>
      <c r="I188" s="75" t="s">
        <v>657</v>
      </c>
      <c r="J188" s="76" t="s">
        <v>658</v>
      </c>
      <c r="K188" s="75">
        <v>20418</v>
      </c>
      <c r="L188" s="75" t="s">
        <v>212</v>
      </c>
      <c r="M188" s="76" t="s">
        <v>203</v>
      </c>
      <c r="N188" s="76"/>
      <c r="O188" s="77" t="s">
        <v>356</v>
      </c>
      <c r="P188" s="77" t="s">
        <v>652</v>
      </c>
    </row>
    <row r="189" spans="1:16" x14ac:dyDescent="0.2">
      <c r="A189" s="28" t="str">
        <f t="shared" si="12"/>
        <v> BBS 98 </v>
      </c>
      <c r="B189" s="36" t="str">
        <f t="shared" si="13"/>
        <v>I</v>
      </c>
      <c r="C189" s="28">
        <f t="shared" si="14"/>
        <v>48475.470999999998</v>
      </c>
      <c r="D189" t="str">
        <f t="shared" si="15"/>
        <v>vis</v>
      </c>
      <c r="E189">
        <f>VLOOKUP(C189,'Active 1'!C$21:E$960,3,FALSE)</f>
        <v>20439.010063115271</v>
      </c>
      <c r="F189" s="36" t="s">
        <v>176</v>
      </c>
      <c r="G189" t="str">
        <f t="shared" si="16"/>
        <v>48475.471</v>
      </c>
      <c r="H189" s="28">
        <f t="shared" si="17"/>
        <v>20439</v>
      </c>
      <c r="I189" s="75" t="s">
        <v>659</v>
      </c>
      <c r="J189" s="76" t="s">
        <v>660</v>
      </c>
      <c r="K189" s="75">
        <v>20439</v>
      </c>
      <c r="L189" s="75" t="s">
        <v>212</v>
      </c>
      <c r="M189" s="76" t="s">
        <v>203</v>
      </c>
      <c r="N189" s="76"/>
      <c r="O189" s="77" t="s">
        <v>356</v>
      </c>
      <c r="P189" s="77" t="s">
        <v>652</v>
      </c>
    </row>
    <row r="190" spans="1:16" x14ac:dyDescent="0.2">
      <c r="A190" s="28" t="str">
        <f t="shared" si="12"/>
        <v> BBS 98 </v>
      </c>
      <c r="B190" s="36" t="str">
        <f t="shared" si="13"/>
        <v>I</v>
      </c>
      <c r="C190" s="28">
        <f t="shared" si="14"/>
        <v>48500.444000000003</v>
      </c>
      <c r="D190" t="str">
        <f t="shared" si="15"/>
        <v>vis</v>
      </c>
      <c r="E190">
        <f>VLOOKUP(C190,'Active 1'!C$21:E$960,3,FALSE)</f>
        <v>20474.020675790485</v>
      </c>
      <c r="F190" s="36" t="s">
        <v>176</v>
      </c>
      <c r="G190" t="str">
        <f t="shared" si="16"/>
        <v>48500.444</v>
      </c>
      <c r="H190" s="28">
        <f t="shared" si="17"/>
        <v>20474</v>
      </c>
      <c r="I190" s="75" t="s">
        <v>661</v>
      </c>
      <c r="J190" s="76" t="s">
        <v>662</v>
      </c>
      <c r="K190" s="75">
        <v>20474</v>
      </c>
      <c r="L190" s="75" t="s">
        <v>193</v>
      </c>
      <c r="M190" s="76" t="s">
        <v>203</v>
      </c>
      <c r="N190" s="76"/>
      <c r="O190" s="77" t="s">
        <v>356</v>
      </c>
      <c r="P190" s="77" t="s">
        <v>652</v>
      </c>
    </row>
    <row r="191" spans="1:16" x14ac:dyDescent="0.2">
      <c r="A191" s="28" t="str">
        <f t="shared" si="12"/>
        <v> BBS 99 </v>
      </c>
      <c r="B191" s="36" t="str">
        <f t="shared" si="13"/>
        <v>I</v>
      </c>
      <c r="C191" s="28">
        <f t="shared" si="14"/>
        <v>48530.39</v>
      </c>
      <c r="D191" t="str">
        <f t="shared" si="15"/>
        <v>vis</v>
      </c>
      <c r="E191">
        <f>VLOOKUP(C191,'Active 1'!C$21:E$960,3,FALSE)</f>
        <v>20516.003129126955</v>
      </c>
      <c r="F191" s="36" t="s">
        <v>176</v>
      </c>
      <c r="G191" t="str">
        <f t="shared" si="16"/>
        <v>48530.390</v>
      </c>
      <c r="H191" s="28">
        <f t="shared" si="17"/>
        <v>20516</v>
      </c>
      <c r="I191" s="75" t="s">
        <v>663</v>
      </c>
      <c r="J191" s="76" t="s">
        <v>664</v>
      </c>
      <c r="K191" s="75">
        <v>20516</v>
      </c>
      <c r="L191" s="75" t="s">
        <v>206</v>
      </c>
      <c r="M191" s="76" t="s">
        <v>203</v>
      </c>
      <c r="N191" s="76"/>
      <c r="O191" s="77" t="s">
        <v>356</v>
      </c>
      <c r="P191" s="77" t="s">
        <v>665</v>
      </c>
    </row>
    <row r="192" spans="1:16" x14ac:dyDescent="0.2">
      <c r="A192" s="28" t="str">
        <f t="shared" si="12"/>
        <v> BBS 99 </v>
      </c>
      <c r="B192" s="36" t="str">
        <f t="shared" si="13"/>
        <v>I</v>
      </c>
      <c r="C192" s="28">
        <f t="shared" si="14"/>
        <v>48540.38</v>
      </c>
      <c r="D192" t="str">
        <f t="shared" si="15"/>
        <v>vis</v>
      </c>
      <c r="E192">
        <f>VLOOKUP(C192,'Active 1'!C$21:E$960,3,FALSE)</f>
        <v>20530.008495747916</v>
      </c>
      <c r="F192" s="36" t="s">
        <v>176</v>
      </c>
      <c r="G192" t="str">
        <f t="shared" si="16"/>
        <v>48540.380</v>
      </c>
      <c r="H192" s="28">
        <f t="shared" si="17"/>
        <v>20530</v>
      </c>
      <c r="I192" s="75" t="s">
        <v>666</v>
      </c>
      <c r="J192" s="76" t="s">
        <v>667</v>
      </c>
      <c r="K192" s="75">
        <v>20530</v>
      </c>
      <c r="L192" s="75" t="s">
        <v>400</v>
      </c>
      <c r="M192" s="76" t="s">
        <v>203</v>
      </c>
      <c r="N192" s="76"/>
      <c r="O192" s="77" t="s">
        <v>356</v>
      </c>
      <c r="P192" s="77" t="s">
        <v>665</v>
      </c>
    </row>
    <row r="193" spans="1:16" x14ac:dyDescent="0.2">
      <c r="A193" s="28" t="str">
        <f t="shared" si="12"/>
        <v> BBS 99 </v>
      </c>
      <c r="B193" s="36" t="str">
        <f t="shared" si="13"/>
        <v>I</v>
      </c>
      <c r="C193" s="28">
        <f t="shared" si="14"/>
        <v>48620.252</v>
      </c>
      <c r="D193" t="str">
        <f t="shared" si="15"/>
        <v>vis</v>
      </c>
      <c r="E193">
        <f>VLOOKUP(C193,'Active 1'!C$21:E$960,3,FALSE)</f>
        <v>20641.984135662791</v>
      </c>
      <c r="F193" s="36" t="s">
        <v>176</v>
      </c>
      <c r="G193" t="str">
        <f t="shared" si="16"/>
        <v>48620.252</v>
      </c>
      <c r="H193" s="28">
        <f t="shared" si="17"/>
        <v>20642</v>
      </c>
      <c r="I193" s="75" t="s">
        <v>668</v>
      </c>
      <c r="J193" s="76" t="s">
        <v>669</v>
      </c>
      <c r="K193" s="75">
        <v>20642</v>
      </c>
      <c r="L193" s="75" t="s">
        <v>274</v>
      </c>
      <c r="M193" s="76" t="s">
        <v>203</v>
      </c>
      <c r="N193" s="76"/>
      <c r="O193" s="77" t="s">
        <v>329</v>
      </c>
      <c r="P193" s="77" t="s">
        <v>665</v>
      </c>
    </row>
    <row r="194" spans="1:16" x14ac:dyDescent="0.2">
      <c r="A194" s="28" t="str">
        <f t="shared" si="12"/>
        <v> BBS 101 </v>
      </c>
      <c r="B194" s="36" t="str">
        <f t="shared" si="13"/>
        <v>I</v>
      </c>
      <c r="C194" s="28">
        <f t="shared" si="14"/>
        <v>48803.58</v>
      </c>
      <c r="D194" t="str">
        <f t="shared" si="15"/>
        <v>vis</v>
      </c>
      <c r="E194">
        <f>VLOOKUP(C194,'Active 1'!C$21:E$960,3,FALSE)</f>
        <v>20898.998735451383</v>
      </c>
      <c r="F194" s="36" t="s">
        <v>176</v>
      </c>
      <c r="G194" t="str">
        <f t="shared" si="16"/>
        <v>48803.580</v>
      </c>
      <c r="H194" s="28">
        <f t="shared" si="17"/>
        <v>20899</v>
      </c>
      <c r="I194" s="75" t="s">
        <v>670</v>
      </c>
      <c r="J194" s="76" t="s">
        <v>671</v>
      </c>
      <c r="K194" s="75">
        <v>20899</v>
      </c>
      <c r="L194" s="75" t="s">
        <v>235</v>
      </c>
      <c r="M194" s="76" t="s">
        <v>203</v>
      </c>
      <c r="N194" s="76"/>
      <c r="O194" s="77" t="s">
        <v>329</v>
      </c>
      <c r="P194" s="77" t="s">
        <v>672</v>
      </c>
    </row>
    <row r="195" spans="1:16" x14ac:dyDescent="0.2">
      <c r="A195" s="28" t="str">
        <f t="shared" si="12"/>
        <v> BRNO 31 </v>
      </c>
      <c r="B195" s="36" t="str">
        <f t="shared" si="13"/>
        <v>I</v>
      </c>
      <c r="C195" s="28">
        <f t="shared" si="14"/>
        <v>48833.529000000002</v>
      </c>
      <c r="D195" t="str">
        <f t="shared" si="15"/>
        <v>vis</v>
      </c>
      <c r="E195">
        <f>VLOOKUP(C195,'Active 1'!C$21:E$960,3,FALSE)</f>
        <v>20940.98539460366</v>
      </c>
      <c r="F195" s="36" t="s">
        <v>176</v>
      </c>
      <c r="G195" t="str">
        <f t="shared" si="16"/>
        <v>48833.529</v>
      </c>
      <c r="H195" s="28">
        <f t="shared" si="17"/>
        <v>20941</v>
      </c>
      <c r="I195" s="75" t="s">
        <v>673</v>
      </c>
      <c r="J195" s="76" t="s">
        <v>674</v>
      </c>
      <c r="K195" s="75">
        <v>20941</v>
      </c>
      <c r="L195" s="75" t="s">
        <v>675</v>
      </c>
      <c r="M195" s="76" t="s">
        <v>203</v>
      </c>
      <c r="N195" s="76"/>
      <c r="O195" s="77" t="s">
        <v>676</v>
      </c>
      <c r="P195" s="77" t="s">
        <v>630</v>
      </c>
    </row>
    <row r="196" spans="1:16" x14ac:dyDescent="0.2">
      <c r="A196" s="28" t="str">
        <f t="shared" si="12"/>
        <v> BRNO 31 </v>
      </c>
      <c r="B196" s="36" t="str">
        <f t="shared" si="13"/>
        <v>I</v>
      </c>
      <c r="C196" s="28">
        <f t="shared" si="14"/>
        <v>48833.534</v>
      </c>
      <c r="D196" t="str">
        <f t="shared" si="15"/>
        <v>vis</v>
      </c>
      <c r="E196">
        <f>VLOOKUP(C196,'Active 1'!C$21:E$960,3,FALSE)</f>
        <v>20940.99240429666</v>
      </c>
      <c r="F196" s="36" t="s">
        <v>176</v>
      </c>
      <c r="G196" t="str">
        <f t="shared" si="16"/>
        <v>48833.534</v>
      </c>
      <c r="H196" s="28">
        <f t="shared" si="17"/>
        <v>20941</v>
      </c>
      <c r="I196" s="75" t="s">
        <v>677</v>
      </c>
      <c r="J196" s="76" t="s">
        <v>678</v>
      </c>
      <c r="K196" s="75">
        <v>20941</v>
      </c>
      <c r="L196" s="75" t="s">
        <v>453</v>
      </c>
      <c r="M196" s="76" t="s">
        <v>203</v>
      </c>
      <c r="N196" s="76"/>
      <c r="O196" s="77" t="s">
        <v>679</v>
      </c>
      <c r="P196" s="77" t="s">
        <v>630</v>
      </c>
    </row>
    <row r="197" spans="1:16" x14ac:dyDescent="0.2">
      <c r="A197" s="28" t="str">
        <f t="shared" si="12"/>
        <v> BRNO 31 </v>
      </c>
      <c r="B197" s="36" t="str">
        <f t="shared" si="13"/>
        <v>I</v>
      </c>
      <c r="C197" s="28">
        <f t="shared" si="14"/>
        <v>48833.540999999997</v>
      </c>
      <c r="D197" t="str">
        <f t="shared" si="15"/>
        <v>vis</v>
      </c>
      <c r="E197">
        <f>VLOOKUP(C197,'Active 1'!C$21:E$960,3,FALSE)</f>
        <v>20941.002217866862</v>
      </c>
      <c r="F197" s="36" t="s">
        <v>176</v>
      </c>
      <c r="G197" t="str">
        <f t="shared" si="16"/>
        <v>48833.541</v>
      </c>
      <c r="H197" s="28">
        <f t="shared" si="17"/>
        <v>20941</v>
      </c>
      <c r="I197" s="75" t="s">
        <v>680</v>
      </c>
      <c r="J197" s="76" t="s">
        <v>681</v>
      </c>
      <c r="K197" s="75">
        <v>20941</v>
      </c>
      <c r="L197" s="75" t="s">
        <v>206</v>
      </c>
      <c r="M197" s="76" t="s">
        <v>203</v>
      </c>
      <c r="N197" s="76"/>
      <c r="O197" s="77" t="s">
        <v>682</v>
      </c>
      <c r="P197" s="77" t="s">
        <v>630</v>
      </c>
    </row>
    <row r="198" spans="1:16" x14ac:dyDescent="0.2">
      <c r="A198" s="28" t="str">
        <f t="shared" si="12"/>
        <v> BBS 102 </v>
      </c>
      <c r="B198" s="36" t="str">
        <f t="shared" si="13"/>
        <v>I</v>
      </c>
      <c r="C198" s="28">
        <f t="shared" si="14"/>
        <v>48841.396000000001</v>
      </c>
      <c r="D198" t="str">
        <f t="shared" si="15"/>
        <v>vis</v>
      </c>
      <c r="E198">
        <f>VLOOKUP(C198,'Active 1'!C$21:E$960,3,FALSE)</f>
        <v>20952.01444557534</v>
      </c>
      <c r="F198" s="36" t="s">
        <v>176</v>
      </c>
      <c r="G198" t="str">
        <f t="shared" si="16"/>
        <v>48841.396</v>
      </c>
      <c r="H198" s="28">
        <f t="shared" si="17"/>
        <v>20952</v>
      </c>
      <c r="I198" s="75" t="s">
        <v>683</v>
      </c>
      <c r="J198" s="76" t="s">
        <v>684</v>
      </c>
      <c r="K198" s="75">
        <v>20952</v>
      </c>
      <c r="L198" s="75" t="s">
        <v>209</v>
      </c>
      <c r="M198" s="76" t="s">
        <v>203</v>
      </c>
      <c r="N198" s="76"/>
      <c r="O198" s="77" t="s">
        <v>356</v>
      </c>
      <c r="P198" s="77" t="s">
        <v>685</v>
      </c>
    </row>
    <row r="199" spans="1:16" x14ac:dyDescent="0.2">
      <c r="A199" s="28" t="str">
        <f t="shared" si="12"/>
        <v> BBS 102 </v>
      </c>
      <c r="B199" s="36" t="str">
        <f t="shared" si="13"/>
        <v>I</v>
      </c>
      <c r="C199" s="28">
        <f t="shared" si="14"/>
        <v>48853.508000000002</v>
      </c>
      <c r="D199" t="str">
        <f t="shared" si="15"/>
        <v>vis</v>
      </c>
      <c r="E199">
        <f>VLOOKUP(C199,'Active 1'!C$21:E$960,3,FALSE)</f>
        <v>20968.994725906985</v>
      </c>
      <c r="F199" s="36" t="s">
        <v>176</v>
      </c>
      <c r="G199" t="str">
        <f t="shared" si="16"/>
        <v>48853.508</v>
      </c>
      <c r="H199" s="28">
        <f t="shared" si="17"/>
        <v>20969</v>
      </c>
      <c r="I199" s="75" t="s">
        <v>686</v>
      </c>
      <c r="J199" s="76" t="s">
        <v>687</v>
      </c>
      <c r="K199" s="75">
        <v>20969</v>
      </c>
      <c r="L199" s="75" t="s">
        <v>243</v>
      </c>
      <c r="M199" s="76" t="s">
        <v>688</v>
      </c>
      <c r="N199" s="76" t="s">
        <v>689</v>
      </c>
      <c r="O199" s="77" t="s">
        <v>690</v>
      </c>
      <c r="P199" s="77" t="s">
        <v>685</v>
      </c>
    </row>
    <row r="200" spans="1:16" x14ac:dyDescent="0.2">
      <c r="A200" s="28" t="str">
        <f t="shared" si="12"/>
        <v> BBS 102 </v>
      </c>
      <c r="B200" s="36" t="str">
        <f t="shared" si="13"/>
        <v>I</v>
      </c>
      <c r="C200" s="28">
        <f t="shared" si="14"/>
        <v>48891.317000000003</v>
      </c>
      <c r="D200" t="str">
        <f t="shared" si="15"/>
        <v>vis</v>
      </c>
      <c r="E200">
        <f>VLOOKUP(C200,'Active 1'!C$21:E$960,3,FALSE)</f>
        <v>21022.000622460739</v>
      </c>
      <c r="F200" s="36" t="s">
        <v>176</v>
      </c>
      <c r="G200" t="str">
        <f t="shared" si="16"/>
        <v>48891.317</v>
      </c>
      <c r="H200" s="28">
        <f t="shared" si="17"/>
        <v>21022</v>
      </c>
      <c r="I200" s="75" t="s">
        <v>691</v>
      </c>
      <c r="J200" s="76" t="s">
        <v>692</v>
      </c>
      <c r="K200" s="75">
        <v>21022</v>
      </c>
      <c r="L200" s="75" t="s">
        <v>238</v>
      </c>
      <c r="M200" s="76" t="s">
        <v>203</v>
      </c>
      <c r="N200" s="76"/>
      <c r="O200" s="77" t="s">
        <v>356</v>
      </c>
      <c r="P200" s="77" t="s">
        <v>685</v>
      </c>
    </row>
    <row r="201" spans="1:16" x14ac:dyDescent="0.2">
      <c r="A201" s="28" t="str">
        <f t="shared" si="12"/>
        <v> BBS 102 </v>
      </c>
      <c r="B201" s="36" t="str">
        <f t="shared" si="13"/>
        <v>I</v>
      </c>
      <c r="C201" s="28">
        <f t="shared" si="14"/>
        <v>48946.245999999999</v>
      </c>
      <c r="D201" t="str">
        <f t="shared" si="15"/>
        <v>vis</v>
      </c>
      <c r="E201">
        <f>VLOOKUP(C201,'Active 1'!C$21:E$960,3,FALSE)</f>
        <v>21099.007707858422</v>
      </c>
      <c r="F201" s="36" t="s">
        <v>176</v>
      </c>
      <c r="G201" t="str">
        <f t="shared" si="16"/>
        <v>48946.246</v>
      </c>
      <c r="H201" s="28">
        <f t="shared" si="17"/>
        <v>21099</v>
      </c>
      <c r="I201" s="75" t="s">
        <v>693</v>
      </c>
      <c r="J201" s="76" t="s">
        <v>694</v>
      </c>
      <c r="K201" s="75">
        <v>21099</v>
      </c>
      <c r="L201" s="75" t="s">
        <v>202</v>
      </c>
      <c r="M201" s="76" t="s">
        <v>203</v>
      </c>
      <c r="N201" s="76"/>
      <c r="O201" s="77" t="s">
        <v>356</v>
      </c>
      <c r="P201" s="77" t="s">
        <v>685</v>
      </c>
    </row>
    <row r="202" spans="1:16" x14ac:dyDescent="0.2">
      <c r="A202" s="28" t="str">
        <f t="shared" si="12"/>
        <v> BBS 104 </v>
      </c>
      <c r="B202" s="36" t="str">
        <f t="shared" si="13"/>
        <v>I</v>
      </c>
      <c r="C202" s="28">
        <f t="shared" si="14"/>
        <v>49139.546999999999</v>
      </c>
      <c r="D202" t="str">
        <f t="shared" si="15"/>
        <v>vis</v>
      </c>
      <c r="E202">
        <f>VLOOKUP(C202,'Active 1'!C$21:E$960,3,FALSE)</f>
        <v>21370.003841311762</v>
      </c>
      <c r="F202" s="36" t="s">
        <v>176</v>
      </c>
      <c r="G202" t="str">
        <f t="shared" si="16"/>
        <v>49139.547</v>
      </c>
      <c r="H202" s="28">
        <f t="shared" si="17"/>
        <v>21370</v>
      </c>
      <c r="I202" s="75" t="s">
        <v>695</v>
      </c>
      <c r="J202" s="76" t="s">
        <v>696</v>
      </c>
      <c r="K202" s="75">
        <v>21370</v>
      </c>
      <c r="L202" s="75" t="s">
        <v>299</v>
      </c>
      <c r="M202" s="76" t="s">
        <v>203</v>
      </c>
      <c r="N202" s="76"/>
      <c r="O202" s="77" t="s">
        <v>329</v>
      </c>
      <c r="P202" s="77" t="s">
        <v>697</v>
      </c>
    </row>
    <row r="203" spans="1:16" x14ac:dyDescent="0.2">
      <c r="A203" s="28" t="str">
        <f t="shared" ref="A203:A266" si="18">P203</f>
        <v> BRNO 31 </v>
      </c>
      <c r="B203" s="36" t="str">
        <f t="shared" ref="B203:B266" si="19">IF(H203=INT(H203),"I","II")</f>
        <v>I</v>
      </c>
      <c r="C203" s="28">
        <f t="shared" ref="C203:C266" si="20">1*G203</f>
        <v>49214.438000000002</v>
      </c>
      <c r="D203" t="str">
        <f t="shared" ref="D203:D266" si="21">VLOOKUP(F203,I$1:J$5,2,FALSE)</f>
        <v>vis</v>
      </c>
      <c r="E203">
        <f>VLOOKUP(C203,'Active 1'!C$21:E$960,3,FALSE)</f>
        <v>21474.996425056568</v>
      </c>
      <c r="F203" s="36" t="s">
        <v>176</v>
      </c>
      <c r="G203" t="str">
        <f t="shared" ref="G203:G266" si="22">MID(I203,3,LEN(I203)-3)</f>
        <v>49214.438</v>
      </c>
      <c r="H203" s="28">
        <f t="shared" ref="H203:H266" si="23">1*K203</f>
        <v>21475</v>
      </c>
      <c r="I203" s="75" t="s">
        <v>698</v>
      </c>
      <c r="J203" s="76" t="s">
        <v>699</v>
      </c>
      <c r="K203" s="75">
        <v>21475</v>
      </c>
      <c r="L203" s="75" t="s">
        <v>248</v>
      </c>
      <c r="M203" s="76" t="s">
        <v>203</v>
      </c>
      <c r="N203" s="76"/>
      <c r="O203" s="77" t="s">
        <v>700</v>
      </c>
      <c r="P203" s="77" t="s">
        <v>630</v>
      </c>
    </row>
    <row r="204" spans="1:16" x14ac:dyDescent="0.2">
      <c r="A204" s="28" t="str">
        <f t="shared" si="18"/>
        <v> BRNO 31 </v>
      </c>
      <c r="B204" s="36" t="str">
        <f t="shared" si="19"/>
        <v>I</v>
      </c>
      <c r="C204" s="28">
        <f t="shared" si="20"/>
        <v>49214.438000000002</v>
      </c>
      <c r="D204" t="str">
        <f t="shared" si="21"/>
        <v>vis</v>
      </c>
      <c r="E204">
        <f>VLOOKUP(C204,'Active 1'!C$21:E$960,3,FALSE)</f>
        <v>21474.996425056568</v>
      </c>
      <c r="F204" s="36" t="s">
        <v>176</v>
      </c>
      <c r="G204" t="str">
        <f t="shared" si="22"/>
        <v>49214.438</v>
      </c>
      <c r="H204" s="28">
        <f t="shared" si="23"/>
        <v>21475</v>
      </c>
      <c r="I204" s="75" t="s">
        <v>698</v>
      </c>
      <c r="J204" s="76" t="s">
        <v>699</v>
      </c>
      <c r="K204" s="75">
        <v>21475</v>
      </c>
      <c r="L204" s="75" t="s">
        <v>248</v>
      </c>
      <c r="M204" s="76" t="s">
        <v>203</v>
      </c>
      <c r="N204" s="76"/>
      <c r="O204" s="77" t="s">
        <v>701</v>
      </c>
      <c r="P204" s="77" t="s">
        <v>630</v>
      </c>
    </row>
    <row r="205" spans="1:16" x14ac:dyDescent="0.2">
      <c r="A205" s="28" t="str">
        <f t="shared" si="18"/>
        <v> BRNO 31 </v>
      </c>
      <c r="B205" s="36" t="str">
        <f t="shared" si="19"/>
        <v>I</v>
      </c>
      <c r="C205" s="28">
        <f t="shared" si="20"/>
        <v>49214.438999999998</v>
      </c>
      <c r="D205" t="str">
        <f t="shared" si="21"/>
        <v>vis</v>
      </c>
      <c r="E205">
        <f>VLOOKUP(C205,'Active 1'!C$21:E$960,3,FALSE)</f>
        <v>21474.997826995164</v>
      </c>
      <c r="F205" s="36" t="s">
        <v>176</v>
      </c>
      <c r="G205" t="str">
        <f t="shared" si="22"/>
        <v>49214.439</v>
      </c>
      <c r="H205" s="28">
        <f t="shared" si="23"/>
        <v>21475</v>
      </c>
      <c r="I205" s="75" t="s">
        <v>702</v>
      </c>
      <c r="J205" s="76" t="s">
        <v>703</v>
      </c>
      <c r="K205" s="75">
        <v>21475</v>
      </c>
      <c r="L205" s="75" t="s">
        <v>526</v>
      </c>
      <c r="M205" s="76" t="s">
        <v>203</v>
      </c>
      <c r="N205" s="76"/>
      <c r="O205" s="77" t="s">
        <v>704</v>
      </c>
      <c r="P205" s="77" t="s">
        <v>630</v>
      </c>
    </row>
    <row r="206" spans="1:16" x14ac:dyDescent="0.2">
      <c r="A206" s="28" t="str">
        <f t="shared" si="18"/>
        <v> BRNO 31 </v>
      </c>
      <c r="B206" s="36" t="str">
        <f t="shared" si="19"/>
        <v>I</v>
      </c>
      <c r="C206" s="28">
        <f t="shared" si="20"/>
        <v>49214.446000000004</v>
      </c>
      <c r="D206" t="str">
        <f t="shared" si="21"/>
        <v>vis</v>
      </c>
      <c r="E206">
        <f>VLOOKUP(C206,'Active 1'!C$21:E$960,3,FALSE)</f>
        <v>21475.007640565378</v>
      </c>
      <c r="F206" s="36" t="s">
        <v>176</v>
      </c>
      <c r="G206" t="str">
        <f t="shared" si="22"/>
        <v>49214.446</v>
      </c>
      <c r="H206" s="28">
        <f t="shared" si="23"/>
        <v>21475</v>
      </c>
      <c r="I206" s="75" t="s">
        <v>705</v>
      </c>
      <c r="J206" s="76" t="s">
        <v>706</v>
      </c>
      <c r="K206" s="75">
        <v>21475</v>
      </c>
      <c r="L206" s="75" t="s">
        <v>202</v>
      </c>
      <c r="M206" s="76" t="s">
        <v>203</v>
      </c>
      <c r="N206" s="76"/>
      <c r="O206" s="77" t="s">
        <v>707</v>
      </c>
      <c r="P206" s="77" t="s">
        <v>630</v>
      </c>
    </row>
    <row r="207" spans="1:16" x14ac:dyDescent="0.2">
      <c r="A207" s="28" t="str">
        <f t="shared" si="18"/>
        <v> BRNO 31 </v>
      </c>
      <c r="B207" s="36" t="str">
        <f t="shared" si="19"/>
        <v>I</v>
      </c>
      <c r="C207" s="28">
        <f t="shared" si="20"/>
        <v>49219.421999999999</v>
      </c>
      <c r="D207" t="str">
        <f t="shared" si="21"/>
        <v>vis</v>
      </c>
      <c r="E207">
        <f>VLOOKUP(C207,'Active 1'!C$21:E$960,3,FALSE)</f>
        <v>21481.983687042437</v>
      </c>
      <c r="F207" s="36" t="s">
        <v>176</v>
      </c>
      <c r="G207" t="str">
        <f t="shared" si="22"/>
        <v>49219.422</v>
      </c>
      <c r="H207" s="28">
        <f t="shared" si="23"/>
        <v>21482</v>
      </c>
      <c r="I207" s="75" t="s">
        <v>708</v>
      </c>
      <c r="J207" s="76" t="s">
        <v>709</v>
      </c>
      <c r="K207" s="75">
        <v>21482</v>
      </c>
      <c r="L207" s="75" t="s">
        <v>710</v>
      </c>
      <c r="M207" s="76" t="s">
        <v>203</v>
      </c>
      <c r="N207" s="76"/>
      <c r="O207" s="77" t="s">
        <v>704</v>
      </c>
      <c r="P207" s="77" t="s">
        <v>630</v>
      </c>
    </row>
    <row r="208" spans="1:16" x14ac:dyDescent="0.2">
      <c r="A208" s="28" t="str">
        <f t="shared" si="18"/>
        <v> BRNO 31 </v>
      </c>
      <c r="B208" s="36" t="str">
        <f t="shared" si="19"/>
        <v>I</v>
      </c>
      <c r="C208" s="28">
        <f t="shared" si="20"/>
        <v>49219.43</v>
      </c>
      <c r="D208" t="str">
        <f t="shared" si="21"/>
        <v>vis</v>
      </c>
      <c r="E208">
        <f>VLOOKUP(C208,'Active 1'!C$21:E$960,3,FALSE)</f>
        <v>21481.994902551247</v>
      </c>
      <c r="F208" s="36" t="s">
        <v>176</v>
      </c>
      <c r="G208" t="str">
        <f t="shared" si="22"/>
        <v>49219.430</v>
      </c>
      <c r="H208" s="28">
        <f t="shared" si="23"/>
        <v>21482</v>
      </c>
      <c r="I208" s="75" t="s">
        <v>711</v>
      </c>
      <c r="J208" s="76" t="s">
        <v>712</v>
      </c>
      <c r="K208" s="75">
        <v>21482</v>
      </c>
      <c r="L208" s="75" t="s">
        <v>243</v>
      </c>
      <c r="M208" s="76" t="s">
        <v>203</v>
      </c>
      <c r="N208" s="76"/>
      <c r="O208" s="77" t="s">
        <v>700</v>
      </c>
      <c r="P208" s="77" t="s">
        <v>630</v>
      </c>
    </row>
    <row r="209" spans="1:16" x14ac:dyDescent="0.2">
      <c r="A209" s="28" t="str">
        <f t="shared" si="18"/>
        <v> BRNO 31 </v>
      </c>
      <c r="B209" s="36" t="str">
        <f t="shared" si="19"/>
        <v>I</v>
      </c>
      <c r="C209" s="28">
        <f t="shared" si="20"/>
        <v>49219.432999999997</v>
      </c>
      <c r="D209" t="str">
        <f t="shared" si="21"/>
        <v>vis</v>
      </c>
      <c r="E209">
        <f>VLOOKUP(C209,'Active 1'!C$21:E$960,3,FALSE)</f>
        <v>21481.999108367043</v>
      </c>
      <c r="F209" s="36" t="s">
        <v>176</v>
      </c>
      <c r="G209" t="str">
        <f t="shared" si="22"/>
        <v>49219.433</v>
      </c>
      <c r="H209" s="28">
        <f t="shared" si="23"/>
        <v>21482</v>
      </c>
      <c r="I209" s="75" t="s">
        <v>713</v>
      </c>
      <c r="J209" s="76" t="s">
        <v>714</v>
      </c>
      <c r="K209" s="75">
        <v>21482</v>
      </c>
      <c r="L209" s="75" t="s">
        <v>235</v>
      </c>
      <c r="M209" s="76" t="s">
        <v>203</v>
      </c>
      <c r="N209" s="76"/>
      <c r="O209" s="77" t="s">
        <v>701</v>
      </c>
      <c r="P209" s="77" t="s">
        <v>630</v>
      </c>
    </row>
    <row r="210" spans="1:16" x14ac:dyDescent="0.2">
      <c r="A210" s="28" t="str">
        <f t="shared" si="18"/>
        <v> BBS 105 </v>
      </c>
      <c r="B210" s="36" t="str">
        <f t="shared" si="19"/>
        <v>I</v>
      </c>
      <c r="C210" s="28">
        <f t="shared" si="20"/>
        <v>49219.436000000002</v>
      </c>
      <c r="D210" t="str">
        <f t="shared" si="21"/>
        <v>vis</v>
      </c>
      <c r="E210">
        <f>VLOOKUP(C210,'Active 1'!C$21:E$960,3,FALSE)</f>
        <v>21482.003314182854</v>
      </c>
      <c r="F210" s="36" t="s">
        <v>176</v>
      </c>
      <c r="G210" t="str">
        <f t="shared" si="22"/>
        <v>49219.436</v>
      </c>
      <c r="H210" s="28">
        <f t="shared" si="23"/>
        <v>21482</v>
      </c>
      <c r="I210" s="75" t="s">
        <v>715</v>
      </c>
      <c r="J210" s="76" t="s">
        <v>716</v>
      </c>
      <c r="K210" s="75">
        <v>21482</v>
      </c>
      <c r="L210" s="75" t="s">
        <v>206</v>
      </c>
      <c r="M210" s="76" t="s">
        <v>203</v>
      </c>
      <c r="N210" s="76"/>
      <c r="O210" s="77" t="s">
        <v>356</v>
      </c>
      <c r="P210" s="77" t="s">
        <v>717</v>
      </c>
    </row>
    <row r="211" spans="1:16" x14ac:dyDescent="0.2">
      <c r="A211" s="28" t="str">
        <f t="shared" si="18"/>
        <v> BRNO 31 </v>
      </c>
      <c r="B211" s="36" t="str">
        <f t="shared" si="19"/>
        <v>I</v>
      </c>
      <c r="C211" s="28">
        <f t="shared" si="20"/>
        <v>49219.438000000002</v>
      </c>
      <c r="D211" t="str">
        <f t="shared" si="21"/>
        <v>vis</v>
      </c>
      <c r="E211">
        <f>VLOOKUP(C211,'Active 1'!C$21:E$960,3,FALSE)</f>
        <v>21482.006118060053</v>
      </c>
      <c r="F211" s="36" t="s">
        <v>176</v>
      </c>
      <c r="G211" t="str">
        <f t="shared" si="22"/>
        <v>49219.438</v>
      </c>
      <c r="H211" s="28">
        <f t="shared" si="23"/>
        <v>21482</v>
      </c>
      <c r="I211" s="75" t="s">
        <v>718</v>
      </c>
      <c r="J211" s="76" t="s">
        <v>719</v>
      </c>
      <c r="K211" s="75">
        <v>21482</v>
      </c>
      <c r="L211" s="75" t="s">
        <v>215</v>
      </c>
      <c r="M211" s="76" t="s">
        <v>203</v>
      </c>
      <c r="N211" s="76"/>
      <c r="O211" s="77" t="s">
        <v>720</v>
      </c>
      <c r="P211" s="77" t="s">
        <v>630</v>
      </c>
    </row>
    <row r="212" spans="1:16" x14ac:dyDescent="0.2">
      <c r="A212" s="28" t="str">
        <f t="shared" si="18"/>
        <v> BBS 107 </v>
      </c>
      <c r="B212" s="36" t="str">
        <f t="shared" si="19"/>
        <v>I</v>
      </c>
      <c r="C212" s="28">
        <f t="shared" si="20"/>
        <v>49615.322999999997</v>
      </c>
      <c r="D212" t="str">
        <f t="shared" si="21"/>
        <v>vis</v>
      </c>
      <c r="E212">
        <f>VLOOKUP(C212,'Active 1'!C$21:E$960,3,FALSE)</f>
        <v>22037.012580996994</v>
      </c>
      <c r="F212" s="36" t="s">
        <v>176</v>
      </c>
      <c r="G212" t="str">
        <f t="shared" si="22"/>
        <v>49615.323</v>
      </c>
      <c r="H212" s="28">
        <f t="shared" si="23"/>
        <v>22037</v>
      </c>
      <c r="I212" s="75" t="s">
        <v>721</v>
      </c>
      <c r="J212" s="76" t="s">
        <v>722</v>
      </c>
      <c r="K212" s="75">
        <v>22037</v>
      </c>
      <c r="L212" s="75" t="s">
        <v>223</v>
      </c>
      <c r="M212" s="76" t="s">
        <v>203</v>
      </c>
      <c r="N212" s="76"/>
      <c r="O212" s="77" t="s">
        <v>329</v>
      </c>
      <c r="P212" s="77" t="s">
        <v>723</v>
      </c>
    </row>
    <row r="213" spans="1:16" x14ac:dyDescent="0.2">
      <c r="A213" s="28" t="str">
        <f t="shared" si="18"/>
        <v> BBS 110 </v>
      </c>
      <c r="B213" s="36" t="str">
        <f t="shared" si="19"/>
        <v>I</v>
      </c>
      <c r="C213" s="28">
        <f t="shared" si="20"/>
        <v>49918.476000000002</v>
      </c>
      <c r="D213" t="str">
        <f t="shared" si="21"/>
        <v>vis</v>
      </c>
      <c r="E213">
        <f>VLOOKUP(C213,'Active 1'!C$21:E$960,3,FALSE)</f>
        <v>22462.014473614116</v>
      </c>
      <c r="F213" s="36" t="s">
        <v>176</v>
      </c>
      <c r="G213" t="str">
        <f t="shared" si="22"/>
        <v>49918.476</v>
      </c>
      <c r="H213" s="28">
        <f t="shared" si="23"/>
        <v>22462</v>
      </c>
      <c r="I213" s="75" t="s">
        <v>724</v>
      </c>
      <c r="J213" s="76" t="s">
        <v>725</v>
      </c>
      <c r="K213" s="75">
        <v>22462</v>
      </c>
      <c r="L213" s="75" t="s">
        <v>209</v>
      </c>
      <c r="M213" s="76" t="s">
        <v>203</v>
      </c>
      <c r="N213" s="76"/>
      <c r="O213" s="77" t="s">
        <v>356</v>
      </c>
      <c r="P213" s="77" t="s">
        <v>726</v>
      </c>
    </row>
    <row r="214" spans="1:16" x14ac:dyDescent="0.2">
      <c r="A214" s="28" t="str">
        <f t="shared" si="18"/>
        <v> BRNO 32 </v>
      </c>
      <c r="B214" s="36" t="str">
        <f t="shared" si="19"/>
        <v>I</v>
      </c>
      <c r="C214" s="28">
        <f t="shared" si="20"/>
        <v>49923.461199999998</v>
      </c>
      <c r="D214" t="str">
        <f t="shared" si="21"/>
        <v>vis</v>
      </c>
      <c r="E214">
        <f>VLOOKUP(C214,'Active 1'!C$21:E$960,3,FALSE)</f>
        <v>22469.003417926302</v>
      </c>
      <c r="F214" s="36" t="s">
        <v>176</v>
      </c>
      <c r="G214" t="str">
        <f t="shared" si="22"/>
        <v>49923.4612</v>
      </c>
      <c r="H214" s="28">
        <f t="shared" si="23"/>
        <v>22469</v>
      </c>
      <c r="I214" s="75" t="s">
        <v>727</v>
      </c>
      <c r="J214" s="76" t="s">
        <v>728</v>
      </c>
      <c r="K214" s="75">
        <v>22469</v>
      </c>
      <c r="L214" s="75" t="s">
        <v>729</v>
      </c>
      <c r="M214" s="76" t="s">
        <v>203</v>
      </c>
      <c r="N214" s="76"/>
      <c r="O214" s="77" t="s">
        <v>730</v>
      </c>
      <c r="P214" s="77" t="s">
        <v>129</v>
      </c>
    </row>
    <row r="215" spans="1:16" x14ac:dyDescent="0.2">
      <c r="A215" s="28" t="str">
        <f t="shared" si="18"/>
        <v> BRNO 32 </v>
      </c>
      <c r="B215" s="36" t="str">
        <f t="shared" si="19"/>
        <v>I</v>
      </c>
      <c r="C215" s="28">
        <f t="shared" si="20"/>
        <v>49928.455099999999</v>
      </c>
      <c r="D215" t="str">
        <f t="shared" si="21"/>
        <v>vis</v>
      </c>
      <c r="E215">
        <f>VLOOKUP(C215,'Active 1'!C$21:E$960,3,FALSE)</f>
        <v>22476.004559104327</v>
      </c>
      <c r="F215" s="36" t="s">
        <v>176</v>
      </c>
      <c r="G215" t="str">
        <f t="shared" si="22"/>
        <v>49928.4551</v>
      </c>
      <c r="H215" s="28">
        <f t="shared" si="23"/>
        <v>22476</v>
      </c>
      <c r="I215" s="75" t="s">
        <v>731</v>
      </c>
      <c r="J215" s="76" t="s">
        <v>732</v>
      </c>
      <c r="K215" s="75">
        <v>22476</v>
      </c>
      <c r="L215" s="75" t="s">
        <v>733</v>
      </c>
      <c r="M215" s="76" t="s">
        <v>203</v>
      </c>
      <c r="N215" s="76"/>
      <c r="O215" s="77" t="s">
        <v>734</v>
      </c>
      <c r="P215" s="77" t="s">
        <v>129</v>
      </c>
    </row>
    <row r="216" spans="1:16" x14ac:dyDescent="0.2">
      <c r="A216" s="28" t="str">
        <f t="shared" si="18"/>
        <v> BRNO 32 </v>
      </c>
      <c r="B216" s="36" t="str">
        <f t="shared" si="19"/>
        <v>I</v>
      </c>
      <c r="C216" s="28">
        <f t="shared" si="20"/>
        <v>49928.455800000003</v>
      </c>
      <c r="D216" t="str">
        <f t="shared" si="21"/>
        <v>vis</v>
      </c>
      <c r="E216">
        <f>VLOOKUP(C216,'Active 1'!C$21:E$960,3,FALSE)</f>
        <v>22476.005540461352</v>
      </c>
      <c r="F216" s="36" t="s">
        <v>176</v>
      </c>
      <c r="G216" t="str">
        <f t="shared" si="22"/>
        <v>49928.4558</v>
      </c>
      <c r="H216" s="28">
        <f t="shared" si="23"/>
        <v>22476</v>
      </c>
      <c r="I216" s="75" t="s">
        <v>735</v>
      </c>
      <c r="J216" s="76" t="s">
        <v>736</v>
      </c>
      <c r="K216" s="75">
        <v>22476</v>
      </c>
      <c r="L216" s="75" t="s">
        <v>737</v>
      </c>
      <c r="M216" s="76" t="s">
        <v>203</v>
      </c>
      <c r="N216" s="76"/>
      <c r="O216" s="77" t="s">
        <v>353</v>
      </c>
      <c r="P216" s="77" t="s">
        <v>129</v>
      </c>
    </row>
    <row r="217" spans="1:16" x14ac:dyDescent="0.2">
      <c r="A217" s="28" t="str">
        <f t="shared" si="18"/>
        <v> BRNO 32 </v>
      </c>
      <c r="B217" s="36" t="str">
        <f t="shared" si="19"/>
        <v>I</v>
      </c>
      <c r="C217" s="28">
        <f t="shared" si="20"/>
        <v>49928.462099999997</v>
      </c>
      <c r="D217" t="str">
        <f t="shared" si="21"/>
        <v>vis</v>
      </c>
      <c r="E217">
        <f>VLOOKUP(C217,'Active 1'!C$21:E$960,3,FALSE)</f>
        <v>22476.014372674526</v>
      </c>
      <c r="F217" s="36" t="s">
        <v>176</v>
      </c>
      <c r="G217" t="str">
        <f t="shared" si="22"/>
        <v>49928.4621</v>
      </c>
      <c r="H217" s="28">
        <f t="shared" si="23"/>
        <v>22476</v>
      </c>
      <c r="I217" s="75" t="s">
        <v>738</v>
      </c>
      <c r="J217" s="76" t="s">
        <v>739</v>
      </c>
      <c r="K217" s="75">
        <v>22476</v>
      </c>
      <c r="L217" s="75" t="s">
        <v>740</v>
      </c>
      <c r="M217" s="76" t="s">
        <v>203</v>
      </c>
      <c r="N217" s="76"/>
      <c r="O217" s="77" t="s">
        <v>741</v>
      </c>
      <c r="P217" s="77" t="s">
        <v>129</v>
      </c>
    </row>
    <row r="218" spans="1:16" x14ac:dyDescent="0.2">
      <c r="A218" s="28" t="str">
        <f t="shared" si="18"/>
        <v> BRNO 32 </v>
      </c>
      <c r="B218" s="36" t="str">
        <f t="shared" si="19"/>
        <v>I</v>
      </c>
      <c r="C218" s="28">
        <f t="shared" si="20"/>
        <v>49928.462099999997</v>
      </c>
      <c r="D218" t="str">
        <f t="shared" si="21"/>
        <v>vis</v>
      </c>
      <c r="E218">
        <f>VLOOKUP(C218,'Active 1'!C$21:E$960,3,FALSE)</f>
        <v>22476.014372674526</v>
      </c>
      <c r="F218" s="36" t="s">
        <v>176</v>
      </c>
      <c r="G218" t="str">
        <f t="shared" si="22"/>
        <v>49928.4621</v>
      </c>
      <c r="H218" s="28">
        <f t="shared" si="23"/>
        <v>22476</v>
      </c>
      <c r="I218" s="75" t="s">
        <v>738</v>
      </c>
      <c r="J218" s="76" t="s">
        <v>739</v>
      </c>
      <c r="K218" s="75">
        <v>22476</v>
      </c>
      <c r="L218" s="75" t="s">
        <v>740</v>
      </c>
      <c r="M218" s="76" t="s">
        <v>203</v>
      </c>
      <c r="N218" s="76"/>
      <c r="O218" s="77" t="s">
        <v>730</v>
      </c>
      <c r="P218" s="77" t="s">
        <v>129</v>
      </c>
    </row>
    <row r="219" spans="1:16" x14ac:dyDescent="0.2">
      <c r="A219" s="28" t="str">
        <f t="shared" si="18"/>
        <v> BRNO 32 </v>
      </c>
      <c r="B219" s="36" t="str">
        <f t="shared" si="19"/>
        <v>I</v>
      </c>
      <c r="C219" s="28">
        <f t="shared" si="20"/>
        <v>49928.465600000003</v>
      </c>
      <c r="D219" t="str">
        <f t="shared" si="21"/>
        <v>vis</v>
      </c>
      <c r="E219">
        <f>VLOOKUP(C219,'Active 1'!C$21:E$960,3,FALSE)</f>
        <v>22476.019279459641</v>
      </c>
      <c r="F219" s="36" t="s">
        <v>176</v>
      </c>
      <c r="G219" t="str">
        <f t="shared" si="22"/>
        <v>49928.4656</v>
      </c>
      <c r="H219" s="28">
        <f t="shared" si="23"/>
        <v>22476</v>
      </c>
      <c r="I219" s="75" t="s">
        <v>742</v>
      </c>
      <c r="J219" s="76" t="s">
        <v>743</v>
      </c>
      <c r="K219" s="75">
        <v>22476</v>
      </c>
      <c r="L219" s="75" t="s">
        <v>744</v>
      </c>
      <c r="M219" s="76" t="s">
        <v>203</v>
      </c>
      <c r="N219" s="76"/>
      <c r="O219" s="77" t="s">
        <v>745</v>
      </c>
      <c r="P219" s="77" t="s">
        <v>129</v>
      </c>
    </row>
    <row r="220" spans="1:16" x14ac:dyDescent="0.2">
      <c r="A220" s="28" t="str">
        <f t="shared" si="18"/>
        <v> BRNO 32 </v>
      </c>
      <c r="B220" s="36" t="str">
        <f t="shared" si="19"/>
        <v>I</v>
      </c>
      <c r="C220" s="28">
        <f t="shared" si="20"/>
        <v>49928.473899999997</v>
      </c>
      <c r="D220" t="str">
        <f t="shared" si="21"/>
        <v>vis</v>
      </c>
      <c r="E220">
        <f>VLOOKUP(C220,'Active 1'!C$21:E$960,3,FALSE)</f>
        <v>22476.030915550018</v>
      </c>
      <c r="F220" s="36" t="s">
        <v>176</v>
      </c>
      <c r="G220" t="str">
        <f t="shared" si="22"/>
        <v>49928.4739</v>
      </c>
      <c r="H220" s="28">
        <f t="shared" si="23"/>
        <v>22476</v>
      </c>
      <c r="I220" s="75" t="s">
        <v>746</v>
      </c>
      <c r="J220" s="76" t="s">
        <v>747</v>
      </c>
      <c r="K220" s="75">
        <v>22476</v>
      </c>
      <c r="L220" s="75" t="s">
        <v>748</v>
      </c>
      <c r="M220" s="76" t="s">
        <v>203</v>
      </c>
      <c r="N220" s="76"/>
      <c r="O220" s="77" t="s">
        <v>749</v>
      </c>
      <c r="P220" s="77" t="s">
        <v>129</v>
      </c>
    </row>
    <row r="221" spans="1:16" x14ac:dyDescent="0.2">
      <c r="A221" s="28" t="str">
        <f t="shared" si="18"/>
        <v> BRNO 32 </v>
      </c>
      <c r="B221" s="36" t="str">
        <f t="shared" si="19"/>
        <v>I</v>
      </c>
      <c r="C221" s="28">
        <f t="shared" si="20"/>
        <v>49933.4421</v>
      </c>
      <c r="D221" t="str">
        <f t="shared" si="21"/>
        <v>vis</v>
      </c>
      <c r="E221">
        <f>VLOOKUP(C221,'Active 1'!C$21:E$960,3,FALSE)</f>
        <v>22482.996026906003</v>
      </c>
      <c r="F221" s="36" t="s">
        <v>176</v>
      </c>
      <c r="G221" t="str">
        <f t="shared" si="22"/>
        <v>49933.4421</v>
      </c>
      <c r="H221" s="28">
        <f t="shared" si="23"/>
        <v>22483</v>
      </c>
      <c r="I221" s="75" t="s">
        <v>750</v>
      </c>
      <c r="J221" s="76" t="s">
        <v>751</v>
      </c>
      <c r="K221" s="75">
        <v>22483</v>
      </c>
      <c r="L221" s="75" t="s">
        <v>752</v>
      </c>
      <c r="M221" s="76" t="s">
        <v>203</v>
      </c>
      <c r="N221" s="76"/>
      <c r="O221" s="77" t="s">
        <v>753</v>
      </c>
      <c r="P221" s="77" t="s">
        <v>129</v>
      </c>
    </row>
    <row r="222" spans="1:16" x14ac:dyDescent="0.2">
      <c r="A222" s="28" t="str">
        <f t="shared" si="18"/>
        <v> BRNO 32 </v>
      </c>
      <c r="B222" s="36" t="str">
        <f t="shared" si="19"/>
        <v>I</v>
      </c>
      <c r="C222" s="28">
        <f t="shared" si="20"/>
        <v>49933.446199999998</v>
      </c>
      <c r="D222" t="str">
        <f t="shared" si="21"/>
        <v>vis</v>
      </c>
      <c r="E222">
        <f>VLOOKUP(C222,'Active 1'!C$21:E$960,3,FALSE)</f>
        <v>22483.001774854263</v>
      </c>
      <c r="F222" s="36" t="s">
        <v>176</v>
      </c>
      <c r="G222" t="str">
        <f t="shared" si="22"/>
        <v>49933.4462</v>
      </c>
      <c r="H222" s="28">
        <f t="shared" si="23"/>
        <v>22483</v>
      </c>
      <c r="I222" s="75" t="s">
        <v>754</v>
      </c>
      <c r="J222" s="76" t="s">
        <v>755</v>
      </c>
      <c r="K222" s="75">
        <v>22483</v>
      </c>
      <c r="L222" s="75" t="s">
        <v>756</v>
      </c>
      <c r="M222" s="76" t="s">
        <v>203</v>
      </c>
      <c r="N222" s="76"/>
      <c r="O222" s="77" t="s">
        <v>353</v>
      </c>
      <c r="P222" s="77" t="s">
        <v>129</v>
      </c>
    </row>
    <row r="223" spans="1:16" x14ac:dyDescent="0.2">
      <c r="A223" s="28" t="str">
        <f t="shared" si="18"/>
        <v> BRNO 32 </v>
      </c>
      <c r="B223" s="36" t="str">
        <f t="shared" si="19"/>
        <v>I</v>
      </c>
      <c r="C223" s="28">
        <f t="shared" si="20"/>
        <v>49933.458700000003</v>
      </c>
      <c r="D223" t="str">
        <f t="shared" si="21"/>
        <v>vis</v>
      </c>
      <c r="E223">
        <f>VLOOKUP(C223,'Active 1'!C$21:E$960,3,FALSE)</f>
        <v>22483.01929908678</v>
      </c>
      <c r="F223" s="36" t="s">
        <v>176</v>
      </c>
      <c r="G223" t="str">
        <f t="shared" si="22"/>
        <v>49933.4587</v>
      </c>
      <c r="H223" s="28">
        <f t="shared" si="23"/>
        <v>22483</v>
      </c>
      <c r="I223" s="75" t="s">
        <v>757</v>
      </c>
      <c r="J223" s="76" t="s">
        <v>758</v>
      </c>
      <c r="K223" s="75">
        <v>22483</v>
      </c>
      <c r="L223" s="75" t="s">
        <v>744</v>
      </c>
      <c r="M223" s="76" t="s">
        <v>203</v>
      </c>
      <c r="N223" s="76"/>
      <c r="O223" s="77" t="s">
        <v>741</v>
      </c>
      <c r="P223" s="77" t="s">
        <v>129</v>
      </c>
    </row>
    <row r="224" spans="1:16" x14ac:dyDescent="0.2">
      <c r="A224" s="28" t="str">
        <f t="shared" si="18"/>
        <v> BBS 110 </v>
      </c>
      <c r="B224" s="36" t="str">
        <f t="shared" si="19"/>
        <v>I</v>
      </c>
      <c r="C224" s="28">
        <f t="shared" si="20"/>
        <v>49948.434999999998</v>
      </c>
      <c r="D224" t="str">
        <f t="shared" si="21"/>
        <v>vis</v>
      </c>
      <c r="E224">
        <f>VLOOKUP(C224,'Active 1'!C$21:E$960,3,FALSE)</f>
        <v>22504.015152152391</v>
      </c>
      <c r="F224" s="36" t="s">
        <v>176</v>
      </c>
      <c r="G224" t="str">
        <f t="shared" si="22"/>
        <v>49948.435</v>
      </c>
      <c r="H224" s="28">
        <f t="shared" si="23"/>
        <v>22504</v>
      </c>
      <c r="I224" s="75" t="s">
        <v>759</v>
      </c>
      <c r="J224" s="76" t="s">
        <v>760</v>
      </c>
      <c r="K224" s="75">
        <v>22504</v>
      </c>
      <c r="L224" s="75" t="s">
        <v>271</v>
      </c>
      <c r="M224" s="76" t="s">
        <v>203</v>
      </c>
      <c r="N224" s="76"/>
      <c r="O224" s="77" t="s">
        <v>356</v>
      </c>
      <c r="P224" s="77" t="s">
        <v>726</v>
      </c>
    </row>
    <row r="225" spans="1:16" x14ac:dyDescent="0.2">
      <c r="A225" s="28" t="str">
        <f t="shared" si="18"/>
        <v>BAVM 90 </v>
      </c>
      <c r="B225" s="36" t="str">
        <f t="shared" si="19"/>
        <v>I</v>
      </c>
      <c r="C225" s="28">
        <f t="shared" si="20"/>
        <v>50003.353999999999</v>
      </c>
      <c r="D225" t="str">
        <f t="shared" si="21"/>
        <v>vis</v>
      </c>
      <c r="E225">
        <f>VLOOKUP(C225,'Active 1'!C$21:E$960,3,FALSE)</f>
        <v>22581.008218164076</v>
      </c>
      <c r="F225" s="36" t="s">
        <v>176</v>
      </c>
      <c r="G225" t="str">
        <f t="shared" si="22"/>
        <v>50003.3540</v>
      </c>
      <c r="H225" s="28">
        <f t="shared" si="23"/>
        <v>22581</v>
      </c>
      <c r="I225" s="75" t="s">
        <v>761</v>
      </c>
      <c r="J225" s="76" t="s">
        <v>762</v>
      </c>
      <c r="K225" s="75">
        <v>22581</v>
      </c>
      <c r="L225" s="75" t="s">
        <v>763</v>
      </c>
      <c r="M225" s="76" t="s">
        <v>688</v>
      </c>
      <c r="N225" s="76" t="s">
        <v>764</v>
      </c>
      <c r="O225" s="77" t="s">
        <v>765</v>
      </c>
      <c r="P225" s="78" t="s">
        <v>766</v>
      </c>
    </row>
    <row r="226" spans="1:16" x14ac:dyDescent="0.2">
      <c r="A226" s="28" t="str">
        <f t="shared" si="18"/>
        <v> BBS 110 </v>
      </c>
      <c r="B226" s="36" t="str">
        <f t="shared" si="19"/>
        <v>I</v>
      </c>
      <c r="C226" s="28">
        <f t="shared" si="20"/>
        <v>50008.347000000002</v>
      </c>
      <c r="D226" t="str">
        <f t="shared" si="21"/>
        <v>vis</v>
      </c>
      <c r="E226">
        <f>VLOOKUP(C226,'Active 1'!C$21:E$960,3,FALSE)</f>
        <v>22588.008097597358</v>
      </c>
      <c r="F226" s="36" t="s">
        <v>176</v>
      </c>
      <c r="G226" t="str">
        <f t="shared" si="22"/>
        <v>50008.347</v>
      </c>
      <c r="H226" s="28">
        <f t="shared" si="23"/>
        <v>22588</v>
      </c>
      <c r="I226" s="75" t="s">
        <v>767</v>
      </c>
      <c r="J226" s="76" t="s">
        <v>768</v>
      </c>
      <c r="K226" s="75">
        <v>22588</v>
      </c>
      <c r="L226" s="75" t="s">
        <v>400</v>
      </c>
      <c r="M226" s="76" t="s">
        <v>203</v>
      </c>
      <c r="N226" s="76"/>
      <c r="O226" s="77" t="s">
        <v>356</v>
      </c>
      <c r="P226" s="77" t="s">
        <v>726</v>
      </c>
    </row>
    <row r="227" spans="1:16" x14ac:dyDescent="0.2">
      <c r="A227" s="28" t="str">
        <f t="shared" si="18"/>
        <v> BBS 111 </v>
      </c>
      <c r="B227" s="36" t="str">
        <f t="shared" si="19"/>
        <v>I</v>
      </c>
      <c r="C227" s="28">
        <f t="shared" si="20"/>
        <v>50033.311999999998</v>
      </c>
      <c r="D227" t="str">
        <f t="shared" si="21"/>
        <v>vis</v>
      </c>
      <c r="E227">
        <f>VLOOKUP(C227,'Active 1'!C$21:E$960,3,FALSE)</f>
        <v>22623.007494763755</v>
      </c>
      <c r="F227" s="36" t="s">
        <v>176</v>
      </c>
      <c r="G227" t="str">
        <f t="shared" si="22"/>
        <v>50033.312</v>
      </c>
      <c r="H227" s="28">
        <f t="shared" si="23"/>
        <v>22623</v>
      </c>
      <c r="I227" s="75" t="s">
        <v>769</v>
      </c>
      <c r="J227" s="76" t="s">
        <v>770</v>
      </c>
      <c r="K227" s="75">
        <v>22623</v>
      </c>
      <c r="L227" s="75" t="s">
        <v>202</v>
      </c>
      <c r="M227" s="76" t="s">
        <v>203</v>
      </c>
      <c r="N227" s="76"/>
      <c r="O227" s="77" t="s">
        <v>356</v>
      </c>
      <c r="P227" s="77" t="s">
        <v>771</v>
      </c>
    </row>
    <row r="228" spans="1:16" x14ac:dyDescent="0.2">
      <c r="A228" s="28" t="str">
        <f t="shared" si="18"/>
        <v> BBS 112 </v>
      </c>
      <c r="B228" s="36" t="str">
        <f t="shared" si="19"/>
        <v>I</v>
      </c>
      <c r="C228" s="28">
        <f t="shared" si="20"/>
        <v>50281.535000000003</v>
      </c>
      <c r="D228" t="str">
        <f t="shared" si="21"/>
        <v>vis</v>
      </c>
      <c r="E228">
        <f>VLOOKUP(C228,'Active 1'!C$21:E$960,3,FALSE)</f>
        <v>22971.000900044586</v>
      </c>
      <c r="F228" s="36" t="s">
        <v>176</v>
      </c>
      <c r="G228" t="str">
        <f t="shared" si="22"/>
        <v>50281.535</v>
      </c>
      <c r="H228" s="28">
        <f t="shared" si="23"/>
        <v>22971</v>
      </c>
      <c r="I228" s="75" t="s">
        <v>772</v>
      </c>
      <c r="J228" s="76" t="s">
        <v>773</v>
      </c>
      <c r="K228" s="75">
        <v>22971</v>
      </c>
      <c r="L228" s="75" t="s">
        <v>218</v>
      </c>
      <c r="M228" s="76" t="s">
        <v>203</v>
      </c>
      <c r="N228" s="76"/>
      <c r="O228" s="77" t="s">
        <v>329</v>
      </c>
      <c r="P228" s="77" t="s">
        <v>774</v>
      </c>
    </row>
    <row r="229" spans="1:16" x14ac:dyDescent="0.2">
      <c r="A229" s="28" t="str">
        <f t="shared" si="18"/>
        <v> BBS 113 </v>
      </c>
      <c r="B229" s="36" t="str">
        <f t="shared" si="19"/>
        <v>I</v>
      </c>
      <c r="C229" s="28">
        <f t="shared" si="20"/>
        <v>50299.383999999998</v>
      </c>
      <c r="D229" t="str">
        <f t="shared" si="21"/>
        <v>vis</v>
      </c>
      <c r="E229">
        <f>VLOOKUP(C229,'Active 1'!C$21:E$960,3,FALSE)</f>
        <v>22996.02410212842</v>
      </c>
      <c r="F229" s="36" t="s">
        <v>176</v>
      </c>
      <c r="G229" t="str">
        <f t="shared" si="22"/>
        <v>50299.384</v>
      </c>
      <c r="H229" s="28">
        <f t="shared" si="23"/>
        <v>22996</v>
      </c>
      <c r="I229" s="75" t="s">
        <v>775</v>
      </c>
      <c r="J229" s="76" t="s">
        <v>776</v>
      </c>
      <c r="K229" s="75">
        <v>22996</v>
      </c>
      <c r="L229" s="75" t="s">
        <v>285</v>
      </c>
      <c r="M229" s="76" t="s">
        <v>203</v>
      </c>
      <c r="N229" s="76"/>
      <c r="O229" s="77" t="s">
        <v>356</v>
      </c>
      <c r="P229" s="77" t="s">
        <v>777</v>
      </c>
    </row>
    <row r="230" spans="1:16" x14ac:dyDescent="0.2">
      <c r="A230" s="28" t="str">
        <f t="shared" si="18"/>
        <v> BBS 113 </v>
      </c>
      <c r="B230" s="36" t="str">
        <f t="shared" si="19"/>
        <v>I</v>
      </c>
      <c r="C230" s="28">
        <f t="shared" si="20"/>
        <v>50344.324000000001</v>
      </c>
      <c r="D230" t="str">
        <f t="shared" si="21"/>
        <v>vis</v>
      </c>
      <c r="E230">
        <f>VLOOKUP(C230,'Active 1'!C$21:E$960,3,FALSE)</f>
        <v>23059.027222843746</v>
      </c>
      <c r="F230" s="36" t="s">
        <v>176</v>
      </c>
      <c r="G230" t="str">
        <f t="shared" si="22"/>
        <v>50344.324</v>
      </c>
      <c r="H230" s="28">
        <f t="shared" si="23"/>
        <v>23059</v>
      </c>
      <c r="I230" s="75" t="s">
        <v>778</v>
      </c>
      <c r="J230" s="76" t="s">
        <v>779</v>
      </c>
      <c r="K230" s="75">
        <v>23059</v>
      </c>
      <c r="L230" s="75" t="s">
        <v>780</v>
      </c>
      <c r="M230" s="76" t="s">
        <v>203</v>
      </c>
      <c r="N230" s="76"/>
      <c r="O230" s="77" t="s">
        <v>356</v>
      </c>
      <c r="P230" s="77" t="s">
        <v>777</v>
      </c>
    </row>
    <row r="231" spans="1:16" x14ac:dyDescent="0.2">
      <c r="A231" s="28" t="str">
        <f t="shared" si="18"/>
        <v> BBS 115 </v>
      </c>
      <c r="B231" s="36" t="str">
        <f t="shared" si="19"/>
        <v>I</v>
      </c>
      <c r="C231" s="28">
        <f t="shared" si="20"/>
        <v>50587.544000000002</v>
      </c>
      <c r="D231" t="str">
        <f t="shared" si="21"/>
        <v>vis</v>
      </c>
      <c r="E231">
        <f>VLOOKUP(C231,'Active 1'!C$21:E$960,3,FALSE)</f>
        <v>23400.006729305285</v>
      </c>
      <c r="F231" s="36" t="s">
        <v>176</v>
      </c>
      <c r="G231" t="str">
        <f t="shared" si="22"/>
        <v>50587.544</v>
      </c>
      <c r="H231" s="28">
        <f t="shared" si="23"/>
        <v>23400</v>
      </c>
      <c r="I231" s="75" t="s">
        <v>781</v>
      </c>
      <c r="J231" s="76" t="s">
        <v>782</v>
      </c>
      <c r="K231" s="75">
        <v>23400</v>
      </c>
      <c r="L231" s="75" t="s">
        <v>202</v>
      </c>
      <c r="M231" s="76" t="s">
        <v>203</v>
      </c>
      <c r="N231" s="76"/>
      <c r="O231" s="77" t="s">
        <v>329</v>
      </c>
      <c r="P231" s="77" t="s">
        <v>783</v>
      </c>
    </row>
    <row r="232" spans="1:16" x14ac:dyDescent="0.2">
      <c r="A232" s="28" t="str">
        <f t="shared" si="18"/>
        <v> BRNO 32 </v>
      </c>
      <c r="B232" s="36" t="str">
        <f t="shared" si="19"/>
        <v>I</v>
      </c>
      <c r="C232" s="28">
        <f t="shared" si="20"/>
        <v>50667.453200000004</v>
      </c>
      <c r="D232" t="str">
        <f t="shared" si="21"/>
        <v>vis</v>
      </c>
      <c r="E232">
        <f>VLOOKUP(C232,'Active 1'!C$21:E$960,3,FALSE)</f>
        <v>23512.034521336107</v>
      </c>
      <c r="F232" s="36" t="s">
        <v>176</v>
      </c>
      <c r="G232" t="str">
        <f t="shared" si="22"/>
        <v>50667.4532</v>
      </c>
      <c r="H232" s="28">
        <f t="shared" si="23"/>
        <v>23512</v>
      </c>
      <c r="I232" s="75" t="s">
        <v>784</v>
      </c>
      <c r="J232" s="76" t="s">
        <v>785</v>
      </c>
      <c r="K232" s="75">
        <v>23512</v>
      </c>
      <c r="L232" s="75" t="s">
        <v>786</v>
      </c>
      <c r="M232" s="76" t="s">
        <v>203</v>
      </c>
      <c r="N232" s="76"/>
      <c r="O232" s="77" t="s">
        <v>753</v>
      </c>
      <c r="P232" s="77" t="s">
        <v>129</v>
      </c>
    </row>
    <row r="233" spans="1:16" x14ac:dyDescent="0.2">
      <c r="A233" s="28" t="str">
        <f t="shared" si="18"/>
        <v>BAVM 111 </v>
      </c>
      <c r="B233" s="36" t="str">
        <f t="shared" si="19"/>
        <v>I</v>
      </c>
      <c r="C233" s="28">
        <f t="shared" si="20"/>
        <v>50702.383999999998</v>
      </c>
      <c r="D233" t="str">
        <f t="shared" si="21"/>
        <v>vis</v>
      </c>
      <c r="E233">
        <f>VLOOKUP(C233,'Active 1'!C$21:E$960,3,FALSE)</f>
        <v>23561.005358209328</v>
      </c>
      <c r="F233" s="36" t="s">
        <v>176</v>
      </c>
      <c r="G233" t="str">
        <f t="shared" si="22"/>
        <v>50702.3840</v>
      </c>
      <c r="H233" s="28">
        <f t="shared" si="23"/>
        <v>23561</v>
      </c>
      <c r="I233" s="75" t="s">
        <v>787</v>
      </c>
      <c r="J233" s="76" t="s">
        <v>788</v>
      </c>
      <c r="K233" s="75">
        <v>23561</v>
      </c>
      <c r="L233" s="75" t="s">
        <v>789</v>
      </c>
      <c r="M233" s="76" t="s">
        <v>688</v>
      </c>
      <c r="N233" s="76" t="s">
        <v>764</v>
      </c>
      <c r="O233" s="77" t="s">
        <v>765</v>
      </c>
      <c r="P233" s="78" t="s">
        <v>790</v>
      </c>
    </row>
    <row r="234" spans="1:16" x14ac:dyDescent="0.2">
      <c r="A234" s="28" t="str">
        <f t="shared" si="18"/>
        <v>BAVM 113 </v>
      </c>
      <c r="B234" s="36" t="str">
        <f t="shared" si="19"/>
        <v>I</v>
      </c>
      <c r="C234" s="28">
        <f t="shared" si="20"/>
        <v>50702.392999999996</v>
      </c>
      <c r="D234" t="str">
        <f t="shared" si="21"/>
        <v>vis</v>
      </c>
      <c r="E234">
        <f>VLOOKUP(C234,'Active 1'!C$21:E$960,3,FALSE)</f>
        <v>23561.01797565673</v>
      </c>
      <c r="F234" s="36" t="s">
        <v>176</v>
      </c>
      <c r="G234" t="str">
        <f t="shared" si="22"/>
        <v>50702.393</v>
      </c>
      <c r="H234" s="28">
        <f t="shared" si="23"/>
        <v>23561</v>
      </c>
      <c r="I234" s="75" t="s">
        <v>791</v>
      </c>
      <c r="J234" s="76" t="s">
        <v>792</v>
      </c>
      <c r="K234" s="75">
        <v>23561</v>
      </c>
      <c r="L234" s="75" t="s">
        <v>199</v>
      </c>
      <c r="M234" s="76" t="s">
        <v>793</v>
      </c>
      <c r="N234" s="76"/>
      <c r="O234" s="77" t="s">
        <v>794</v>
      </c>
      <c r="P234" s="78" t="s">
        <v>795</v>
      </c>
    </row>
    <row r="235" spans="1:16" x14ac:dyDescent="0.2">
      <c r="A235" s="28" t="str">
        <f t="shared" si="18"/>
        <v> BBS 116 </v>
      </c>
      <c r="B235" s="36" t="str">
        <f t="shared" si="19"/>
        <v>I</v>
      </c>
      <c r="C235" s="28">
        <f t="shared" si="20"/>
        <v>50727.351999999999</v>
      </c>
      <c r="D235" t="str">
        <f t="shared" si="21"/>
        <v>vis</v>
      </c>
      <c r="E235">
        <f>VLOOKUP(C235,'Active 1'!C$21:E$960,3,FALSE)</f>
        <v>23596.008961191532</v>
      </c>
      <c r="F235" s="36" t="s">
        <v>176</v>
      </c>
      <c r="G235" t="str">
        <f t="shared" si="22"/>
        <v>50727.352</v>
      </c>
      <c r="H235" s="28">
        <f t="shared" si="23"/>
        <v>23596</v>
      </c>
      <c r="I235" s="75" t="s">
        <v>796</v>
      </c>
      <c r="J235" s="76" t="s">
        <v>797</v>
      </c>
      <c r="K235" s="75">
        <v>23596</v>
      </c>
      <c r="L235" s="75" t="s">
        <v>400</v>
      </c>
      <c r="M235" s="76" t="s">
        <v>203</v>
      </c>
      <c r="N235" s="76"/>
      <c r="O235" s="77" t="s">
        <v>520</v>
      </c>
      <c r="P235" s="77" t="s">
        <v>798</v>
      </c>
    </row>
    <row r="236" spans="1:16" x14ac:dyDescent="0.2">
      <c r="A236" s="28" t="str">
        <f t="shared" si="18"/>
        <v> BBS 116 </v>
      </c>
      <c r="B236" s="36" t="str">
        <f t="shared" si="19"/>
        <v>I</v>
      </c>
      <c r="C236" s="28">
        <f t="shared" si="20"/>
        <v>50807.24</v>
      </c>
      <c r="D236" t="str">
        <f t="shared" si="21"/>
        <v>vis</v>
      </c>
      <c r="E236">
        <f>VLOOKUP(C236,'Active 1'!C$21:E$960,3,FALSE)</f>
        <v>23708.007032124016</v>
      </c>
      <c r="F236" s="36" t="s">
        <v>176</v>
      </c>
      <c r="G236" t="str">
        <f t="shared" si="22"/>
        <v>50807.240</v>
      </c>
      <c r="H236" s="28">
        <f t="shared" si="23"/>
        <v>23708</v>
      </c>
      <c r="I236" s="75" t="s">
        <v>799</v>
      </c>
      <c r="J236" s="76" t="s">
        <v>800</v>
      </c>
      <c r="K236" s="75">
        <v>23708</v>
      </c>
      <c r="L236" s="75" t="s">
        <v>202</v>
      </c>
      <c r="M236" s="76" t="s">
        <v>203</v>
      </c>
      <c r="N236" s="76"/>
      <c r="O236" s="77" t="s">
        <v>329</v>
      </c>
      <c r="P236" s="77" t="s">
        <v>798</v>
      </c>
    </row>
    <row r="237" spans="1:16" x14ac:dyDescent="0.2">
      <c r="A237" s="28" t="str">
        <f t="shared" si="18"/>
        <v>VSB 47 </v>
      </c>
      <c r="B237" s="36" t="str">
        <f t="shared" si="19"/>
        <v>I</v>
      </c>
      <c r="C237" s="28">
        <f t="shared" si="20"/>
        <v>51477.021000000001</v>
      </c>
      <c r="D237" t="str">
        <f t="shared" si="21"/>
        <v>vis</v>
      </c>
      <c r="E237">
        <f>VLOOKUP(C237,'Active 1'!C$21:E$960,3,FALSE)</f>
        <v>24646.998870037485</v>
      </c>
      <c r="F237" s="36" t="s">
        <v>176</v>
      </c>
      <c r="G237" t="str">
        <f t="shared" si="22"/>
        <v>51477.021</v>
      </c>
      <c r="H237" s="28">
        <f t="shared" si="23"/>
        <v>24647</v>
      </c>
      <c r="I237" s="75" t="s">
        <v>801</v>
      </c>
      <c r="J237" s="76" t="s">
        <v>802</v>
      </c>
      <c r="K237" s="75">
        <v>24647</v>
      </c>
      <c r="L237" s="75" t="s">
        <v>235</v>
      </c>
      <c r="M237" s="76" t="s">
        <v>803</v>
      </c>
      <c r="N237" s="76" t="s">
        <v>804</v>
      </c>
      <c r="O237" s="77" t="s">
        <v>805</v>
      </c>
      <c r="P237" s="78" t="s">
        <v>138</v>
      </c>
    </row>
    <row r="238" spans="1:16" x14ac:dyDescent="0.2">
      <c r="A238" s="28" t="str">
        <f t="shared" si="18"/>
        <v>BAVM 133 </v>
      </c>
      <c r="B238" s="36" t="str">
        <f t="shared" si="19"/>
        <v>I</v>
      </c>
      <c r="C238" s="28">
        <f t="shared" si="20"/>
        <v>51486.294500000004</v>
      </c>
      <c r="D238" t="str">
        <f t="shared" si="21"/>
        <v>vis</v>
      </c>
      <c r="E238">
        <f>VLOOKUP(C238,'Active 1'!C$21:E$960,3,FALSE)</f>
        <v>24659.999747651054</v>
      </c>
      <c r="F238" s="36" t="s">
        <v>176</v>
      </c>
      <c r="G238" t="str">
        <f t="shared" si="22"/>
        <v>51486.2945</v>
      </c>
      <c r="H238" s="28">
        <f t="shared" si="23"/>
        <v>24660</v>
      </c>
      <c r="I238" s="75" t="s">
        <v>806</v>
      </c>
      <c r="J238" s="76" t="s">
        <v>807</v>
      </c>
      <c r="K238" s="75">
        <v>24660</v>
      </c>
      <c r="L238" s="75" t="s">
        <v>808</v>
      </c>
      <c r="M238" s="76" t="s">
        <v>688</v>
      </c>
      <c r="N238" s="76" t="s">
        <v>764</v>
      </c>
      <c r="O238" s="77" t="s">
        <v>794</v>
      </c>
      <c r="P238" s="78" t="s">
        <v>809</v>
      </c>
    </row>
    <row r="239" spans="1:16" x14ac:dyDescent="0.2">
      <c r="A239" s="28" t="str">
        <f t="shared" si="18"/>
        <v>OEJV 0074 </v>
      </c>
      <c r="B239" s="36" t="str">
        <f t="shared" si="19"/>
        <v>I</v>
      </c>
      <c r="C239" s="28">
        <f t="shared" si="20"/>
        <v>52105.442000000003</v>
      </c>
      <c r="D239" t="str">
        <f t="shared" si="21"/>
        <v>vis</v>
      </c>
      <c r="E239">
        <f>VLOOKUP(C239,'Active 1'!C$21:E$960,3,FALSE)</f>
        <v>25528.006527426125</v>
      </c>
      <c r="F239" s="36" t="s">
        <v>176</v>
      </c>
      <c r="G239" t="str">
        <f t="shared" si="22"/>
        <v>52105.442</v>
      </c>
      <c r="H239" s="28">
        <f t="shared" si="23"/>
        <v>25528</v>
      </c>
      <c r="I239" s="75" t="s">
        <v>810</v>
      </c>
      <c r="J239" s="76" t="s">
        <v>811</v>
      </c>
      <c r="K239" s="75">
        <v>25528</v>
      </c>
      <c r="L239" s="75" t="s">
        <v>202</v>
      </c>
      <c r="M239" s="76" t="s">
        <v>203</v>
      </c>
      <c r="N239" s="76"/>
      <c r="O239" s="77" t="s">
        <v>812</v>
      </c>
      <c r="P239" s="78" t="s">
        <v>813</v>
      </c>
    </row>
    <row r="240" spans="1:16" x14ac:dyDescent="0.2">
      <c r="A240" s="28" t="str">
        <f t="shared" si="18"/>
        <v>OEJV 0074 </v>
      </c>
      <c r="B240" s="36" t="str">
        <f t="shared" si="19"/>
        <v>I</v>
      </c>
      <c r="C240" s="28">
        <f t="shared" si="20"/>
        <v>52105.442000000003</v>
      </c>
      <c r="D240" t="str">
        <f t="shared" si="21"/>
        <v>vis</v>
      </c>
      <c r="E240">
        <f>VLOOKUP(C240,'Active 1'!C$21:E$960,3,FALSE)</f>
        <v>25528.006527426125</v>
      </c>
      <c r="F240" s="36" t="s">
        <v>176</v>
      </c>
      <c r="G240" t="str">
        <f t="shared" si="22"/>
        <v>52105.442</v>
      </c>
      <c r="H240" s="28">
        <f t="shared" si="23"/>
        <v>25528</v>
      </c>
      <c r="I240" s="75" t="s">
        <v>810</v>
      </c>
      <c r="J240" s="76" t="s">
        <v>811</v>
      </c>
      <c r="K240" s="75">
        <v>25528</v>
      </c>
      <c r="L240" s="75" t="s">
        <v>202</v>
      </c>
      <c r="M240" s="76" t="s">
        <v>203</v>
      </c>
      <c r="N240" s="76"/>
      <c r="O240" s="77" t="s">
        <v>814</v>
      </c>
      <c r="P240" s="78" t="s">
        <v>813</v>
      </c>
    </row>
    <row r="241" spans="1:16" x14ac:dyDescent="0.2">
      <c r="A241" s="28" t="str">
        <f t="shared" si="18"/>
        <v>OEJV 0074 </v>
      </c>
      <c r="B241" s="36" t="str">
        <f t="shared" si="19"/>
        <v>I</v>
      </c>
      <c r="C241" s="28">
        <f t="shared" si="20"/>
        <v>52105.444799999997</v>
      </c>
      <c r="D241" t="str">
        <f t="shared" si="21"/>
        <v>vis</v>
      </c>
      <c r="E241">
        <f>VLOOKUP(C241,'Active 1'!C$21:E$960,3,FALSE)</f>
        <v>25528.0104528542</v>
      </c>
      <c r="F241" s="36" t="s">
        <v>176</v>
      </c>
      <c r="G241" t="str">
        <f t="shared" si="22"/>
        <v>52105.44480</v>
      </c>
      <c r="H241" s="28">
        <f t="shared" si="23"/>
        <v>25528</v>
      </c>
      <c r="I241" s="75" t="s">
        <v>815</v>
      </c>
      <c r="J241" s="76" t="s">
        <v>816</v>
      </c>
      <c r="K241" s="75">
        <v>25528</v>
      </c>
      <c r="L241" s="75" t="s">
        <v>817</v>
      </c>
      <c r="M241" s="76" t="s">
        <v>803</v>
      </c>
      <c r="N241" s="76" t="s">
        <v>176</v>
      </c>
      <c r="O241" s="77" t="s">
        <v>818</v>
      </c>
      <c r="P241" s="78" t="s">
        <v>813</v>
      </c>
    </row>
    <row r="242" spans="1:16" x14ac:dyDescent="0.2">
      <c r="A242" s="28" t="str">
        <f t="shared" si="18"/>
        <v>IBVS 5220 </v>
      </c>
      <c r="B242" s="36" t="str">
        <f t="shared" si="19"/>
        <v>I</v>
      </c>
      <c r="C242" s="28">
        <f t="shared" si="20"/>
        <v>52145.3848</v>
      </c>
      <c r="D242" t="str">
        <f t="shared" si="21"/>
        <v>vis</v>
      </c>
      <c r="E242">
        <f>VLOOKUP(C242,'Active 1'!C$21:E$960,3,FALSE)</f>
        <v>25584.003880566044</v>
      </c>
      <c r="F242" s="36" t="s">
        <v>176</v>
      </c>
      <c r="G242" t="str">
        <f t="shared" si="22"/>
        <v>52145.3848</v>
      </c>
      <c r="H242" s="28">
        <f t="shared" si="23"/>
        <v>25584</v>
      </c>
      <c r="I242" s="75" t="s">
        <v>819</v>
      </c>
      <c r="J242" s="76" t="s">
        <v>820</v>
      </c>
      <c r="K242" s="75">
        <v>25584</v>
      </c>
      <c r="L242" s="75" t="s">
        <v>821</v>
      </c>
      <c r="M242" s="76" t="s">
        <v>688</v>
      </c>
      <c r="N242" s="76" t="s">
        <v>689</v>
      </c>
      <c r="O242" s="77" t="s">
        <v>822</v>
      </c>
      <c r="P242" s="78" t="s">
        <v>823</v>
      </c>
    </row>
    <row r="243" spans="1:16" x14ac:dyDescent="0.2">
      <c r="A243" s="28" t="str">
        <f t="shared" si="18"/>
        <v> BBS 126 </v>
      </c>
      <c r="B243" s="36" t="str">
        <f t="shared" si="19"/>
        <v>I</v>
      </c>
      <c r="C243" s="28">
        <f t="shared" si="20"/>
        <v>52190.321000000004</v>
      </c>
      <c r="D243" t="str">
        <f t="shared" si="21"/>
        <v>vis</v>
      </c>
      <c r="E243">
        <f>VLOOKUP(C243,'Active 1'!C$21:E$960,3,FALSE)</f>
        <v>25647.001673914692</v>
      </c>
      <c r="F243" s="36" t="s">
        <v>176</v>
      </c>
      <c r="G243" t="str">
        <f t="shared" si="22"/>
        <v>52190.3210</v>
      </c>
      <c r="H243" s="28">
        <f t="shared" si="23"/>
        <v>25647</v>
      </c>
      <c r="I243" s="75" t="s">
        <v>824</v>
      </c>
      <c r="J243" s="76" t="s">
        <v>825</v>
      </c>
      <c r="K243" s="75">
        <v>25647</v>
      </c>
      <c r="L243" s="75" t="s">
        <v>826</v>
      </c>
      <c r="M243" s="76" t="s">
        <v>688</v>
      </c>
      <c r="N243" s="76" t="s">
        <v>689</v>
      </c>
      <c r="O243" s="77" t="s">
        <v>314</v>
      </c>
      <c r="P243" s="77" t="s">
        <v>143</v>
      </c>
    </row>
    <row r="244" spans="1:16" x14ac:dyDescent="0.2">
      <c r="A244" s="28" t="str">
        <f t="shared" si="18"/>
        <v> JAAVSO 41;122 </v>
      </c>
      <c r="B244" s="36" t="str">
        <f t="shared" si="19"/>
        <v>I</v>
      </c>
      <c r="C244" s="28">
        <f t="shared" si="20"/>
        <v>52437.835400000004</v>
      </c>
      <c r="D244" t="str">
        <f t="shared" si="21"/>
        <v>vis</v>
      </c>
      <c r="E244">
        <f>VLOOKUP(C244,'Active 1'!C$21:E$960,3,FALSE)</f>
        <v>25994.001665503059</v>
      </c>
      <c r="F244" s="36" t="s">
        <v>176</v>
      </c>
      <c r="G244" t="str">
        <f t="shared" si="22"/>
        <v>52437.8354</v>
      </c>
      <c r="H244" s="28">
        <f t="shared" si="23"/>
        <v>25994</v>
      </c>
      <c r="I244" s="75" t="s">
        <v>827</v>
      </c>
      <c r="J244" s="76" t="s">
        <v>828</v>
      </c>
      <c r="K244" s="75">
        <v>25994</v>
      </c>
      <c r="L244" s="75" t="s">
        <v>826</v>
      </c>
      <c r="M244" s="76" t="s">
        <v>803</v>
      </c>
      <c r="N244" s="76" t="s">
        <v>203</v>
      </c>
      <c r="O244" s="77" t="s">
        <v>829</v>
      </c>
      <c r="P244" s="77" t="s">
        <v>830</v>
      </c>
    </row>
    <row r="245" spans="1:16" x14ac:dyDescent="0.2">
      <c r="A245" s="28" t="str">
        <f t="shared" si="18"/>
        <v>VSB 40 </v>
      </c>
      <c r="B245" s="36" t="str">
        <f t="shared" si="19"/>
        <v>I</v>
      </c>
      <c r="C245" s="28">
        <f t="shared" si="20"/>
        <v>52517.012999999999</v>
      </c>
      <c r="D245" t="str">
        <f t="shared" si="21"/>
        <v>vis</v>
      </c>
      <c r="E245">
        <f>VLOOKUP(C245,'Active 1'!C$21:E$960,3,FALSE)</f>
        <v>26105.003799253605</v>
      </c>
      <c r="F245" s="36" t="s">
        <v>176</v>
      </c>
      <c r="G245" t="str">
        <f t="shared" si="22"/>
        <v>52517.0130</v>
      </c>
      <c r="H245" s="28">
        <f t="shared" si="23"/>
        <v>26105</v>
      </c>
      <c r="I245" s="75" t="s">
        <v>831</v>
      </c>
      <c r="J245" s="76" t="s">
        <v>832</v>
      </c>
      <c r="K245" s="75">
        <v>26105</v>
      </c>
      <c r="L245" s="75" t="s">
        <v>833</v>
      </c>
      <c r="M245" s="76" t="s">
        <v>688</v>
      </c>
      <c r="N245" s="76" t="s">
        <v>689</v>
      </c>
      <c r="O245" s="77" t="s">
        <v>834</v>
      </c>
      <c r="P245" s="78" t="s">
        <v>145</v>
      </c>
    </row>
    <row r="246" spans="1:16" x14ac:dyDescent="0.2">
      <c r="A246" s="28" t="str">
        <f t="shared" si="18"/>
        <v>IBVS 5399 </v>
      </c>
      <c r="B246" s="36" t="str">
        <f t="shared" si="19"/>
        <v>I</v>
      </c>
      <c r="C246" s="28">
        <f t="shared" si="20"/>
        <v>52551.247799999997</v>
      </c>
      <c r="D246" t="str">
        <f t="shared" si="21"/>
        <v>vis</v>
      </c>
      <c r="E246">
        <f>VLOOKUP(C246,'Active 1'!C$21:E$960,3,FALSE)</f>
        <v>26152.998886860747</v>
      </c>
      <c r="F246" s="36" t="s">
        <v>176</v>
      </c>
      <c r="G246" t="str">
        <f t="shared" si="22"/>
        <v>52551.2478</v>
      </c>
      <c r="H246" s="28">
        <f t="shared" si="23"/>
        <v>26153</v>
      </c>
      <c r="I246" s="75" t="s">
        <v>835</v>
      </c>
      <c r="J246" s="76" t="s">
        <v>836</v>
      </c>
      <c r="K246" s="75">
        <v>26153</v>
      </c>
      <c r="L246" s="75" t="s">
        <v>837</v>
      </c>
      <c r="M246" s="76" t="s">
        <v>688</v>
      </c>
      <c r="N246" s="76" t="s">
        <v>689</v>
      </c>
      <c r="O246" s="77" t="s">
        <v>838</v>
      </c>
      <c r="P246" s="78" t="s">
        <v>839</v>
      </c>
    </row>
    <row r="247" spans="1:16" x14ac:dyDescent="0.2">
      <c r="A247" s="28" t="str">
        <f t="shared" si="18"/>
        <v>OEJV 0074 </v>
      </c>
      <c r="B247" s="36" t="str">
        <f t="shared" si="19"/>
        <v>I</v>
      </c>
      <c r="C247" s="28">
        <f t="shared" si="20"/>
        <v>52964.24929</v>
      </c>
      <c r="D247" t="str">
        <f t="shared" si="21"/>
        <v>vis</v>
      </c>
      <c r="E247">
        <f>VLOOKUP(C247,'Active 1'!C$21:E$960,3,FALSE)</f>
        <v>26732.001617837144</v>
      </c>
      <c r="F247" s="36" t="s">
        <v>176</v>
      </c>
      <c r="G247" t="str">
        <f t="shared" si="22"/>
        <v>52964.24929</v>
      </c>
      <c r="H247" s="28">
        <f t="shared" si="23"/>
        <v>26732</v>
      </c>
      <c r="I247" s="75" t="s">
        <v>840</v>
      </c>
      <c r="J247" s="76" t="s">
        <v>841</v>
      </c>
      <c r="K247" s="75">
        <v>26732</v>
      </c>
      <c r="L247" s="75" t="s">
        <v>842</v>
      </c>
      <c r="M247" s="76" t="s">
        <v>803</v>
      </c>
      <c r="N247" s="76" t="s">
        <v>171</v>
      </c>
      <c r="O247" s="77" t="s">
        <v>843</v>
      </c>
      <c r="P247" s="78" t="s">
        <v>813</v>
      </c>
    </row>
    <row r="248" spans="1:16" x14ac:dyDescent="0.2">
      <c r="A248" s="28" t="str">
        <f t="shared" si="18"/>
        <v>VSB 43 </v>
      </c>
      <c r="B248" s="36" t="str">
        <f t="shared" si="19"/>
        <v>I</v>
      </c>
      <c r="C248" s="28">
        <f t="shared" si="20"/>
        <v>53228.1685</v>
      </c>
      <c r="D248" t="str">
        <f t="shared" si="21"/>
        <v>vis</v>
      </c>
      <c r="E248">
        <f>VLOOKUP(C248,'Active 1'!C$21:E$960,3,FALSE)</f>
        <v>27102.000145801612</v>
      </c>
      <c r="F248" s="36" t="s">
        <v>176</v>
      </c>
      <c r="G248" t="str">
        <f t="shared" si="22"/>
        <v>53228.1685</v>
      </c>
      <c r="H248" s="28">
        <f t="shared" si="23"/>
        <v>27102</v>
      </c>
      <c r="I248" s="75" t="s">
        <v>844</v>
      </c>
      <c r="J248" s="76" t="s">
        <v>845</v>
      </c>
      <c r="K248" s="75">
        <v>27102</v>
      </c>
      <c r="L248" s="75" t="s">
        <v>846</v>
      </c>
      <c r="M248" s="76" t="s">
        <v>688</v>
      </c>
      <c r="N248" s="76" t="s">
        <v>689</v>
      </c>
      <c r="O248" s="77" t="s">
        <v>847</v>
      </c>
      <c r="P248" s="78" t="s">
        <v>148</v>
      </c>
    </row>
    <row r="249" spans="1:16" x14ac:dyDescent="0.2">
      <c r="A249" s="28" t="str">
        <f t="shared" si="18"/>
        <v>OEJV 0074 </v>
      </c>
      <c r="B249" s="36" t="str">
        <f t="shared" si="19"/>
        <v>I</v>
      </c>
      <c r="C249" s="28">
        <f t="shared" si="20"/>
        <v>53252.421289999998</v>
      </c>
      <c r="D249" t="str">
        <f t="shared" si="21"/>
        <v>vis</v>
      </c>
      <c r="E249">
        <f>VLOOKUP(C249,'Active 1'!C$21:E$960,3,FALSE)</f>
        <v>27136.001068277208</v>
      </c>
      <c r="F249" s="36" t="s">
        <v>176</v>
      </c>
      <c r="G249" t="str">
        <f t="shared" si="22"/>
        <v>53252.42129</v>
      </c>
      <c r="H249" s="28">
        <f t="shared" si="23"/>
        <v>27136</v>
      </c>
      <c r="I249" s="75" t="s">
        <v>848</v>
      </c>
      <c r="J249" s="76" t="s">
        <v>849</v>
      </c>
      <c r="K249" s="75">
        <v>27136</v>
      </c>
      <c r="L249" s="75" t="s">
        <v>850</v>
      </c>
      <c r="M249" s="76" t="s">
        <v>803</v>
      </c>
      <c r="N249" s="76" t="s">
        <v>171</v>
      </c>
      <c r="O249" s="77" t="s">
        <v>843</v>
      </c>
      <c r="P249" s="78" t="s">
        <v>813</v>
      </c>
    </row>
    <row r="250" spans="1:16" x14ac:dyDescent="0.2">
      <c r="A250" s="28" t="str">
        <f t="shared" si="18"/>
        <v>OEJV 0074 </v>
      </c>
      <c r="B250" s="36" t="str">
        <f t="shared" si="19"/>
        <v>I</v>
      </c>
      <c r="C250" s="28">
        <f t="shared" si="20"/>
        <v>53623.335720000003</v>
      </c>
      <c r="D250" t="str">
        <f t="shared" si="21"/>
        <v>vis</v>
      </c>
      <c r="E250">
        <f>VLOOKUP(C250,'Active 1'!C$21:E$960,3,FALSE)</f>
        <v>27656.000325249755</v>
      </c>
      <c r="F250" s="36" t="s">
        <v>176</v>
      </c>
      <c r="G250" t="str">
        <f t="shared" si="22"/>
        <v>53623.33572</v>
      </c>
      <c r="H250" s="28">
        <f t="shared" si="23"/>
        <v>27656</v>
      </c>
      <c r="I250" s="75" t="s">
        <v>851</v>
      </c>
      <c r="J250" s="76" t="s">
        <v>852</v>
      </c>
      <c r="K250" s="75">
        <v>27656</v>
      </c>
      <c r="L250" s="75" t="s">
        <v>853</v>
      </c>
      <c r="M250" s="76" t="s">
        <v>803</v>
      </c>
      <c r="N250" s="76" t="s">
        <v>171</v>
      </c>
      <c r="O250" s="77" t="s">
        <v>843</v>
      </c>
      <c r="P250" s="78" t="s">
        <v>813</v>
      </c>
    </row>
    <row r="251" spans="1:16" x14ac:dyDescent="0.2">
      <c r="A251" s="28" t="str">
        <f t="shared" si="18"/>
        <v>BAVM 178 </v>
      </c>
      <c r="B251" s="36" t="str">
        <f t="shared" si="19"/>
        <v>I</v>
      </c>
      <c r="C251" s="28">
        <f t="shared" si="20"/>
        <v>53653.287199999999</v>
      </c>
      <c r="D251" t="str">
        <f t="shared" si="21"/>
        <v>vis</v>
      </c>
      <c r="E251">
        <f>VLOOKUP(C251,'Active 1'!C$21:E$960,3,FALSE)</f>
        <v>27697.990461209756</v>
      </c>
      <c r="F251" s="36" t="s">
        <v>176</v>
      </c>
      <c r="G251" t="str">
        <f t="shared" si="22"/>
        <v>53653.2872</v>
      </c>
      <c r="H251" s="28">
        <f t="shared" si="23"/>
        <v>27698</v>
      </c>
      <c r="I251" s="75" t="s">
        <v>854</v>
      </c>
      <c r="J251" s="76" t="s">
        <v>855</v>
      </c>
      <c r="K251" s="75">
        <v>27698</v>
      </c>
      <c r="L251" s="75" t="s">
        <v>856</v>
      </c>
      <c r="M251" s="76" t="s">
        <v>803</v>
      </c>
      <c r="N251" s="76" t="s">
        <v>764</v>
      </c>
      <c r="O251" s="77" t="s">
        <v>857</v>
      </c>
      <c r="P251" s="78" t="s">
        <v>858</v>
      </c>
    </row>
    <row r="252" spans="1:16" x14ac:dyDescent="0.2">
      <c r="A252" s="28" t="str">
        <f t="shared" si="18"/>
        <v>OEJV 0074 </v>
      </c>
      <c r="B252" s="36" t="str">
        <f t="shared" si="19"/>
        <v>I</v>
      </c>
      <c r="C252" s="28">
        <f t="shared" si="20"/>
        <v>53653.293870000001</v>
      </c>
      <c r="D252" t="str">
        <f t="shared" si="21"/>
        <v>vis</v>
      </c>
      <c r="E252">
        <f>VLOOKUP(C252,'Active 1'!C$21:E$960,3,FALSE)</f>
        <v>27697.999812140228</v>
      </c>
      <c r="F252" s="36" t="s">
        <v>176</v>
      </c>
      <c r="G252" t="str">
        <f t="shared" si="22"/>
        <v>53653.29387</v>
      </c>
      <c r="H252" s="28">
        <f t="shared" si="23"/>
        <v>27698</v>
      </c>
      <c r="I252" s="75" t="s">
        <v>859</v>
      </c>
      <c r="J252" s="76" t="s">
        <v>860</v>
      </c>
      <c r="K252" s="75">
        <v>27698</v>
      </c>
      <c r="L252" s="75" t="s">
        <v>861</v>
      </c>
      <c r="M252" s="76" t="s">
        <v>803</v>
      </c>
      <c r="N252" s="76" t="s">
        <v>171</v>
      </c>
      <c r="O252" s="77" t="s">
        <v>843</v>
      </c>
      <c r="P252" s="78" t="s">
        <v>813</v>
      </c>
    </row>
    <row r="253" spans="1:16" x14ac:dyDescent="0.2">
      <c r="A253" s="28" t="str">
        <f t="shared" si="18"/>
        <v>BAVM 183 </v>
      </c>
      <c r="B253" s="36" t="str">
        <f t="shared" si="19"/>
        <v>I</v>
      </c>
      <c r="C253" s="28">
        <f t="shared" si="20"/>
        <v>54026.349199999997</v>
      </c>
      <c r="D253" t="str">
        <f t="shared" si="21"/>
        <v>vis</v>
      </c>
      <c r="E253">
        <f>VLOOKUP(C253,'Active 1'!C$21:E$960,3,FALSE)</f>
        <v>28221.000479462997</v>
      </c>
      <c r="F253" s="36" t="s">
        <v>176</v>
      </c>
      <c r="G253" t="str">
        <f t="shared" si="22"/>
        <v>54026.3492</v>
      </c>
      <c r="H253" s="28">
        <f t="shared" si="23"/>
        <v>28221</v>
      </c>
      <c r="I253" s="75" t="s">
        <v>862</v>
      </c>
      <c r="J253" s="76" t="s">
        <v>863</v>
      </c>
      <c r="K253" s="75">
        <v>28221</v>
      </c>
      <c r="L253" s="75" t="s">
        <v>864</v>
      </c>
      <c r="M253" s="76" t="s">
        <v>803</v>
      </c>
      <c r="N253" s="76" t="s">
        <v>764</v>
      </c>
      <c r="O253" s="77" t="s">
        <v>865</v>
      </c>
      <c r="P253" s="78" t="s">
        <v>866</v>
      </c>
    </row>
    <row r="254" spans="1:16" x14ac:dyDescent="0.2">
      <c r="A254" s="28" t="str">
        <f t="shared" si="18"/>
        <v>VSB 46 </v>
      </c>
      <c r="B254" s="36" t="str">
        <f t="shared" si="19"/>
        <v>I</v>
      </c>
      <c r="C254" s="28">
        <f t="shared" si="20"/>
        <v>54318.088400000001</v>
      </c>
      <c r="D254" t="str">
        <f t="shared" si="21"/>
        <v>vis</v>
      </c>
      <c r="E254">
        <f>VLOOKUP(C254,'Active 1'!C$21:E$960,3,FALSE)</f>
        <v>28630.000925279473</v>
      </c>
      <c r="F254" s="36" t="s">
        <v>176</v>
      </c>
      <c r="G254" t="str">
        <f t="shared" si="22"/>
        <v>54318.0884</v>
      </c>
      <c r="H254" s="28">
        <f t="shared" si="23"/>
        <v>28630</v>
      </c>
      <c r="I254" s="75" t="s">
        <v>867</v>
      </c>
      <c r="J254" s="76" t="s">
        <v>868</v>
      </c>
      <c r="K254" s="75">
        <v>28630</v>
      </c>
      <c r="L254" s="75" t="s">
        <v>869</v>
      </c>
      <c r="M254" s="76" t="s">
        <v>803</v>
      </c>
      <c r="N254" s="76" t="s">
        <v>870</v>
      </c>
      <c r="O254" s="77" t="s">
        <v>834</v>
      </c>
      <c r="P254" s="78" t="s">
        <v>151</v>
      </c>
    </row>
    <row r="255" spans="1:16" x14ac:dyDescent="0.2">
      <c r="A255" s="28" t="str">
        <f t="shared" si="18"/>
        <v>IBVS 5920 </v>
      </c>
      <c r="B255" s="36" t="str">
        <f t="shared" si="19"/>
        <v>I</v>
      </c>
      <c r="C255" s="28">
        <f t="shared" si="20"/>
        <v>55102.718999999997</v>
      </c>
      <c r="D255" t="str">
        <f t="shared" si="21"/>
        <v>vis</v>
      </c>
      <c r="E255">
        <f>VLOOKUP(C255,'Active 1'!C$21:E$960,3,FALSE)</f>
        <v>29730.004850707552</v>
      </c>
      <c r="F255" s="36" t="s">
        <v>176</v>
      </c>
      <c r="G255" t="str">
        <f t="shared" si="22"/>
        <v>55102.719</v>
      </c>
      <c r="H255" s="28">
        <f t="shared" si="23"/>
        <v>29730</v>
      </c>
      <c r="I255" s="75" t="s">
        <v>871</v>
      </c>
      <c r="J255" s="76" t="s">
        <v>872</v>
      </c>
      <c r="K255" s="75">
        <v>29730</v>
      </c>
      <c r="L255" s="75" t="s">
        <v>299</v>
      </c>
      <c r="M255" s="76" t="s">
        <v>803</v>
      </c>
      <c r="N255" s="76" t="s">
        <v>176</v>
      </c>
      <c r="O255" s="77" t="s">
        <v>314</v>
      </c>
      <c r="P255" s="78" t="s">
        <v>873</v>
      </c>
    </row>
    <row r="256" spans="1:16" x14ac:dyDescent="0.2">
      <c r="A256" s="28" t="str">
        <f t="shared" si="18"/>
        <v>VSB 51 </v>
      </c>
      <c r="B256" s="36" t="str">
        <f t="shared" si="19"/>
        <v>I</v>
      </c>
      <c r="C256" s="28">
        <f t="shared" si="20"/>
        <v>55440.109199999999</v>
      </c>
      <c r="D256" t="str">
        <f t="shared" si="21"/>
        <v>vis</v>
      </c>
      <c r="E256">
        <f>VLOOKUP(C256,'Active 1'!C$21:E$960,3,FALSE)</f>
        <v>30203.00519558445</v>
      </c>
      <c r="F256" s="36" t="s">
        <v>176</v>
      </c>
      <c r="G256" t="str">
        <f t="shared" si="22"/>
        <v>55440.1092</v>
      </c>
      <c r="H256" s="28">
        <f t="shared" si="23"/>
        <v>30203</v>
      </c>
      <c r="I256" s="75" t="s">
        <v>874</v>
      </c>
      <c r="J256" s="76" t="s">
        <v>875</v>
      </c>
      <c r="K256" s="75">
        <v>30203</v>
      </c>
      <c r="L256" s="75" t="s">
        <v>876</v>
      </c>
      <c r="M256" s="76" t="s">
        <v>803</v>
      </c>
      <c r="N256" s="76" t="s">
        <v>870</v>
      </c>
      <c r="O256" s="77" t="s">
        <v>877</v>
      </c>
      <c r="P256" s="78" t="s">
        <v>153</v>
      </c>
    </row>
    <row r="257" spans="1:16" x14ac:dyDescent="0.2">
      <c r="A257" s="28" t="str">
        <f t="shared" si="18"/>
        <v>VSB 51 </v>
      </c>
      <c r="B257" s="36" t="str">
        <f t="shared" si="19"/>
        <v>II</v>
      </c>
      <c r="C257" s="28">
        <f t="shared" si="20"/>
        <v>55444.051500000001</v>
      </c>
      <c r="D257" t="str">
        <f t="shared" si="21"/>
        <v>vis</v>
      </c>
      <c r="E257">
        <f>VLOOKUP(C257,'Active 1'!C$21:E$960,3,FALSE)</f>
        <v>30208.532058129982</v>
      </c>
      <c r="F257" s="36" t="s">
        <v>176</v>
      </c>
      <c r="G257" t="str">
        <f t="shared" si="22"/>
        <v>55444.0515</v>
      </c>
      <c r="H257" s="28">
        <f t="shared" si="23"/>
        <v>30208.5</v>
      </c>
      <c r="I257" s="75" t="s">
        <v>878</v>
      </c>
      <c r="J257" s="76" t="s">
        <v>879</v>
      </c>
      <c r="K257" s="75">
        <v>30208.5</v>
      </c>
      <c r="L257" s="75" t="s">
        <v>880</v>
      </c>
      <c r="M257" s="76" t="s">
        <v>803</v>
      </c>
      <c r="N257" s="76" t="s">
        <v>870</v>
      </c>
      <c r="O257" s="77" t="s">
        <v>834</v>
      </c>
      <c r="P257" s="78" t="s">
        <v>153</v>
      </c>
    </row>
    <row r="258" spans="1:16" x14ac:dyDescent="0.2">
      <c r="A258" s="28" t="str">
        <f t="shared" si="18"/>
        <v>IBVS 5988 </v>
      </c>
      <c r="B258" s="36" t="str">
        <f t="shared" si="19"/>
        <v>II</v>
      </c>
      <c r="C258" s="28">
        <f t="shared" si="20"/>
        <v>55455.4545</v>
      </c>
      <c r="D258" t="str">
        <f t="shared" si="21"/>
        <v>vis</v>
      </c>
      <c r="E258">
        <f>VLOOKUP(C258,'Active 1'!C$21:E$960,3,FALSE)</f>
        <v>30224.518363993728</v>
      </c>
      <c r="F258" s="36" t="s">
        <v>176</v>
      </c>
      <c r="G258" t="str">
        <f t="shared" si="22"/>
        <v>55455.4545</v>
      </c>
      <c r="H258" s="28">
        <f t="shared" si="23"/>
        <v>30224.5</v>
      </c>
      <c r="I258" s="75" t="s">
        <v>881</v>
      </c>
      <c r="J258" s="76" t="s">
        <v>882</v>
      </c>
      <c r="K258" s="75">
        <v>30224.5</v>
      </c>
      <c r="L258" s="75" t="s">
        <v>883</v>
      </c>
      <c r="M258" s="76" t="s">
        <v>803</v>
      </c>
      <c r="N258" s="76" t="s">
        <v>870</v>
      </c>
      <c r="O258" s="77" t="s">
        <v>884</v>
      </c>
      <c r="P258" s="78" t="s">
        <v>885</v>
      </c>
    </row>
    <row r="259" spans="1:16" x14ac:dyDescent="0.2">
      <c r="A259" s="28" t="str">
        <f t="shared" si="18"/>
        <v>BAVM 225 </v>
      </c>
      <c r="B259" s="36" t="str">
        <f t="shared" si="19"/>
        <v>I</v>
      </c>
      <c r="C259" s="28">
        <f t="shared" si="20"/>
        <v>55830.283300000003</v>
      </c>
      <c r="D259" t="str">
        <f t="shared" si="21"/>
        <v>vis</v>
      </c>
      <c r="E259">
        <f>VLOOKUP(C259,'Active 1'!C$21:E$960,3,FALSE)</f>
        <v>30750.005327366685</v>
      </c>
      <c r="F259" s="36" t="s">
        <v>176</v>
      </c>
      <c r="G259" t="str">
        <f t="shared" si="22"/>
        <v>55830.2833</v>
      </c>
      <c r="H259" s="28">
        <f t="shared" si="23"/>
        <v>30750</v>
      </c>
      <c r="I259" s="75" t="s">
        <v>886</v>
      </c>
      <c r="J259" s="76" t="s">
        <v>887</v>
      </c>
      <c r="K259" s="75">
        <v>30750</v>
      </c>
      <c r="L259" s="75" t="s">
        <v>789</v>
      </c>
      <c r="M259" s="76" t="s">
        <v>803</v>
      </c>
      <c r="N259" s="76" t="s">
        <v>888</v>
      </c>
      <c r="O259" s="77" t="s">
        <v>889</v>
      </c>
      <c r="P259" s="78" t="s">
        <v>156</v>
      </c>
    </row>
    <row r="260" spans="1:16" x14ac:dyDescent="0.2">
      <c r="A260" s="28" t="str">
        <f t="shared" si="18"/>
        <v>IBVS 6050 </v>
      </c>
      <c r="B260" s="36" t="str">
        <f t="shared" si="19"/>
        <v>I</v>
      </c>
      <c r="C260" s="28">
        <f t="shared" si="20"/>
        <v>56124.872799999997</v>
      </c>
      <c r="D260" t="str">
        <f t="shared" si="21"/>
        <v>vis</v>
      </c>
      <c r="E260">
        <f>VLOOKUP(C260,'Active 1'!C$21:E$960,3,FALSE)</f>
        <v>31163.001718776719</v>
      </c>
      <c r="F260" s="36" t="s">
        <v>176</v>
      </c>
      <c r="G260" t="str">
        <f t="shared" si="22"/>
        <v>56124.8728</v>
      </c>
      <c r="H260" s="28">
        <f t="shared" si="23"/>
        <v>31163</v>
      </c>
      <c r="I260" s="75" t="s">
        <v>890</v>
      </c>
      <c r="J260" s="76" t="s">
        <v>891</v>
      </c>
      <c r="K260" s="75" t="s">
        <v>892</v>
      </c>
      <c r="L260" s="75" t="s">
        <v>826</v>
      </c>
      <c r="M260" s="76" t="s">
        <v>803</v>
      </c>
      <c r="N260" s="76" t="s">
        <v>893</v>
      </c>
      <c r="O260" s="77" t="s">
        <v>894</v>
      </c>
      <c r="P260" s="78" t="s">
        <v>895</v>
      </c>
    </row>
    <row r="261" spans="1:16" x14ac:dyDescent="0.2">
      <c r="A261" s="28" t="str">
        <f t="shared" si="18"/>
        <v>IBVS 6050 </v>
      </c>
      <c r="B261" s="36" t="str">
        <f t="shared" si="19"/>
        <v>II</v>
      </c>
      <c r="C261" s="28">
        <f t="shared" si="20"/>
        <v>56128.799299999999</v>
      </c>
      <c r="D261" t="str">
        <f t="shared" si="21"/>
        <v>vis</v>
      </c>
      <c r="E261">
        <f>VLOOKUP(C261,'Active 1'!C$21:E$960,3,FALSE)</f>
        <v>31168.506430692356</v>
      </c>
      <c r="F261" s="36" t="s">
        <v>176</v>
      </c>
      <c r="G261" t="str">
        <f t="shared" si="22"/>
        <v>56128.7993</v>
      </c>
      <c r="H261" s="28">
        <f t="shared" si="23"/>
        <v>31168.5</v>
      </c>
      <c r="I261" s="75" t="s">
        <v>896</v>
      </c>
      <c r="J261" s="76" t="s">
        <v>897</v>
      </c>
      <c r="K261" s="75" t="s">
        <v>898</v>
      </c>
      <c r="L261" s="75" t="s">
        <v>899</v>
      </c>
      <c r="M261" s="76" t="s">
        <v>803</v>
      </c>
      <c r="N261" s="76" t="s">
        <v>900</v>
      </c>
      <c r="O261" s="77" t="s">
        <v>894</v>
      </c>
      <c r="P261" s="78" t="s">
        <v>895</v>
      </c>
    </row>
    <row r="262" spans="1:16" x14ac:dyDescent="0.2">
      <c r="A262" s="28" t="str">
        <f t="shared" si="18"/>
        <v>VSB 55 </v>
      </c>
      <c r="B262" s="36" t="str">
        <f t="shared" si="19"/>
        <v>I</v>
      </c>
      <c r="C262" s="28">
        <f t="shared" si="20"/>
        <v>56159.111599999997</v>
      </c>
      <c r="D262" t="str">
        <f t="shared" si="21"/>
        <v>vis</v>
      </c>
      <c r="E262">
        <f>VLOOKUP(C262,'Active 1'!C$21:E$960,3,FALSE)</f>
        <v>31211.002414138264</v>
      </c>
      <c r="F262" s="36" t="s">
        <v>176</v>
      </c>
      <c r="G262" t="str">
        <f t="shared" si="22"/>
        <v>56159.1116</v>
      </c>
      <c r="H262" s="28">
        <f t="shared" si="23"/>
        <v>31211</v>
      </c>
      <c r="I262" s="75" t="s">
        <v>901</v>
      </c>
      <c r="J262" s="76" t="s">
        <v>902</v>
      </c>
      <c r="K262" s="75" t="s">
        <v>903</v>
      </c>
      <c r="L262" s="75" t="s">
        <v>904</v>
      </c>
      <c r="M262" s="76" t="s">
        <v>803</v>
      </c>
      <c r="N262" s="76" t="s">
        <v>870</v>
      </c>
      <c r="O262" s="77" t="s">
        <v>834</v>
      </c>
      <c r="P262" s="78" t="s">
        <v>158</v>
      </c>
    </row>
    <row r="263" spans="1:16" x14ac:dyDescent="0.2">
      <c r="A263" s="28" t="str">
        <f t="shared" si="18"/>
        <v>BAVM 234 </v>
      </c>
      <c r="B263" s="36" t="str">
        <f t="shared" si="19"/>
        <v>I</v>
      </c>
      <c r="C263" s="28">
        <f t="shared" si="20"/>
        <v>56506.486799999999</v>
      </c>
      <c r="D263" t="str">
        <f t="shared" si="21"/>
        <v>vis</v>
      </c>
      <c r="E263">
        <f>VLOOKUP(C263,'Active 1'!C$21:E$960,3,FALSE)</f>
        <v>31698.001115943123</v>
      </c>
      <c r="F263" s="36" t="s">
        <v>176</v>
      </c>
      <c r="G263" t="str">
        <f t="shared" si="22"/>
        <v>56506.4868</v>
      </c>
      <c r="H263" s="28">
        <f t="shared" si="23"/>
        <v>31698</v>
      </c>
      <c r="I263" s="75" t="s">
        <v>905</v>
      </c>
      <c r="J263" s="76" t="s">
        <v>906</v>
      </c>
      <c r="K263" s="75" t="s">
        <v>907</v>
      </c>
      <c r="L263" s="75" t="s">
        <v>908</v>
      </c>
      <c r="M263" s="76" t="s">
        <v>803</v>
      </c>
      <c r="N263" s="76" t="s">
        <v>888</v>
      </c>
      <c r="O263" s="77" t="s">
        <v>909</v>
      </c>
      <c r="P263" s="78" t="s">
        <v>910</v>
      </c>
    </row>
    <row r="264" spans="1:16" x14ac:dyDescent="0.2">
      <c r="A264" s="28" t="str">
        <f t="shared" si="18"/>
        <v>BAVM 234 </v>
      </c>
      <c r="B264" s="36" t="str">
        <f t="shared" si="19"/>
        <v>II</v>
      </c>
      <c r="C264" s="28">
        <f t="shared" si="20"/>
        <v>56540.374000000003</v>
      </c>
      <c r="D264" t="str">
        <f t="shared" si="21"/>
        <v>vis</v>
      </c>
      <c r="E264">
        <f>VLOOKUP(C264,'Active 1'!C$21:E$960,3,FALSE)</f>
        <v>31745.508889692668</v>
      </c>
      <c r="F264" s="36" t="s">
        <v>176</v>
      </c>
      <c r="G264" t="str">
        <f t="shared" si="22"/>
        <v>56540.374</v>
      </c>
      <c r="H264" s="28">
        <f t="shared" si="23"/>
        <v>31745.5</v>
      </c>
      <c r="I264" s="75" t="s">
        <v>911</v>
      </c>
      <c r="J264" s="76" t="s">
        <v>912</v>
      </c>
      <c r="K264" s="75" t="s">
        <v>913</v>
      </c>
      <c r="L264" s="75" t="s">
        <v>400</v>
      </c>
      <c r="M264" s="76" t="s">
        <v>803</v>
      </c>
      <c r="N264" s="76" t="s">
        <v>888</v>
      </c>
      <c r="O264" s="77" t="s">
        <v>909</v>
      </c>
      <c r="P264" s="78" t="s">
        <v>910</v>
      </c>
    </row>
    <row r="265" spans="1:16" x14ac:dyDescent="0.2">
      <c r="A265" s="28" t="str">
        <f t="shared" si="18"/>
        <v>BAVM 238 </v>
      </c>
      <c r="B265" s="36" t="str">
        <f t="shared" si="19"/>
        <v>I</v>
      </c>
      <c r="C265" s="28">
        <f t="shared" si="20"/>
        <v>56877.4015</v>
      </c>
      <c r="D265" t="str">
        <f t="shared" si="21"/>
        <v>vis</v>
      </c>
      <c r="E265">
        <f>VLOOKUP(C265,'Active 1'!C$21:E$960,3,FALSE)</f>
        <v>32218.000751439089</v>
      </c>
      <c r="F265" s="36" t="s">
        <v>176</v>
      </c>
      <c r="G265" t="str">
        <f t="shared" si="22"/>
        <v>56877.4015</v>
      </c>
      <c r="H265" s="28">
        <f t="shared" si="23"/>
        <v>32218</v>
      </c>
      <c r="I265" s="75" t="s">
        <v>914</v>
      </c>
      <c r="J265" s="76" t="s">
        <v>915</v>
      </c>
      <c r="K265" s="75" t="s">
        <v>916</v>
      </c>
      <c r="L265" s="75" t="s">
        <v>917</v>
      </c>
      <c r="M265" s="76" t="s">
        <v>803</v>
      </c>
      <c r="N265" s="76" t="s">
        <v>888</v>
      </c>
      <c r="O265" s="77" t="s">
        <v>909</v>
      </c>
      <c r="P265" s="78" t="s">
        <v>918</v>
      </c>
    </row>
    <row r="266" spans="1:16" x14ac:dyDescent="0.2">
      <c r="A266" s="28" t="str">
        <f t="shared" si="18"/>
        <v>VSB 59 </v>
      </c>
      <c r="B266" s="36" t="str">
        <f t="shared" si="19"/>
        <v>II</v>
      </c>
      <c r="C266" s="28">
        <f t="shared" si="20"/>
        <v>56887.030200000001</v>
      </c>
      <c r="D266" t="str">
        <f t="shared" si="21"/>
        <v>vis</v>
      </c>
      <c r="E266">
        <f>VLOOKUP(C266,'Active 1'!C$21:E$960,3,FALSE)</f>
        <v>32231.499597643622</v>
      </c>
      <c r="F266" s="36" t="s">
        <v>176</v>
      </c>
      <c r="G266" t="str">
        <f t="shared" si="22"/>
        <v>56887.0302</v>
      </c>
      <c r="H266" s="28">
        <f t="shared" si="23"/>
        <v>32231.5</v>
      </c>
      <c r="I266" s="75" t="s">
        <v>919</v>
      </c>
      <c r="J266" s="76" t="s">
        <v>920</v>
      </c>
      <c r="K266" s="75" t="s">
        <v>921</v>
      </c>
      <c r="L266" s="75" t="s">
        <v>922</v>
      </c>
      <c r="M266" s="76" t="s">
        <v>803</v>
      </c>
      <c r="N266" s="76" t="s">
        <v>923</v>
      </c>
      <c r="O266" s="77" t="s">
        <v>834</v>
      </c>
      <c r="P266" s="78" t="s">
        <v>161</v>
      </c>
    </row>
    <row r="267" spans="1:16" x14ac:dyDescent="0.2">
      <c r="A267" s="28" t="str">
        <f t="shared" ref="A267:A279" si="24">P267</f>
        <v>VSB 59 </v>
      </c>
      <c r="B267" s="36" t="str">
        <f t="shared" ref="B267:B279" si="25">IF(H267=INT(H267),"I","II")</f>
        <v>II</v>
      </c>
      <c r="C267" s="28">
        <f t="shared" ref="C267:C279" si="26">1*G267</f>
        <v>56887.030400000003</v>
      </c>
      <c r="D267" t="str">
        <f t="shared" ref="D267:D279" si="27">VLOOKUP(F267,I$1:J$5,2,FALSE)</f>
        <v>vis</v>
      </c>
      <c r="E267">
        <f>VLOOKUP(C267,'Active 1'!C$21:E$960,3,FALSE)</f>
        <v>32231.499878031344</v>
      </c>
      <c r="F267" s="36" t="s">
        <v>176</v>
      </c>
      <c r="G267" t="str">
        <f t="shared" ref="G267:G279" si="28">MID(I267,3,LEN(I267)-3)</f>
        <v>56887.0304</v>
      </c>
      <c r="H267" s="28">
        <f t="shared" ref="H267:H279" si="29">1*K267</f>
        <v>32231.5</v>
      </c>
      <c r="I267" s="75" t="s">
        <v>924</v>
      </c>
      <c r="J267" s="76" t="s">
        <v>920</v>
      </c>
      <c r="K267" s="75" t="s">
        <v>921</v>
      </c>
      <c r="L267" s="75" t="s">
        <v>925</v>
      </c>
      <c r="M267" s="76" t="s">
        <v>803</v>
      </c>
      <c r="N267" s="76" t="s">
        <v>804</v>
      </c>
      <c r="O267" s="77" t="s">
        <v>834</v>
      </c>
      <c r="P267" s="78" t="s">
        <v>161</v>
      </c>
    </row>
    <row r="268" spans="1:16" x14ac:dyDescent="0.2">
      <c r="A268" s="28" t="str">
        <f t="shared" si="24"/>
        <v>VSB 59 </v>
      </c>
      <c r="B268" s="36" t="str">
        <f t="shared" si="25"/>
        <v>II</v>
      </c>
      <c r="C268" s="28">
        <f t="shared" si="26"/>
        <v>56887.030500000001</v>
      </c>
      <c r="D268" t="str">
        <f t="shared" si="27"/>
        <v>vis</v>
      </c>
      <c r="E268">
        <f>VLOOKUP(C268,'Active 1'!C$21:E$960,3,FALSE)</f>
        <v>32231.500018225201</v>
      </c>
      <c r="F268" s="36" t="s">
        <v>176</v>
      </c>
      <c r="G268" t="str">
        <f t="shared" si="28"/>
        <v>56887.0305</v>
      </c>
      <c r="H268" s="28">
        <f t="shared" si="29"/>
        <v>32231.5</v>
      </c>
      <c r="I268" s="75" t="s">
        <v>926</v>
      </c>
      <c r="J268" s="76" t="s">
        <v>920</v>
      </c>
      <c r="K268" s="75" t="s">
        <v>921</v>
      </c>
      <c r="L268" s="75" t="s">
        <v>927</v>
      </c>
      <c r="M268" s="76" t="s">
        <v>803</v>
      </c>
      <c r="N268" s="76" t="s">
        <v>176</v>
      </c>
      <c r="O268" s="77" t="s">
        <v>834</v>
      </c>
      <c r="P268" s="78" t="s">
        <v>161</v>
      </c>
    </row>
    <row r="269" spans="1:16" x14ac:dyDescent="0.2">
      <c r="A269" s="28" t="str">
        <f t="shared" si="24"/>
        <v>IBVS 35 </v>
      </c>
      <c r="B269" s="36" t="str">
        <f t="shared" si="25"/>
        <v>II</v>
      </c>
      <c r="C269" s="28">
        <f t="shared" si="26"/>
        <v>38268.46</v>
      </c>
      <c r="D269" t="str">
        <f t="shared" si="27"/>
        <v>vis</v>
      </c>
      <c r="E269" t="e">
        <f>VLOOKUP(C269,'Active 1'!C$21:E$960,3,FALSE)</f>
        <v>#N/A</v>
      </c>
      <c r="F269" s="36" t="s">
        <v>176</v>
      </c>
      <c r="G269" t="str">
        <f t="shared" si="28"/>
        <v>38268.46</v>
      </c>
      <c r="H269" s="28">
        <f t="shared" si="29"/>
        <v>6129.5</v>
      </c>
      <c r="I269" s="75" t="s">
        <v>928</v>
      </c>
      <c r="J269" s="76" t="s">
        <v>929</v>
      </c>
      <c r="K269" s="75">
        <v>6129.5</v>
      </c>
      <c r="L269" s="75" t="s">
        <v>930</v>
      </c>
      <c r="M269" s="76" t="s">
        <v>203</v>
      </c>
      <c r="N269" s="76"/>
      <c r="O269" s="77" t="s">
        <v>931</v>
      </c>
      <c r="P269" s="78" t="s">
        <v>932</v>
      </c>
    </row>
    <row r="270" spans="1:16" x14ac:dyDescent="0.2">
      <c r="A270" s="28" t="str">
        <f t="shared" si="24"/>
        <v>OEJV 0074 </v>
      </c>
      <c r="B270" s="36" t="str">
        <f t="shared" si="25"/>
        <v>I</v>
      </c>
      <c r="C270" s="28">
        <f t="shared" si="26"/>
        <v>52105.434999999998</v>
      </c>
      <c r="D270" t="str">
        <f t="shared" si="27"/>
        <v>vis</v>
      </c>
      <c r="E270" t="e">
        <f>VLOOKUP(C270,'Active 1'!C$21:E$960,3,FALSE)</f>
        <v>#N/A</v>
      </c>
      <c r="F270" s="36" t="s">
        <v>176</v>
      </c>
      <c r="G270" t="str">
        <f t="shared" si="28"/>
        <v>52105.435</v>
      </c>
      <c r="H270" s="28">
        <f t="shared" si="29"/>
        <v>25528</v>
      </c>
      <c r="I270" s="75" t="s">
        <v>933</v>
      </c>
      <c r="J270" s="76" t="s">
        <v>934</v>
      </c>
      <c r="K270" s="75">
        <v>25528</v>
      </c>
      <c r="L270" s="75" t="s">
        <v>526</v>
      </c>
      <c r="M270" s="76" t="s">
        <v>203</v>
      </c>
      <c r="N270" s="76"/>
      <c r="O270" s="77" t="s">
        <v>935</v>
      </c>
      <c r="P270" s="78" t="s">
        <v>813</v>
      </c>
    </row>
    <row r="271" spans="1:16" x14ac:dyDescent="0.2">
      <c r="A271" s="28" t="str">
        <f t="shared" si="24"/>
        <v>OEJV 0074 </v>
      </c>
      <c r="B271" s="36" t="str">
        <f t="shared" si="25"/>
        <v>I</v>
      </c>
      <c r="C271" s="28">
        <f t="shared" si="26"/>
        <v>52105.442999999999</v>
      </c>
      <c r="D271" t="str">
        <f t="shared" si="27"/>
        <v>vis</v>
      </c>
      <c r="E271" t="e">
        <f>VLOOKUP(C271,'Active 1'!C$21:E$960,3,FALSE)</f>
        <v>#N/A</v>
      </c>
      <c r="F271" s="36" t="s">
        <v>176</v>
      </c>
      <c r="G271" t="str">
        <f t="shared" si="28"/>
        <v>52105.443</v>
      </c>
      <c r="H271" s="28">
        <f t="shared" si="29"/>
        <v>25528</v>
      </c>
      <c r="I271" s="75" t="s">
        <v>936</v>
      </c>
      <c r="J271" s="76" t="s">
        <v>937</v>
      </c>
      <c r="K271" s="75">
        <v>25528</v>
      </c>
      <c r="L271" s="75" t="s">
        <v>400</v>
      </c>
      <c r="M271" s="76" t="s">
        <v>203</v>
      </c>
      <c r="N271" s="76"/>
      <c r="O271" s="77" t="s">
        <v>938</v>
      </c>
      <c r="P271" s="78" t="s">
        <v>813</v>
      </c>
    </row>
    <row r="272" spans="1:16" x14ac:dyDescent="0.2">
      <c r="A272" s="28" t="str">
        <f t="shared" si="24"/>
        <v>OEJV 0074 </v>
      </c>
      <c r="B272" s="36" t="str">
        <f t="shared" si="25"/>
        <v>I</v>
      </c>
      <c r="C272" s="28">
        <f t="shared" si="26"/>
        <v>52105.446000000004</v>
      </c>
      <c r="D272" t="str">
        <f t="shared" si="27"/>
        <v>vis</v>
      </c>
      <c r="E272" t="e">
        <f>VLOOKUP(C272,'Active 1'!C$21:E$960,3,FALSE)</f>
        <v>#N/A</v>
      </c>
      <c r="F272" s="36" t="s">
        <v>176</v>
      </c>
      <c r="G272" t="str">
        <f t="shared" si="28"/>
        <v>52105.446</v>
      </c>
      <c r="H272" s="28">
        <f t="shared" si="29"/>
        <v>25528</v>
      </c>
      <c r="I272" s="75" t="s">
        <v>939</v>
      </c>
      <c r="J272" s="76" t="s">
        <v>940</v>
      </c>
      <c r="K272" s="75">
        <v>25528</v>
      </c>
      <c r="L272" s="75" t="s">
        <v>223</v>
      </c>
      <c r="M272" s="76" t="s">
        <v>203</v>
      </c>
      <c r="N272" s="76"/>
      <c r="O272" s="77" t="s">
        <v>941</v>
      </c>
      <c r="P272" s="78" t="s">
        <v>813</v>
      </c>
    </row>
    <row r="273" spans="1:16" x14ac:dyDescent="0.2">
      <c r="A273" s="28" t="str">
        <f t="shared" si="24"/>
        <v>OEJV 0074 </v>
      </c>
      <c r="B273" s="36" t="str">
        <f t="shared" si="25"/>
        <v>I</v>
      </c>
      <c r="C273" s="28">
        <f t="shared" si="26"/>
        <v>52105.447</v>
      </c>
      <c r="D273" t="str">
        <f t="shared" si="27"/>
        <v>vis</v>
      </c>
      <c r="E273" t="e">
        <f>VLOOKUP(C273,'Active 1'!C$21:E$960,3,FALSE)</f>
        <v>#N/A</v>
      </c>
      <c r="F273" s="36" t="s">
        <v>176</v>
      </c>
      <c r="G273" t="str">
        <f t="shared" si="28"/>
        <v>52105.447</v>
      </c>
      <c r="H273" s="28">
        <f t="shared" si="29"/>
        <v>25528</v>
      </c>
      <c r="I273" s="75" t="s">
        <v>942</v>
      </c>
      <c r="J273" s="76" t="s">
        <v>943</v>
      </c>
      <c r="K273" s="75">
        <v>25528</v>
      </c>
      <c r="L273" s="75" t="s">
        <v>209</v>
      </c>
      <c r="M273" s="76" t="s">
        <v>203</v>
      </c>
      <c r="N273" s="76"/>
      <c r="O273" s="77" t="s">
        <v>944</v>
      </c>
      <c r="P273" s="78" t="s">
        <v>813</v>
      </c>
    </row>
    <row r="274" spans="1:16" x14ac:dyDescent="0.2">
      <c r="A274" s="28" t="str">
        <f t="shared" si="24"/>
        <v>OEJV 0074 </v>
      </c>
      <c r="B274" s="36" t="str">
        <f t="shared" si="25"/>
        <v>I</v>
      </c>
      <c r="C274" s="28">
        <f t="shared" si="26"/>
        <v>52105.447999999997</v>
      </c>
      <c r="D274" t="str">
        <f t="shared" si="27"/>
        <v>vis</v>
      </c>
      <c r="E274" t="e">
        <f>VLOOKUP(C274,'Active 1'!C$21:E$960,3,FALSE)</f>
        <v>#N/A</v>
      </c>
      <c r="F274" s="36" t="s">
        <v>176</v>
      </c>
      <c r="G274" t="str">
        <f t="shared" si="28"/>
        <v>52105.448</v>
      </c>
      <c r="H274" s="28">
        <f t="shared" si="29"/>
        <v>25528</v>
      </c>
      <c r="I274" s="75" t="s">
        <v>945</v>
      </c>
      <c r="J274" s="76" t="s">
        <v>946</v>
      </c>
      <c r="K274" s="75">
        <v>25528</v>
      </c>
      <c r="L274" s="75" t="s">
        <v>271</v>
      </c>
      <c r="M274" s="76" t="s">
        <v>203</v>
      </c>
      <c r="N274" s="76"/>
      <c r="O274" s="77" t="s">
        <v>935</v>
      </c>
      <c r="P274" s="78" t="s">
        <v>813</v>
      </c>
    </row>
    <row r="275" spans="1:16" x14ac:dyDescent="0.2">
      <c r="A275" s="28" t="str">
        <f t="shared" si="24"/>
        <v>OEJV 0074 </v>
      </c>
      <c r="B275" s="36" t="str">
        <f t="shared" si="25"/>
        <v>I</v>
      </c>
      <c r="C275" s="28">
        <f t="shared" si="26"/>
        <v>52105.447999999997</v>
      </c>
      <c r="D275" t="str">
        <f t="shared" si="27"/>
        <v>vis</v>
      </c>
      <c r="E275" t="e">
        <f>VLOOKUP(C275,'Active 1'!C$21:E$960,3,FALSE)</f>
        <v>#N/A</v>
      </c>
      <c r="F275" s="36" t="s">
        <v>176</v>
      </c>
      <c r="G275" t="str">
        <f t="shared" si="28"/>
        <v>52105.448</v>
      </c>
      <c r="H275" s="28">
        <f t="shared" si="29"/>
        <v>25528</v>
      </c>
      <c r="I275" s="75" t="s">
        <v>945</v>
      </c>
      <c r="J275" s="76" t="s">
        <v>946</v>
      </c>
      <c r="K275" s="75">
        <v>25528</v>
      </c>
      <c r="L275" s="75" t="s">
        <v>271</v>
      </c>
      <c r="M275" s="76" t="s">
        <v>203</v>
      </c>
      <c r="N275" s="76"/>
      <c r="O275" s="77" t="s">
        <v>947</v>
      </c>
      <c r="P275" s="78" t="s">
        <v>813</v>
      </c>
    </row>
    <row r="276" spans="1:16" x14ac:dyDescent="0.2">
      <c r="A276" s="28" t="str">
        <f t="shared" si="24"/>
        <v>OEJV 0074 </v>
      </c>
      <c r="B276" s="36" t="str">
        <f t="shared" si="25"/>
        <v>I</v>
      </c>
      <c r="C276" s="28">
        <f t="shared" si="26"/>
        <v>52105.453000000001</v>
      </c>
      <c r="D276" t="str">
        <f t="shared" si="27"/>
        <v>vis</v>
      </c>
      <c r="E276" t="e">
        <f>VLOOKUP(C276,'Active 1'!C$21:E$960,3,FALSE)</f>
        <v>#N/A</v>
      </c>
      <c r="F276" s="36" t="s">
        <v>176</v>
      </c>
      <c r="G276" t="str">
        <f t="shared" si="28"/>
        <v>52105.453</v>
      </c>
      <c r="H276" s="28">
        <f t="shared" si="29"/>
        <v>25528</v>
      </c>
      <c r="I276" s="75" t="s">
        <v>948</v>
      </c>
      <c r="J276" s="76" t="s">
        <v>949</v>
      </c>
      <c r="K276" s="75">
        <v>25528</v>
      </c>
      <c r="L276" s="75" t="s">
        <v>281</v>
      </c>
      <c r="M276" s="76" t="s">
        <v>203</v>
      </c>
      <c r="N276" s="76"/>
      <c r="O276" s="77" t="s">
        <v>950</v>
      </c>
      <c r="P276" s="78" t="s">
        <v>813</v>
      </c>
    </row>
    <row r="277" spans="1:16" x14ac:dyDescent="0.2">
      <c r="A277" s="28" t="str">
        <f t="shared" si="24"/>
        <v>OEJV 0074 </v>
      </c>
      <c r="B277" s="36" t="str">
        <f t="shared" si="25"/>
        <v>I</v>
      </c>
      <c r="C277" s="28">
        <f t="shared" si="26"/>
        <v>53237.438000000002</v>
      </c>
      <c r="D277" t="str">
        <f t="shared" si="27"/>
        <v>vis</v>
      </c>
      <c r="E277" t="e">
        <f>VLOOKUP(C277,'Active 1'!C$21:E$960,3,FALSE)</f>
        <v>#N/A</v>
      </c>
      <c r="F277" s="36" t="s">
        <v>176</v>
      </c>
      <c r="G277" t="str">
        <f t="shared" si="28"/>
        <v>53237.438</v>
      </c>
      <c r="H277" s="28">
        <f t="shared" si="29"/>
        <v>27115</v>
      </c>
      <c r="I277" s="75" t="s">
        <v>951</v>
      </c>
      <c r="J277" s="76" t="s">
        <v>952</v>
      </c>
      <c r="K277" s="75">
        <v>27115</v>
      </c>
      <c r="L277" s="75" t="s">
        <v>248</v>
      </c>
      <c r="M277" s="76" t="s">
        <v>203</v>
      </c>
      <c r="N277" s="76"/>
      <c r="O277" s="77" t="s">
        <v>953</v>
      </c>
      <c r="P277" s="78" t="s">
        <v>813</v>
      </c>
    </row>
    <row r="278" spans="1:16" x14ac:dyDescent="0.2">
      <c r="A278" s="28" t="str">
        <f t="shared" si="24"/>
        <v>OEJV 0074 </v>
      </c>
      <c r="B278" s="36" t="str">
        <f t="shared" si="25"/>
        <v>I</v>
      </c>
      <c r="C278" s="28">
        <f t="shared" si="26"/>
        <v>53237.438000000002</v>
      </c>
      <c r="D278" t="str">
        <f t="shared" si="27"/>
        <v>vis</v>
      </c>
      <c r="E278" t="e">
        <f>VLOOKUP(C278,'Active 1'!C$21:E$960,3,FALSE)</f>
        <v>#N/A</v>
      </c>
      <c r="F278" s="36" t="s">
        <v>176</v>
      </c>
      <c r="G278" t="str">
        <f t="shared" si="28"/>
        <v>53237.438</v>
      </c>
      <c r="H278" s="28">
        <f t="shared" si="29"/>
        <v>27115</v>
      </c>
      <c r="I278" s="75" t="s">
        <v>951</v>
      </c>
      <c r="J278" s="76" t="s">
        <v>952</v>
      </c>
      <c r="K278" s="75">
        <v>27115</v>
      </c>
      <c r="L278" s="75" t="s">
        <v>248</v>
      </c>
      <c r="M278" s="76" t="s">
        <v>203</v>
      </c>
      <c r="N278" s="76"/>
      <c r="O278" s="77" t="s">
        <v>954</v>
      </c>
      <c r="P278" s="78" t="s">
        <v>813</v>
      </c>
    </row>
    <row r="279" spans="1:16" x14ac:dyDescent="0.2">
      <c r="A279" s="28" t="str">
        <f t="shared" si="24"/>
        <v>OEJV 0074 </v>
      </c>
      <c r="B279" s="36" t="str">
        <f t="shared" si="25"/>
        <v>I</v>
      </c>
      <c r="C279" s="28">
        <f t="shared" si="26"/>
        <v>53237.440999999999</v>
      </c>
      <c r="D279" t="str">
        <f t="shared" si="27"/>
        <v>vis</v>
      </c>
      <c r="E279" t="e">
        <f>VLOOKUP(C279,'Active 1'!C$21:E$960,3,FALSE)</f>
        <v>#N/A</v>
      </c>
      <c r="F279" s="36" t="s">
        <v>176</v>
      </c>
      <c r="G279" t="str">
        <f t="shared" si="28"/>
        <v>53237.441</v>
      </c>
      <c r="H279" s="28">
        <f t="shared" si="29"/>
        <v>27115</v>
      </c>
      <c r="I279" s="75" t="s">
        <v>955</v>
      </c>
      <c r="J279" s="76" t="s">
        <v>956</v>
      </c>
      <c r="K279" s="75">
        <v>27115</v>
      </c>
      <c r="L279" s="75" t="s">
        <v>534</v>
      </c>
      <c r="M279" s="76" t="s">
        <v>203</v>
      </c>
      <c r="N279" s="76"/>
      <c r="O279" s="77" t="s">
        <v>957</v>
      </c>
      <c r="P279" s="78" t="s">
        <v>813</v>
      </c>
    </row>
  </sheetData>
  <sheetProtection selectLockedCells="1" selectUnlockedCells="1"/>
  <hyperlinks>
    <hyperlink ref="P179" r:id="rId1" xr:uid="{00000000-0004-0000-0300-000000000000}"/>
    <hyperlink ref="P225" r:id="rId2" xr:uid="{00000000-0004-0000-0300-000001000000}"/>
    <hyperlink ref="P233" r:id="rId3" xr:uid="{00000000-0004-0000-0300-000002000000}"/>
    <hyperlink ref="P234" r:id="rId4" xr:uid="{00000000-0004-0000-0300-000003000000}"/>
    <hyperlink ref="P237" r:id="rId5" xr:uid="{00000000-0004-0000-0300-000004000000}"/>
    <hyperlink ref="P238" r:id="rId6" xr:uid="{00000000-0004-0000-0300-000005000000}"/>
    <hyperlink ref="P239" r:id="rId7" xr:uid="{00000000-0004-0000-0300-000006000000}"/>
    <hyperlink ref="P240" r:id="rId8" xr:uid="{00000000-0004-0000-0300-000007000000}"/>
    <hyperlink ref="P241" r:id="rId9" xr:uid="{00000000-0004-0000-0300-000008000000}"/>
    <hyperlink ref="P242" r:id="rId10" xr:uid="{00000000-0004-0000-0300-000009000000}"/>
    <hyperlink ref="P245" r:id="rId11" xr:uid="{00000000-0004-0000-0300-00000A000000}"/>
    <hyperlink ref="P246" r:id="rId12" xr:uid="{00000000-0004-0000-0300-00000B000000}"/>
    <hyperlink ref="P247" r:id="rId13" xr:uid="{00000000-0004-0000-0300-00000C000000}"/>
    <hyperlink ref="P248" r:id="rId14" xr:uid="{00000000-0004-0000-0300-00000D000000}"/>
    <hyperlink ref="P249" r:id="rId15" xr:uid="{00000000-0004-0000-0300-00000E000000}"/>
    <hyperlink ref="P250" r:id="rId16" xr:uid="{00000000-0004-0000-0300-00000F000000}"/>
    <hyperlink ref="P251" r:id="rId17" xr:uid="{00000000-0004-0000-0300-000010000000}"/>
    <hyperlink ref="P252" r:id="rId18" xr:uid="{00000000-0004-0000-0300-000011000000}"/>
    <hyperlink ref="P253" r:id="rId19" xr:uid="{00000000-0004-0000-0300-000012000000}"/>
    <hyperlink ref="P254" r:id="rId20" xr:uid="{00000000-0004-0000-0300-000013000000}"/>
    <hyperlink ref="P255" r:id="rId21" xr:uid="{00000000-0004-0000-0300-000014000000}"/>
    <hyperlink ref="P256" r:id="rId22" xr:uid="{00000000-0004-0000-0300-000015000000}"/>
    <hyperlink ref="P257" r:id="rId23" xr:uid="{00000000-0004-0000-0300-000016000000}"/>
    <hyperlink ref="P258" r:id="rId24" xr:uid="{00000000-0004-0000-0300-000017000000}"/>
    <hyperlink ref="P259" r:id="rId25" xr:uid="{00000000-0004-0000-0300-000018000000}"/>
    <hyperlink ref="P260" r:id="rId26" xr:uid="{00000000-0004-0000-0300-000019000000}"/>
    <hyperlink ref="P261" r:id="rId27" xr:uid="{00000000-0004-0000-0300-00001A000000}"/>
    <hyperlink ref="P262" r:id="rId28" xr:uid="{00000000-0004-0000-0300-00001B000000}"/>
    <hyperlink ref="P263" r:id="rId29" xr:uid="{00000000-0004-0000-0300-00001C000000}"/>
    <hyperlink ref="P264" r:id="rId30" xr:uid="{00000000-0004-0000-0300-00001D000000}"/>
    <hyperlink ref="P265" r:id="rId31" xr:uid="{00000000-0004-0000-0300-00001E000000}"/>
    <hyperlink ref="P266" r:id="rId32" xr:uid="{00000000-0004-0000-0300-00001F000000}"/>
    <hyperlink ref="P267" r:id="rId33" xr:uid="{00000000-0004-0000-0300-000020000000}"/>
    <hyperlink ref="P268" r:id="rId34" xr:uid="{00000000-0004-0000-0300-000021000000}"/>
    <hyperlink ref="P269" r:id="rId35" xr:uid="{00000000-0004-0000-0300-000022000000}"/>
    <hyperlink ref="P270" r:id="rId36" xr:uid="{00000000-0004-0000-0300-000023000000}"/>
    <hyperlink ref="P271" r:id="rId37" xr:uid="{00000000-0004-0000-0300-000024000000}"/>
    <hyperlink ref="P272" r:id="rId38" xr:uid="{00000000-0004-0000-0300-000025000000}"/>
    <hyperlink ref="P273" r:id="rId39" xr:uid="{00000000-0004-0000-0300-000026000000}"/>
    <hyperlink ref="P274" r:id="rId40" xr:uid="{00000000-0004-0000-0300-000027000000}"/>
    <hyperlink ref="P275" r:id="rId41" xr:uid="{00000000-0004-0000-0300-000028000000}"/>
    <hyperlink ref="P276" r:id="rId42" xr:uid="{00000000-0004-0000-0300-000029000000}"/>
    <hyperlink ref="P277" r:id="rId43" xr:uid="{00000000-0004-0000-0300-00002A000000}"/>
    <hyperlink ref="P278" r:id="rId44" xr:uid="{00000000-0004-0000-0300-00002B000000}"/>
    <hyperlink ref="P279" r:id="rId45" xr:uid="{00000000-0004-0000-0300-00002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1:L27"/>
  <sheetViews>
    <sheetView workbookViewId="0">
      <selection activeCell="A11" sqref="A11:D27"/>
    </sheetView>
  </sheetViews>
  <sheetFormatPr defaultRowHeight="12.75" x14ac:dyDescent="0.2"/>
  <cols>
    <col min="1" max="1" width="12.85546875" style="1" customWidth="1"/>
    <col min="2" max="2" width="4.28515625" style="36" customWidth="1"/>
    <col min="3" max="3" width="13.42578125" style="28" customWidth="1"/>
    <col min="4" max="4" width="9.140625" style="28"/>
  </cols>
  <sheetData>
    <row r="11" spans="1:10" x14ac:dyDescent="0.2">
      <c r="A11" s="1" t="s">
        <v>140</v>
      </c>
      <c r="B11" s="36" t="s">
        <v>47</v>
      </c>
      <c r="C11" s="28">
        <v>52105.442000000003</v>
      </c>
      <c r="D11" s="1" t="s">
        <v>36</v>
      </c>
      <c r="G11" s="79">
        <v>42570</v>
      </c>
      <c r="H11" s="1" t="s">
        <v>958</v>
      </c>
      <c r="I11" s="1" t="s">
        <v>959</v>
      </c>
      <c r="J11" s="1" t="s">
        <v>960</v>
      </c>
    </row>
    <row r="12" spans="1:10" x14ac:dyDescent="0.2">
      <c r="A12" s="1" t="s">
        <v>140</v>
      </c>
      <c r="B12" s="36" t="s">
        <v>47</v>
      </c>
      <c r="C12" s="28">
        <v>52105.4476</v>
      </c>
      <c r="D12" s="1" t="s">
        <v>36</v>
      </c>
      <c r="G12" s="79">
        <v>42618</v>
      </c>
      <c r="H12" s="1" t="s">
        <v>961</v>
      </c>
      <c r="I12" s="1" t="s">
        <v>962</v>
      </c>
      <c r="J12" s="1" t="s">
        <v>963</v>
      </c>
    </row>
    <row r="13" spans="1:10" x14ac:dyDescent="0.2">
      <c r="A13" s="1" t="s">
        <v>140</v>
      </c>
      <c r="B13" s="36" t="s">
        <v>47</v>
      </c>
      <c r="C13" s="28">
        <v>52105.446199999998</v>
      </c>
      <c r="D13" s="1" t="s">
        <v>36</v>
      </c>
      <c r="G13" s="79">
        <v>42536</v>
      </c>
      <c r="H13" s="1" t="s">
        <v>964</v>
      </c>
      <c r="I13" s="1" t="s">
        <v>959</v>
      </c>
      <c r="J13" s="1" t="s">
        <v>960</v>
      </c>
    </row>
    <row r="14" spans="1:10" x14ac:dyDescent="0.2">
      <c r="A14" s="1" t="s">
        <v>140</v>
      </c>
      <c r="B14" s="36" t="s">
        <v>47</v>
      </c>
      <c r="C14" s="28">
        <v>52105.453099999999</v>
      </c>
      <c r="D14" s="1" t="s">
        <v>36</v>
      </c>
      <c r="G14" s="79">
        <v>42535</v>
      </c>
      <c r="H14" s="1" t="s">
        <v>965</v>
      </c>
      <c r="I14" s="1" t="s">
        <v>966</v>
      </c>
      <c r="J14" s="1" t="s">
        <v>960</v>
      </c>
    </row>
    <row r="15" spans="1:10" x14ac:dyDescent="0.2">
      <c r="A15" s="1" t="s">
        <v>140</v>
      </c>
      <c r="B15" s="36" t="s">
        <v>47</v>
      </c>
      <c r="C15" s="28">
        <v>52964.24929</v>
      </c>
      <c r="D15" s="28">
        <v>1.5E-3</v>
      </c>
      <c r="F15" s="1" t="s">
        <v>967</v>
      </c>
      <c r="G15" s="1" t="s">
        <v>968</v>
      </c>
      <c r="H15" s="1" t="s">
        <v>969</v>
      </c>
      <c r="I15" s="1" t="s">
        <v>970</v>
      </c>
      <c r="J15" s="1" t="s">
        <v>971</v>
      </c>
    </row>
    <row r="16" spans="1:10" x14ac:dyDescent="0.2">
      <c r="A16" s="1" t="s">
        <v>140</v>
      </c>
      <c r="B16" s="36" t="s">
        <v>47</v>
      </c>
      <c r="C16" s="28">
        <v>53252.421289999998</v>
      </c>
      <c r="D16" s="28">
        <v>1.5E-3</v>
      </c>
      <c r="F16" s="1" t="s">
        <v>967</v>
      </c>
      <c r="G16" s="1" t="s">
        <v>972</v>
      </c>
      <c r="H16" s="1" t="s">
        <v>969</v>
      </c>
      <c r="I16" s="1" t="s">
        <v>970</v>
      </c>
      <c r="J16" s="1" t="s">
        <v>971</v>
      </c>
    </row>
    <row r="17" spans="1:12" x14ac:dyDescent="0.2">
      <c r="A17" s="1" t="s">
        <v>140</v>
      </c>
      <c r="B17" s="36" t="s">
        <v>47</v>
      </c>
      <c r="C17" s="28">
        <v>53623.335720000003</v>
      </c>
      <c r="D17" s="28">
        <v>1.2999999999999999E-3</v>
      </c>
      <c r="F17" s="1" t="s">
        <v>967</v>
      </c>
      <c r="G17" s="1" t="s">
        <v>973</v>
      </c>
      <c r="H17" s="1" t="s">
        <v>969</v>
      </c>
      <c r="I17" s="1" t="s">
        <v>970</v>
      </c>
      <c r="J17" s="1" t="s">
        <v>971</v>
      </c>
    </row>
    <row r="18" spans="1:12" x14ac:dyDescent="0.2">
      <c r="A18" s="1" t="s">
        <v>140</v>
      </c>
      <c r="B18" s="36" t="s">
        <v>47</v>
      </c>
      <c r="C18" s="28">
        <v>53653.293870000001</v>
      </c>
      <c r="D18" s="28">
        <v>1.1999999999999999E-3</v>
      </c>
      <c r="F18" s="1" t="s">
        <v>967</v>
      </c>
      <c r="G18" s="1" t="s">
        <v>974</v>
      </c>
      <c r="H18" s="1" t="s">
        <v>969</v>
      </c>
      <c r="I18" s="1" t="s">
        <v>970</v>
      </c>
      <c r="J18" s="1" t="s">
        <v>971</v>
      </c>
    </row>
    <row r="19" spans="1:12" x14ac:dyDescent="0.2">
      <c r="A19" s="1" t="s">
        <v>140</v>
      </c>
      <c r="B19" s="36" t="s">
        <v>47</v>
      </c>
      <c r="C19" s="28">
        <v>52105.442000000003</v>
      </c>
      <c r="D19" s="1" t="s">
        <v>36</v>
      </c>
      <c r="G19" s="79">
        <v>42565</v>
      </c>
      <c r="H19" s="1" t="s">
        <v>975</v>
      </c>
      <c r="I19" s="1" t="s">
        <v>970</v>
      </c>
      <c r="J19" s="1" t="s">
        <v>963</v>
      </c>
    </row>
    <row r="20" spans="1:12" x14ac:dyDescent="0.2">
      <c r="A20" s="1" t="s">
        <v>140</v>
      </c>
      <c r="B20" s="36" t="s">
        <v>47</v>
      </c>
      <c r="C20" s="28">
        <v>52105.448299999996</v>
      </c>
      <c r="D20" s="1" t="s">
        <v>36</v>
      </c>
      <c r="G20" s="79">
        <v>42648</v>
      </c>
      <c r="H20" s="1" t="s">
        <v>976</v>
      </c>
      <c r="I20" s="1" t="s">
        <v>977</v>
      </c>
      <c r="J20" s="1" t="s">
        <v>963</v>
      </c>
    </row>
    <row r="21" spans="1:12" x14ac:dyDescent="0.2">
      <c r="A21" s="1" t="s">
        <v>140</v>
      </c>
      <c r="B21" s="36" t="s">
        <v>47</v>
      </c>
      <c r="C21" s="28">
        <v>52105.435799999999</v>
      </c>
      <c r="D21" s="1" t="s">
        <v>36</v>
      </c>
      <c r="G21" s="79">
        <v>42564</v>
      </c>
      <c r="H21" s="1" t="s">
        <v>976</v>
      </c>
      <c r="I21" s="1" t="s">
        <v>978</v>
      </c>
      <c r="J21" s="1" t="s">
        <v>963</v>
      </c>
    </row>
    <row r="22" spans="1:12" x14ac:dyDescent="0.2">
      <c r="A22" s="1" t="s">
        <v>140</v>
      </c>
      <c r="B22" s="36" t="s">
        <v>47</v>
      </c>
      <c r="C22" s="28">
        <v>52105.448299999996</v>
      </c>
      <c r="D22" s="1" t="s">
        <v>36</v>
      </c>
      <c r="G22" s="79">
        <v>42598</v>
      </c>
      <c r="H22" s="1" t="s">
        <v>979</v>
      </c>
      <c r="I22" s="1" t="s">
        <v>980</v>
      </c>
      <c r="J22" s="1" t="s">
        <v>963</v>
      </c>
    </row>
    <row r="23" spans="1:12" x14ac:dyDescent="0.2">
      <c r="A23" s="1" t="s">
        <v>140</v>
      </c>
      <c r="B23" s="36" t="s">
        <v>47</v>
      </c>
      <c r="C23" s="28">
        <v>52105.443399999996</v>
      </c>
      <c r="D23" s="1" t="s">
        <v>36</v>
      </c>
      <c r="G23" s="79">
        <v>42535</v>
      </c>
      <c r="H23" s="1" t="s">
        <v>981</v>
      </c>
      <c r="I23" s="1" t="s">
        <v>982</v>
      </c>
      <c r="J23" s="1" t="s">
        <v>960</v>
      </c>
    </row>
    <row r="24" spans="1:12" x14ac:dyDescent="0.2">
      <c r="A24" s="1" t="s">
        <v>140</v>
      </c>
      <c r="B24" s="36" t="s">
        <v>47</v>
      </c>
      <c r="C24" s="28">
        <v>53237.441570000003</v>
      </c>
      <c r="D24" s="1" t="s">
        <v>36</v>
      </c>
      <c r="G24" s="79">
        <v>42596</v>
      </c>
      <c r="H24" s="1" t="s">
        <v>983</v>
      </c>
      <c r="I24" s="1" t="s">
        <v>984</v>
      </c>
      <c r="J24" s="1" t="s">
        <v>985</v>
      </c>
    </row>
    <row r="25" spans="1:12" x14ac:dyDescent="0.2">
      <c r="A25" s="1" t="s">
        <v>140</v>
      </c>
      <c r="B25" s="36" t="s">
        <v>47</v>
      </c>
      <c r="C25" s="28">
        <v>53237.438099999999</v>
      </c>
      <c r="D25" s="1" t="s">
        <v>36</v>
      </c>
      <c r="G25" s="79">
        <v>42681</v>
      </c>
      <c r="H25" s="1" t="s">
        <v>986</v>
      </c>
      <c r="I25" s="1" t="s">
        <v>962</v>
      </c>
      <c r="J25" s="1" t="s">
        <v>985</v>
      </c>
    </row>
    <row r="26" spans="1:12" x14ac:dyDescent="0.2">
      <c r="A26" s="1" t="s">
        <v>140</v>
      </c>
      <c r="B26" s="36" t="s">
        <v>47</v>
      </c>
      <c r="C26" s="28">
        <v>53237.43879</v>
      </c>
      <c r="D26" s="1" t="s">
        <v>36</v>
      </c>
      <c r="G26" s="79">
        <v>42680</v>
      </c>
      <c r="H26" s="1" t="s">
        <v>987</v>
      </c>
      <c r="I26" s="1" t="s">
        <v>988</v>
      </c>
      <c r="J26" s="1" t="s">
        <v>985</v>
      </c>
    </row>
    <row r="27" spans="1:12" x14ac:dyDescent="0.2">
      <c r="A27" s="1" t="s">
        <v>140</v>
      </c>
      <c r="B27" s="36" t="s">
        <v>47</v>
      </c>
      <c r="C27" s="28">
        <v>52105.444799999997</v>
      </c>
      <c r="D27" s="1" t="s">
        <v>141</v>
      </c>
      <c r="G27" s="79">
        <v>42541</v>
      </c>
      <c r="H27" s="1" t="s">
        <v>989</v>
      </c>
      <c r="I27" s="1" t="s">
        <v>990</v>
      </c>
      <c r="J27" s="1" t="s">
        <v>991</v>
      </c>
      <c r="K27" s="1" t="s">
        <v>992</v>
      </c>
      <c r="L27" s="1" t="s">
        <v>993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Graphs 1</vt:lpstr>
      <vt:lpstr>Active 2</vt:lpstr>
      <vt:lpstr>Graphs 2</vt:lpstr>
      <vt:lpstr>Active 3</vt:lpstr>
      <vt:lpstr>Graphs 3</vt:lpstr>
      <vt:lpstr>BAV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2022-03-30T05:37:33Z</dcterms:created>
  <dcterms:modified xsi:type="dcterms:W3CDTF">2024-03-01T06:55:25Z</dcterms:modified>
</cp:coreProperties>
</file>