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DB09167-E51A-4A90-B741-E7AA5C361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<sst xmlns="http://schemas.openxmlformats.org/spreadsheetml/2006/main" count="55" uniqueCount="52">
  <si>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</si>
  <si>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</si>
  <si>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</si>
  <si>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</si>
  <si>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</si>
  <si>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</si>
  <si>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</si>
  <si>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</si>
  <si>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</si>
  <si>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</si>
  <si>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</si>
  <si>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</si>
  <si>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</si>
  <si>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</si>
  <si>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</si>
  <si>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</si>
  <si>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</si>
  <si>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</si>
  <si>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</si>
  <si>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</si>
  <si>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</si>
  <si>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</si>
  <si>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</si>
  <si>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</si>
  <si>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</si>
  <si>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</si>
  <si>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</si>
  <si>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</si>
  <si>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</si>
  <si>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</si>
  <si>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</si>
  <si>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</si>
  <si>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</si>
  <si>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</si>
  <si>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</si>
  <si>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</si>
  <si>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</si>
  <si>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</si>
  <si>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</si>
  <si>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</si>
  <si>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</si>
  <si>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</si>
  <si>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</si>
  <si>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</si>
  <si>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</si>
  <si>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J214913.7+103207 Peg</t>
  </si>
  <si>
    <t>BAV 91 Feb 2024</t>
  </si>
  <si>
    <t>II</t>
  </si>
  <si>
    <t>EW</t>
  </si>
  <si>
    <t>VSX</t>
  </si>
  <si>
    <t>15.79-15.93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</si>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</sst>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CSS J214913.7+103207 Peg-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1.9194000000425149E-2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1.9194000000425149E-2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20240.5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J214913.7+103207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1.9194000000425149E-2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1.9194000000425149E-2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20240.5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54263.87</v>
      </c>
      <c r="D7" s="13" t="s">
        <v>49</v>
      </c>
    </row>
    <row r="8" spans="1:15" ht="12.95" customHeight="1" x14ac:dyDescent="0.2">
      <c r="A8" s="20" t="s">
        <v>3</v>
      </c>
      <c r="C8" s="28">
        <v>0.25565199999999999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9.4829673182110865E-7</v>
      </c>
      <c r="D12" s="21"/>
      <c r="E12" s="36" t="s">
        <v>51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60547.789083101852</v>
      </c>
    </row>
    <row r="15" spans="1:15" ht="12.95" customHeight="1" x14ac:dyDescent="0.2">
      <c r="A15" s="17" t="s">
        <v>17</v>
      </c>
      <c r="C15" s="18">
        <f ca="1">(C7+C11)+(C8+C12)*INT(MAX(F21:F3533))</f>
        <v>59438.285673525854</v>
      </c>
      <c r="E15" s="38" t="s">
        <v>33</v>
      </c>
      <c r="F15" s="40">
        <f ca="1">ROUND(2*(F14-$C$7)/$C$8,0)/2+F13</f>
        <v>24581</v>
      </c>
    </row>
    <row r="16" spans="1:15" ht="12.95" customHeight="1" x14ac:dyDescent="0.2">
      <c r="A16" s="17" t="s">
        <v>4</v>
      </c>
      <c r="C16" s="18">
        <f ca="1">+C8+C12</f>
        <v>0.2556529482967318</v>
      </c>
      <c r="E16" s="38" t="s">
        <v>34</v>
      </c>
      <c r="F16" s="40">
        <f ca="1">ROUND(2*(F14-$C$15)/$C$16,0)/2+F13</f>
        <v>4341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45529.970955415301</v>
      </c>
    </row>
    <row r="18" spans="1:21" ht="12.95" customHeight="1" thickTop="1" thickBot="1" x14ac:dyDescent="0.25">
      <c r="A18" s="17" t="s">
        <v>5</v>
      </c>
      <c r="C18" s="24">
        <f ca="1">+C15</f>
        <v>59438.285673525854</v>
      </c>
      <c r="D18" s="25">
        <f ca="1">+C16</f>
        <v>0.2556529482967318</v>
      </c>
      <c r="E18" s="43" t="s">
        <v>44</v>
      </c>
      <c r="F18" s="42">
        <f ca="1">+($C$15+$C$16*$F$16)-($C$16/2)-15018.5-$C$5/24</f>
        <v>45529.843128941153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54263.87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39245.370000000003</v>
      </c>
    </row>
    <row r="22" spans="1:21" ht="12.95" customHeight="1" x14ac:dyDescent="0.2">
      <c r="A22" s="44" t="s">
        <v>46</v>
      </c>
      <c r="B22" s="45" t="s">
        <v>47</v>
      </c>
      <c r="C22" s="44">
        <v>59438.413500000002</v>
      </c>
      <c r="D22" s="44">
        <v>4.4000000000000003E-3</v>
      </c>
      <c r="E22" s="20">
        <f>+(C22-C$7)/C$8</f>
        <v>20240.575078622503</v>
      </c>
      <c r="F22" s="20">
        <f>ROUND(2*E22,0)/2</f>
        <v>20240.5</v>
      </c>
      <c r="G22" s="20">
        <f>+C22-(C$7+F22*C$8)</f>
        <v>1.9194000000425149E-2</v>
      </c>
      <c r="K22" s="20">
        <f>+G22</f>
        <v>1.9194000000425149E-2</v>
      </c>
      <c r="O22" s="20">
        <f ca="1">+C$11+C$12*$F22</f>
        <v>1.9194000000425149E-2</v>
      </c>
      <c r="Q22" s="26">
        <f>+C22-15018.5</f>
        <v>44419.913500000002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2024-08-25T06:56:16Z</dcterms:modified>
</cp:coreProperties>
</file>