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4EC2048-4086-4862-A80D-711B873D836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14" i="1" l="1"/>
  <c r="Q26" i="1"/>
  <c r="E23" i="1"/>
  <c r="F23" i="1"/>
  <c r="E25" i="1"/>
  <c r="F25" i="1"/>
  <c r="G11" i="1"/>
  <c r="F11" i="1"/>
  <c r="Q25" i="1"/>
  <c r="Q23" i="1"/>
  <c r="Q22" i="1"/>
  <c r="Q24" i="1"/>
  <c r="C21" i="1"/>
  <c r="C17" i="1"/>
  <c r="A21" i="1"/>
  <c r="C7" i="1"/>
  <c r="E24" i="1"/>
  <c r="F24" i="1"/>
  <c r="C8" i="1"/>
  <c r="G23" i="1"/>
  <c r="I23" i="1"/>
  <c r="E21" i="1"/>
  <c r="F21" i="1"/>
  <c r="G21" i="1"/>
  <c r="H21" i="1"/>
  <c r="G24" i="1"/>
  <c r="I24" i="1"/>
  <c r="E26" i="1"/>
  <c r="F26" i="1"/>
  <c r="G26" i="1"/>
  <c r="I26" i="1"/>
  <c r="Q21" i="1"/>
  <c r="G25" i="1"/>
  <c r="I25" i="1"/>
  <c r="E22" i="1"/>
  <c r="F22" i="1"/>
  <c r="G22" i="1"/>
  <c r="I22" i="1"/>
  <c r="C11" i="1"/>
  <c r="E15" i="1" l="1"/>
  <c r="C12" i="1"/>
  <c r="C16" i="1" l="1"/>
  <c r="D18" i="1" s="1"/>
  <c r="O24" i="1"/>
  <c r="O22" i="1"/>
  <c r="O21" i="1"/>
  <c r="C15" i="1"/>
  <c r="O23" i="1"/>
  <c r="O25" i="1"/>
  <c r="O26" i="1"/>
  <c r="C18" i="1" l="1"/>
  <c r="E16" i="1"/>
  <c r="E17" i="1" s="1"/>
</calcChain>
</file>

<file path=xl/sharedStrings.xml><?xml version="1.0" encoding="utf-8"?>
<sst xmlns="http://schemas.openxmlformats.org/spreadsheetml/2006/main" count="60" uniqueCount="50">
  <si>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</si>
  <si>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</si>
  <si>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</si>
  <si>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</si>
  <si>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</si>
  <si>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</si>
  <si>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</si>
  <si>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</si>
  <si>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</si>
  <si>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</si>
  <si>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</si>
  <si>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</si>
  <si>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</si>
  <si>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</si>
  <si>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</si>
  <si>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</si>
  <si>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</si>
  <si>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</si>
  <si>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</si>
  <si>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</si>
  <si>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</si>
  <si>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</si>
  <si>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</si>
  <si>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</si>
  <si>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</si>
  <si>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</si>
  <si>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</si>
  <si>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</si>
  <si>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</si>
  <si>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</si>
  <si>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</si>
  <si>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</si>
  <si>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</si>
  <si>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</si>
  <si>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</si>
  <si>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</si>
  <si>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</si>
  <si>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HD 217544 _Peg.xls</t>
  </si>
  <si>
    <t>EA:/KE:</t>
  </si>
  <si>
    <t>IBVS 5532 Eph.</t>
  </si>
  <si>
    <t>IBVS 5532</t>
  </si>
  <si>
    <t>Peg</t>
  </si>
  <si>
    <t xml:space="preserve">V0416 Peg / HD 217544 </t>
  </si>
  <si>
    <t>OEJV 0160</t>
  </si>
  <si>
    <t>I</t>
  </si>
  <si>
    <t>IBVS 6114</t>
  </si>
  <si>
    <t>II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</si>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</sst>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V0416 Peg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2.3400000000000001E-3</c:v>
                  </c:pt>
                  <c:pt idx="2">
                    <c:v>4.4000000000000002E-4</c:v>
                  </c:pt>
                  <c:pt idx="3">
                    <c:v>3.5000000000000001E-3</c:v>
                  </c:pt>
                  <c:pt idx="4">
                    <c:v>1.2600000000000001E-3</c:v>
                  </c:pt>
                  <c:pt idx="5">
                    <c:v>2.9E-4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2.3400000000000001E-3</c:v>
                  </c:pt>
                  <c:pt idx="2">
                    <c:v>4.4000000000000002E-4</c:v>
                  </c:pt>
                  <c:pt idx="3">
                    <c:v>3.5000000000000001E-3</c:v>
                  </c:pt>
                  <c:pt idx="4">
                    <c:v>1.2600000000000001E-3</c:v>
                  </c:pt>
                  <c:pt idx="5">
                    <c:v>2.9E-4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5295.5</c:v>
                </c:pt>
                <c:pt idx="2">
                  <c:v>5325</c:v>
                </c:pt>
                <c:pt idx="3">
                  <c:v>5348</c:v>
                </c:pt>
                <c:pt idx="4">
                  <c:v>5601.5</c:v>
                </c:pt>
                <c:pt idx="5">
                  <c:v>5619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F0-45F1-9863-AC1BD81A82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4.4000000000000002E-4</c:v>
                  </c:pt>
                  <c:pt idx="3">
                    <c:v>3.5000000000000001E-3</c:v>
                  </c:pt>
                  <c:pt idx="4">
                    <c:v>1.2600000000000001E-3</c:v>
                  </c:pt>
                  <c:pt idx="5">
                    <c:v>2.9E-4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4.4000000000000002E-4</c:v>
                  </c:pt>
                  <c:pt idx="3">
                    <c:v>3.5000000000000001E-3</c:v>
                  </c:pt>
                  <c:pt idx="4">
                    <c:v>1.2600000000000001E-3</c:v>
                  </c:pt>
                  <c:pt idx="5">
                    <c:v>2.9E-4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5295.5</c:v>
                </c:pt>
                <c:pt idx="2">
                  <c:v>5325</c:v>
                </c:pt>
                <c:pt idx="3">
                  <c:v>5348</c:v>
                </c:pt>
                <c:pt idx="4">
                  <c:v>5601.5</c:v>
                </c:pt>
                <c:pt idx="5">
                  <c:v>5619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3.9606500002264511E-2</c:v>
                </c:pt>
                <c:pt idx="2">
                  <c:v>3.756499999872176E-2</c:v>
                </c:pt>
                <c:pt idx="3">
                  <c:v>3.3483999999589287E-2</c:v>
                </c:pt>
                <c:pt idx="4">
                  <c:v>2.8364500001771376E-2</c:v>
                </c:pt>
                <c:pt idx="5">
                  <c:v>3.0106999998679385E-2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F0-45F1-9863-AC1BD81A82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4.4000000000000002E-4</c:v>
                  </c:pt>
                  <c:pt idx="3">
                    <c:v>3.5000000000000001E-3</c:v>
                  </c:pt>
                  <c:pt idx="4">
                    <c:v>1.2600000000000001E-3</c:v>
                  </c:pt>
                  <c:pt idx="5">
                    <c:v>2.9E-4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4.4000000000000002E-4</c:v>
                  </c:pt>
                  <c:pt idx="3">
                    <c:v>3.5000000000000001E-3</c:v>
                  </c:pt>
                  <c:pt idx="4">
                    <c:v>1.2600000000000001E-3</c:v>
                  </c:pt>
                  <c:pt idx="5">
                    <c:v>2.9E-4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5295.5</c:v>
                </c:pt>
                <c:pt idx="2">
                  <c:v>5325</c:v>
                </c:pt>
                <c:pt idx="3">
                  <c:v>5348</c:v>
                </c:pt>
                <c:pt idx="4">
                  <c:v>5601.5</c:v>
                </c:pt>
                <c:pt idx="5">
                  <c:v>5619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F0-45F1-9863-AC1BD81A82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4.4000000000000002E-4</c:v>
                  </c:pt>
                  <c:pt idx="3">
                    <c:v>3.5000000000000001E-3</c:v>
                  </c:pt>
                  <c:pt idx="4">
                    <c:v>1.2600000000000001E-3</c:v>
                  </c:pt>
                  <c:pt idx="5">
                    <c:v>2.9E-4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4.4000000000000002E-4</c:v>
                  </c:pt>
                  <c:pt idx="3">
                    <c:v>3.5000000000000001E-3</c:v>
                  </c:pt>
                  <c:pt idx="4">
                    <c:v>1.2600000000000001E-3</c:v>
                  </c:pt>
                  <c:pt idx="5">
                    <c:v>2.9E-4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5295.5</c:v>
                </c:pt>
                <c:pt idx="2">
                  <c:v>5325</c:v>
                </c:pt>
                <c:pt idx="3">
                  <c:v>5348</c:v>
                </c:pt>
                <c:pt idx="4">
                  <c:v>5601.5</c:v>
                </c:pt>
                <c:pt idx="5">
                  <c:v>5619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F0-45F1-9863-AC1BD81A82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4.4000000000000002E-4</c:v>
                  </c:pt>
                  <c:pt idx="3">
                    <c:v>3.5000000000000001E-3</c:v>
                  </c:pt>
                  <c:pt idx="4">
                    <c:v>1.2600000000000001E-3</c:v>
                  </c:pt>
                  <c:pt idx="5">
                    <c:v>2.9E-4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4.4000000000000002E-4</c:v>
                  </c:pt>
                  <c:pt idx="3">
                    <c:v>3.5000000000000001E-3</c:v>
                  </c:pt>
                  <c:pt idx="4">
                    <c:v>1.2600000000000001E-3</c:v>
                  </c:pt>
                  <c:pt idx="5">
                    <c:v>2.9E-4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5295.5</c:v>
                </c:pt>
                <c:pt idx="2">
                  <c:v>5325</c:v>
                </c:pt>
                <c:pt idx="3">
                  <c:v>5348</c:v>
                </c:pt>
                <c:pt idx="4">
                  <c:v>5601.5</c:v>
                </c:pt>
                <c:pt idx="5">
                  <c:v>5619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F0-45F1-9863-AC1BD81A82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4.4000000000000002E-4</c:v>
                  </c:pt>
                  <c:pt idx="3">
                    <c:v>3.5000000000000001E-3</c:v>
                  </c:pt>
                  <c:pt idx="4">
                    <c:v>1.2600000000000001E-3</c:v>
                  </c:pt>
                  <c:pt idx="5">
                    <c:v>2.9E-4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4.4000000000000002E-4</c:v>
                  </c:pt>
                  <c:pt idx="3">
                    <c:v>3.5000000000000001E-3</c:v>
                  </c:pt>
                  <c:pt idx="4">
                    <c:v>1.2600000000000001E-3</c:v>
                  </c:pt>
                  <c:pt idx="5">
                    <c:v>2.9E-4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5295.5</c:v>
                </c:pt>
                <c:pt idx="2">
                  <c:v>5325</c:v>
                </c:pt>
                <c:pt idx="3">
                  <c:v>5348</c:v>
                </c:pt>
                <c:pt idx="4">
                  <c:v>5601.5</c:v>
                </c:pt>
                <c:pt idx="5">
                  <c:v>5619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F0-45F1-9863-AC1BD81A82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4.4000000000000002E-4</c:v>
                  </c:pt>
                  <c:pt idx="3">
                    <c:v>3.5000000000000001E-3</c:v>
                  </c:pt>
                  <c:pt idx="4">
                    <c:v>1.2600000000000001E-3</c:v>
                  </c:pt>
                  <c:pt idx="5">
                    <c:v>2.9E-4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4.4000000000000002E-4</c:v>
                  </c:pt>
                  <c:pt idx="3">
                    <c:v>3.5000000000000001E-3</c:v>
                  </c:pt>
                  <c:pt idx="4">
                    <c:v>1.2600000000000001E-3</c:v>
                  </c:pt>
                  <c:pt idx="5">
                    <c:v>2.9E-4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5295.5</c:v>
                </c:pt>
                <c:pt idx="2">
                  <c:v>5325</c:v>
                </c:pt>
                <c:pt idx="3">
                  <c:v>5348</c:v>
                </c:pt>
                <c:pt idx="4">
                  <c:v>5601.5</c:v>
                </c:pt>
                <c:pt idx="5">
                  <c:v>5619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F0-45F1-9863-AC1BD81A82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5295.5</c:v>
                </c:pt>
                <c:pt idx="2">
                  <c:v>5325</c:v>
                </c:pt>
                <c:pt idx="3">
                  <c:v>5348</c:v>
                </c:pt>
                <c:pt idx="4">
                  <c:v>5601.5</c:v>
                </c:pt>
                <c:pt idx="5">
                  <c:v>5619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0.18407602576494042</c:v>
                </c:pt>
                <c:pt idx="1">
                  <c:v>3.775725921649159E-2</c:v>
                </c:pt>
                <c:pt idx="2">
                  <c:v>3.6942151367718251E-2</c:v>
                </c:pt>
                <c:pt idx="3">
                  <c:v>3.6306643553420392E-2</c:v>
                </c:pt>
                <c:pt idx="4">
                  <c:v>2.9302242208876561E-2</c:v>
                </c:pt>
                <c:pt idx="5">
                  <c:v>2.8818703654519495E-2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F0-45F1-9863-AC1BD81A8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929528"/>
        <c:axId val="1"/>
      </c:scatterChart>
      <c:valAx>
        <c:axId val="880929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0929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521A4E2-FC6B-DB5F-963C-703E579FB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30"/>
      <c r="F1" s="31" t="s">
        <v>37</v>
      </c>
      <c r="G1" s="32" t="s">
        <v>38</v>
      </c>
      <c r="H1" s="33" t="s">
        <v>39</v>
      </c>
      <c r="I1" s="34">
        <v>48560.5</v>
      </c>
      <c r="J1" s="34">
        <v>1.4247970000000001</v>
      </c>
      <c r="K1" s="33" t="s">
        <v>40</v>
      </c>
      <c r="L1" s="35" t="s">
        <v>41</v>
      </c>
    </row>
    <row r="2" spans="1:12">
      <c r="A2" t="s">
        <v>23</v>
      </c>
      <c r="B2" t="s">
        <v>38</v>
      </c>
      <c r="C2" s="3"/>
      <c r="D2" t="s">
        <v>37</v>
      </c>
    </row>
    <row r="3" spans="1:12" ht="13.5" thickBot="1"/>
    <row r="4" spans="1:12" ht="14.25" thickTop="1" thickBot="1">
      <c r="A4" s="29" t="s">
        <v>39</v>
      </c>
      <c r="C4" s="8">
        <v>48560.5</v>
      </c>
      <c r="D4" s="9">
        <v>1.4247970000000001</v>
      </c>
    </row>
    <row r="6" spans="1:12">
      <c r="A6" s="5" t="s">
        <v>0</v>
      </c>
    </row>
    <row r="7" spans="1:12">
      <c r="A7" t="s">
        <v>1</v>
      </c>
      <c r="C7">
        <f>+C4</f>
        <v>48560.5</v>
      </c>
    </row>
    <row r="8" spans="1:12">
      <c r="A8" t="s">
        <v>2</v>
      </c>
      <c r="C8">
        <f>+D4</f>
        <v>1.4247970000000001</v>
      </c>
    </row>
    <row r="9" spans="1:12">
      <c r="A9" s="11" t="s">
        <v>30</v>
      </c>
      <c r="B9" s="12"/>
      <c r="C9" s="13">
        <v>-9.5</v>
      </c>
      <c r="D9" s="12" t="s">
        <v>31</v>
      </c>
      <c r="E9" s="12"/>
    </row>
    <row r="10" spans="1:12" ht="13.5" thickBot="1">
      <c r="A10" s="12"/>
      <c r="B10" s="12"/>
      <c r="C10" s="4" t="s">
        <v>19</v>
      </c>
      <c r="D10" s="4" t="s">
        <v>20</v>
      </c>
      <c r="E10" s="12"/>
    </row>
    <row r="11" spans="1:12">
      <c r="A11" s="12" t="s">
        <v>14</v>
      </c>
      <c r="B11" s="12"/>
      <c r="C11" s="24">
        <f ca="1">INTERCEPT(INDIRECT($G$11):G992,INDIRECT($F$11):F992)</f>
        <v>0.18407602576494042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12">
      <c r="A12" s="12" t="s">
        <v>15</v>
      </c>
      <c r="B12" s="12"/>
      <c r="C12" s="24">
        <f ca="1">SLOPE(INDIRECT($G$11):G992,INDIRECT($F$11):F992)</f>
        <v>-2.7630774534689611E-5</v>
      </c>
      <c r="D12" s="3"/>
      <c r="E12" s="12"/>
    </row>
    <row r="13" spans="1:12">
      <c r="A13" s="12" t="s">
        <v>18</v>
      </c>
      <c r="B13" s="12"/>
      <c r="C13" s="3" t="s">
        <v>12</v>
      </c>
      <c r="D13" s="16" t="s">
        <v>47</v>
      </c>
      <c r="E13" s="13">
        <v>1</v>
      </c>
    </row>
    <row r="14" spans="1:12">
      <c r="A14" s="12"/>
      <c r="B14" s="12"/>
      <c r="C14" s="12"/>
      <c r="D14" s="16" t="s">
        <v>32</v>
      </c>
      <c r="E14" s="17">
        <f ca="1">NOW()+15018.5+$C$9/24</f>
        <v>60371.787998495369</v>
      </c>
    </row>
    <row r="15" spans="1:12">
      <c r="A15" s="14" t="s">
        <v>16</v>
      </c>
      <c r="B15" s="12"/>
      <c r="C15" s="15">
        <f ca="1">(C7+C11)+(C8+C12)*INT(MAX(F21:F3533))</f>
        <v>56566.46316170365</v>
      </c>
      <c r="D15" s="16" t="s">
        <v>48</v>
      </c>
      <c r="E15" s="17">
        <f ca="1">ROUND(2*(E14-$C$7)/$C$8,0)/2+E13</f>
        <v>8291</v>
      </c>
    </row>
    <row r="16" spans="1:12">
      <c r="A16" s="18" t="s">
        <v>3</v>
      </c>
      <c r="B16" s="12"/>
      <c r="C16" s="19">
        <f ca="1">+C8+C12</f>
        <v>1.4247693692254655</v>
      </c>
      <c r="D16" s="16" t="s">
        <v>33</v>
      </c>
      <c r="E16" s="26">
        <f ca="1">ROUND(2*(E14-$C$15)/$C$16,0)/2+E13</f>
        <v>2672</v>
      </c>
    </row>
    <row r="17" spans="1:17" ht="13.5" thickBot="1">
      <c r="A17" s="16" t="s">
        <v>29</v>
      </c>
      <c r="B17" s="12"/>
      <c r="C17" s="12">
        <f>COUNT(C21:C2191)</f>
        <v>6</v>
      </c>
      <c r="D17" s="16" t="s">
        <v>34</v>
      </c>
      <c r="E17" s="20">
        <f ca="1">+$C$15+$C$16*E16-15018.5-$C$9/24</f>
        <v>45355.342749607429</v>
      </c>
    </row>
    <row r="18" spans="1:17" ht="14.25" thickTop="1" thickBot="1">
      <c r="A18" s="18" t="s">
        <v>4</v>
      </c>
      <c r="B18" s="12"/>
      <c r="C18" s="21">
        <f ca="1">+C15</f>
        <v>56566.46316170365</v>
      </c>
      <c r="D18" s="22">
        <f ca="1">+C16</f>
        <v>1.4247693692254655</v>
      </c>
      <c r="E18" s="23" t="s">
        <v>35</v>
      </c>
    </row>
    <row r="19" spans="1:17" ht="13.5" thickTop="1">
      <c r="A19" s="27" t="s">
        <v>36</v>
      </c>
      <c r="E19" s="28">
        <v>22</v>
      </c>
    </row>
    <row r="20" spans="1:17" ht="13.5" thickBot="1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49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7">
      <c r="A21" t="str">
        <f>$K$1</f>
        <v>IBVS 5532</v>
      </c>
      <c r="C21" s="10">
        <f>+$C$4</f>
        <v>48560.5</v>
      </c>
      <c r="D21" s="10" t="s">
        <v>12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0.18407602576494042</v>
      </c>
      <c r="Q21" s="2">
        <f t="shared" ref="Q21:Q26" si="4">+C21-15018.5</f>
        <v>33542</v>
      </c>
    </row>
    <row r="22" spans="1:17">
      <c r="A22" s="39" t="s">
        <v>45</v>
      </c>
      <c r="B22" s="40" t="s">
        <v>46</v>
      </c>
      <c r="C22" s="39">
        <v>56105.55212</v>
      </c>
      <c r="D22" s="39">
        <v>2.3400000000000001E-3</v>
      </c>
      <c r="E22">
        <f t="shared" si="0"/>
        <v>5295.5277979950824</v>
      </c>
      <c r="F22">
        <f t="shared" si="1"/>
        <v>5295.5</v>
      </c>
      <c r="G22">
        <f t="shared" si="2"/>
        <v>3.9606500002264511E-2</v>
      </c>
      <c r="I22">
        <f>+G22</f>
        <v>3.9606500002264511E-2</v>
      </c>
      <c r="O22">
        <f t="shared" ca="1" si="3"/>
        <v>3.775725921649159E-2</v>
      </c>
      <c r="Q22" s="2">
        <f t="shared" si="4"/>
        <v>41087.05212</v>
      </c>
    </row>
    <row r="23" spans="1:17">
      <c r="A23" s="39" t="s">
        <v>45</v>
      </c>
      <c r="B23" s="40" t="s">
        <v>44</v>
      </c>
      <c r="C23" s="39">
        <v>56147.581590000002</v>
      </c>
      <c r="D23" s="39">
        <v>4.4000000000000002E-4</v>
      </c>
      <c r="E23">
        <f t="shared" si="0"/>
        <v>5325.0263651593887</v>
      </c>
      <c r="F23">
        <f t="shared" si="1"/>
        <v>5325</v>
      </c>
      <c r="G23">
        <f t="shared" si="2"/>
        <v>3.756499999872176E-2</v>
      </c>
      <c r="I23">
        <f>+G23</f>
        <v>3.756499999872176E-2</v>
      </c>
      <c r="O23">
        <f t="shared" ca="1" si="3"/>
        <v>3.6942151367718251E-2</v>
      </c>
      <c r="Q23" s="2">
        <f t="shared" si="4"/>
        <v>41129.081590000002</v>
      </c>
    </row>
    <row r="24" spans="1:17">
      <c r="A24" s="36" t="s">
        <v>43</v>
      </c>
      <c r="B24" s="37" t="s">
        <v>44</v>
      </c>
      <c r="C24" s="38">
        <v>56180.347840000002</v>
      </c>
      <c r="D24" s="38">
        <v>3.5000000000000001E-3</v>
      </c>
      <c r="E24">
        <f t="shared" si="0"/>
        <v>5348.023500891707</v>
      </c>
      <c r="F24">
        <f t="shared" si="1"/>
        <v>5348</v>
      </c>
      <c r="G24">
        <f t="shared" si="2"/>
        <v>3.3483999999589287E-2</v>
      </c>
      <c r="I24">
        <f>+G24</f>
        <v>3.3483999999589287E-2</v>
      </c>
      <c r="O24">
        <f t="shared" ca="1" si="3"/>
        <v>3.6306643553420392E-2</v>
      </c>
      <c r="Q24" s="2">
        <f t="shared" si="4"/>
        <v>41161.847840000002</v>
      </c>
    </row>
    <row r="25" spans="1:17">
      <c r="A25" s="39" t="s">
        <v>45</v>
      </c>
      <c r="B25" s="40" t="s">
        <v>46</v>
      </c>
      <c r="C25" s="39">
        <v>56541.528760000001</v>
      </c>
      <c r="D25" s="39">
        <v>1.2600000000000001E-3</v>
      </c>
      <c r="E25">
        <f t="shared" si="0"/>
        <v>5601.5199077482621</v>
      </c>
      <c r="F25">
        <f t="shared" si="1"/>
        <v>5601.5</v>
      </c>
      <c r="G25">
        <f t="shared" si="2"/>
        <v>2.8364500001771376E-2</v>
      </c>
      <c r="I25">
        <f>+G25</f>
        <v>2.8364500001771376E-2</v>
      </c>
      <c r="O25">
        <f t="shared" ca="1" si="3"/>
        <v>2.9302242208876561E-2</v>
      </c>
      <c r="Q25" s="2">
        <f t="shared" si="4"/>
        <v>41523.028760000001</v>
      </c>
    </row>
    <row r="26" spans="1:17">
      <c r="A26" s="39" t="s">
        <v>45</v>
      </c>
      <c r="B26" s="40" t="s">
        <v>44</v>
      </c>
      <c r="C26" s="39">
        <v>56566.464449999999</v>
      </c>
      <c r="D26" s="39">
        <v>2.9E-4</v>
      </c>
      <c r="E26">
        <f t="shared" si="0"/>
        <v>5619.0211307294994</v>
      </c>
      <c r="F26">
        <f t="shared" si="1"/>
        <v>5619</v>
      </c>
      <c r="G26">
        <f t="shared" si="2"/>
        <v>3.0106999998679385E-2</v>
      </c>
      <c r="I26">
        <f>+G26</f>
        <v>3.0106999998679385E-2</v>
      </c>
      <c r="O26">
        <f t="shared" ca="1" si="3"/>
        <v>2.8818703654519495E-2</v>
      </c>
      <c r="Q26" s="2">
        <f t="shared" si="4"/>
        <v>41547.964449999999</v>
      </c>
    </row>
    <row r="27" spans="1:17">
      <c r="C27" s="10"/>
      <c r="D27" s="10"/>
      <c r="Q27" s="2"/>
    </row>
    <row r="28" spans="1:17">
      <c r="C28" s="10"/>
      <c r="D28" s="10"/>
      <c r="Q28" s="2"/>
    </row>
    <row r="29" spans="1:17">
      <c r="C29" s="10"/>
      <c r="D29" s="10"/>
      <c r="Q29" s="2"/>
    </row>
    <row r="30" spans="1:17">
      <c r="C30" s="10"/>
      <c r="D30" s="10"/>
      <c r="Q30" s="2"/>
    </row>
    <row r="31" spans="1:17">
      <c r="C31" s="10"/>
      <c r="D31" s="10"/>
      <c r="Q31" s="2"/>
    </row>
    <row r="32" spans="1:17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2024-03-02T05:54:43Z</dcterms:modified>
</cp:coreProperties>
</file>