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8CE4C3C-4DA4-4A7A-8C8C-613E4694D10A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2" i="1"/>
  <c r="O24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<sst xmlns="http://schemas.openxmlformats.org/spreadsheetml/2006/main" count="60" uniqueCount="54">
  <si>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</si>
  <si>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</si>
  <si>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</si>
  <si>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</si>
  <si>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</si>
  <si>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</si>
  <si>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</si>
  <si>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</si>
  <si>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</si>
  <si>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</si>
  <si>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</si>
  <si>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</si>
  <si>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</si>
  <si>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</si>
  <si>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</si>
  <si>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</si>
  <si>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</si>
  <si>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</si>
  <si>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</si>
  <si>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</si>
  <si>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</si>
  <si>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</si>
  <si>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</si>
  <si>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</si>
  <si>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</si>
  <si>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</si>
  <si>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</si>
  <si>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</si>
  <si>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</si>
  <si>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</si>
  <si>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</si>
  <si>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</si>
  <si>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</si>
  <si>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</si>
  <si>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</si>
  <si>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</si>
  <si>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</si>
  <si>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</si>
  <si>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</si>
  <si>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</si>
  <si>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</si>
  <si>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</si>
  <si>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</si>
  <si>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</si>
  <si>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</si>
  <si>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V0511 Peg</t>
  </si>
  <si>
    <t>EW</t>
  </si>
  <si>
    <t>VSX</t>
  </si>
  <si>
    <t>13.16-13.86</t>
  </si>
  <si>
    <t>Mag CV</t>
  </si>
  <si>
    <t>BAV102 Feb 2025</t>
  </si>
  <si>
    <t>I</t>
  </si>
  <si>
    <t>II</t>
  </si>
  <si>
    <t>VSX : Detail for V0511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</si>
</sst>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V0511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8.2760000004782341E-3</c:v>
                </c:pt>
                <c:pt idx="2">
                  <c:v>8.0295000007026829E-3</c:v>
                </c:pt>
                <c:pt idx="3">
                  <c:v>8.8079999986803159E-3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-1.8428572638139185E-6</c:v>
                </c:pt>
                <c:pt idx="1">
                  <c:v>8.3591413331637332E-3</c:v>
                </c:pt>
                <c:pt idx="2">
                  <c:v>8.3593891688345436E-3</c:v>
                </c:pt>
                <c:pt idx="3">
                  <c:v>8.39681235512677E-3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16868</c:v>
                      </c:pt>
                      <c:pt idx="2">
                        <c:v>16868.5</c:v>
                      </c:pt>
                      <c:pt idx="3">
                        <c:v>16944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V0611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8.2760000004782341E-3</c:v>
                </c:pt>
                <c:pt idx="2">
                  <c:v>8.0295000007026829E-3</c:v>
                </c:pt>
                <c:pt idx="3">
                  <c:v>8.8079999986803159E-3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2E-3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-1.8428572638139185E-6</c:v>
                </c:pt>
                <c:pt idx="1">
                  <c:v>8.3591413331637332E-3</c:v>
                </c:pt>
                <c:pt idx="2">
                  <c:v>8.3593891688345436E-3</c:v>
                </c:pt>
                <c:pt idx="3">
                  <c:v>8.39681235512677E-3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16868</c:v>
                </c:pt>
                <c:pt idx="2">
                  <c:v>16868.5</c:v>
                </c:pt>
                <c:pt idx="3">
                  <c:v>16944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0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55501.67</v>
      </c>
      <c r="D7" s="13" t="s">
        <v>47</v>
      </c>
    </row>
    <row r="8" spans="1:15" ht="12.95" customHeight="1" x14ac:dyDescent="0.2">
      <c r="A8" s="20" t="s">
        <v>3</v>
      </c>
      <c r="C8" s="28">
        <v>0.303093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-1.8428572638139185E-6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4.9567134161889657E-7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60838.761299074074</v>
      </c>
    </row>
    <row r="15" spans="1:15" ht="12.95" customHeight="1" x14ac:dyDescent="0.2">
      <c r="A15" s="17" t="s">
        <v>17</v>
      </c>
      <c r="C15" s="18">
        <f ca="1">(C7+C11)+(C8+C12)*INT(MAX(F21:F3533))</f>
        <v>60637.286188812359</v>
      </c>
      <c r="E15" s="37" t="s">
        <v>33</v>
      </c>
      <c r="F15" s="39">
        <f ca="1">ROUND(2*(F14-$C$7)/$C$8,0)/2+F13</f>
        <v>17610</v>
      </c>
    </row>
    <row r="16" spans="1:15" ht="12.95" customHeight="1" x14ac:dyDescent="0.2">
      <c r="A16" s="17" t="s">
        <v>4</v>
      </c>
      <c r="C16" s="18">
        <f ca="1">+C8+C12</f>
        <v>0.30309349567134164</v>
      </c>
      <c r="E16" s="37" t="s">
        <v>34</v>
      </c>
      <c r="F16" s="39">
        <f ca="1">ROUND(2*(F14-$C$15)/$C$16,0)/2+F13</f>
        <v>665.5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45820.890743514974</v>
      </c>
    </row>
    <row r="18" spans="1:21" ht="12.95" customHeight="1" thickTop="1" thickBot="1" x14ac:dyDescent="0.25">
      <c r="A18" s="17" t="s">
        <v>5</v>
      </c>
      <c r="C18" s="24">
        <f ca="1">+C15</f>
        <v>60637.286188812359</v>
      </c>
      <c r="D18" s="25">
        <f ca="1">+C16</f>
        <v>0.30309349567134164</v>
      </c>
      <c r="E18" s="42" t="s">
        <v>44</v>
      </c>
      <c r="F18" s="41">
        <f ca="1">+($C$15+$C$16*$F$16)-($C$16/2)-15018.5-$C$5/24</f>
        <v>45820.739196767136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55501.67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-1.8428572638139185E-6</v>
      </c>
      <c r="Q21" s="26">
        <f>+C21-15018.5</f>
        <v>40483.17</v>
      </c>
    </row>
    <row r="22" spans="1:21" ht="12.95" customHeight="1" x14ac:dyDescent="0.2">
      <c r="A22" s="47" t="s">
        <v>50</v>
      </c>
      <c r="B22" s="45" t="s">
        <v>51</v>
      </c>
      <c r="C22" s="48">
        <v>60614.250999999997</v>
      </c>
      <c r="D22" s="46">
        <v>1.5E-3</v>
      </c>
      <c r="E22" s="20">
        <f t="shared" ref="E22:E24" si="0">+(C22-C$7)/C$8</f>
        <v>16868.027305150557</v>
      </c>
      <c r="F22" s="20">
        <f t="shared" ref="F22:F24" si="1">ROUND(2*E22,0)/2</f>
        <v>16868</v>
      </c>
      <c r="G22" s="20">
        <f t="shared" ref="G22:G24" si="2">+C22-(C$7+F22*C$8)</f>
        <v>8.2760000004782341E-3</v>
      </c>
      <c r="K22" s="20">
        <f t="shared" ref="K22:K24" si="3">+G22</f>
        <v>8.2760000004782341E-3</v>
      </c>
      <c r="O22" s="20">
        <f t="shared" ref="O22:O24" ca="1" si="4">+C$11+C$12*$F22</f>
        <v>8.3591413331637332E-3</v>
      </c>
      <c r="Q22" s="26">
        <f t="shared" ref="Q22:Q24" si="5">+C22-15018.5</f>
        <v>45595.750999999997</v>
      </c>
    </row>
    <row r="23" spans="1:21" ht="12.95" customHeight="1" x14ac:dyDescent="0.2">
      <c r="A23" s="47" t="s">
        <v>50</v>
      </c>
      <c r="B23" s="45" t="s">
        <v>52</v>
      </c>
      <c r="C23" s="48">
        <v>60614.402300000002</v>
      </c>
      <c r="D23" s="46">
        <v>2E-3</v>
      </c>
      <c r="E23" s="20">
        <f t="shared" si="0"/>
        <v>16868.526491868844</v>
      </c>
      <c r="F23" s="20">
        <f t="shared" si="1"/>
        <v>16868.5</v>
      </c>
      <c r="G23" s="20">
        <f t="shared" si="2"/>
        <v>8.0295000007026829E-3</v>
      </c>
      <c r="K23" s="20">
        <f t="shared" si="3"/>
        <v>8.0295000007026829E-3</v>
      </c>
      <c r="O23" s="20">
        <f t="shared" ca="1" si="4"/>
        <v>8.3593891688345436E-3</v>
      </c>
      <c r="Q23" s="26">
        <f t="shared" si="5"/>
        <v>45595.902300000002</v>
      </c>
    </row>
    <row r="24" spans="1:21" ht="12.95" customHeight="1" x14ac:dyDescent="0.2">
      <c r="A24" s="47" t="s">
        <v>50</v>
      </c>
      <c r="B24" s="45" t="s">
        <v>51</v>
      </c>
      <c r="C24" s="48">
        <v>60637.286599999999</v>
      </c>
      <c r="D24" s="46">
        <v>1.5E-3</v>
      </c>
      <c r="E24" s="20">
        <f t="shared" si="0"/>
        <v>16944.029060387409</v>
      </c>
      <c r="F24" s="20">
        <f t="shared" si="1"/>
        <v>16944</v>
      </c>
      <c r="G24" s="20">
        <f t="shared" si="2"/>
        <v>8.8079999986803159E-3</v>
      </c>
      <c r="K24" s="20">
        <f t="shared" si="3"/>
        <v>8.8079999986803159E-3</v>
      </c>
      <c r="O24" s="20">
        <f t="shared" ca="1" si="4"/>
        <v>8.39681235512677E-3</v>
      </c>
      <c r="Q24" s="26">
        <f t="shared" si="5"/>
        <v>45618.786599999999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0230" xr:uid="{7F464189-C26D-4DE3-8118-9A48FAA0B04A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2025-06-12T06:16:16Z</dcterms:modified>
</cp:coreProperties>
</file>