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1F24993-2647-46E5-88A5-9569562A35C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 l="1"/>
  <c r="C16" i="1" l="1"/>
  <c r="D18" i="1" s="1"/>
  <c r="C15" i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<sst xmlns="http://schemas.openxmlformats.org/spreadsheetml/2006/main" count="54" uniqueCount="51">
  <si>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</si>
  <si>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</si>
  <si>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</si>
  <si>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</si>
  <si>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</si>
  <si>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</si>
  <si>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</si>
  <si>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</si>
  <si>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</si>
  <si>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</si>
  <si>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</si>
  <si>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</si>
  <si>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</si>
  <si>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</si>
  <si>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</si>
  <si>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</si>
  <si>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</si>
  <si>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</si>
  <si>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</si>
  <si>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</si>
  <si>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</si>
  <si>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</si>
  <si>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</si>
  <si>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</si>
  <si>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</si>
  <si>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</si>
  <si>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</si>
  <si>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</si>
  <si>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</si>
  <si>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</si>
  <si>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</si>
  <si>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</si>
  <si>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</si>
  <si>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</si>
  <si>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</si>
  <si>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</si>
  <si>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</si>
  <si>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</si>
  <si>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</si>
  <si>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</si>
  <si>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</si>
  <si>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</si>
  <si>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G1145-1104</t>
  </si>
  <si>
    <t>G1145-1104_Peg.xls</t>
  </si>
  <si>
    <t>EC</t>
  </si>
  <si>
    <t>Peg</t>
  </si>
  <si>
    <t>VSX</t>
  </si>
  <si>
    <t>IBVS 5960</t>
  </si>
  <si>
    <t>I</t>
  </si>
  <si>
    <t>V0634 Peg / GSC 1145-1104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</si>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</sst>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V0634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6B-47D6-B222-BDC8E9F890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-1.0000000016589183E-2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6B-47D6-B222-BDC8E9F890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6B-47D6-B222-BDC8E9F890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6B-47D6-B222-BDC8E9F890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6B-47D6-B222-BDC8E9F890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6B-47D6-B222-BDC8E9F890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6B-47D6-B222-BDC8E9F890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-1.0000000016589183E-2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6B-47D6-B222-BDC8E9F890F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6B-47D6-B222-BDC8E9F8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403184"/>
        <c:axId val="1"/>
      </c:scatterChart>
      <c:valAx>
        <c:axId val="630403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403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AD6857-0393-F481-D964-8CDFDD5B7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49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3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5">
        <v>53704.537000000011</v>
      </c>
      <c r="D7" s="14" t="s">
        <v>46</v>
      </c>
    </row>
    <row r="8" spans="1:7" s="7" customFormat="1" ht="12.95" customHeight="1" x14ac:dyDescent="0.2">
      <c r="A8" s="7" t="s">
        <v>3</v>
      </c>
      <c r="C8" s="35">
        <v>1.0649999999999999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0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-6.0096153945848455E-6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60371.823811111106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55476.686999999991</v>
      </c>
      <c r="D15" s="20" t="s">
        <v>38</v>
      </c>
      <c r="E15" s="21">
        <f ca="1">ROUND(2*(E14-$C$7)/$C$8,0)/2+E13</f>
        <v>6261.5</v>
      </c>
    </row>
    <row r="16" spans="1:7" s="7" customFormat="1" ht="12.95" customHeight="1" x14ac:dyDescent="0.2">
      <c r="A16" s="10" t="s">
        <v>4</v>
      </c>
      <c r="C16" s="24">
        <f ca="1">+C8+C12</f>
        <v>1.0649939903846053</v>
      </c>
      <c r="D16" s="20" t="s">
        <v>39</v>
      </c>
      <c r="E16" s="18">
        <f ca="1">ROUND(2*(E14-$C$15)/$C$16,0)/2+E13</f>
        <v>4597.5</v>
      </c>
    </row>
    <row r="17" spans="1:19" s="7" customFormat="1" ht="12.95" customHeight="1" thickBot="1" x14ac:dyDescent="0.25">
      <c r="A17" s="20" t="s">
        <v>29</v>
      </c>
      <c r="C17" s="7">
        <f>COUNT(C21:C2191)</f>
        <v>2</v>
      </c>
      <c r="D17" s="20" t="s">
        <v>33</v>
      </c>
      <c r="E17" s="25">
        <f ca="1">+$C$15+$C$16*E16-15018.5-$C$9/24</f>
        <v>45354.892704126549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55476.686999999991</v>
      </c>
      <c r="D18" s="27">
        <f ca="1">+C16</f>
        <v>1.0649939903846053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0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50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53704.537000000011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0</v>
      </c>
      <c r="Q21" s="34">
        <f>+C21-15018.5</f>
        <v>38686.037000000011</v>
      </c>
      <c r="S21" s="7">
        <f ca="1">+(O21-G21)^2</f>
        <v>0</v>
      </c>
    </row>
    <row r="22" spans="1:19" s="7" customFormat="1" ht="12.95" customHeight="1" x14ac:dyDescent="0.2">
      <c r="A22" s="4" t="s">
        <v>47</v>
      </c>
      <c r="B22" s="5" t="s">
        <v>48</v>
      </c>
      <c r="C22" s="4">
        <v>55476.686999999998</v>
      </c>
      <c r="D22" s="4">
        <v>3.0000000000000001E-3</v>
      </c>
      <c r="E22" s="7">
        <f>+(C22-C$7)/C$8</f>
        <v>1663.9906103286262</v>
      </c>
      <c r="F22" s="7">
        <f>ROUND(2*E22,0)/2</f>
        <v>1664</v>
      </c>
      <c r="G22" s="7">
        <f>+C22-(C$7+F22*C$8)</f>
        <v>-1.0000000016589183E-2</v>
      </c>
      <c r="I22" s="7">
        <f>+G22</f>
        <v>-1.0000000016589183E-2</v>
      </c>
      <c r="O22" s="7">
        <f ca="1">+C$11+C$12*$F22</f>
        <v>-1.0000000016589183E-2</v>
      </c>
      <c r="Q22" s="34">
        <f>+C22-15018.5</f>
        <v>40458.186999999998</v>
      </c>
      <c r="S22" s="7">
        <f ca="1">+(O22-G22)^2</f>
        <v>0</v>
      </c>
    </row>
    <row r="23" spans="1:19" s="7" customFormat="1" ht="12.95" customHeight="1" x14ac:dyDescent="0.2">
      <c r="C23" s="13"/>
      <c r="D23" s="13"/>
      <c r="Q23" s="34"/>
    </row>
    <row r="24" spans="1:19" s="7" customFormat="1" ht="12.95" customHeight="1" x14ac:dyDescent="0.2">
      <c r="C24" s="13"/>
      <c r="D24" s="13"/>
      <c r="Q24" s="34"/>
    </row>
    <row r="25" spans="1:19" s="7" customFormat="1" ht="12.95" customHeight="1" x14ac:dyDescent="0.2">
      <c r="C25" s="13"/>
      <c r="D25" s="13"/>
      <c r="Q25" s="34"/>
    </row>
    <row r="26" spans="1:19" s="7" customFormat="1" ht="12.95" customHeight="1" x14ac:dyDescent="0.2">
      <c r="C26" s="13"/>
      <c r="D26" s="13"/>
      <c r="Q26" s="34"/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s="7" customFormat="1" ht="12.95" customHeight="1" x14ac:dyDescent="0.2">
      <c r="C30" s="13"/>
      <c r="D30" s="13"/>
      <c r="Q30" s="34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2024-03-02T06:46:17Z</dcterms:modified>
</cp:coreProperties>
</file>