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8F4D38-FE2A-4C7B-B6F0-E65A060F469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F11" i="1"/>
  <c r="C21" i="1"/>
  <c r="E21" i="1"/>
  <c r="F21" i="1"/>
  <c r="A21" i="1"/>
  <c r="H20" i="1"/>
  <c r="G11" i="1"/>
  <c r="E14" i="1"/>
  <c r="Q21" i="1"/>
  <c r="G21" i="1"/>
  <c r="C17" i="1"/>
  <c r="H21" i="1"/>
  <c r="C12" i="1"/>
  <c r="C16" i="1" l="1"/>
  <c r="D18" i="1" s="1"/>
  <c r="O22" i="1"/>
  <c r="S22" i="1" s="1"/>
  <c r="O21" i="1"/>
  <c r="S21" i="1" s="1"/>
  <c r="C15" i="1"/>
  <c r="E15" i="1"/>
  <c r="S19" i="1" l="1"/>
  <c r="C18" i="1"/>
  <c r="E16" i="1"/>
  <c r="E17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<sst xmlns="http://schemas.openxmlformats.org/spreadsheetml/2006/main" count="54" uniqueCount="51">
  <si>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</si>
  <si>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</si>
  <si>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</si>
  <si>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</si>
  <si>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</si>
  <si>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</si>
  <si>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</si>
  <si>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</si>
  <si>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</si>
  <si>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</si>
  <si>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</si>
  <si>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</si>
  <si>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</si>
  <si>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</si>
  <si>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</si>
  <si>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</si>
  <si>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</si>
  <si>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</si>
  <si>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</si>
  <si>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</si>
  <si>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</si>
  <si>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</si>
  <si>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</si>
  <si>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</si>
  <si>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</si>
  <si>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</si>
  <si>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</si>
  <si>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</si>
  <si>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</si>
  <si>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</si>
  <si>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</si>
  <si>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</si>
  <si>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</si>
  <si>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</si>
  <si>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</si>
  <si>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</si>
  <si>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</si>
  <si>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</si>
  <si>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</si>
  <si>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</si>
  <si>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</si>
  <si>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</si>
  <si>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G1169-1244</t>
  </si>
  <si>
    <t>G1169-1244_Peg.xls</t>
  </si>
  <si>
    <t>EC</t>
  </si>
  <si>
    <t>Peg</t>
  </si>
  <si>
    <t>VSX</t>
  </si>
  <si>
    <t>IBVS 5960</t>
  </si>
  <si>
    <t>I</t>
  </si>
  <si>
    <t>V0682 Peg / GSC 1169-1244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</si>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</sst>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/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V0682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68-461C-9592-E4F2F6B61AC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9.8179999986314215E-3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68-461C-9592-E4F2F6B61AC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68-461C-9592-E4F2F6B61AC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68-461C-9592-E4F2F6B61AC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68-461C-9592-E4F2F6B61AC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68-461C-9592-E4F2F6B61AC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68-461C-9592-E4F2F6B61AC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-9.5</c:v>
                </c:pt>
                <c:pt idx="1">
                  <c:v>-9.4901820000013686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68-461C-9592-E4F2F6B61AC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68-461C-9592-E4F2F6B61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204952"/>
        <c:axId val="1"/>
      </c:scatterChart>
      <c:valAx>
        <c:axId val="747204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204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0</xdr:row>
      <xdr:rowOff>0</xdr:rowOff>
    </xdr:from>
    <xdr:to>
      <xdr:col>16</xdr:col>
      <xdr:colOff>314325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7F0C6C-CE0D-B5B0-304B-543112B6F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5" t="s">
        <v>49</v>
      </c>
      <c r="E1" t="s">
        <v>43</v>
      </c>
    </row>
    <row r="2" spans="1:7" s="6" customFormat="1" ht="12.95" customHeight="1" x14ac:dyDescent="0.2">
      <c r="A2" s="6" t="s">
        <v>24</v>
      </c>
      <c r="B2" s="6" t="s">
        <v>44</v>
      </c>
      <c r="C2" s="7" t="s">
        <v>41</v>
      </c>
      <c r="D2" s="8" t="s">
        <v>45</v>
      </c>
      <c r="E2" s="2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34">
        <v>54373.677000000003</v>
      </c>
      <c r="D7" s="13" t="s">
        <v>46</v>
      </c>
    </row>
    <row r="8" spans="1:7" s="6" customFormat="1" ht="12.95" customHeight="1" x14ac:dyDescent="0.2">
      <c r="A8" s="6" t="s">
        <v>3</v>
      </c>
      <c r="C8" s="34">
        <v>0.273233</v>
      </c>
      <c r="D8" s="13" t="s">
        <v>46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v>-9.5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2.3635050550388595E-6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60371.839041319443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55499.1967</v>
      </c>
      <c r="D15" s="19" t="s">
        <v>38</v>
      </c>
      <c r="E15" s="20">
        <f ca="1">ROUND(2*(E14-$C$7)/$C$8,0)/2+E13</f>
        <v>21953.5</v>
      </c>
    </row>
    <row r="16" spans="1:7" s="6" customFormat="1" ht="12.95" customHeight="1" x14ac:dyDescent="0.2">
      <c r="A16" s="9" t="s">
        <v>4</v>
      </c>
      <c r="C16" s="23">
        <f ca="1">+C8+C12</f>
        <v>0.27323536350505506</v>
      </c>
      <c r="D16" s="19" t="s">
        <v>39</v>
      </c>
      <c r="E16" s="17">
        <f ca="1">ROUND(2*(E14-$C$15)/$C$16,0)/2+E13</f>
        <v>17834</v>
      </c>
    </row>
    <row r="17" spans="1:19" s="6" customFormat="1" ht="12.95" customHeight="1" thickBot="1" x14ac:dyDescent="0.25">
      <c r="A17" s="19" t="s">
        <v>29</v>
      </c>
      <c r="C17" s="6">
        <f>COUNT(C21:C2191)</f>
        <v>2</v>
      </c>
      <c r="D17" s="19" t="s">
        <v>33</v>
      </c>
      <c r="E17" s="24">
        <f ca="1">+$C$15+$C$16*E16-15018.5-$C$9/24</f>
        <v>45353.972006082491</v>
      </c>
    </row>
    <row r="18" spans="1:19" s="6" customFormat="1" ht="12.95" customHeight="1" thickTop="1" thickBot="1" x14ac:dyDescent="0.25">
      <c r="A18" s="9" t="s">
        <v>5</v>
      </c>
      <c r="C18" s="25">
        <f ca="1">+C15</f>
        <v>55499.1967</v>
      </c>
      <c r="D18" s="26">
        <f ca="1">+C16</f>
        <v>0.27323536350505506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13.435028842544403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50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12">
        <f>C$7</f>
        <v>54373.677000000003</v>
      </c>
      <c r="D21" s="12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-9.5</v>
      </c>
      <c r="Q21" s="33">
        <f>+C21-15018.5</f>
        <v>39355.177000000003</v>
      </c>
      <c r="S21" s="6">
        <f ca="1">+(O21-G21)^2</f>
        <v>90.25</v>
      </c>
    </row>
    <row r="22" spans="1:19" s="6" customFormat="1" ht="12.95" customHeight="1" x14ac:dyDescent="0.2">
      <c r="A22" s="3" t="s">
        <v>47</v>
      </c>
      <c r="B22" s="4" t="s">
        <v>48</v>
      </c>
      <c r="C22" s="3">
        <v>55508.6967</v>
      </c>
      <c r="D22" s="3">
        <v>4.0000000000000002E-4</v>
      </c>
      <c r="E22" s="6">
        <f>+(C22-C$7)/C$8</f>
        <v>4154.0359327021151</v>
      </c>
      <c r="F22" s="6">
        <f>ROUND(2*E22,0)/2</f>
        <v>4154</v>
      </c>
      <c r="G22" s="6">
        <f>+C22-(C$7+F22*C$8)</f>
        <v>9.8179999986314215E-3</v>
      </c>
      <c r="I22" s="6">
        <f>+G22</f>
        <v>9.8179999986314215E-3</v>
      </c>
      <c r="O22" s="6">
        <f ca="1">+C$11+C$12*$F22</f>
        <v>-9.4901820000013686</v>
      </c>
      <c r="Q22" s="33">
        <f>+C22-15018.5</f>
        <v>40490.1967</v>
      </c>
      <c r="S22" s="6">
        <f ca="1">+(O22-G22)^2</f>
        <v>90.25</v>
      </c>
    </row>
    <row r="23" spans="1:19" s="6" customFormat="1" ht="12.95" customHeight="1" x14ac:dyDescent="0.2">
      <c r="C23" s="12"/>
      <c r="D23" s="12"/>
      <c r="Q23" s="33"/>
    </row>
    <row r="24" spans="1:19" s="6" customFormat="1" ht="12.95" customHeight="1" x14ac:dyDescent="0.2">
      <c r="C24" s="12"/>
      <c r="D24" s="12"/>
      <c r="Q24" s="33"/>
    </row>
    <row r="25" spans="1:19" s="6" customFormat="1" ht="12.95" customHeight="1" x14ac:dyDescent="0.2">
      <c r="C25" s="12"/>
      <c r="D25" s="12"/>
      <c r="Q25" s="33"/>
    </row>
    <row r="26" spans="1:19" s="6" customFormat="1" ht="12.95" customHeight="1" x14ac:dyDescent="0.2">
      <c r="C26" s="12"/>
      <c r="D26" s="12"/>
      <c r="Q26" s="33"/>
    </row>
    <row r="27" spans="1:19" s="6" customFormat="1" ht="12.95" customHeight="1" x14ac:dyDescent="0.2">
      <c r="C27" s="12"/>
      <c r="D27" s="12"/>
      <c r="Q27" s="33"/>
    </row>
    <row r="28" spans="1:19" s="6" customFormat="1" ht="12.95" customHeight="1" x14ac:dyDescent="0.2">
      <c r="C28" s="12"/>
      <c r="D28" s="12"/>
      <c r="Q28" s="33"/>
    </row>
    <row r="29" spans="1:19" s="6" customFormat="1" ht="12.95" customHeight="1" x14ac:dyDescent="0.2">
      <c r="C29" s="12"/>
      <c r="D29" s="12"/>
      <c r="Q29" s="33"/>
    </row>
    <row r="30" spans="1:19" s="6" customFormat="1" ht="12.95" customHeight="1" x14ac:dyDescent="0.2">
      <c r="C30" s="12"/>
      <c r="D30" s="12"/>
      <c r="Q30" s="33"/>
    </row>
    <row r="31" spans="1:19" s="6" customFormat="1" ht="12.95" customHeight="1" x14ac:dyDescent="0.2">
      <c r="C31" s="12"/>
      <c r="D31" s="12"/>
      <c r="Q31" s="33"/>
    </row>
    <row r="32" spans="1:19" s="6" customFormat="1" ht="12.95" customHeight="1" x14ac:dyDescent="0.2">
      <c r="C32" s="12"/>
      <c r="D32" s="12"/>
      <c r="Q32" s="33"/>
    </row>
    <row r="33" spans="3:17" s="6" customFormat="1" ht="12.95" customHeight="1" x14ac:dyDescent="0.2">
      <c r="C33" s="12"/>
      <c r="D33" s="12"/>
      <c r="Q33" s="33"/>
    </row>
    <row r="34" spans="3:17" s="6" customFormat="1" ht="12.95" customHeight="1" x14ac:dyDescent="0.2">
      <c r="C34" s="12"/>
      <c r="D34" s="12"/>
    </row>
    <row r="35" spans="3:17" s="6" customFormat="1" ht="12.95" customHeight="1" x14ac:dyDescent="0.2">
      <c r="C35" s="12"/>
      <c r="D35" s="12"/>
    </row>
    <row r="36" spans="3:17" s="6" customFormat="1" ht="12.95" customHeight="1" x14ac:dyDescent="0.2">
      <c r="C36" s="12"/>
      <c r="D36" s="12"/>
    </row>
    <row r="37" spans="3:17" s="6" customFormat="1" ht="12.95" customHeight="1" x14ac:dyDescent="0.2">
      <c r="C37" s="12"/>
      <c r="D37" s="12"/>
    </row>
    <row r="38" spans="3:17" s="6" customFormat="1" ht="12.95" customHeight="1" x14ac:dyDescent="0.2">
      <c r="C38" s="12"/>
      <c r="D38" s="12"/>
    </row>
    <row r="39" spans="3:17" s="6" customFormat="1" ht="12.95" customHeight="1" x14ac:dyDescent="0.2">
      <c r="C39" s="12"/>
      <c r="D39" s="12"/>
    </row>
    <row r="40" spans="3:17" s="6" customFormat="1" ht="12.95" customHeight="1" x14ac:dyDescent="0.2">
      <c r="C40" s="12"/>
      <c r="D40" s="12"/>
    </row>
    <row r="41" spans="3:17" s="6" customFormat="1" ht="12.95" customHeight="1" x14ac:dyDescent="0.2">
      <c r="C41" s="12"/>
      <c r="D41" s="12"/>
    </row>
    <row r="42" spans="3:17" s="6" customFormat="1" ht="12.95" customHeight="1" x14ac:dyDescent="0.2">
      <c r="C42" s="12"/>
      <c r="D42" s="12"/>
    </row>
    <row r="43" spans="3:17" s="6" customFormat="1" ht="12.95" customHeight="1" x14ac:dyDescent="0.2">
      <c r="C43" s="12"/>
      <c r="D43" s="12"/>
    </row>
    <row r="44" spans="3:17" s="6" customFormat="1" ht="12.95" customHeight="1" x14ac:dyDescent="0.2">
      <c r="C44" s="12"/>
      <c r="D44" s="12"/>
    </row>
    <row r="45" spans="3:17" s="6" customFormat="1" ht="12.95" customHeight="1" x14ac:dyDescent="0.2">
      <c r="C45" s="12"/>
      <c r="D45" s="12"/>
    </row>
    <row r="46" spans="3:17" s="6" customFormat="1" ht="12.95" customHeight="1" x14ac:dyDescent="0.2">
      <c r="C46" s="12"/>
      <c r="D46" s="12"/>
    </row>
    <row r="47" spans="3:17" s="6" customFormat="1" ht="12.95" customHeight="1" x14ac:dyDescent="0.2">
      <c r="C47" s="12"/>
      <c r="D47" s="12"/>
    </row>
    <row r="48" spans="3:17" s="6" customFormat="1" ht="12.95" customHeight="1" x14ac:dyDescent="0.2">
      <c r="C48" s="12"/>
      <c r="D48" s="12"/>
    </row>
    <row r="49" spans="3:4" s="6" customFormat="1" ht="12.95" customHeight="1" x14ac:dyDescent="0.2">
      <c r="C49" s="12"/>
      <c r="D49" s="12"/>
    </row>
    <row r="50" spans="3:4" s="6" customFormat="1" ht="12.95" customHeight="1" x14ac:dyDescent="0.2">
      <c r="C50" s="12"/>
      <c r="D50" s="12"/>
    </row>
    <row r="51" spans="3:4" s="6" customFormat="1" ht="12.95" customHeight="1" x14ac:dyDescent="0.2">
      <c r="C51" s="12"/>
      <c r="D51" s="12"/>
    </row>
    <row r="52" spans="3:4" s="6" customFormat="1" ht="12.95" customHeight="1" x14ac:dyDescent="0.2">
      <c r="C52" s="12"/>
      <c r="D52" s="12"/>
    </row>
    <row r="53" spans="3:4" s="6" customFormat="1" ht="12.95" customHeight="1" x14ac:dyDescent="0.2">
      <c r="C53" s="12"/>
      <c r="D53" s="12"/>
    </row>
    <row r="54" spans="3:4" s="6" customFormat="1" ht="12.95" customHeight="1" x14ac:dyDescent="0.2">
      <c r="C54" s="12"/>
      <c r="D54" s="12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2024-03-02T07:08:13Z</dcterms:modified>
</cp:coreProperties>
</file>