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15709C1-2BB3-49F6-88DF-6D02411CCC0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Q23" i="1"/>
  <c r="Q24" i="1"/>
  <c r="Q25" i="1"/>
  <c r="Q26" i="1"/>
  <c r="Q27" i="1"/>
  <c r="C21" i="1"/>
  <c r="E21" i="1"/>
  <c r="F21" i="1"/>
  <c r="G11" i="1"/>
  <c r="F11" i="1"/>
  <c r="E14" i="1"/>
  <c r="C17" i="1"/>
  <c r="Q21" i="1"/>
  <c r="G21" i="1"/>
  <c r="H21" i="1"/>
  <c r="C12" i="1"/>
  <c r="C16" i="1" l="1"/>
  <c r="D18" i="1" s="1"/>
  <c r="E15" i="1"/>
  <c r="C11" i="1"/>
  <c r="O25" i="1" l="1"/>
  <c r="C15" i="1"/>
  <c r="O23" i="1"/>
  <c r="O24" i="1"/>
  <c r="O27" i="1"/>
  <c r="O21" i="1"/>
  <c r="O26" i="1"/>
  <c r="O22" i="1"/>
  <c r="C18" i="1" l="1"/>
  <c r="E16" i="1"/>
  <c r="E17" i="1" s="1"/>
</calcChain>
</file>

<file path=xl/sharedStrings.xml><?xml version="1.0" encoding="utf-8"?>
<sst xmlns="http://schemas.openxmlformats.org/spreadsheetml/2006/main" count="63" uniqueCount="49">
  <si>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</si>
  <si>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</si>
  <si>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</si>
  <si>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</si>
  <si>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</si>
  <si>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</si>
  <si>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</si>
  <si>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</si>
  <si>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</si>
  <si>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</si>
  <si>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</si>
  <si>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</si>
  <si>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</si>
  <si>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</si>
  <si>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</si>
  <si>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</si>
  <si>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</si>
  <si>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</si>
  <si>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</si>
  <si>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</si>
  <si>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</si>
  <si>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</si>
  <si>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</si>
  <si>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</si>
  <si>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</si>
  <si>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</si>
  <si>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</si>
  <si>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</si>
  <si>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</si>
  <si>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</si>
  <si>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</si>
  <si>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</si>
  <si>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</si>
  <si>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</si>
  <si>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</si>
  <si>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</si>
  <si>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</si>
  <si>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</si>
  <si>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</si>
  <si>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</si>
  <si>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</si>
  <si>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</si>
  <si>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</si>
  <si>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Per</t>
  </si>
  <si>
    <t>IBVS 6095</t>
  </si>
  <si>
    <t>I</t>
  </si>
  <si>
    <t>II</t>
  </si>
  <si>
    <t>GSC 3332-0638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</si>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</sst>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3332-0638 -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12.5</c:v>
                </c:pt>
                <c:pt idx="4">
                  <c:v>17</c:v>
                </c:pt>
                <c:pt idx="5">
                  <c:v>19.5</c:v>
                </c:pt>
                <c:pt idx="6">
                  <c:v>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6C-45F6-94BF-FE6431A1A7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12.5</c:v>
                </c:pt>
                <c:pt idx="4">
                  <c:v>17</c:v>
                </c:pt>
                <c:pt idx="5">
                  <c:v>19.5</c:v>
                </c:pt>
                <c:pt idx="6">
                  <c:v>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-4.8999999999068677E-3</c:v>
                </c:pt>
                <c:pt idx="2">
                  <c:v>9.7249999962514266E-3</c:v>
                </c:pt>
                <c:pt idx="3">
                  <c:v>1.8249999920953996E-3</c:v>
                </c:pt>
                <c:pt idx="4">
                  <c:v>2.2999999782769009E-4</c:v>
                </c:pt>
                <c:pt idx="5">
                  <c:v>3.5499999648891389E-4</c:v>
                </c:pt>
                <c:pt idx="6">
                  <c:v>4.1799999962677248E-3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6C-45F6-94BF-FE6431A1A7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12.5</c:v>
                </c:pt>
                <c:pt idx="4">
                  <c:v>17</c:v>
                </c:pt>
                <c:pt idx="5">
                  <c:v>19.5</c:v>
                </c:pt>
                <c:pt idx="6">
                  <c:v>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6C-45F6-94BF-FE6431A1A7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12.5</c:v>
                </c:pt>
                <c:pt idx="4">
                  <c:v>17</c:v>
                </c:pt>
                <c:pt idx="5">
                  <c:v>19.5</c:v>
                </c:pt>
                <c:pt idx="6">
                  <c:v>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6C-45F6-94BF-FE6431A1A7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12.5</c:v>
                </c:pt>
                <c:pt idx="4">
                  <c:v>17</c:v>
                </c:pt>
                <c:pt idx="5">
                  <c:v>19.5</c:v>
                </c:pt>
                <c:pt idx="6">
                  <c:v>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6C-45F6-94BF-FE6431A1A7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12.5</c:v>
                </c:pt>
                <c:pt idx="4">
                  <c:v>17</c:v>
                </c:pt>
                <c:pt idx="5">
                  <c:v>19.5</c:v>
                </c:pt>
                <c:pt idx="6">
                  <c:v>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6C-45F6-94BF-FE6431A1A7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7.4999999999999997E-3</c:v>
                  </c:pt>
                  <c:pt idx="2">
                    <c:v>7.6E-3</c:v>
                  </c:pt>
                  <c:pt idx="3">
                    <c:v>9.4000000000000004E-3</c:v>
                  </c:pt>
                  <c:pt idx="4">
                    <c:v>1.8E-3</c:v>
                  </c:pt>
                  <c:pt idx="5">
                    <c:v>2.3999999999999998E-3</c:v>
                  </c:pt>
                  <c:pt idx="6">
                    <c:v>6.7999999999999996E-3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12.5</c:v>
                </c:pt>
                <c:pt idx="4">
                  <c:v>17</c:v>
                </c:pt>
                <c:pt idx="5">
                  <c:v>19.5</c:v>
                </c:pt>
                <c:pt idx="6">
                  <c:v>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6C-45F6-94BF-FE6431A1A7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12.5</c:v>
                </c:pt>
                <c:pt idx="4">
                  <c:v>17</c:v>
                </c:pt>
                <c:pt idx="5">
                  <c:v>19.5</c:v>
                </c:pt>
                <c:pt idx="6">
                  <c:v>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1.0505120782914948E-3</c:v>
                </c:pt>
                <c:pt idx="1">
                  <c:v>1.0505120782914948E-3</c:v>
                </c:pt>
                <c:pt idx="2">
                  <c:v>1.1886554602977472E-3</c:v>
                </c:pt>
                <c:pt idx="3">
                  <c:v>1.7412289883227572E-3</c:v>
                </c:pt>
                <c:pt idx="4">
                  <c:v>1.9898870759340118E-3</c:v>
                </c:pt>
                <c:pt idx="5">
                  <c:v>2.1280304579402642E-3</c:v>
                </c:pt>
                <c:pt idx="6">
                  <c:v>2.2661738399465167E-3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6C-45F6-94BF-FE6431A1A76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12.5</c:v>
                </c:pt>
                <c:pt idx="4">
                  <c:v>17</c:v>
                </c:pt>
                <c:pt idx="5">
                  <c:v>19.5</c:v>
                </c:pt>
                <c:pt idx="6">
                  <c:v>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46C-45F6-94BF-FE6431A1A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456304"/>
        <c:axId val="1"/>
      </c:scatterChart>
      <c:valAx>
        <c:axId val="87745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456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612F43-CD54-237E-2163-42BD83643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s="3" customFormat="1" ht="12.95" customHeight="1" x14ac:dyDescent="0.2">
      <c r="A2" s="3" t="s">
        <v>24</v>
      </c>
      <c r="B2" s="3" t="s">
        <v>42</v>
      </c>
      <c r="C2" s="4"/>
      <c r="D2" s="4" t="s">
        <v>43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8">
        <v>55847.491800000003</v>
      </c>
      <c r="D7" s="9" t="s">
        <v>41</v>
      </c>
    </row>
    <row r="8" spans="1:7" s="3" customFormat="1" ht="12.95" customHeight="1" x14ac:dyDescent="0.2">
      <c r="A8" s="3" t="s">
        <v>3</v>
      </c>
      <c r="C8" s="8">
        <v>0.40971000000000002</v>
      </c>
      <c r="D8" s="9" t="s">
        <v>41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1.0505120782914948E-3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5.5257352802500996E-5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60372.713724884255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55856.507686173849</v>
      </c>
      <c r="D15" s="15" t="s">
        <v>38</v>
      </c>
      <c r="E15" s="16">
        <f ca="1">ROUND(2*(E14-$C$7)/$C$8,0)/2+E13</f>
        <v>11046</v>
      </c>
    </row>
    <row r="16" spans="1:7" s="3" customFormat="1" ht="12.95" customHeight="1" x14ac:dyDescent="0.2">
      <c r="A16" s="5" t="s">
        <v>4</v>
      </c>
      <c r="C16" s="19">
        <f ca="1">+C8+C12</f>
        <v>0.4097652573528025</v>
      </c>
      <c r="D16" s="15" t="s">
        <v>39</v>
      </c>
      <c r="E16" s="13">
        <f ca="1">ROUND(2*(E14-$C$15)/$C$16,0)/2+E13</f>
        <v>11022.5</v>
      </c>
    </row>
    <row r="17" spans="1:18" s="3" customFormat="1" ht="12.95" customHeight="1" thickBot="1" x14ac:dyDescent="0.25">
      <c r="A17" s="15" t="s">
        <v>29</v>
      </c>
      <c r="C17" s="3">
        <f>COUNT(C21:C2191)</f>
        <v>7</v>
      </c>
      <c r="D17" s="15" t="s">
        <v>33</v>
      </c>
      <c r="E17" s="20">
        <f ca="1">+$C$15+$C$16*E16-15018.5-$C$9/24</f>
        <v>45355.041068678453</v>
      </c>
    </row>
    <row r="18" spans="1:18" s="3" customFormat="1" ht="12.95" customHeight="1" thickTop="1" thickBot="1" x14ac:dyDescent="0.25">
      <c r="A18" s="5" t="s">
        <v>5</v>
      </c>
      <c r="C18" s="21">
        <f ca="1">+C15</f>
        <v>55856.507686173849</v>
      </c>
      <c r="D18" s="22">
        <f ca="1">+C16</f>
        <v>0.4097652573528025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41</v>
      </c>
      <c r="I20" s="26" t="s">
        <v>48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">
        <v>41</v>
      </c>
      <c r="C21" s="29">
        <f>C$7</f>
        <v>55847.491800000003</v>
      </c>
      <c r="D21" s="29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1.0505120782914948E-3</v>
      </c>
      <c r="Q21" s="30">
        <f>+C21-15018.5</f>
        <v>40828.991800000003</v>
      </c>
    </row>
    <row r="22" spans="1:18" s="3" customFormat="1" ht="12.95" customHeight="1" x14ac:dyDescent="0.2">
      <c r="A22" s="31" t="s">
        <v>44</v>
      </c>
      <c r="B22" s="32" t="s">
        <v>45</v>
      </c>
      <c r="C22" s="33">
        <v>55847.486900000004</v>
      </c>
      <c r="D22" s="33">
        <v>7.4999999999999997E-3</v>
      </c>
      <c r="E22" s="3">
        <f t="shared" ref="E22:E27" si="0">+(C22-C$7)/C$8</f>
        <v>-1.1959678796970704E-2</v>
      </c>
      <c r="F22" s="3">
        <f t="shared" ref="F22:F27" si="1">ROUND(2*E22,0)/2</f>
        <v>0</v>
      </c>
      <c r="G22" s="3">
        <f t="shared" ref="G22:G27" si="2">+C22-(C$7+F22*C$8)</f>
        <v>-4.8999999999068677E-3</v>
      </c>
      <c r="I22" s="3">
        <f t="shared" ref="I22:I27" si="3">+G22</f>
        <v>-4.8999999999068677E-3</v>
      </c>
      <c r="O22" s="3">
        <f t="shared" ref="O22:O27" ca="1" si="4">+C$11+C$12*$F22</f>
        <v>1.0505120782914948E-3</v>
      </c>
      <c r="Q22" s="30">
        <f t="shared" ref="Q22:Q27" si="5">+C22-15018.5</f>
        <v>40828.986900000004</v>
      </c>
    </row>
    <row r="23" spans="1:18" s="3" customFormat="1" ht="12.95" customHeight="1" x14ac:dyDescent="0.2">
      <c r="A23" s="31" t="s">
        <v>44</v>
      </c>
      <c r="B23" s="32" t="s">
        <v>46</v>
      </c>
      <c r="C23" s="33">
        <v>55848.525800000003</v>
      </c>
      <c r="D23" s="33">
        <v>7.6E-3</v>
      </c>
      <c r="E23" s="3">
        <f t="shared" si="0"/>
        <v>2.5237363012854233</v>
      </c>
      <c r="F23" s="3">
        <f t="shared" si="1"/>
        <v>2.5</v>
      </c>
      <c r="G23" s="3">
        <f t="shared" si="2"/>
        <v>9.7249999962514266E-3</v>
      </c>
      <c r="I23" s="3">
        <f t="shared" si="3"/>
        <v>9.7249999962514266E-3</v>
      </c>
      <c r="O23" s="3">
        <f t="shared" ca="1" si="4"/>
        <v>1.1886554602977472E-3</v>
      </c>
      <c r="Q23" s="30">
        <f t="shared" si="5"/>
        <v>40830.025800000003</v>
      </c>
    </row>
    <row r="24" spans="1:18" s="3" customFormat="1" ht="12.95" customHeight="1" x14ac:dyDescent="0.2">
      <c r="A24" s="31" t="s">
        <v>44</v>
      </c>
      <c r="B24" s="32" t="s">
        <v>46</v>
      </c>
      <c r="C24" s="33">
        <v>55852.614999999998</v>
      </c>
      <c r="D24" s="33">
        <v>9.4000000000000004E-3</v>
      </c>
      <c r="E24" s="3">
        <f t="shared" si="0"/>
        <v>12.504454370150937</v>
      </c>
      <c r="F24" s="3">
        <f t="shared" si="1"/>
        <v>12.5</v>
      </c>
      <c r="G24" s="3">
        <f t="shared" si="2"/>
        <v>1.8249999920953996E-3</v>
      </c>
      <c r="I24" s="3">
        <f t="shared" si="3"/>
        <v>1.8249999920953996E-3</v>
      </c>
      <c r="O24" s="3">
        <f t="shared" ca="1" si="4"/>
        <v>1.7412289883227572E-3</v>
      </c>
      <c r="Q24" s="30">
        <f t="shared" si="5"/>
        <v>40834.114999999998</v>
      </c>
    </row>
    <row r="25" spans="1:18" s="3" customFormat="1" ht="12.95" customHeight="1" x14ac:dyDescent="0.2">
      <c r="A25" s="31" t="s">
        <v>44</v>
      </c>
      <c r="B25" s="32" t="s">
        <v>45</v>
      </c>
      <c r="C25" s="33">
        <v>55854.4571</v>
      </c>
      <c r="D25" s="33">
        <v>1.8E-3</v>
      </c>
      <c r="E25" s="3">
        <f t="shared" si="0"/>
        <v>17.000561372668972</v>
      </c>
      <c r="F25" s="3">
        <f t="shared" si="1"/>
        <v>17</v>
      </c>
      <c r="G25" s="3">
        <f t="shared" si="2"/>
        <v>2.2999999782769009E-4</v>
      </c>
      <c r="I25" s="3">
        <f t="shared" si="3"/>
        <v>2.2999999782769009E-4</v>
      </c>
      <c r="O25" s="3">
        <f t="shared" ca="1" si="4"/>
        <v>1.9898870759340118E-3</v>
      </c>
      <c r="Q25" s="30">
        <f t="shared" si="5"/>
        <v>40835.9571</v>
      </c>
    </row>
    <row r="26" spans="1:18" s="3" customFormat="1" ht="12.95" customHeight="1" x14ac:dyDescent="0.2">
      <c r="A26" s="31" t="s">
        <v>44</v>
      </c>
      <c r="B26" s="32" t="s">
        <v>46</v>
      </c>
      <c r="C26" s="33">
        <v>55855.481500000002</v>
      </c>
      <c r="D26" s="33">
        <v>2.3999999999999998E-3</v>
      </c>
      <c r="E26" s="3">
        <f t="shared" si="0"/>
        <v>19.500866466520868</v>
      </c>
      <c r="F26" s="3">
        <f t="shared" si="1"/>
        <v>19.5</v>
      </c>
      <c r="G26" s="3">
        <f t="shared" si="2"/>
        <v>3.5499999648891389E-4</v>
      </c>
      <c r="I26" s="3">
        <f t="shared" si="3"/>
        <v>3.5499999648891389E-4</v>
      </c>
      <c r="O26" s="3">
        <f t="shared" ca="1" si="4"/>
        <v>2.1280304579402642E-3</v>
      </c>
      <c r="Q26" s="30">
        <f t="shared" si="5"/>
        <v>40836.981500000002</v>
      </c>
    </row>
    <row r="27" spans="1:18" s="3" customFormat="1" ht="12.95" customHeight="1" x14ac:dyDescent="0.2">
      <c r="A27" s="31" t="s">
        <v>44</v>
      </c>
      <c r="B27" s="32" t="s">
        <v>45</v>
      </c>
      <c r="C27" s="33">
        <v>55856.509599999998</v>
      </c>
      <c r="D27" s="33">
        <v>6.7999999999999996E-3</v>
      </c>
      <c r="E27" s="3">
        <f t="shared" si="0"/>
        <v>22.010202338225007</v>
      </c>
      <c r="F27" s="3">
        <f t="shared" si="1"/>
        <v>22</v>
      </c>
      <c r="G27" s="3">
        <f t="shared" si="2"/>
        <v>4.1799999962677248E-3</v>
      </c>
      <c r="I27" s="3">
        <f t="shared" si="3"/>
        <v>4.1799999962677248E-3</v>
      </c>
      <c r="O27" s="3">
        <f t="shared" ca="1" si="4"/>
        <v>2.2661738399465167E-3</v>
      </c>
      <c r="Q27" s="30">
        <f t="shared" si="5"/>
        <v>40838.009599999998</v>
      </c>
    </row>
    <row r="28" spans="1:18" s="3" customFormat="1" ht="12.95" customHeight="1" x14ac:dyDescent="0.2">
      <c r="C28" s="29"/>
      <c r="D28" s="29"/>
      <c r="Q28" s="30"/>
    </row>
    <row r="29" spans="1:18" s="3" customFormat="1" ht="12.95" customHeight="1" x14ac:dyDescent="0.2">
      <c r="C29" s="29"/>
      <c r="D29" s="29"/>
      <c r="Q29" s="30"/>
    </row>
    <row r="30" spans="1:18" s="3" customFormat="1" ht="12.95" customHeight="1" x14ac:dyDescent="0.2">
      <c r="C30" s="29"/>
      <c r="D30" s="29"/>
      <c r="Q30" s="30"/>
    </row>
    <row r="31" spans="1:18" s="3" customFormat="1" ht="12.95" customHeight="1" x14ac:dyDescent="0.2">
      <c r="C31" s="29"/>
      <c r="D31" s="29"/>
      <c r="Q31" s="30"/>
    </row>
    <row r="32" spans="1:18" s="3" customFormat="1" ht="12.95" customHeight="1" x14ac:dyDescent="0.2">
      <c r="C32" s="29"/>
      <c r="D32" s="29"/>
      <c r="Q32" s="30"/>
    </row>
    <row r="33" spans="3:17" s="3" customFormat="1" ht="12.95" customHeight="1" x14ac:dyDescent="0.2">
      <c r="C33" s="29"/>
      <c r="D33" s="29"/>
      <c r="Q33" s="30"/>
    </row>
    <row r="34" spans="3:17" s="3" customFormat="1" ht="12.95" customHeight="1" x14ac:dyDescent="0.2">
      <c r="C34" s="29"/>
      <c r="D34" s="29"/>
    </row>
    <row r="35" spans="3:17" s="3" customFormat="1" ht="12.95" customHeight="1" x14ac:dyDescent="0.2">
      <c r="C35" s="29"/>
      <c r="D35" s="29"/>
    </row>
    <row r="36" spans="3:17" s="3" customFormat="1" ht="12.95" customHeight="1" x14ac:dyDescent="0.2">
      <c r="C36" s="29"/>
      <c r="D36" s="29"/>
    </row>
    <row r="37" spans="3:17" s="3" customFormat="1" ht="12.95" customHeight="1" x14ac:dyDescent="0.2">
      <c r="C37" s="29"/>
      <c r="D37" s="29"/>
    </row>
    <row r="38" spans="3:17" s="3" customFormat="1" ht="12.95" customHeight="1" x14ac:dyDescent="0.2">
      <c r="C38" s="29"/>
      <c r="D38" s="29"/>
    </row>
    <row r="39" spans="3:17" s="3" customFormat="1" ht="12.95" customHeight="1" x14ac:dyDescent="0.2">
      <c r="C39" s="29"/>
      <c r="D39" s="29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2024-03-03T04:07:45Z</dcterms:modified>
</cp:coreProperties>
</file>