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A7C3ED-3473-45F7-BA08-CD32CFC4A3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4" i="1"/>
  <c r="O22" i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<sst xmlns="http://schemas.openxmlformats.org/spreadsheetml/2006/main" count="56" uniqueCount="48">
  <si>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</si>
  <si>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</si>
  <si>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</si>
  <si>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</si>
  <si>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</si>
  <si>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</si>
  <si>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</si>
  <si>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</si>
  <si>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</si>
  <si>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</si>
  <si>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</si>
  <si>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</si>
  <si>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</si>
  <si>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</si>
  <si>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</si>
  <si>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</si>
  <si>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</si>
  <si>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</si>
  <si>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</si>
  <si>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</si>
  <si>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</si>
  <si>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</si>
  <si>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</si>
  <si>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</si>
  <si>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</si>
  <si>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</si>
  <si>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</si>
  <si>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</si>
  <si>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</si>
  <si>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</si>
  <si>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</si>
  <si>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</si>
  <si>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</si>
  <si>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</si>
  <si>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</si>
  <si>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</si>
  <si>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</si>
  <si>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</si>
  <si>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</si>
  <si>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</si>
  <si>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</si>
  <si>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</si>
  <si>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V0593 Per / GSC 2897-1956</t>
  </si>
  <si>
    <t>EB</t>
  </si>
  <si>
    <t>IBVS 6114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</si>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</sst>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V0593 Per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3B-49B8-9614-AFC350FD72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7.203000000299653E-2</c:v>
                </c:pt>
                <c:pt idx="2">
                  <c:v>8.2949999996344559E-2</c:v>
                </c:pt>
                <c:pt idx="3">
                  <c:v>8.9710000000195578E-2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3B-49B8-9614-AFC350FD72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3B-49B8-9614-AFC350FD72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3B-49B8-9614-AFC350FD72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3B-49B8-9614-AFC350FD72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3B-49B8-9614-AFC350FD72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4.3899999999999998E-3</c:v>
                  </c:pt>
                  <c:pt idx="2">
                    <c:v>2.4299999999999999E-3</c:v>
                  </c:pt>
                  <c:pt idx="3">
                    <c:v>2.1800000000000001E-3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3B-49B8-9614-AFC350FD72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-2.8611549488635063E-4</c:v>
                </c:pt>
                <c:pt idx="1">
                  <c:v>7.9642165953942717E-2</c:v>
                </c:pt>
                <c:pt idx="2">
                  <c:v>8.2558648283706071E-2</c:v>
                </c:pt>
                <c:pt idx="3">
                  <c:v>8.2775301256774209E-2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3B-49B8-9614-AFC350FD720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2485.5</c:v>
                </c:pt>
                <c:pt idx="3">
                  <c:v>2492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3B-49B8-9614-AFC350FD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13112"/>
        <c:axId val="1"/>
      </c:scatterChart>
      <c:valAx>
        <c:axId val="78581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81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3C24D5-51A4-EEA5-2EED-7F319C10F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8">
        <v>48501.14</v>
      </c>
      <c r="D7" s="9" t="s">
        <v>41</v>
      </c>
    </row>
    <row r="8" spans="1:7" s="3" customFormat="1" ht="12.95" customHeight="1" x14ac:dyDescent="0.2">
      <c r="A8" s="3" t="s">
        <v>3</v>
      </c>
      <c r="C8" s="8">
        <v>3.2437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-2.8611549488635063E-4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3.3331226625867002E-5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60372.810547453701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56584.523175301256</v>
      </c>
      <c r="D15" s="15" t="s">
        <v>38</v>
      </c>
      <c r="E15" s="16">
        <f ca="1">ROUND(2*(E14-$C$7)/$C$8,0)/2+E13</f>
        <v>3661</v>
      </c>
    </row>
    <row r="16" spans="1:7" s="3" customFormat="1" ht="12.95" customHeight="1" x14ac:dyDescent="0.2">
      <c r="A16" s="5" t="s">
        <v>4</v>
      </c>
      <c r="C16" s="19">
        <f ca="1">+C8+C12</f>
        <v>3.2437333312266259</v>
      </c>
      <c r="D16" s="15" t="s">
        <v>39</v>
      </c>
      <c r="E16" s="13">
        <f ca="1">ROUND(2*(E14-$C$15)/$C$16,0)/2+E13</f>
        <v>1169</v>
      </c>
    </row>
    <row r="17" spans="1:18" s="3" customFormat="1" ht="12.95" customHeight="1" thickBot="1" x14ac:dyDescent="0.25">
      <c r="A17" s="15" t="s">
        <v>29</v>
      </c>
      <c r="C17" s="3">
        <f>COUNT(C21:C2191)</f>
        <v>4</v>
      </c>
      <c r="D17" s="15" t="s">
        <v>33</v>
      </c>
      <c r="E17" s="20">
        <f ca="1">+$C$15+$C$16*E16-15018.5-$C$9/24</f>
        <v>45358.343272838516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56584.523175301256</v>
      </c>
      <c r="D18" s="22">
        <f ca="1">+C16</f>
        <v>3.2437333312266259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29">
        <f>C$7</f>
        <v>48501.14</v>
      </c>
      <c r="D21" s="29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-2.8611549488635063E-4</v>
      </c>
      <c r="Q21" s="30">
        <f>+C21-15018.5</f>
        <v>33482.639999999999</v>
      </c>
    </row>
    <row r="22" spans="1:18" s="3" customFormat="1" ht="12.95" customHeight="1" x14ac:dyDescent="0.2">
      <c r="A22" s="31" t="s">
        <v>44</v>
      </c>
      <c r="B22" s="32" t="s">
        <v>45</v>
      </c>
      <c r="C22" s="31">
        <v>56279.604630000002</v>
      </c>
      <c r="D22" s="31">
        <v>4.3899999999999998E-3</v>
      </c>
      <c r="E22" s="3">
        <f>+(C22-C$7)/C$8</f>
        <v>2398.0222061226382</v>
      </c>
      <c r="F22" s="3">
        <f>ROUND(2*E22,0)/2</f>
        <v>2398</v>
      </c>
      <c r="G22" s="3">
        <f>+C22-(C$7+F22*C$8)</f>
        <v>7.203000000299653E-2</v>
      </c>
      <c r="I22" s="3">
        <f>+G22</f>
        <v>7.203000000299653E-2</v>
      </c>
      <c r="O22" s="3">
        <f ca="1">+C$11+C$12*$F22</f>
        <v>7.9642165953942717E-2</v>
      </c>
      <c r="Q22" s="30">
        <f>+C22-15018.5</f>
        <v>41261.104630000002</v>
      </c>
    </row>
    <row r="23" spans="1:18" s="3" customFormat="1" ht="12.95" customHeight="1" x14ac:dyDescent="0.2">
      <c r="A23" s="31" t="s">
        <v>44</v>
      </c>
      <c r="B23" s="32" t="s">
        <v>46</v>
      </c>
      <c r="C23" s="31">
        <v>56563.439299999998</v>
      </c>
      <c r="D23" s="31">
        <v>2.4299999999999999E-3</v>
      </c>
      <c r="E23" s="3">
        <f>+(C23-C$7)/C$8</f>
        <v>2485.5255726485184</v>
      </c>
      <c r="F23" s="3">
        <f>ROUND(2*E23,0)/2</f>
        <v>2485.5</v>
      </c>
      <c r="G23" s="3">
        <f>+C23-(C$7+F23*C$8)</f>
        <v>8.2949999996344559E-2</v>
      </c>
      <c r="I23" s="3">
        <f>+G23</f>
        <v>8.2949999996344559E-2</v>
      </c>
      <c r="O23" s="3">
        <f ca="1">+C$11+C$12*$F23</f>
        <v>8.2558648283706071E-2</v>
      </c>
      <c r="Q23" s="30">
        <f>+C23-15018.5</f>
        <v>41544.939299999998</v>
      </c>
    </row>
    <row r="24" spans="1:18" s="3" customFormat="1" ht="12.95" customHeight="1" x14ac:dyDescent="0.2">
      <c r="A24" s="31" t="s">
        <v>44</v>
      </c>
      <c r="B24" s="32" t="s">
        <v>45</v>
      </c>
      <c r="C24" s="31">
        <v>56584.53011</v>
      </c>
      <c r="D24" s="31">
        <v>2.1800000000000001E-3</v>
      </c>
      <c r="E24" s="3">
        <f>+(C24-C$7)/C$8</f>
        <v>2492.0276566883499</v>
      </c>
      <c r="F24" s="3">
        <f>ROUND(2*E24,0)/2</f>
        <v>2492</v>
      </c>
      <c r="G24" s="3">
        <f>+C24-(C$7+F24*C$8)</f>
        <v>8.9710000000195578E-2</v>
      </c>
      <c r="I24" s="3">
        <f>+G24</f>
        <v>8.9710000000195578E-2</v>
      </c>
      <c r="O24" s="3">
        <f ca="1">+C$11+C$12*$F24</f>
        <v>8.2775301256774209E-2</v>
      </c>
      <c r="Q24" s="30">
        <f>+C24-15018.5</f>
        <v>41566.03011</v>
      </c>
    </row>
    <row r="25" spans="1:18" s="3" customFormat="1" ht="12.95" customHeight="1" x14ac:dyDescent="0.2">
      <c r="C25" s="29"/>
      <c r="D25" s="29"/>
      <c r="Q25" s="30"/>
    </row>
    <row r="26" spans="1:18" s="3" customFormat="1" ht="12.95" customHeight="1" x14ac:dyDescent="0.2">
      <c r="C26" s="29"/>
      <c r="D26" s="29"/>
      <c r="Q26" s="30"/>
    </row>
    <row r="27" spans="1:18" s="3" customFormat="1" ht="12.95" customHeight="1" x14ac:dyDescent="0.2">
      <c r="C27" s="29"/>
      <c r="D27" s="29"/>
      <c r="Q27" s="30"/>
    </row>
    <row r="28" spans="1:18" s="3" customFormat="1" ht="12.95" customHeight="1" x14ac:dyDescent="0.2">
      <c r="C28" s="29"/>
      <c r="D28" s="29"/>
      <c r="Q28" s="30"/>
    </row>
    <row r="29" spans="1:18" s="3" customFormat="1" ht="12.95" customHeight="1" x14ac:dyDescent="0.2">
      <c r="C29" s="29"/>
      <c r="D29" s="29"/>
      <c r="Q29" s="30"/>
    </row>
    <row r="30" spans="1:18" s="3" customFormat="1" ht="12.95" customHeight="1" x14ac:dyDescent="0.2">
      <c r="C30" s="29"/>
      <c r="D30" s="29"/>
      <c r="Q30" s="30"/>
    </row>
    <row r="31" spans="1:18" s="3" customFormat="1" ht="12.95" customHeight="1" x14ac:dyDescent="0.2">
      <c r="C31" s="29"/>
      <c r="D31" s="29"/>
      <c r="Q31" s="30"/>
    </row>
    <row r="32" spans="1:18" s="3" customFormat="1" ht="12.95" customHeight="1" x14ac:dyDescent="0.2">
      <c r="C32" s="29"/>
      <c r="D32" s="29"/>
      <c r="Q32" s="30"/>
    </row>
    <row r="33" spans="3:17" s="3" customFormat="1" ht="12.95" customHeight="1" x14ac:dyDescent="0.2">
      <c r="C33" s="29"/>
      <c r="D33" s="29"/>
      <c r="Q33" s="30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2024-03-03T06:27:11Z</dcterms:modified>
</cp:coreProperties>
</file>