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366F445-1833-493E-B8B5-DDB841C2007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<sst xmlns="http://schemas.openxmlformats.org/spreadsheetml/2006/main" count="52" uniqueCount="47">
  <si>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</si>
  <si>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</si>
  <si>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</si>
  <si>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</si>
  <si>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</si>
  <si>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</si>
  <si>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</si>
  <si>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</si>
  <si>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</si>
  <si>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</si>
  <si>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</si>
  <si>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</si>
  <si>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</si>
  <si>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</si>
  <si>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</si>
  <si>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</si>
  <si>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</si>
  <si>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</si>
  <si>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</si>
  <si>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</si>
  <si>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</si>
  <si>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</si>
  <si>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</si>
  <si>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</si>
  <si>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</si>
  <si>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</si>
  <si>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</si>
  <si>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</si>
  <si>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</si>
  <si>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</si>
  <si>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</si>
  <si>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</si>
  <si>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</si>
  <si>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</si>
  <si>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</si>
  <si>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</si>
  <si>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</si>
  <si>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</si>
  <si>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</si>
  <si>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</si>
  <si>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</si>
  <si>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</si>
  <si>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V0753 Per / GSC 3692-0847</t>
  </si>
  <si>
    <t>IBVS 6118</t>
  </si>
  <si>
    <t>EA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</si>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</sst>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V0753 Per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41-4B1A-8EB2-2CF3AC5E05A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-8.6999999992258381E-2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41-4B1A-8EB2-2CF3AC5E05A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41-4B1A-8EB2-2CF3AC5E05A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41-4B1A-8EB2-2CF3AC5E05A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41-4B1A-8EB2-2CF3AC5E05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41-4B1A-8EB2-2CF3AC5E05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41-4B1A-8EB2-2CF3AC5E05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-8.6999999992258381E-2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41-4B1A-8EB2-2CF3AC5E05A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1455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41-4B1A-8EB2-2CF3AC5E0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975624"/>
        <c:axId val="1"/>
      </c:scatterChart>
      <c:valAx>
        <c:axId val="876975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6975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165D3E-D796-17DC-B20F-C3B1D074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3" customFormat="1" ht="12.95" customHeight="1" x14ac:dyDescent="0.2">
      <c r="A2" s="3" t="s">
        <v>23</v>
      </c>
      <c r="B2" s="3" t="s">
        <v>44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4">
        <v>53339.106099999997</v>
      </c>
      <c r="D7" s="9" t="s">
        <v>41</v>
      </c>
    </row>
    <row r="8" spans="1:7" s="3" customFormat="1" ht="12.95" customHeight="1" x14ac:dyDescent="0.2">
      <c r="A8" s="3" t="s">
        <v>3</v>
      </c>
      <c r="C8" s="34">
        <v>2.2002000000000002</v>
      </c>
      <c r="D8" s="9" t="s">
        <v>41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19</v>
      </c>
      <c r="D10" s="12" t="s">
        <v>20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0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-5.979381442766899E-5</v>
      </c>
      <c r="D12" s="4"/>
    </row>
    <row r="13" spans="1:7" s="3" customFormat="1" ht="12.95" customHeight="1" x14ac:dyDescent="0.2">
      <c r="A13" s="3" t="s">
        <v>18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60372.819531597219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56540.310100000002</v>
      </c>
      <c r="D15" s="15" t="s">
        <v>38</v>
      </c>
      <c r="E15" s="16">
        <f ca="1">ROUND(2*(E14-$C$7)/$C$8,0)/2+E13</f>
        <v>3198</v>
      </c>
    </row>
    <row r="16" spans="1:7" s="3" customFormat="1" ht="12.95" customHeight="1" x14ac:dyDescent="0.2">
      <c r="A16" s="5" t="s">
        <v>4</v>
      </c>
      <c r="C16" s="19">
        <f ca="1">+C8+C12</f>
        <v>2.2001402061855724</v>
      </c>
      <c r="D16" s="15" t="s">
        <v>39</v>
      </c>
      <c r="E16" s="13">
        <f ca="1">ROUND(2*(E14-$C$15)/$C$16,0)/2+E13</f>
        <v>1743</v>
      </c>
    </row>
    <row r="17" spans="1:18" s="3" customFormat="1" ht="12.95" customHeight="1" thickBot="1" x14ac:dyDescent="0.25">
      <c r="A17" s="15" t="s">
        <v>29</v>
      </c>
      <c r="C17" s="3">
        <f>COUNT(C21:C2191)</f>
        <v>2</v>
      </c>
      <c r="D17" s="15" t="s">
        <v>33</v>
      </c>
      <c r="E17" s="20">
        <f ca="1">+$C$15+$C$16*E16-15018.5-$C$9/24</f>
        <v>45357.050312714789</v>
      </c>
    </row>
    <row r="18" spans="1:18" s="3" customFormat="1" ht="12.95" customHeight="1" thickTop="1" thickBot="1" x14ac:dyDescent="0.25">
      <c r="A18" s="5" t="s">
        <v>5</v>
      </c>
      <c r="C18" s="21">
        <f ca="1">+C15</f>
        <v>56540.310100000002</v>
      </c>
      <c r="D18" s="22">
        <f ca="1">+C16</f>
        <v>2.2001402061855724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41</v>
      </c>
      <c r="I20" s="26" t="s">
        <v>28</v>
      </c>
      <c r="J20" s="26" t="s">
        <v>46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2" t="s">
        <v>14</v>
      </c>
      <c r="R20" s="28" t="s">
        <v>36</v>
      </c>
    </row>
    <row r="21" spans="1:18" s="3" customFormat="1" ht="12.95" customHeight="1" x14ac:dyDescent="0.2">
      <c r="A21" s="3" t="s">
        <v>41</v>
      </c>
      <c r="C21" s="8">
        <f>C$7</f>
        <v>53339.106099999997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9">
        <f>+C21-15018.5</f>
        <v>38320.606099999997</v>
      </c>
    </row>
    <row r="22" spans="1:18" s="3" customFormat="1" ht="12.95" customHeight="1" x14ac:dyDescent="0.2">
      <c r="A22" s="30" t="s">
        <v>43</v>
      </c>
      <c r="B22" s="31" t="s">
        <v>45</v>
      </c>
      <c r="C22" s="32">
        <v>56540.310100000002</v>
      </c>
      <c r="D22" s="33">
        <v>1.1000000000000001E-3</v>
      </c>
      <c r="E22" s="3">
        <f>+(C22-C$7)/C$8</f>
        <v>1454.9604581401713</v>
      </c>
      <c r="F22" s="3">
        <f>ROUND(2*E22,0)/2</f>
        <v>1455</v>
      </c>
      <c r="G22" s="3">
        <f>+C22-(C$7+F22*C$8)</f>
        <v>-8.6999999992258381E-2</v>
      </c>
      <c r="I22" s="3">
        <f>+G22</f>
        <v>-8.6999999992258381E-2</v>
      </c>
      <c r="O22" s="3">
        <f ca="1">+C$11+C$12*$F22</f>
        <v>-8.6999999992258381E-2</v>
      </c>
      <c r="Q22" s="29">
        <f>+C22-15018.5</f>
        <v>41521.810100000002</v>
      </c>
    </row>
    <row r="23" spans="1:18" s="3" customFormat="1" ht="12.95" customHeight="1" x14ac:dyDescent="0.2">
      <c r="C23" s="8"/>
      <c r="D23" s="8"/>
      <c r="Q23" s="29"/>
    </row>
    <row r="24" spans="1:18" s="3" customFormat="1" ht="12.95" customHeight="1" x14ac:dyDescent="0.2">
      <c r="C24" s="8"/>
      <c r="D24" s="8"/>
      <c r="Q24" s="29"/>
    </row>
    <row r="25" spans="1:18" s="3" customFormat="1" ht="12.95" customHeight="1" x14ac:dyDescent="0.2">
      <c r="C25" s="8"/>
      <c r="D25" s="8"/>
      <c r="Q25" s="29"/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s="3" customFormat="1" ht="12.95" customHeight="1" x14ac:dyDescent="0.2">
      <c r="C29" s="8"/>
      <c r="D29" s="8"/>
      <c r="Q29" s="29"/>
    </row>
    <row r="30" spans="1:18" s="3" customFormat="1" ht="12.95" customHeight="1" x14ac:dyDescent="0.2">
      <c r="C30" s="8"/>
      <c r="D30" s="8"/>
      <c r="Q30" s="29"/>
    </row>
    <row r="31" spans="1:18" s="3" customFormat="1" ht="12.95" customHeight="1" x14ac:dyDescent="0.2">
      <c r="C31" s="8"/>
      <c r="D31" s="8"/>
      <c r="Q31" s="29"/>
    </row>
    <row r="32" spans="1:18" s="3" customFormat="1" ht="12.95" customHeight="1" x14ac:dyDescent="0.2">
      <c r="C32" s="8"/>
      <c r="D32" s="8"/>
      <c r="Q32" s="29"/>
    </row>
    <row r="33" spans="3:17" s="3" customFormat="1" ht="12.95" customHeight="1" x14ac:dyDescent="0.2">
      <c r="C33" s="8"/>
      <c r="D33" s="8"/>
      <c r="Q33" s="29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2024-03-03T06:40:07Z</dcterms:modified>
</cp:coreProperties>
</file>