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EA8AF50-6D78-41EA-82B1-B3750FB07FE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G11" i="1"/>
  <c r="F11" i="1"/>
  <c r="E21" i="1"/>
  <c r="F21" i="1"/>
  <c r="G21" i="1"/>
  <c r="H21" i="1"/>
  <c r="E14" i="1"/>
  <c r="E15" i="1" s="1"/>
  <c r="C17" i="1"/>
  <c r="Q21" i="1"/>
  <c r="C11" i="1"/>
  <c r="C12" i="1" l="1"/>
  <c r="C16" i="1" l="1"/>
  <c r="D18" i="1" s="1"/>
  <c r="O23" i="1"/>
  <c r="C15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<sst xmlns="http://schemas.openxmlformats.org/spreadsheetml/2006/main" count="52" uniqueCount="50">
  <si>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</si>
  <si>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</si>
  <si>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</si>
  <si>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</si>
  <si>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</si>
  <si>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</si>
  <si>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</si>
  <si>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</si>
  <si>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</si>
  <si>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</si>
  <si>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</si>
  <si>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</si>
  <si>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</si>
  <si>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</si>
  <si>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</si>
  <si>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</si>
  <si>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</si>
  <si>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</si>
  <si>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</si>
  <si>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</si>
  <si>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</si>
  <si>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</si>
  <si>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</si>
  <si>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</si>
  <si>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</si>
  <si>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</si>
  <si>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</si>
  <si>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</si>
  <si>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</si>
  <si>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</si>
  <si>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</si>
  <si>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</si>
  <si>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</si>
  <si>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</si>
  <si>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</si>
  <si>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</si>
  <si>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</si>
  <si>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</si>
  <si>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</si>
  <si>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</si>
  <si>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</si>
  <si>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</si>
  <si>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V0947 Per</t>
  </si>
  <si>
    <t xml:space="preserve">V0947 Per / GSC 362-2866 </t>
  </si>
  <si>
    <t xml:space="preserve">G2362-2866 </t>
  </si>
  <si>
    <t>EW</t>
  </si>
  <si>
    <t>IBVS 6011</t>
  </si>
  <si>
    <t>I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</si>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</sst>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0" xfId="0" applyFont="1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V0947 Per - O-C Diagr.</a:t>
            </a:r>
          </a:p>
        </c:rich>
      </c:tx>
      <c:layout>
        <c:manualLayout>
          <c:xMode val="edge"/>
          <c:yMode val="edge"/>
          <c:x val="0.3774436090225564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2406015037593983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7300.5</c:v>
                </c:pt>
                <c:pt idx="2">
                  <c:v>7301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E5-461F-A7D3-71A14510E78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7300.5</c:v>
                </c:pt>
                <c:pt idx="2">
                  <c:v>7301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5.3699999996752013E-2</c:v>
                </c:pt>
                <c:pt idx="2">
                  <c:v>5.5859999993117526E-2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E5-461F-A7D3-71A14510E78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7300.5</c:v>
                </c:pt>
                <c:pt idx="2">
                  <c:v>7301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E5-461F-A7D3-71A14510E78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7300.5</c:v>
                </c:pt>
                <c:pt idx="2">
                  <c:v>7301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E5-461F-A7D3-71A14510E78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7300.5</c:v>
                </c:pt>
                <c:pt idx="2">
                  <c:v>7301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E5-461F-A7D3-71A14510E78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7300.5</c:v>
                </c:pt>
                <c:pt idx="2">
                  <c:v>7301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E5-461F-A7D3-71A14510E78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7300.5</c:v>
                </c:pt>
                <c:pt idx="2">
                  <c:v>7301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E5-461F-A7D3-71A14510E78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7300.5</c:v>
                </c:pt>
                <c:pt idx="2">
                  <c:v>7301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-7.3836534587867764E-8</c:v>
                </c:pt>
                <c:pt idx="1">
                  <c:v>5.477816107473512E-2</c:v>
                </c:pt>
                <c:pt idx="2">
                  <c:v>5.4781912751668979E-2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E5-461F-A7D3-71A14510E78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7300.5</c:v>
                </c:pt>
                <c:pt idx="2">
                  <c:v>7301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BE5-461F-A7D3-71A14510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970736"/>
        <c:axId val="1"/>
      </c:scatterChart>
      <c:valAx>
        <c:axId val="592970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970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548872180451127"/>
          <c:y val="0.92353064690443099"/>
          <c:w val="0.74586466165413534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1EE4355-B61F-87C3-B9AB-A5795AACE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s="28" t="s">
        <v>42</v>
      </c>
      <c r="F1" t="s">
        <v>44</v>
      </c>
    </row>
    <row r="2" spans="1:7" ht="12.95" customHeight="1" x14ac:dyDescent="0.2">
      <c r="A2" t="s">
        <v>24</v>
      </c>
      <c r="B2" t="s">
        <v>45</v>
      </c>
      <c r="C2" s="3"/>
      <c r="D2" s="3"/>
      <c r="E2">
        <v>0</v>
      </c>
    </row>
    <row r="3" spans="1:7" ht="12.95" customHeight="1" thickBot="1" x14ac:dyDescent="0.25"/>
    <row r="4" spans="1:7" ht="12.95" customHeight="1" thickBot="1" x14ac:dyDescent="0.25">
      <c r="A4" s="5" t="s">
        <v>0</v>
      </c>
      <c r="C4" s="30">
        <v>53756.342060000003</v>
      </c>
      <c r="D4" s="31">
        <v>0.29768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34">
        <v>53756.342060000003</v>
      </c>
      <c r="D7" s="29" t="e">
        <v>#N/A</v>
      </c>
    </row>
    <row r="8" spans="1:7" ht="12.95" customHeight="1" x14ac:dyDescent="0.2">
      <c r="A8" t="s">
        <v>3</v>
      </c>
      <c r="C8" s="34">
        <v>0.29768</v>
      </c>
      <c r="D8" s="29" t="e">
        <v>#N/A</v>
      </c>
    </row>
    <row r="9" spans="1:7" ht="12.95" customHeight="1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7" ht="12.95" customHeight="1" x14ac:dyDescent="0.2">
      <c r="A11" s="10" t="s">
        <v>15</v>
      </c>
      <c r="B11" s="10"/>
      <c r="C11" s="22">
        <f ca="1">INTERCEPT(INDIRECT($G$11):G992,INDIRECT($F$11):F992)</f>
        <v>-7.3836534587867764E-8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ht="12.95" customHeight="1" x14ac:dyDescent="0.2">
      <c r="A12" s="10" t="s">
        <v>16</v>
      </c>
      <c r="B12" s="10"/>
      <c r="C12" s="22">
        <f ca="1">SLOPE(INDIRECT($G$11):G992,INDIRECT($F$11):F992)</f>
        <v>7.50335386771724E-6</v>
      </c>
      <c r="D12" s="3"/>
      <c r="E12" s="10"/>
    </row>
    <row r="13" spans="1:7" ht="12.95" customHeight="1" x14ac:dyDescent="0.2">
      <c r="A13" s="10" t="s">
        <v>19</v>
      </c>
      <c r="B13" s="10"/>
      <c r="C13" s="3" t="s">
        <v>13</v>
      </c>
      <c r="D13" s="14" t="s">
        <v>39</v>
      </c>
      <c r="E13" s="11">
        <v>1</v>
      </c>
    </row>
    <row r="14" spans="1:7" ht="12.95" customHeight="1" x14ac:dyDescent="0.2">
      <c r="A14" s="10"/>
      <c r="B14" s="10"/>
      <c r="C14" s="10"/>
      <c r="D14" s="14" t="s">
        <v>32</v>
      </c>
      <c r="E14" s="15">
        <f ca="1">NOW()+15018.5+$C$9/24</f>
        <v>60372.8318005787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55929.758521912758</v>
      </c>
      <c r="D15" s="14" t="s">
        <v>40</v>
      </c>
      <c r="E15" s="15">
        <f ca="1">ROUND(2*(E14-$C$7)/$C$8,0)/2+E13</f>
        <v>22228</v>
      </c>
    </row>
    <row r="16" spans="1:7" ht="12.95" customHeight="1" x14ac:dyDescent="0.2">
      <c r="A16" s="16" t="s">
        <v>4</v>
      </c>
      <c r="B16" s="10"/>
      <c r="C16" s="17">
        <f ca="1">+C8+C12</f>
        <v>0.29768750335386773</v>
      </c>
      <c r="D16" s="14" t="s">
        <v>33</v>
      </c>
      <c r="E16" s="24">
        <f ca="1">ROUND(2*(E14-$C$15)/$C$16,0)/2+E13</f>
        <v>14926.5</v>
      </c>
    </row>
    <row r="17" spans="1:18" ht="12.95" customHeight="1" thickBot="1" x14ac:dyDescent="0.25">
      <c r="A17" s="14" t="s">
        <v>29</v>
      </c>
      <c r="B17" s="10"/>
      <c r="C17" s="10">
        <f>COUNT(C21:C2191)</f>
        <v>3</v>
      </c>
      <c r="D17" s="14" t="s">
        <v>34</v>
      </c>
      <c r="E17" s="18">
        <f ca="1">+$C$15+$C$16*E16-15018.5-$C$9/24</f>
        <v>45355.086874057597</v>
      </c>
    </row>
    <row r="18" spans="1:18" ht="12.95" customHeight="1" thickTop="1" thickBot="1" x14ac:dyDescent="0.25">
      <c r="A18" s="16" t="s">
        <v>5</v>
      </c>
      <c r="B18" s="10"/>
      <c r="C18" s="19">
        <f ca="1">+C15</f>
        <v>55929.758521912758</v>
      </c>
      <c r="D18" s="20">
        <f ca="1">+C16</f>
        <v>0.29768750335386773</v>
      </c>
      <c r="E18" s="21" t="s">
        <v>35</v>
      </c>
    </row>
    <row r="19" spans="1:18" ht="12.95" customHeight="1" thickTop="1" x14ac:dyDescent="0.2">
      <c r="A19" s="25" t="s">
        <v>36</v>
      </c>
      <c r="E19" s="26">
        <v>21</v>
      </c>
    </row>
    <row r="20" spans="1:18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49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38</v>
      </c>
    </row>
    <row r="21" spans="1:18" ht="12.95" customHeight="1" x14ac:dyDescent="0.2">
      <c r="A21" s="29" t="s">
        <v>41</v>
      </c>
      <c r="C21" s="8">
        <v>53756.342060000003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-7.3836534587867764E-8</v>
      </c>
      <c r="Q21" s="2">
        <f>+C21-15018.5</f>
        <v>38737.842060000003</v>
      </c>
    </row>
    <row r="22" spans="1:18" ht="12.95" customHeight="1" x14ac:dyDescent="0.2">
      <c r="A22" s="32" t="s">
        <v>46</v>
      </c>
      <c r="B22" s="33" t="s">
        <v>47</v>
      </c>
      <c r="C22" s="32">
        <v>55929.6086</v>
      </c>
      <c r="D22" s="32">
        <v>6.9999999999999999E-4</v>
      </c>
      <c r="E22">
        <f>+(C22-C$7)/C$8</f>
        <v>7300.680395055082</v>
      </c>
      <c r="F22">
        <f>ROUND(2*E22,0)/2</f>
        <v>7300.5</v>
      </c>
      <c r="G22">
        <f>+C22-(C$7+F22*C$8)</f>
        <v>5.3699999996752013E-2</v>
      </c>
      <c r="I22">
        <f>+G22</f>
        <v>5.3699999996752013E-2</v>
      </c>
      <c r="O22">
        <f ca="1">+C$11+C$12*$F22</f>
        <v>5.477816107473512E-2</v>
      </c>
      <c r="Q22" s="2">
        <f>+C22-15018.5</f>
        <v>40911.1086</v>
      </c>
    </row>
    <row r="23" spans="1:18" ht="12.95" customHeight="1" x14ac:dyDescent="0.2">
      <c r="A23" s="32" t="s">
        <v>46</v>
      </c>
      <c r="B23" s="33" t="s">
        <v>48</v>
      </c>
      <c r="C23" s="32">
        <v>55929.759599999998</v>
      </c>
      <c r="D23" s="32">
        <v>5.0000000000000001E-4</v>
      </c>
      <c r="E23">
        <f>+(C23-C$7)/C$8</f>
        <v>7301.1876511690234</v>
      </c>
      <c r="F23">
        <f>ROUND(2*E23,0)/2</f>
        <v>7301</v>
      </c>
      <c r="G23">
        <f>+C23-(C$7+F23*C$8)</f>
        <v>5.5859999993117526E-2</v>
      </c>
      <c r="I23">
        <f>+G23</f>
        <v>5.5859999993117526E-2</v>
      </c>
      <c r="O23">
        <f ca="1">+C$11+C$12*$F23</f>
        <v>5.4781912751668979E-2</v>
      </c>
      <c r="Q23" s="2">
        <f>+C23-15018.5</f>
        <v>40911.259599999998</v>
      </c>
    </row>
    <row r="24" spans="1:18" ht="12.95" customHeight="1" x14ac:dyDescent="0.2">
      <c r="C24" s="8"/>
      <c r="D24" s="8"/>
      <c r="Q24" s="2"/>
    </row>
    <row r="25" spans="1:18" ht="12.95" customHeight="1" x14ac:dyDescent="0.2">
      <c r="C25" s="8"/>
      <c r="D25" s="8"/>
      <c r="Q25" s="2"/>
    </row>
    <row r="26" spans="1:18" ht="12.95" customHeight="1" x14ac:dyDescent="0.2">
      <c r="C26" s="8"/>
      <c r="D26" s="8"/>
      <c r="Q26" s="2"/>
    </row>
    <row r="27" spans="1:18" ht="12.95" customHeight="1" x14ac:dyDescent="0.2">
      <c r="C27" s="8"/>
      <c r="D27" s="8"/>
      <c r="Q27" s="2"/>
    </row>
    <row r="28" spans="1:18" ht="12.95" customHeight="1" x14ac:dyDescent="0.2">
      <c r="C28" s="8"/>
      <c r="D28" s="8"/>
      <c r="Q28" s="2"/>
    </row>
    <row r="29" spans="1:18" ht="12.95" customHeight="1" x14ac:dyDescent="0.2">
      <c r="C29" s="8"/>
      <c r="D29" s="8"/>
      <c r="Q29" s="2"/>
    </row>
    <row r="30" spans="1:18" ht="12.95" customHeight="1" x14ac:dyDescent="0.2">
      <c r="C30" s="8"/>
      <c r="D30" s="8"/>
      <c r="Q30" s="2"/>
    </row>
    <row r="31" spans="1:18" ht="12.95" customHeight="1" x14ac:dyDescent="0.2">
      <c r="C31" s="8"/>
      <c r="D31" s="8"/>
      <c r="Q31" s="2"/>
    </row>
    <row r="32" spans="1:18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ht="12.95" customHeight="1" x14ac:dyDescent="0.2">
      <c r="C42" s="8"/>
      <c r="D42" s="8"/>
    </row>
    <row r="43" spans="3:17" ht="12.95" customHeight="1" x14ac:dyDescent="0.2">
      <c r="C43" s="8"/>
      <c r="D43" s="8"/>
    </row>
    <row r="44" spans="3:17" ht="12.95" customHeight="1" x14ac:dyDescent="0.2">
      <c r="C44" s="8"/>
      <c r="D44" s="8"/>
    </row>
    <row r="45" spans="3:17" ht="12.95" customHeight="1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2024-03-03T06:57:47Z</dcterms:modified>
</cp:coreProperties>
</file>