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80A80B9-3107-4B54-B371-4F76E06F82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4" i="1"/>
  <c r="F24" i="1"/>
  <c r="G24" i="1"/>
  <c r="K24" i="1"/>
  <c r="E23" i="1"/>
  <c r="F23" i="1"/>
  <c r="G23" i="1"/>
  <c r="I23" i="1"/>
  <c r="E25" i="1"/>
  <c r="F25" i="1"/>
  <c r="G25" i="1"/>
  <c r="K25" i="1"/>
  <c r="Q21" i="1"/>
  <c r="Q22" i="1"/>
  <c r="Q24" i="1"/>
  <c r="Q25" i="1"/>
  <c r="C9" i="1"/>
  <c r="D9" i="1"/>
  <c r="F16" i="1"/>
  <c r="F17" i="1" s="1"/>
  <c r="C17" i="1"/>
  <c r="Q23" i="1"/>
  <c r="C11" i="1"/>
  <c r="C12" i="1"/>
  <c r="C16" i="1" l="1"/>
  <c r="D18" i="1" s="1"/>
  <c r="C15" i="1"/>
  <c r="F18" i="1" s="1"/>
  <c r="O25" i="1"/>
  <c r="O22" i="1"/>
  <c r="O24" i="1"/>
  <c r="O23" i="1"/>
  <c r="O21" i="1"/>
  <c r="C18" i="1" l="1"/>
  <c r="F19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<sst xmlns="http://schemas.openxmlformats.org/spreadsheetml/2006/main" count="62" uniqueCount="54">
  <si>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</si>
  <si>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</si>
  <si>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</si>
  <si>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</si>
  <si>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</si>
  <si>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</si>
  <si>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</si>
  <si>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</si>
  <si>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</si>
  <si>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</si>
  <si>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</si>
  <si>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</si>
  <si>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</si>
  <si>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</si>
  <si>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</si>
  <si>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</si>
  <si>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</si>
  <si>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</si>
  <si>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</si>
  <si>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</si>
  <si>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</si>
  <si>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</si>
  <si>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</si>
  <si>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</si>
  <si>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</si>
  <si>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</si>
  <si>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</si>
  <si>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</si>
  <si>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</si>
  <si>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</si>
  <si>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</si>
  <si>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</si>
  <si>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</si>
  <si>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</si>
  <si>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</si>
  <si>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</si>
  <si>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</si>
  <si>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</si>
  <si>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</si>
  <si>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</si>
  <si>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</si>
  <si>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V1009 Per  </t>
  </si>
  <si>
    <t>2017K</t>
  </si>
  <si>
    <t>G2344-0092</t>
  </si>
  <si>
    <t xml:space="preserve">EW        </t>
  </si>
  <si>
    <t>pr_6</t>
  </si>
  <si>
    <t xml:space="preserve">        </t>
  </si>
  <si>
    <t>GCVS</t>
  </si>
  <si>
    <t>V1009 Per   / GSC 2344-0092</t>
  </si>
  <si>
    <t>I</t>
  </si>
  <si>
    <t>OEJV 0179</t>
  </si>
  <si>
    <t>IBVS 6011</t>
  </si>
  <si>
    <t>II</t>
  </si>
  <si>
    <t>IBVS 6042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</si>
</sst>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V1009 Per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C4-4836-B55F-92B47D7401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C4-4836-B55F-92B47D7401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C4-4836-B55F-92B47D7401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3.7337999965529889E-3</c:v>
                </c:pt>
                <c:pt idx="1">
                  <c:v>2.5655999997979961E-3</c:v>
                </c:pt>
                <c:pt idx="3">
                  <c:v>3.6428000021260232E-3</c:v>
                </c:pt>
                <c:pt idx="4">
                  <c:v>-1.1518000028445385E-3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C4-4836-B55F-92B47D7401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C4-4836-B55F-92B47D7401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C4-4836-B55F-92B47D7401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6.0000000000000006E-4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C4-4836-B55F-92B47D7401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3.0117478477146441E-3</c:v>
                </c:pt>
                <c:pt idx="1">
                  <c:v>3.0114267731234982E-3</c:v>
                </c:pt>
                <c:pt idx="2">
                  <c:v>2.0135269438421454E-3</c:v>
                </c:pt>
                <c:pt idx="3">
                  <c:v>1.9666500535348488E-3</c:v>
                </c:pt>
                <c:pt idx="4">
                  <c:v>-1.2129516225826663E-3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C4-4836-B55F-92B47D7401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-1554.5</c:v>
                </c:pt>
                <c:pt idx="1">
                  <c:v>-1554</c:v>
                </c:pt>
                <c:pt idx="2">
                  <c:v>0</c:v>
                </c:pt>
                <c:pt idx="3">
                  <c:v>73</c:v>
                </c:pt>
                <c:pt idx="4">
                  <c:v>5024.5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C4-4836-B55F-92B47D740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26288"/>
        <c:axId val="1"/>
      </c:scatterChart>
      <c:valAx>
        <c:axId val="88582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82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4E217C-2C31-5CE9-5ED7-F029E848E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4" t="s">
        <v>41</v>
      </c>
      <c r="G1" s="3" t="s">
        <v>42</v>
      </c>
      <c r="H1" s="5"/>
      <c r="I1" s="6" t="s">
        <v>43</v>
      </c>
      <c r="J1" s="7" t="s">
        <v>41</v>
      </c>
      <c r="K1" s="8">
        <v>3.1648999999999998</v>
      </c>
      <c r="L1" s="8">
        <v>33.301549999999999</v>
      </c>
      <c r="M1" s="9">
        <v>56210.813000000002</v>
      </c>
      <c r="N1" s="9">
        <v>0.23413639999999999</v>
      </c>
      <c r="O1" s="10" t="s">
        <v>44</v>
      </c>
      <c r="P1" s="10">
        <v>13.54</v>
      </c>
      <c r="Q1" s="10">
        <v>14.13</v>
      </c>
      <c r="R1" s="11" t="s">
        <v>45</v>
      </c>
      <c r="S1" s="12" t="s">
        <v>46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56210.813000000002</v>
      </c>
      <c r="D4" s="20">
        <v>0.23413639999999999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6">
        <v>56210.813000000002</v>
      </c>
      <c r="D7" s="24" t="s">
        <v>47</v>
      </c>
    </row>
    <row r="8" spans="1:19" s="15" customFormat="1" ht="12.95" customHeight="1" x14ac:dyDescent="0.2">
      <c r="A8" s="15" t="s">
        <v>3</v>
      </c>
      <c r="C8" s="46">
        <v>0.23413639999999999</v>
      </c>
      <c r="D8" s="24" t="s">
        <v>47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2.0135269438421454E-3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-6.4214918229173282E-7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57387.113060969452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0.23413575785081769</v>
      </c>
      <c r="E16" s="32" t="s">
        <v>30</v>
      </c>
      <c r="F16" s="33">
        <f ca="1">NOW()+15018.5+$C$5/24</f>
        <v>60372.840456597223</v>
      </c>
    </row>
    <row r="17" spans="1:21" s="15" customFormat="1" ht="12.95" customHeight="1" thickBot="1" x14ac:dyDescent="0.25">
      <c r="A17" s="32" t="s">
        <v>27</v>
      </c>
      <c r="C17" s="15">
        <f>COUNT(C21:C2191)</f>
        <v>5</v>
      </c>
      <c r="E17" s="32" t="s">
        <v>35</v>
      </c>
      <c r="F17" s="34">
        <f ca="1">ROUND(2*(F16-$C$7)/$C$8,0)/2+F15</f>
        <v>17777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57387.113060969452</v>
      </c>
      <c r="D18" s="36">
        <f ca="1">+C16</f>
        <v>0.23413575785081769</v>
      </c>
      <c r="E18" s="32" t="s">
        <v>36</v>
      </c>
      <c r="F18" s="28">
        <f ca="1">ROUND(2*(F16-$C$15)/$C$16,0)/2+F15</f>
        <v>12753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45354.942214174269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3" t="s">
        <v>51</v>
      </c>
      <c r="B21" s="14" t="s">
        <v>49</v>
      </c>
      <c r="C21" s="13">
        <v>55846.851699999999</v>
      </c>
      <c r="D21" s="13">
        <v>6.9999999999999999E-4</v>
      </c>
      <c r="E21" s="15">
        <f>+(C21-C$7)/C$8</f>
        <v>-1554.4840528854236</v>
      </c>
      <c r="F21" s="15">
        <f>ROUND(2*E21,0)/2</f>
        <v>-1554.5</v>
      </c>
      <c r="G21" s="15">
        <f>+C21-(C$7+F21*C$8)</f>
        <v>3.7337999965529889E-3</v>
      </c>
      <c r="K21" s="15">
        <f>+G21</f>
        <v>3.7337999965529889E-3</v>
      </c>
      <c r="O21" s="15">
        <f ca="1">+C$11+C$12*$F21</f>
        <v>3.0117478477146441E-3</v>
      </c>
      <c r="Q21" s="41">
        <f>+C21-15018.5</f>
        <v>40828.351699999999</v>
      </c>
    </row>
    <row r="22" spans="1:21" s="15" customFormat="1" ht="12.95" customHeight="1" x14ac:dyDescent="0.2">
      <c r="A22" s="13" t="s">
        <v>51</v>
      </c>
      <c r="B22" s="14" t="s">
        <v>52</v>
      </c>
      <c r="C22" s="13">
        <v>55846.967600000004</v>
      </c>
      <c r="D22" s="13">
        <v>8.0000000000000004E-4</v>
      </c>
      <c r="E22" s="15">
        <f>+(C22-C$7)/C$8</f>
        <v>-1553.9890422847466</v>
      </c>
      <c r="F22" s="15">
        <f>ROUND(2*E22,0)/2</f>
        <v>-1554</v>
      </c>
      <c r="G22" s="15">
        <f>+C22-(C$7+F22*C$8)</f>
        <v>2.5655999997979961E-3</v>
      </c>
      <c r="K22" s="15">
        <f>+G22</f>
        <v>2.5655999997979961E-3</v>
      </c>
      <c r="O22" s="15">
        <f ca="1">+C$11+C$12*$F22</f>
        <v>3.0114267731234982E-3</v>
      </c>
      <c r="Q22" s="41">
        <f>+C22-15018.5</f>
        <v>40828.467600000004</v>
      </c>
    </row>
    <row r="23" spans="1:21" s="15" customFormat="1" ht="12.95" customHeight="1" x14ac:dyDescent="0.2">
      <c r="A23" s="15" t="s">
        <v>47</v>
      </c>
      <c r="C23" s="23">
        <v>56210.813000000002</v>
      </c>
      <c r="D23" s="23" t="s">
        <v>13</v>
      </c>
      <c r="E23" s="15">
        <f>+(C23-C$7)/C$8</f>
        <v>0</v>
      </c>
      <c r="F23" s="15">
        <f>ROUND(2*E23,0)/2</f>
        <v>0</v>
      </c>
      <c r="G23" s="15">
        <f>+C23-(C$7+F23*C$8)</f>
        <v>0</v>
      </c>
      <c r="I23" s="15">
        <f>+G23</f>
        <v>0</v>
      </c>
      <c r="O23" s="15">
        <f ca="1">+C$11+C$12*$F23</f>
        <v>2.0135269438421454E-3</v>
      </c>
      <c r="Q23" s="41">
        <f>+C23-15018.5</f>
        <v>41192.313000000002</v>
      </c>
    </row>
    <row r="24" spans="1:21" s="15" customFormat="1" ht="12.95" customHeight="1" x14ac:dyDescent="0.2">
      <c r="A24" s="42" t="s">
        <v>53</v>
      </c>
      <c r="B24" s="14" t="s">
        <v>52</v>
      </c>
      <c r="C24" s="13">
        <v>56227.908600000002</v>
      </c>
      <c r="D24" s="13">
        <v>6.0000000000000006E-4</v>
      </c>
      <c r="E24" s="15">
        <f>+(C24-C$7)/C$8</f>
        <v>73.015558452255007</v>
      </c>
      <c r="F24" s="15">
        <f>ROUND(2*E24,0)/2</f>
        <v>73</v>
      </c>
      <c r="G24" s="15">
        <f>+C24-(C$7+F24*C$8)</f>
        <v>3.6428000021260232E-3</v>
      </c>
      <c r="K24" s="15">
        <f>+G24</f>
        <v>3.6428000021260232E-3</v>
      </c>
      <c r="O24" s="15">
        <f ca="1">+C$11+C$12*$F24</f>
        <v>1.9666500535348488E-3</v>
      </c>
      <c r="Q24" s="41">
        <f>+C24-15018.5</f>
        <v>41209.408600000002</v>
      </c>
    </row>
    <row r="25" spans="1:21" s="15" customFormat="1" ht="12.95" customHeight="1" x14ac:dyDescent="0.2">
      <c r="A25" s="43" t="s">
        <v>50</v>
      </c>
      <c r="B25" s="44" t="s">
        <v>49</v>
      </c>
      <c r="C25" s="45">
        <v>57387.230190000002</v>
      </c>
      <c r="D25" s="45">
        <v>8.9999999999999998E-4</v>
      </c>
      <c r="E25" s="15">
        <f>+(C25-C$7)/C$8</f>
        <v>5024.4950806452998</v>
      </c>
      <c r="F25" s="15">
        <f>ROUND(2*E25,0)/2</f>
        <v>5024.5</v>
      </c>
      <c r="G25" s="15">
        <f>+C25-(C$7+F25*C$8)</f>
        <v>-1.1518000028445385E-3</v>
      </c>
      <c r="K25" s="15">
        <f>+G25</f>
        <v>-1.1518000028445385E-3</v>
      </c>
      <c r="O25" s="15">
        <f ca="1">+C$11+C$12*$F25</f>
        <v>-1.2129516225826663E-3</v>
      </c>
      <c r="Q25" s="41">
        <f>+C25-15018.5</f>
        <v>42368.730190000002</v>
      </c>
    </row>
    <row r="26" spans="1:21" s="15" customFormat="1" ht="12.95" customHeight="1" x14ac:dyDescent="0.2">
      <c r="C26" s="23"/>
      <c r="D26" s="23"/>
      <c r="Q26" s="41"/>
    </row>
    <row r="27" spans="1:21" s="15" customFormat="1" ht="12.95" customHeight="1" x14ac:dyDescent="0.2">
      <c r="C27" s="23"/>
      <c r="D27" s="23"/>
      <c r="Q27" s="41"/>
    </row>
    <row r="28" spans="1:21" s="15" customFormat="1" ht="12.95" customHeight="1" x14ac:dyDescent="0.2">
      <c r="C28" s="23"/>
      <c r="D28" s="23"/>
      <c r="Q28" s="41"/>
    </row>
    <row r="29" spans="1:21" s="15" customFormat="1" ht="12.95" customHeight="1" x14ac:dyDescent="0.2">
      <c r="C29" s="23"/>
      <c r="D29" s="23"/>
      <c r="Q29" s="41"/>
    </row>
    <row r="30" spans="1:21" s="15" customFormat="1" ht="12.95" customHeight="1" x14ac:dyDescent="0.2">
      <c r="C30" s="23"/>
      <c r="D30" s="23"/>
      <c r="Q30" s="41"/>
    </row>
    <row r="31" spans="1:21" s="15" customFormat="1" ht="12.95" customHeight="1" x14ac:dyDescent="0.2">
      <c r="C31" s="23"/>
      <c r="D31" s="23"/>
      <c r="Q31" s="41"/>
    </row>
    <row r="32" spans="1:21" s="15" customFormat="1" ht="12.95" customHeight="1" x14ac:dyDescent="0.2">
      <c r="C32" s="23"/>
      <c r="D32" s="23"/>
      <c r="Q32" s="41"/>
    </row>
    <row r="33" spans="3:17" s="15" customFormat="1" ht="12.95" customHeight="1" x14ac:dyDescent="0.2">
      <c r="C33" s="23"/>
      <c r="D33" s="23"/>
      <c r="Q33" s="41"/>
    </row>
    <row r="34" spans="3:17" s="15" customFormat="1" ht="12.95" customHeight="1" x14ac:dyDescent="0.2">
      <c r="C34" s="23"/>
      <c r="D34" s="23"/>
    </row>
    <row r="35" spans="3:17" s="15" customFormat="1" ht="12.95" customHeight="1" x14ac:dyDescent="0.2">
      <c r="C35" s="23"/>
      <c r="D35" s="23"/>
    </row>
    <row r="36" spans="3:17" s="15" customFormat="1" ht="12.95" customHeight="1" x14ac:dyDescent="0.2">
      <c r="C36" s="23"/>
      <c r="D36" s="23"/>
    </row>
    <row r="37" spans="3:17" s="15" customFormat="1" ht="12.95" customHeight="1" x14ac:dyDescent="0.2">
      <c r="C37" s="23"/>
      <c r="D37" s="23"/>
    </row>
    <row r="38" spans="3:17" s="15" customFormat="1" ht="12.95" customHeight="1" x14ac:dyDescent="0.2">
      <c r="C38" s="23"/>
      <c r="D38" s="23"/>
    </row>
    <row r="39" spans="3:17" s="15" customFormat="1" ht="12.95" customHeight="1" x14ac:dyDescent="0.2">
      <c r="C39" s="23"/>
      <c r="D39" s="23"/>
    </row>
    <row r="40" spans="3:17" s="15" customFormat="1" ht="12.95" customHeight="1" x14ac:dyDescent="0.2">
      <c r="C40" s="23"/>
      <c r="D40" s="23"/>
    </row>
    <row r="41" spans="3:17" s="15" customFormat="1" ht="12.95" customHeight="1" x14ac:dyDescent="0.2">
      <c r="C41" s="23"/>
      <c r="D41" s="23"/>
    </row>
    <row r="42" spans="3:17" s="15" customFormat="1" ht="12.95" customHeight="1" x14ac:dyDescent="0.2">
      <c r="C42" s="23"/>
      <c r="D42" s="23"/>
    </row>
    <row r="43" spans="3:17" s="15" customFormat="1" ht="12.95" customHeight="1" x14ac:dyDescent="0.2">
      <c r="C43" s="23"/>
      <c r="D43" s="23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2024-03-03T07:10:15Z</dcterms:modified>
</cp:coreProperties>
</file>