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52144D-5D13-479D-B82E-134A0E9B2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6" i="1" l="1"/>
  <c r="F106" i="1"/>
  <c r="G106" i="1" s="1"/>
  <c r="J106" i="1" s="1"/>
  <c r="P106" i="1"/>
  <c r="E105" i="1"/>
  <c r="F105" i="1" s="1"/>
  <c r="G105" i="1" s="1"/>
  <c r="J105" i="1" s="1"/>
  <c r="P105" i="1"/>
  <c r="F14" i="1"/>
  <c r="F15" i="1" s="1"/>
  <c r="P104" i="1"/>
  <c r="C8" i="1"/>
  <c r="E23" i="1" s="1"/>
  <c r="E21" i="1"/>
  <c r="E51" i="2" s="1"/>
  <c r="E47" i="1"/>
  <c r="E77" i="2" s="1"/>
  <c r="D9" i="1"/>
  <c r="C9" i="1"/>
  <c r="E100" i="1"/>
  <c r="E47" i="2" s="1"/>
  <c r="E66" i="1"/>
  <c r="F66" i="1" s="1"/>
  <c r="G66" i="1" s="1"/>
  <c r="I66" i="1" s="1"/>
  <c r="E77" i="1"/>
  <c r="F77" i="1" s="1"/>
  <c r="G77" i="1" s="1"/>
  <c r="J77" i="1" s="1"/>
  <c r="E91" i="1"/>
  <c r="F91" i="1" s="1"/>
  <c r="G91" i="1" s="1"/>
  <c r="J91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82" i="1"/>
  <c r="P85" i="1"/>
  <c r="P86" i="1"/>
  <c r="P92" i="1"/>
  <c r="G50" i="2"/>
  <c r="C50" i="2"/>
  <c r="E70" i="1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82" i="2"/>
  <c r="C82" i="2"/>
  <c r="G41" i="2"/>
  <c r="C41" i="2"/>
  <c r="G40" i="2"/>
  <c r="C40" i="2"/>
  <c r="G39" i="2"/>
  <c r="C39" i="2"/>
  <c r="G81" i="2"/>
  <c r="C81" i="2"/>
  <c r="E81" i="2"/>
  <c r="G80" i="2"/>
  <c r="C80" i="2"/>
  <c r="G79" i="2"/>
  <c r="C79" i="2"/>
  <c r="G38" i="2"/>
  <c r="C38" i="2"/>
  <c r="G78" i="2"/>
  <c r="C7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E22" i="2"/>
  <c r="E61" i="1"/>
  <c r="G21" i="2"/>
  <c r="C21" i="2"/>
  <c r="E60" i="1"/>
  <c r="E21" i="2" s="1"/>
  <c r="G20" i="2"/>
  <c r="C20" i="2"/>
  <c r="E59" i="1"/>
  <c r="E20" i="2" s="1"/>
  <c r="G19" i="2"/>
  <c r="C19" i="2"/>
  <c r="E58" i="1"/>
  <c r="E19" i="2" s="1"/>
  <c r="G18" i="2"/>
  <c r="C18" i="2"/>
  <c r="E56" i="1"/>
  <c r="E18" i="2" s="1"/>
  <c r="G17" i="2"/>
  <c r="C17" i="2"/>
  <c r="E55" i="1"/>
  <c r="F55" i="1" s="1"/>
  <c r="G55" i="1" s="1"/>
  <c r="I55" i="1" s="1"/>
  <c r="G16" i="2"/>
  <c r="C16" i="2"/>
  <c r="E54" i="1"/>
  <c r="E16" i="2" s="1"/>
  <c r="G15" i="2"/>
  <c r="C15" i="2"/>
  <c r="E52" i="1"/>
  <c r="F52" i="1" s="1"/>
  <c r="G52" i="1" s="1"/>
  <c r="I52" i="1" s="1"/>
  <c r="G14" i="2"/>
  <c r="C14" i="2"/>
  <c r="E51" i="1"/>
  <c r="E14" i="2" s="1"/>
  <c r="G13" i="2"/>
  <c r="C13" i="2"/>
  <c r="E50" i="1"/>
  <c r="E13" i="2" s="1"/>
  <c r="G12" i="2"/>
  <c r="C12" i="2"/>
  <c r="E12" i="2"/>
  <c r="E49" i="1"/>
  <c r="G11" i="2"/>
  <c r="C11" i="2"/>
  <c r="E11" i="2"/>
  <c r="E48" i="1"/>
  <c r="F48" i="1" s="1"/>
  <c r="G48" i="1" s="1"/>
  <c r="I48" i="1" s="1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H50" i="2"/>
  <c r="F50" i="2"/>
  <c r="D50" i="2"/>
  <c r="B50" i="2"/>
  <c r="A50" i="2"/>
  <c r="H49" i="2"/>
  <c r="B49" i="2"/>
  <c r="F49" i="2"/>
  <c r="D49" i="2"/>
  <c r="A49" i="2"/>
  <c r="H48" i="2"/>
  <c r="B48" i="2"/>
  <c r="F48" i="2"/>
  <c r="D48" i="2"/>
  <c r="A48" i="2"/>
  <c r="H47" i="2"/>
  <c r="F47" i="2"/>
  <c r="D47" i="2"/>
  <c r="B47" i="2"/>
  <c r="A47" i="2"/>
  <c r="H46" i="2"/>
  <c r="F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82" i="2"/>
  <c r="D82" i="2"/>
  <c r="B82" i="2"/>
  <c r="A82" i="2"/>
  <c r="H41" i="2"/>
  <c r="B41" i="2"/>
  <c r="D41" i="2"/>
  <c r="A41" i="2"/>
  <c r="H40" i="2"/>
  <c r="D40" i="2"/>
  <c r="B40" i="2"/>
  <c r="A40" i="2"/>
  <c r="H39" i="2"/>
  <c r="B39" i="2"/>
  <c r="D39" i="2"/>
  <c r="A39" i="2"/>
  <c r="H81" i="2"/>
  <c r="D81" i="2"/>
  <c r="B81" i="2"/>
  <c r="A81" i="2"/>
  <c r="H80" i="2"/>
  <c r="B80" i="2"/>
  <c r="D80" i="2"/>
  <c r="A80" i="2"/>
  <c r="H79" i="2"/>
  <c r="D79" i="2"/>
  <c r="B79" i="2"/>
  <c r="A79" i="2"/>
  <c r="H38" i="2"/>
  <c r="B38" i="2"/>
  <c r="D38" i="2"/>
  <c r="A38" i="2"/>
  <c r="H78" i="2"/>
  <c r="D78" i="2"/>
  <c r="B78" i="2"/>
  <c r="A7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P101" i="1"/>
  <c r="P103" i="1"/>
  <c r="P99" i="1"/>
  <c r="P102" i="1"/>
  <c r="P100" i="1"/>
  <c r="F59" i="1"/>
  <c r="G59" i="1" s="1"/>
  <c r="I59" i="1" s="1"/>
  <c r="F61" i="1"/>
  <c r="G61" i="1" s="1"/>
  <c r="I61" i="1" s="1"/>
  <c r="F49" i="1"/>
  <c r="G49" i="1" s="1"/>
  <c r="I49" i="1" s="1"/>
  <c r="E53" i="1"/>
  <c r="F53" i="1" s="1"/>
  <c r="G53" i="1" s="1"/>
  <c r="I53" i="1" s="1"/>
  <c r="E57" i="1"/>
  <c r="F57" i="1" s="1"/>
  <c r="U57" i="1" s="1"/>
  <c r="C17" i="1"/>
  <c r="P87" i="1"/>
  <c r="P88" i="1"/>
  <c r="P89" i="1"/>
  <c r="P95" i="1"/>
  <c r="P94" i="1"/>
  <c r="P98" i="1"/>
  <c r="P84" i="1"/>
  <c r="P90" i="1"/>
  <c r="P83" i="1"/>
  <c r="P93" i="1"/>
  <c r="P96" i="1"/>
  <c r="P9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5" i="1"/>
  <c r="P76" i="1"/>
  <c r="P77" i="1"/>
  <c r="P78" i="1"/>
  <c r="P79" i="1"/>
  <c r="P80" i="1"/>
  <c r="P81" i="1"/>
  <c r="P91" i="1"/>
  <c r="P70" i="1"/>
  <c r="P72" i="1"/>
  <c r="P73" i="1"/>
  <c r="P74" i="1"/>
  <c r="E44" i="1"/>
  <c r="F44" i="1" s="1"/>
  <c r="G44" i="1" s="1"/>
  <c r="I44" i="1" s="1"/>
  <c r="E36" i="1"/>
  <c r="F36" i="1" s="1"/>
  <c r="G36" i="1" s="1"/>
  <c r="I36" i="1" s="1"/>
  <c r="E28" i="1"/>
  <c r="F28" i="1" s="1"/>
  <c r="G28" i="1" s="1"/>
  <c r="I28" i="1" s="1"/>
  <c r="E85" i="1"/>
  <c r="F85" i="1" s="1"/>
  <c r="G85" i="1" s="1"/>
  <c r="J85" i="1" s="1"/>
  <c r="E41" i="1"/>
  <c r="E71" i="2" s="1"/>
  <c r="E33" i="1"/>
  <c r="F33" i="1" s="1"/>
  <c r="G33" i="1" s="1"/>
  <c r="I33" i="1" s="1"/>
  <c r="E25" i="1"/>
  <c r="E55" i="2" s="1"/>
  <c r="E89" i="1"/>
  <c r="F89" i="1" s="1"/>
  <c r="G89" i="1" s="1"/>
  <c r="I89" i="1" s="1"/>
  <c r="E79" i="1"/>
  <c r="E35" i="2" s="1"/>
  <c r="E71" i="1"/>
  <c r="F71" i="1"/>
  <c r="G71" i="1" s="1"/>
  <c r="I71" i="1" s="1"/>
  <c r="E63" i="1"/>
  <c r="F63" i="1" s="1"/>
  <c r="G63" i="1" s="1"/>
  <c r="I63" i="1" s="1"/>
  <c r="E97" i="1"/>
  <c r="E45" i="2" s="1"/>
  <c r="E46" i="1"/>
  <c r="E76" i="2" s="1"/>
  <c r="E38" i="1"/>
  <c r="E68" i="2" s="1"/>
  <c r="E30" i="1"/>
  <c r="F30" i="1" s="1"/>
  <c r="G30" i="1" s="1"/>
  <c r="I30" i="1" s="1"/>
  <c r="E22" i="1"/>
  <c r="F22" i="1" s="1"/>
  <c r="G22" i="1" s="1"/>
  <c r="I22" i="1" s="1"/>
  <c r="E90" i="1"/>
  <c r="F90" i="1" s="1"/>
  <c r="G90" i="1" s="1"/>
  <c r="J90" i="1" s="1"/>
  <c r="E76" i="1"/>
  <c r="F76" i="1" s="1"/>
  <c r="G76" i="1" s="1"/>
  <c r="J76" i="1" s="1"/>
  <c r="E68" i="1"/>
  <c r="E29" i="2" s="1"/>
  <c r="E102" i="1"/>
  <c r="E49" i="2" s="1"/>
  <c r="E94" i="1"/>
  <c r="F94" i="1" s="1"/>
  <c r="G94" i="1" s="1"/>
  <c r="J94" i="1" s="1"/>
  <c r="E92" i="1"/>
  <c r="F92" i="1" s="1"/>
  <c r="G92" i="1" s="1"/>
  <c r="I92" i="1" s="1"/>
  <c r="E43" i="1"/>
  <c r="E73" i="2" s="1"/>
  <c r="E35" i="1"/>
  <c r="F35" i="1" s="1"/>
  <c r="G35" i="1" s="1"/>
  <c r="I35" i="1" s="1"/>
  <c r="E27" i="1"/>
  <c r="F27" i="1" s="1"/>
  <c r="G27" i="1" s="1"/>
  <c r="I27" i="1" s="1"/>
  <c r="E88" i="1"/>
  <c r="F88" i="1" s="1"/>
  <c r="G88" i="1" s="1"/>
  <c r="I88" i="1" s="1"/>
  <c r="E81" i="1"/>
  <c r="F81" i="1" s="1"/>
  <c r="G81" i="1" s="1"/>
  <c r="J81" i="1" s="1"/>
  <c r="E73" i="1"/>
  <c r="F73" i="1" s="1"/>
  <c r="U73" i="1" s="1"/>
  <c r="E65" i="1"/>
  <c r="F65" i="1"/>
  <c r="G65" i="1" s="1"/>
  <c r="I65" i="1" s="1"/>
  <c r="E99" i="1"/>
  <c r="F99" i="1" s="1"/>
  <c r="G99" i="1" s="1"/>
  <c r="J99" i="1" s="1"/>
  <c r="E82" i="1"/>
  <c r="F82" i="1" s="1"/>
  <c r="G82" i="1" s="1"/>
  <c r="I82" i="1" s="1"/>
  <c r="E40" i="1"/>
  <c r="F40" i="1" s="1"/>
  <c r="G40" i="1" s="1"/>
  <c r="I40" i="1" s="1"/>
  <c r="E32" i="1"/>
  <c r="F32" i="1" s="1"/>
  <c r="G32" i="1" s="1"/>
  <c r="I32" i="1" s="1"/>
  <c r="E24" i="1"/>
  <c r="E78" i="1"/>
  <c r="F78" i="1" s="1"/>
  <c r="G78" i="1" s="1"/>
  <c r="J78" i="1" s="1"/>
  <c r="E62" i="1"/>
  <c r="E96" i="1"/>
  <c r="F96" i="1" s="1"/>
  <c r="G96" i="1" s="1"/>
  <c r="J96" i="1" s="1"/>
  <c r="E45" i="1"/>
  <c r="F45" i="1" s="1"/>
  <c r="G45" i="1" s="1"/>
  <c r="I45" i="1" s="1"/>
  <c r="E37" i="1"/>
  <c r="F37" i="1" s="1"/>
  <c r="G37" i="1" s="1"/>
  <c r="I37" i="1" s="1"/>
  <c r="E29" i="1"/>
  <c r="E59" i="2" s="1"/>
  <c r="F29" i="1"/>
  <c r="G29" i="1" s="1"/>
  <c r="I29" i="1" s="1"/>
  <c r="E87" i="1"/>
  <c r="F87" i="1" s="1"/>
  <c r="G87" i="1" s="1"/>
  <c r="I87" i="1" s="1"/>
  <c r="E84" i="1"/>
  <c r="F84" i="1" s="1"/>
  <c r="G84" i="1" s="1"/>
  <c r="J84" i="1" s="1"/>
  <c r="E75" i="1"/>
  <c r="E67" i="1"/>
  <c r="E28" i="2" s="1"/>
  <c r="E101" i="1"/>
  <c r="F101" i="1" s="1"/>
  <c r="G101" i="1" s="1"/>
  <c r="J101" i="1" s="1"/>
  <c r="E93" i="1"/>
  <c r="F93" i="1" s="1"/>
  <c r="G93" i="1" s="1"/>
  <c r="J93" i="1" s="1"/>
  <c r="E86" i="1"/>
  <c r="F86" i="1" s="1"/>
  <c r="G86" i="1" s="1"/>
  <c r="J86" i="1" s="1"/>
  <c r="E42" i="1"/>
  <c r="F42" i="1" s="1"/>
  <c r="G42" i="1" s="1"/>
  <c r="I42" i="1" s="1"/>
  <c r="E34" i="1"/>
  <c r="F34" i="1" s="1"/>
  <c r="G34" i="1" s="1"/>
  <c r="I34" i="1" s="1"/>
  <c r="E26" i="1"/>
  <c r="E56" i="2" s="1"/>
  <c r="E24" i="2"/>
  <c r="E82" i="2"/>
  <c r="F24" i="1"/>
  <c r="G24" i="1" s="1"/>
  <c r="I24" i="1" s="1"/>
  <c r="E54" i="2"/>
  <c r="E26" i="2"/>
  <c r="F75" i="1"/>
  <c r="G75" i="1" s="1"/>
  <c r="I75" i="1" s="1"/>
  <c r="E32" i="2"/>
  <c r="F62" i="1"/>
  <c r="G62" i="1" s="1"/>
  <c r="I62" i="1" s="1"/>
  <c r="E23" i="2"/>
  <c r="E64" i="2"/>
  <c r="E60" i="2"/>
  <c r="E34" i="2" l="1"/>
  <c r="E42" i="2"/>
  <c r="F54" i="1"/>
  <c r="G54" i="1" s="1"/>
  <c r="I54" i="1" s="1"/>
  <c r="E75" i="2"/>
  <c r="E74" i="2"/>
  <c r="F26" i="1"/>
  <c r="G26" i="1" s="1"/>
  <c r="I26" i="1" s="1"/>
  <c r="E33" i="2"/>
  <c r="E58" i="2"/>
  <c r="F51" i="1"/>
  <c r="G51" i="1" s="1"/>
  <c r="I51" i="1" s="1"/>
  <c r="E80" i="2"/>
  <c r="E79" i="2"/>
  <c r="E65" i="2"/>
  <c r="E48" i="2"/>
  <c r="E41" i="2"/>
  <c r="E57" i="2"/>
  <c r="E78" i="2"/>
  <c r="F97" i="1"/>
  <c r="G97" i="1" s="1"/>
  <c r="J97" i="1" s="1"/>
  <c r="F58" i="1"/>
  <c r="G58" i="1" s="1"/>
  <c r="I58" i="1" s="1"/>
  <c r="E70" i="2"/>
  <c r="F56" i="1"/>
  <c r="G56" i="1" s="1"/>
  <c r="I56" i="1" s="1"/>
  <c r="E15" i="2"/>
  <c r="E46" i="2"/>
  <c r="E72" i="2"/>
  <c r="E63" i="2"/>
  <c r="E67" i="2"/>
  <c r="E66" i="2"/>
  <c r="F60" i="1"/>
  <c r="G60" i="1" s="1"/>
  <c r="I60" i="1" s="1"/>
  <c r="E31" i="2"/>
  <c r="F70" i="1"/>
  <c r="G70" i="1" s="1"/>
  <c r="I70" i="1" s="1"/>
  <c r="F23" i="1"/>
  <c r="G23" i="1" s="1"/>
  <c r="I23" i="1" s="1"/>
  <c r="E53" i="2"/>
  <c r="E39" i="2"/>
  <c r="E40" i="2"/>
  <c r="F67" i="1"/>
  <c r="G67" i="1" s="1"/>
  <c r="I67" i="1" s="1"/>
  <c r="F43" i="1"/>
  <c r="G43" i="1" s="1"/>
  <c r="I43" i="1" s="1"/>
  <c r="F68" i="1"/>
  <c r="G68" i="1" s="1"/>
  <c r="I68" i="1" s="1"/>
  <c r="F38" i="1"/>
  <c r="G38" i="1" s="1"/>
  <c r="I38" i="1" s="1"/>
  <c r="F79" i="1"/>
  <c r="G79" i="1" s="1"/>
  <c r="F25" i="1"/>
  <c r="G25" i="1" s="1"/>
  <c r="I25" i="1" s="1"/>
  <c r="F41" i="1"/>
  <c r="G41" i="1" s="1"/>
  <c r="I41" i="1" s="1"/>
  <c r="F50" i="1"/>
  <c r="G50" i="1" s="1"/>
  <c r="I50" i="1" s="1"/>
  <c r="E17" i="2"/>
  <c r="F100" i="1"/>
  <c r="G100" i="1" s="1"/>
  <c r="J100" i="1" s="1"/>
  <c r="F47" i="1"/>
  <c r="G47" i="1" s="1"/>
  <c r="I47" i="1" s="1"/>
  <c r="F21" i="1"/>
  <c r="G21" i="1" s="1"/>
  <c r="I21" i="1" s="1"/>
  <c r="F46" i="1"/>
  <c r="G46" i="1" s="1"/>
  <c r="I46" i="1" s="1"/>
  <c r="E52" i="2"/>
  <c r="E62" i="2"/>
  <c r="E44" i="2"/>
  <c r="E74" i="1"/>
  <c r="F74" i="1" s="1"/>
  <c r="U74" i="1" s="1"/>
  <c r="E98" i="1"/>
  <c r="F98" i="1" s="1"/>
  <c r="G98" i="1" s="1"/>
  <c r="J98" i="1" s="1"/>
  <c r="E39" i="1"/>
  <c r="E37" i="2"/>
  <c r="F102" i="1"/>
  <c r="G102" i="1" s="1"/>
  <c r="J102" i="1" s="1"/>
  <c r="E83" i="1"/>
  <c r="E64" i="1"/>
  <c r="E104" i="1"/>
  <c r="F104" i="1" s="1"/>
  <c r="G104" i="1" s="1"/>
  <c r="J104" i="1" s="1"/>
  <c r="E72" i="1"/>
  <c r="F72" i="1" s="1"/>
  <c r="U72" i="1" s="1"/>
  <c r="E95" i="1"/>
  <c r="E31" i="1"/>
  <c r="E80" i="1"/>
  <c r="E103" i="1"/>
  <c r="E69" i="1"/>
  <c r="F95" i="1" l="1"/>
  <c r="G95" i="1" s="1"/>
  <c r="J95" i="1" s="1"/>
  <c r="E43" i="2"/>
  <c r="F69" i="1"/>
  <c r="G69" i="1" s="1"/>
  <c r="I69" i="1" s="1"/>
  <c r="E30" i="2"/>
  <c r="E25" i="2"/>
  <c r="F64" i="1"/>
  <c r="G64" i="1" s="1"/>
  <c r="I64" i="1" s="1"/>
  <c r="E38" i="2"/>
  <c r="F83" i="1"/>
  <c r="G83" i="1" s="1"/>
  <c r="J83" i="1" s="1"/>
  <c r="F103" i="1"/>
  <c r="G103" i="1" s="1"/>
  <c r="J103" i="1" s="1"/>
  <c r="E50" i="2"/>
  <c r="J79" i="1"/>
  <c r="E36" i="2"/>
  <c r="F80" i="1"/>
  <c r="G80" i="1" s="1"/>
  <c r="F31" i="1"/>
  <c r="G31" i="1" s="1"/>
  <c r="I31" i="1" s="1"/>
  <c r="E61" i="2"/>
  <c r="E69" i="2"/>
  <c r="F39" i="1"/>
  <c r="G39" i="1" s="1"/>
  <c r="I39" i="1" s="1"/>
  <c r="C12" i="1"/>
  <c r="C11" i="1"/>
  <c r="N106" i="1" l="1"/>
  <c r="N105" i="1"/>
  <c r="N32" i="1"/>
  <c r="N92" i="1"/>
  <c r="N33" i="1"/>
  <c r="N100" i="1"/>
  <c r="N87" i="1"/>
  <c r="N24" i="1"/>
  <c r="C15" i="1"/>
  <c r="N39" i="1"/>
  <c r="N88" i="1"/>
  <c r="N28" i="1"/>
  <c r="N98" i="1"/>
  <c r="N89" i="1"/>
  <c r="N37" i="1"/>
  <c r="N31" i="1"/>
  <c r="N30" i="1"/>
  <c r="N40" i="1"/>
  <c r="N94" i="1"/>
  <c r="N103" i="1"/>
  <c r="N34" i="1"/>
  <c r="N82" i="1"/>
  <c r="N23" i="1"/>
  <c r="N102" i="1"/>
  <c r="N36" i="1"/>
  <c r="N38" i="1"/>
  <c r="N21" i="1"/>
  <c r="N95" i="1"/>
  <c r="N29" i="1"/>
  <c r="N101" i="1"/>
  <c r="N42" i="1"/>
  <c r="N44" i="1"/>
  <c r="N26" i="1"/>
  <c r="N25" i="1"/>
  <c r="N43" i="1"/>
  <c r="N97" i="1"/>
  <c r="N86" i="1"/>
  <c r="N46" i="1"/>
  <c r="N27" i="1"/>
  <c r="N22" i="1"/>
  <c r="N45" i="1"/>
  <c r="N85" i="1"/>
  <c r="N84" i="1"/>
  <c r="N93" i="1"/>
  <c r="N90" i="1"/>
  <c r="N41" i="1"/>
  <c r="N104" i="1"/>
  <c r="N99" i="1"/>
  <c r="N35" i="1"/>
  <c r="N91" i="1"/>
  <c r="N96" i="1"/>
  <c r="N83" i="1"/>
  <c r="N47" i="1"/>
  <c r="C16" i="1"/>
  <c r="D18" i="1" s="1"/>
  <c r="J8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<sst xmlns="http://schemas.openxmlformats.org/spreadsheetml/2006/main" count="804" uniqueCount="385">
  <si>
    <t>Sp:  A0</t>
  </si>
  <si>
    <t>Whitney, B.S., 1959, AJ 64, 258</t>
  </si>
  <si>
    <t>System Type:</t>
  </si>
  <si>
    <t>EA/sd</t>
  </si>
  <si>
    <t>Mag 11.5-14.2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</si>
  <si>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</si>
  <si>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</si>
  <si>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</si>
  <si>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</si>
  <si>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</si>
  <si>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</si>
  <si>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</si>
  <si>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</si>
  <si>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</si>
  <si>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</si>
  <si>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</si>
  <si>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</si>
  <si>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</si>
  <si>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</si>
  <si>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</si>
  <si>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</si>
  <si>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</si>
  <si>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</si>
  <si>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</si>
  <si>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</si>
  <si>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Misc</t>
  </si>
  <si>
    <t>Lin. Fit</t>
  </si>
  <si>
    <t>Q. fit</t>
  </si>
  <si>
    <t>Date</t>
  </si>
  <si>
    <t>Whitney, 1959</t>
  </si>
  <si>
    <t>IBVS 5263</t>
  </si>
  <si>
    <t>Peter H</t>
  </si>
  <si>
    <t>BBSAG Bull.6</t>
  </si>
  <si>
    <t>B</t>
  </si>
  <si>
    <t>Locher K</t>
  </si>
  <si>
    <t>BBSAG Bull.13</t>
  </si>
  <si>
    <t>v</t>
  </si>
  <si>
    <t>Diethelm R</t>
  </si>
  <si>
    <t>BBSAG Bull.19</t>
  </si>
  <si>
    <t>BBSAG Bull.21</t>
  </si>
  <si>
    <t>BBSAG Bull.25</t>
  </si>
  <si>
    <t>BBSAG Bull.29</t>
  </si>
  <si>
    <t>BBSAG Bull.34</t>
  </si>
  <si>
    <t>BBSAG 36</t>
  </si>
  <si>
    <t>K</t>
  </si>
  <si>
    <t>BBSAG Bull.36</t>
  </si>
  <si>
    <t>BBSAG Bull.39</t>
  </si>
  <si>
    <t>BBSAG Bull.42</t>
  </si>
  <si>
    <t>BBSAG Bull.44</t>
  </si>
  <si>
    <t>BBSAG Bull.45</t>
  </si>
  <si>
    <t>BBSAG Bull.49</t>
  </si>
  <si>
    <t>BBSAG Bull.51</t>
  </si>
  <si>
    <t>BBSAG Bull.56</t>
  </si>
  <si>
    <t>BBSAG Bull.58</t>
  </si>
  <si>
    <t>Mavrofridis G</t>
  </si>
  <si>
    <t>BBSAG Bull.64</t>
  </si>
  <si>
    <t>BBSAG Bull.68</t>
  </si>
  <si>
    <t>BBSAG Bull.69</t>
  </si>
  <si>
    <t>BBSAG Bull.74</t>
  </si>
  <si>
    <t>BBSAG Bull.93</t>
  </si>
  <si>
    <t>BBSAG Bull.99</t>
  </si>
  <si>
    <t>BBSAG Bull.100</t>
  </si>
  <si>
    <t>BBSAG Bull.103</t>
  </si>
  <si>
    <t>BBSAG Bull.111</t>
  </si>
  <si>
    <t>BBSAG Bull.114</t>
  </si>
  <si>
    <t>ccd</t>
  </si>
  <si>
    <t>BBSAG Bull.117</t>
  </si>
  <si>
    <t>IBVS 5371</t>
  </si>
  <si>
    <t>IBVS 5493</t>
  </si>
  <si>
    <t>I</t>
  </si>
  <si>
    <t>IBVS 5543</t>
  </si>
  <si>
    <t>IBVS 5583</t>
  </si>
  <si>
    <t># of data points:</t>
  </si>
  <si>
    <t>WY Per / gsc 2870-1462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</si>
  <si>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</si>
  <si>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</si>
  <si>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</si>
  <si>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</si>
  <si>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</si>
  <si>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</si>
  <si>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IBVS 5676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</si>
  <si>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</si>
  <si>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</si>
  <si>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</si>
  <si>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</si>
  <si>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</si>
  <si>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5960</t>
  </si>
  <si>
    <t>IBVS 5918</t>
  </si>
  <si>
    <t>IBVS 6011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</si>
  <si>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</si>
  <si>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</si>
  <si>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</si>
  <si>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</si>
  <si>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</si>
  <si>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</si>
  <si>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</si>
  <si>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</si>
  <si>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</si>
  <si>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</si>
  <si>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</si>
  <si>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</si>
  <si>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</si>
  <si>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</si>
  <si>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2421541.348 </t>
  </si>
  <si>
    <t> 08.11.1917 20:21 </t>
  </si>
  <si>
    <t> 0.279 </t>
  </si>
  <si>
    <t>V </t>
  </si>
  <si>
    <t> C.Hoffmeister </t>
  </si>
  <si>
    <t> AN 214.1 </t>
  </si>
  <si>
    <t>2421664.452 </t>
  </si>
  <si>
    <t> 11.03.1918 22:50 </t>
  </si>
  <si>
    <t> 0.278 </t>
  </si>
  <si>
    <t>2421684.412 </t>
  </si>
  <si>
    <t> 31.03.1918 21:53 </t>
  </si>
  <si>
    <t> 0.275 </t>
  </si>
  <si>
    <t>2421817.495 </t>
  </si>
  <si>
    <t> 11.08.1918 23:52 </t>
  </si>
  <si>
    <t> 0.272 </t>
  </si>
  <si>
    <t>2421827.488 </t>
  </si>
  <si>
    <t> 21.08.1918 23:42 </t>
  </si>
  <si>
    <t> 0.283 </t>
  </si>
  <si>
    <t>2421857.430 </t>
  </si>
  <si>
    <t> 20.09.1918 22:19 </t>
  </si>
  <si>
    <t> 0.281 </t>
  </si>
  <si>
    <t>2421877.386 </t>
  </si>
  <si>
    <t> 10.10.1918 21:15 </t>
  </si>
  <si>
    <t> 0.274 </t>
  </si>
  <si>
    <t>2421897.350 </t>
  </si>
  <si>
    <t> 30.10.1918 20:24 </t>
  </si>
  <si>
    <t>2422609.355 </t>
  </si>
  <si>
    <t> 11.10.1920 20:31 </t>
  </si>
  <si>
    <t> 0.268 </t>
  </si>
  <si>
    <t>2422619.330 </t>
  </si>
  <si>
    <t> 21.10.1920 19:55 </t>
  </si>
  <si>
    <t> 0.261 </t>
  </si>
  <si>
    <t>2424492.506 </t>
  </si>
  <si>
    <t> 08.12.1925 00:08 </t>
  </si>
  <si>
    <t> 0.245 </t>
  </si>
  <si>
    <t> A.A.Nijland </t>
  </si>
  <si>
    <t> AN 242.13 </t>
  </si>
  <si>
    <t>2424795.272 </t>
  </si>
  <si>
    <t> 06.10.1926 18:31 </t>
  </si>
  <si>
    <t> 0.239 </t>
  </si>
  <si>
    <t>2424908.405 </t>
  </si>
  <si>
    <t> 27.01.1927 21:43 </t>
  </si>
  <si>
    <t> 0.249 </t>
  </si>
  <si>
    <t>2425234.461 </t>
  </si>
  <si>
    <t> 19.12.1927 23:03 </t>
  </si>
  <si>
    <t> 0.243 </t>
  </si>
  <si>
    <t>2425244.442 </t>
  </si>
  <si>
    <t> 29.12.1927 22:36 </t>
  </si>
  <si>
    <t>2425510.617 </t>
  </si>
  <si>
    <t> 21.09.1928 02:48 </t>
  </si>
  <si>
    <t>2425590.468 </t>
  </si>
  <si>
    <t> 09.12.1928 23:13 </t>
  </si>
  <si>
    <t> 0.244 </t>
  </si>
  <si>
    <t>2425620.410 </t>
  </si>
  <si>
    <t> 08.01.1929 21:50 </t>
  </si>
  <si>
    <t> 0.241 </t>
  </si>
  <si>
    <t>2425650.346 </t>
  </si>
  <si>
    <t> 07.02.1929 20:18 </t>
  </si>
  <si>
    <t> 0.233 </t>
  </si>
  <si>
    <t>2425670.316 </t>
  </si>
  <si>
    <t> 27.02.1929 19:35 </t>
  </si>
  <si>
    <t> 0.240 </t>
  </si>
  <si>
    <t>2425680.298 </t>
  </si>
  <si>
    <t> 09.03.1929 19:09 </t>
  </si>
  <si>
    <t>2425700.249 </t>
  </si>
  <si>
    <t> 29.03.1929 17:58 </t>
  </si>
  <si>
    <t> 0.228 </t>
  </si>
  <si>
    <t>2425966.426 </t>
  </si>
  <si>
    <t> 20.12.1929 22:13 </t>
  </si>
  <si>
    <t>2436210.553 </t>
  </si>
  <si>
    <t> 07.01.1958 01:16 </t>
  </si>
  <si>
    <t> 0.029 </t>
  </si>
  <si>
    <t> B.S.Whitney </t>
  </si>
  <si>
    <t> AJ 64.262 </t>
  </si>
  <si>
    <t>2436230.515 </t>
  </si>
  <si>
    <t> 27.01.1958 00:21 </t>
  </si>
  <si>
    <t> 0.028 </t>
  </si>
  <si>
    <t>2436446.775 </t>
  </si>
  <si>
    <t> 31.08.1958 06:36 </t>
  </si>
  <si>
    <t> 0.023 </t>
  </si>
  <si>
    <t>2436536.605 </t>
  </si>
  <si>
    <t> 29.11.1958 02:31 </t>
  </si>
  <si>
    <t> 0.019 </t>
  </si>
  <si>
    <t>2441650.430 </t>
  </si>
  <si>
    <t> 28.11.1972 22:19 </t>
  </si>
  <si>
    <t> H.Peter </t>
  </si>
  <si>
    <t> BBS 6 </t>
  </si>
  <si>
    <t>2442076.312 </t>
  </si>
  <si>
    <t> 28.01.1974 19:29 </t>
  </si>
  <si>
    <t> 0.003 </t>
  </si>
  <si>
    <t> K.Locher </t>
  </si>
  <si>
    <t> BBS 13 </t>
  </si>
  <si>
    <t>2442402.366 </t>
  </si>
  <si>
    <t> 20.12.1974 20:47 </t>
  </si>
  <si>
    <t> -0.005 </t>
  </si>
  <si>
    <t> R.Diethelm </t>
  </si>
  <si>
    <t> BBS 19 </t>
  </si>
  <si>
    <t>2442402.373 </t>
  </si>
  <si>
    <t> 20.12.1974 20:57 </t>
  </si>
  <si>
    <t> 0.002 </t>
  </si>
  <si>
    <t>2442452.300 </t>
  </si>
  <si>
    <t> 08.02.1975 19:12 </t>
  </si>
  <si>
    <t> 0.021 </t>
  </si>
  <si>
    <t> BBS 21 </t>
  </si>
  <si>
    <t>2443014.568 </t>
  </si>
  <si>
    <t> 24.08.1976 01:37 </t>
  </si>
  <si>
    <t> -0.001 </t>
  </si>
  <si>
    <t> BBS 29 </t>
  </si>
  <si>
    <t>2443380.563 </t>
  </si>
  <si>
    <t> 25.08.1977 01:30 </t>
  </si>
  <si>
    <t> 0.006 </t>
  </si>
  <si>
    <t> BBS 34 </t>
  </si>
  <si>
    <t>2443480.379 </t>
  </si>
  <si>
    <t> 02.12.1977 21:05 </t>
  </si>
  <si>
    <t> 0.007 </t>
  </si>
  <si>
    <t> BBS 36 </t>
  </si>
  <si>
    <t>2443510.346 </t>
  </si>
  <si>
    <t> 01.01.1978 20:18 </t>
  </si>
  <si>
    <t> 0.030 </t>
  </si>
  <si>
    <t>2443756.539 </t>
  </si>
  <si>
    <t> 05.09.1978 00:56 </t>
  </si>
  <si>
    <t> 0.013 </t>
  </si>
  <si>
    <t> BBS 39 </t>
  </si>
  <si>
    <t>2443916.232 </t>
  </si>
  <si>
    <t> 11.02.1979 17:34 </t>
  </si>
  <si>
    <t> BBS 42 </t>
  </si>
  <si>
    <t>2444082.586 </t>
  </si>
  <si>
    <t> 28.07.1979 02:03 </t>
  </si>
  <si>
    <t> -0.002 </t>
  </si>
  <si>
    <t> BBS 44 </t>
  </si>
  <si>
    <t>2444122.509 </t>
  </si>
  <si>
    <t> 06.09.1979 00:12 </t>
  </si>
  <si>
    <t> BBS 45 </t>
  </si>
  <si>
    <t>2444458.563 </t>
  </si>
  <si>
    <t> 07.08.1980 01:30 </t>
  </si>
  <si>
    <t> BBS 49 </t>
  </si>
  <si>
    <t>2444528.415 </t>
  </si>
  <si>
    <t> 15.10.1980 21:57 </t>
  </si>
  <si>
    <t> -0.012 </t>
  </si>
  <si>
    <t> BBS 51 </t>
  </si>
  <si>
    <t>2444844.505 </t>
  </si>
  <si>
    <t> 28.08.1981 00:07 </t>
  </si>
  <si>
    <t> BBS 56 </t>
  </si>
  <si>
    <t>2444984.248 </t>
  </si>
  <si>
    <t> 14.01.1982 17:57 </t>
  </si>
  <si>
    <t> BBS 58 </t>
  </si>
  <si>
    <t>2445320.247 </t>
  </si>
  <si>
    <t> 16.12.1982 17:55 </t>
  </si>
  <si>
    <t> -0.045 </t>
  </si>
  <si>
    <t> G.Mavrofridis </t>
  </si>
  <si>
    <t> BBS 64 </t>
  </si>
  <si>
    <t>2445586.462 </t>
  </si>
  <si>
    <t> 08.09.1983 23:05 </t>
  </si>
  <si>
    <t> BBS 68 </t>
  </si>
  <si>
    <t>2445649.682 </t>
  </si>
  <si>
    <t> 11.11.1983 04:22 </t>
  </si>
  <si>
    <t> 0.001 </t>
  </si>
  <si>
    <t> BBS 69 </t>
  </si>
  <si>
    <t>2446002.360 </t>
  </si>
  <si>
    <t> 28.10.1984 20:38 </t>
  </si>
  <si>
    <t> 0.000 </t>
  </si>
  <si>
    <t> BBS 74 </t>
  </si>
  <si>
    <t>2447822.327 </t>
  </si>
  <si>
    <t> 22.10.1989 19:50 </t>
  </si>
  <si>
    <t> 0.010 </t>
  </si>
  <si>
    <t> BBS 93 </t>
  </si>
  <si>
    <t>2448677.394 </t>
  </si>
  <si>
    <t> 24.02.1992 21:27 </t>
  </si>
  <si>
    <t> -0.004 </t>
  </si>
  <si>
    <t> BBS 100 </t>
  </si>
  <si>
    <t>2449043.375 </t>
  </si>
  <si>
    <t> 24.02.1993 21:00 </t>
  </si>
  <si>
    <t> -0.011 </t>
  </si>
  <si>
    <t> BBS 103 </t>
  </si>
  <si>
    <t>2450141.344 </t>
  </si>
  <si>
    <t> 27.02.1996 20:15 </t>
  </si>
  <si>
    <t> BBS 111 </t>
  </si>
  <si>
    <t>2450487.363 </t>
  </si>
  <si>
    <t> 07.02.1997 20:42 </t>
  </si>
  <si>
    <t> BBS 114 </t>
  </si>
  <si>
    <t>2450863.3231 </t>
  </si>
  <si>
    <t> 18.02.1998 19:45 </t>
  </si>
  <si>
    <t> -0.0199 </t>
  </si>
  <si>
    <t>E </t>
  </si>
  <si>
    <t>?</t>
  </si>
  <si>
    <t> BBS 117 </t>
  </si>
  <si>
    <t>2451139.463 </t>
  </si>
  <si>
    <t> 21.11.1998 23:06 </t>
  </si>
  <si>
    <t> -0.034 </t>
  </si>
  <si>
    <t> P.Guilbault </t>
  </si>
  <si>
    <t> BBS 123 </t>
  </si>
  <si>
    <t>2451535.3943 </t>
  </si>
  <si>
    <t> 22.12.1999 21:27 </t>
  </si>
  <si>
    <t> -0.0353 </t>
  </si>
  <si>
    <t> M.Zejda </t>
  </si>
  <si>
    <t>IBVS 5263 </t>
  </si>
  <si>
    <t>2451841.492 </t>
  </si>
  <si>
    <t> 23.10.2000 23:48 </t>
  </si>
  <si>
    <t> -0.036 </t>
  </si>
  <si>
    <t> BBS 124 </t>
  </si>
  <si>
    <t>2451951.2823 </t>
  </si>
  <si>
    <t> 10.02.2001 18:46 </t>
  </si>
  <si>
    <t> -0.0425 </t>
  </si>
  <si>
    <t>2452267.337 </t>
  </si>
  <si>
    <t> 23.12.2001 20:05 </t>
  </si>
  <si>
    <t> -0.068 </t>
  </si>
  <si>
    <t> P.Novotná </t>
  </si>
  <si>
    <t>OEJV 0074 </t>
  </si>
  <si>
    <t>2452267.354 </t>
  </si>
  <si>
    <t> 23.12.2001 20:29 </t>
  </si>
  <si>
    <t> -0.051 </t>
  </si>
  <si>
    <t> R.Kucerová </t>
  </si>
  <si>
    <t>2452533.516 </t>
  </si>
  <si>
    <t> 16.09.2002 00:23 </t>
  </si>
  <si>
    <t> -0.062 </t>
  </si>
  <si>
    <t> BBS 129 </t>
  </si>
  <si>
    <t>2452546.8189 </t>
  </si>
  <si>
    <t> 29.09.2002 07:39 </t>
  </si>
  <si>
    <t> -0.0678 </t>
  </si>
  <si>
    <t> R.Nelson </t>
  </si>
  <si>
    <t>IBVS 5371 </t>
  </si>
  <si>
    <t>2452879.524 </t>
  </si>
  <si>
    <t> 28.08.2003 00:34 </t>
  </si>
  <si>
    <t> -0.079 </t>
  </si>
  <si>
    <t> BBS 130 </t>
  </si>
  <si>
    <t>2452949.3887 </t>
  </si>
  <si>
    <t> 05.11.2003 21:19 </t>
  </si>
  <si>
    <t> -0.0845 </t>
  </si>
  <si>
    <t> L.Kotková &amp; M.Wolf </t>
  </si>
  <si>
    <t>IBVS 5676 </t>
  </si>
  <si>
    <t>2452949.3897 </t>
  </si>
  <si>
    <t> 05.11.2003 21:21 </t>
  </si>
  <si>
    <t> -0.0835 </t>
  </si>
  <si>
    <t>R</t>
  </si>
  <si>
    <t>IBVS 5583 </t>
  </si>
  <si>
    <t>2453002.616 </t>
  </si>
  <si>
    <t> 29.12.2003 02:47 </t>
  </si>
  <si>
    <t> -0.092 </t>
  </si>
  <si>
    <t>IBVS 5493 </t>
  </si>
  <si>
    <t>2454842.4669 </t>
  </si>
  <si>
    <t> 10.01.2009 23:12 </t>
  </si>
  <si>
    <t> -0.1612 </t>
  </si>
  <si>
    <t>C </t>
  </si>
  <si>
    <t>-I</t>
  </si>
  <si>
    <t> F.Agerer </t>
  </si>
  <si>
    <t>BAVM 209 </t>
  </si>
  <si>
    <t>2455497.8928 </t>
  </si>
  <si>
    <t> 28.10.2010 09:25 </t>
  </si>
  <si>
    <t>2854</t>
  </si>
  <si>
    <t> -0.1861 </t>
  </si>
  <si>
    <t>IBVS 5960 </t>
  </si>
  <si>
    <t>2455614.3396 </t>
  </si>
  <si>
    <t> 21.02.2011 20:09 </t>
  </si>
  <si>
    <t>2889</t>
  </si>
  <si>
    <t> -0.1900 </t>
  </si>
  <si>
    <t> M.&amp; K.Rätz </t>
  </si>
  <si>
    <t>BAVM 231 </t>
  </si>
  <si>
    <t>2455853.8869 </t>
  </si>
  <si>
    <t> 19.10.2011 09:17 </t>
  </si>
  <si>
    <t>2961</t>
  </si>
  <si>
    <t> -0.1983 </t>
  </si>
  <si>
    <t>IBVS 6011 </t>
  </si>
  <si>
    <t>2455970.33058 </t>
  </si>
  <si>
    <t> 12.02.2012 19:56 </t>
  </si>
  <si>
    <t>2996</t>
  </si>
  <si>
    <t> -0.20527 </t>
  </si>
  <si>
    <t> J.Trnka </t>
  </si>
  <si>
    <t>OEJV 0160 </t>
  </si>
  <si>
    <t>BAD?</t>
  </si>
  <si>
    <t>JAAVSO, 50, 255</t>
  </si>
  <si>
    <t>JAAVSO, 51, 250</t>
  </si>
  <si>
    <t>Nelson Pers com</t>
  </si>
  <si>
    <t>Nelson pers com</t>
  </si>
  <si>
    <t>JAAVSO, 52, 243</t>
  </si>
  <si>
    <t xml:space="preserve">Mag </t>
  </si>
  <si>
    <t>Next ToM-P</t>
  </si>
  <si>
    <t>Next ToM-S</t>
  </si>
  <si>
    <t>11.50-14.20</t>
  </si>
  <si>
    <t>IBVS</t>
  </si>
  <si>
    <t>S5</t>
  </si>
  <si>
    <t>S6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</si>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</sst>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indexed="31"/>
      </top>
      <bottom style="thin">
        <color auto="1"/>
      </bottom>
      <diagonal/>
    </border>
  </borders>
  <cellStyleXfs count="10">
    <xf numFmtId="0" fontId="0" fillId="0" borderId="0">
      <alignment vertical="top"/>
    </xf>
    <xf numFmtId="4" fontId="21" fillId="2" borderId="0" applyFont="0" applyFill="0" applyBorder="0" applyAlignment="0" applyProtection="0"/>
    <xf numFmtId="3" fontId="21" fillId="2" borderId="0" applyFont="0" applyFill="0" applyBorder="0" applyAlignment="0" applyProtection="0"/>
    <xf numFmtId="164" fontId="21" fillId="2" borderId="0" applyFont="0" applyFill="0" applyBorder="0" applyAlignment="0" applyProtection="0"/>
    <xf numFmtId="0" fontId="21" fillId="2" borderId="0" applyFont="0" applyFill="0" applyBorder="0" applyAlignment="0" applyProtection="0"/>
    <xf numFmtId="2" fontId="2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1" applyNumberFormat="0" applyFont="0" applyFill="0" applyAlignment="0" applyProtection="0"/>
  </cellStyleXfs>
  <cellXfs count="104">
    <xf numFmtId="0" fontId="0" fillId="2" borderId="0" xfId="0" applyFill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0" fontId="0" fillId="0" borderId="2" xfId="0" applyBorder="1" applyAlignment="1"/>
    <xf numFmtId="0" fontId="5" fillId="0" borderId="2" xfId="0" applyFont="1" applyBorder="1" applyAlignment="1"/>
    <xf numFmtId="14" fontId="0" fillId="3" borderId="2" xfId="0" applyNumberFormat="1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14" fontId="0" fillId="3" borderId="3" xfId="0" applyNumberFormat="1" applyFill="1" applyBorder="1" applyAlignment="1"/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8" fillId="3" borderId="2" xfId="0" applyFont="1" applyFill="1" applyBorder="1" applyAlignment="1"/>
    <xf numFmtId="0" fontId="0" fillId="4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3" borderId="2" xfId="0" applyFont="1" applyFill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6" fillId="5" borderId="18" xfId="0" applyFont="1" applyFill="1" applyBorder="1" applyAlignment="1">
      <alignment horizontal="left" vertical="top" wrapText="1" indent="1"/>
    </xf>
    <xf numFmtId="0" fontId="6" fillId="5" borderId="18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right" vertical="top" wrapText="1"/>
    </xf>
    <xf numFmtId="0" fontId="17" fillId="5" borderId="18" xfId="8" applyFill="1" applyBorder="1" applyAlignment="1" applyProtection="1">
      <alignment horizontal="right" vertical="top" wrapText="1"/>
    </xf>
    <xf numFmtId="0" fontId="18" fillId="3" borderId="2" xfId="0" applyFont="1" applyFill="1" applyBorder="1" applyAlignment="1"/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15" fillId="0" borderId="2" xfId="0" applyFont="1" applyBorder="1">
      <alignment vertical="top"/>
    </xf>
    <xf numFmtId="0" fontId="6" fillId="0" borderId="2" xfId="0" applyFont="1" applyBorder="1" applyAlignment="1">
      <alignment horizontal="left" vertical="center" wrapText="1"/>
    </xf>
    <xf numFmtId="0" fontId="18" fillId="3" borderId="3" xfId="0" applyFont="1" applyFill="1" applyBorder="1" applyAlignment="1"/>
    <xf numFmtId="0" fontId="1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  <xf numFmtId="0" fontId="7" fillId="3" borderId="2" xfId="0" applyFont="1" applyFill="1" applyBorder="1" applyAlignment="1"/>
    <xf numFmtId="0" fontId="4" fillId="3" borderId="2" xfId="0" applyFont="1" applyFill="1" applyBorder="1" applyAlignment="1"/>
    <xf numFmtId="0" fontId="0" fillId="0" borderId="2" xfId="0" applyBorder="1" applyAlignment="1">
      <alignment horizontal="left"/>
    </xf>
    <xf numFmtId="166" fontId="22" fillId="0" borderId="0" xfId="0" applyNumberFormat="1" applyFont="1" applyAlignment="1" applyProtection="1">
      <alignment horizontal="left" vertical="center" wrapText="1"/>
      <protection locked="0"/>
    </xf>
    <xf numFmtId="165" fontId="22" fillId="0" borderId="0" xfId="0" applyNumberFormat="1" applyFont="1" applyAlignment="1" applyProtection="1">
      <alignment horizontal="left"/>
      <protection locked="0"/>
    </xf>
    <xf numFmtId="0" fontId="0" fillId="0" borderId="19" xfId="0" applyBorder="1">
      <alignment vertical="top"/>
    </xf>
    <xf numFmtId="0" fontId="4" fillId="0" borderId="23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22" fontId="24" fillId="0" borderId="23" xfId="0" applyNumberFormat="1" applyFont="1" applyBorder="1" applyAlignment="1">
      <alignment horizontal="right" vertical="center"/>
    </xf>
    <xf numFmtId="22" fontId="24" fillId="0" borderId="25" xfId="0" applyNumberFormat="1" applyFont="1" applyBorder="1" applyAlignment="1">
      <alignment horizontal="right" vertical="center"/>
    </xf>
    <xf numFmtId="0" fontId="7" fillId="3" borderId="5" xfId="0" applyFont="1" applyFill="1" applyBorder="1" applyAlignment="1"/>
    <xf numFmtId="0" fontId="7" fillId="3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45007451564828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6378539493294"/>
          <c:y val="0.11480379473275044"/>
          <c:w val="0.84202682563338305"/>
          <c:h val="0.64350548100199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0-41C9-8C15-F0E9D52B7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Active!$I$48:$I$993</c:f>
              <c:numCache>
                <c:formatCode>General</c:formatCode>
                <c:ptCount val="946"/>
                <c:pt idx="0">
                  <c:v>-2.7580000023590401E-3</c:v>
                </c:pt>
                <c:pt idx="1">
                  <c:v>2.5699999969219789E-3</c:v>
                </c:pt>
                <c:pt idx="2">
                  <c:v>-5.2569999970728531E-3</c:v>
                </c:pt>
                <c:pt idx="3">
                  <c:v>1.7430000007152557E-3</c:v>
                </c:pt>
                <c:pt idx="4">
                  <c:v>2.1320500003639609E-2</c:v>
                </c:pt>
                <c:pt idx="5">
                  <c:v>-4.5064999940223061E-3</c:v>
                </c:pt>
                <c:pt idx="6">
                  <c:v>-9.7300000197719783E-4</c:v>
                </c:pt>
                <c:pt idx="7">
                  <c:v>6.2620000026072375E-3</c:v>
                </c:pt>
                <c:pt idx="8">
                  <c:v>7.4170000007143244E-3</c:v>
                </c:pt>
                <c:pt idx="10">
                  <c:v>2.9963499997393228E-2</c:v>
                </c:pt>
                <c:pt idx="11">
                  <c:v>1.3012499999604188E-2</c:v>
                </c:pt>
                <c:pt idx="12">
                  <c:v>2.2605000049225055E-3</c:v>
                </c:pt>
                <c:pt idx="13">
                  <c:v>-1.8144999994547106E-3</c:v>
                </c:pt>
                <c:pt idx="14">
                  <c:v>-4.7525000045425259E-3</c:v>
                </c:pt>
                <c:pt idx="15">
                  <c:v>5.9360000013839453E-3</c:v>
                </c:pt>
                <c:pt idx="16">
                  <c:v>-1.245550000021467E-2</c:v>
                </c:pt>
                <c:pt idx="17">
                  <c:v>-2.7980000013485551E-3</c:v>
                </c:pt>
                <c:pt idx="18">
                  <c:v>-5.8100000023841858E-4</c:v>
                </c:pt>
                <c:pt idx="19">
                  <c:v>-4.4892499994602986E-2</c:v>
                </c:pt>
                <c:pt idx="20">
                  <c:v>-2.8125000026193447E-3</c:v>
                </c:pt>
                <c:pt idx="21">
                  <c:v>1.1190000004717149E-3</c:v>
                </c:pt>
                <c:pt idx="22">
                  <c:v>0</c:v>
                </c:pt>
                <c:pt idx="23">
                  <c:v>0</c:v>
                </c:pt>
                <c:pt idx="27">
                  <c:v>9.6594999995431863E-3</c:v>
                </c:pt>
                <c:pt idx="34">
                  <c:v>-3.4355999996478204E-2</c:v>
                </c:pt>
                <c:pt idx="39">
                  <c:v>-6.7704500004765578E-2</c:v>
                </c:pt>
                <c:pt idx="40">
                  <c:v>-5.1104500002111308E-2</c:v>
                </c:pt>
                <c:pt idx="41">
                  <c:v>-5.1104500002111308E-2</c:v>
                </c:pt>
                <c:pt idx="44">
                  <c:v>-6.7770499998005107E-2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0-41C9-8C15-F0E9D52B7ED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54">
                  <c:v>8.6450000017066486E-3</c:v>
                </c:pt>
                <c:pt idx="55">
                  <c:v>-3.8459999996121041E-3</c:v>
                </c:pt>
                <c:pt idx="56">
                  <c:v>-1.0610999997879844E-2</c:v>
                </c:pt>
                <c:pt idx="57">
                  <c:v>-4.9060000019380823E-3</c:v>
                </c:pt>
                <c:pt idx="58">
                  <c:v>-1.0701999999582767E-2</c:v>
                </c:pt>
                <c:pt idx="59">
                  <c:v>-1.9851500001095701E-2</c:v>
                </c:pt>
                <c:pt idx="61">
                  <c:v>-3.5274499998195097E-2</c:v>
                </c:pt>
                <c:pt idx="62">
                  <c:v>-3.5274499998195097E-2</c:v>
                </c:pt>
                <c:pt idx="63">
                  <c:v>-3.6432500004593749E-2</c:v>
                </c:pt>
                <c:pt idx="64">
                  <c:v>-4.2462000004888978E-2</c:v>
                </c:pt>
                <c:pt idx="68">
                  <c:v>-6.2024499995459337E-2</c:v>
                </c:pt>
                <c:pt idx="69">
                  <c:v>-6.7783958234940656E-2</c:v>
                </c:pt>
                <c:pt idx="71">
                  <c:v>-7.8820500006258953E-2</c:v>
                </c:pt>
                <c:pt idx="72">
                  <c:v>-7.8820500006258953E-2</c:v>
                </c:pt>
                <c:pt idx="73">
                  <c:v>-8.4511999993992504E-2</c:v>
                </c:pt>
                <c:pt idx="74">
                  <c:v>-8.3511999997426756E-2</c:v>
                </c:pt>
                <c:pt idx="75">
                  <c:v>-9.1796000000613276E-2</c:v>
                </c:pt>
                <c:pt idx="76">
                  <c:v>-9.1796000000613276E-2</c:v>
                </c:pt>
                <c:pt idx="77">
                  <c:v>-0.16120550000050571</c:v>
                </c:pt>
                <c:pt idx="78">
                  <c:v>-0.18612099999882048</c:v>
                </c:pt>
                <c:pt idx="79">
                  <c:v>-0.18997349999699509</c:v>
                </c:pt>
                <c:pt idx="80">
                  <c:v>-0.19830150000052527</c:v>
                </c:pt>
                <c:pt idx="81">
                  <c:v>-0.20527399999991758</c:v>
                </c:pt>
                <c:pt idx="82">
                  <c:v>-0.36649649999890244</c:v>
                </c:pt>
                <c:pt idx="83">
                  <c:v>-0.38456150000274647</c:v>
                </c:pt>
                <c:pt idx="84">
                  <c:v>-0.40272650000406429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0-41C9-8C15-F0E9D52B7E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0-41C9-8C15-F0E9D52B7E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0-41C9-8C15-F0E9D52B7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0-41C9-8C15-F0E9D52B7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1.1703101668489784</c:v>
                </c:pt>
                <c:pt idx="1">
                  <c:v>1.169506036854643</c:v>
                </c:pt>
                <c:pt idx="2">
                  <c:v>1.1641451702257402</c:v>
                </c:pt>
                <c:pt idx="3">
                  <c:v>1.1637431052285727</c:v>
                </c:pt>
                <c:pt idx="4">
                  <c:v>1.1625369102370695</c:v>
                </c:pt>
                <c:pt idx="5">
                  <c:v>1.1617327802427342</c:v>
                </c:pt>
                <c:pt idx="6">
                  <c:v>1.1609286502483989</c:v>
                </c:pt>
                <c:pt idx="7">
                  <c:v>1.1322480137837698</c:v>
                </c:pt>
                <c:pt idx="8">
                  <c:v>1.1318459487866022</c:v>
                </c:pt>
                <c:pt idx="9">
                  <c:v>1.056391750984798</c:v>
                </c:pt>
                <c:pt idx="10">
                  <c:v>1.0441957794040446</c:v>
                </c:pt>
                <c:pt idx="11">
                  <c:v>1.0396390427694775</c:v>
                </c:pt>
                <c:pt idx="12">
                  <c:v>1.0265049195286662</c:v>
                </c:pt>
                <c:pt idx="13">
                  <c:v>1.0261028545314983</c:v>
                </c:pt>
                <c:pt idx="14">
                  <c:v>1.0153811212736932</c:v>
                </c:pt>
                <c:pt idx="15">
                  <c:v>1.0121646012963517</c:v>
                </c:pt>
                <c:pt idx="16">
                  <c:v>1.0109584063048485</c:v>
                </c:pt>
                <c:pt idx="17">
                  <c:v>1.0097522113133455</c:v>
                </c:pt>
                <c:pt idx="18">
                  <c:v>1.0089480813190101</c:v>
                </c:pt>
                <c:pt idx="19">
                  <c:v>1.0085460163218425</c:v>
                </c:pt>
                <c:pt idx="20">
                  <c:v>1.0077418863275072</c:v>
                </c:pt>
                <c:pt idx="21">
                  <c:v>0.99702015306970182</c:v>
                </c:pt>
                <c:pt idx="22">
                  <c:v>0.58436744430992449</c:v>
                </c:pt>
                <c:pt idx="23">
                  <c:v>0.58356331431558905</c:v>
                </c:pt>
                <c:pt idx="24">
                  <c:v>0.57485190604362235</c:v>
                </c:pt>
                <c:pt idx="25">
                  <c:v>0.57123332106911306</c:v>
                </c:pt>
                <c:pt idx="60">
                  <c:v>-1.6987769787224355E-2</c:v>
                </c:pt>
                <c:pt idx="61">
                  <c:v>-3.2936348008209576E-2</c:v>
                </c:pt>
                <c:pt idx="62">
                  <c:v>-3.2936348008209576E-2</c:v>
                </c:pt>
                <c:pt idx="63">
                  <c:v>-4.5266341254685538E-2</c:v>
                </c:pt>
                <c:pt idx="64">
                  <c:v>-4.9689056223530204E-2</c:v>
                </c:pt>
                <c:pt idx="65">
                  <c:v>-6.2421114467173855E-2</c:v>
                </c:pt>
                <c:pt idx="66">
                  <c:v>-6.2421114467173855E-2</c:v>
                </c:pt>
                <c:pt idx="67">
                  <c:v>-6.2421114467173855E-2</c:v>
                </c:pt>
                <c:pt idx="68">
                  <c:v>-7.3142847724979032E-2</c:v>
                </c:pt>
                <c:pt idx="69">
                  <c:v>-7.3678934387869321E-2</c:v>
                </c:pt>
                <c:pt idx="70">
                  <c:v>-7.3678934387869321E-2</c:v>
                </c:pt>
                <c:pt idx="71">
                  <c:v>-8.7081100960125779E-2</c:v>
                </c:pt>
                <c:pt idx="72">
                  <c:v>-8.7081100960125779E-2</c:v>
                </c:pt>
                <c:pt idx="73">
                  <c:v>-8.9895555940299687E-2</c:v>
                </c:pt>
                <c:pt idx="74">
                  <c:v>-8.9895555940299687E-2</c:v>
                </c:pt>
                <c:pt idx="75">
                  <c:v>-9.2039902591860734E-2</c:v>
                </c:pt>
                <c:pt idx="76">
                  <c:v>-9.2039902591860734E-2</c:v>
                </c:pt>
                <c:pt idx="77">
                  <c:v>-0.16615388373643913</c:v>
                </c:pt>
                <c:pt idx="78">
                  <c:v>-0.19255615188378439</c:v>
                </c:pt>
                <c:pt idx="79">
                  <c:v>-0.19724691018407414</c:v>
                </c:pt>
                <c:pt idx="80">
                  <c:v>-0.20689647011609885</c:v>
                </c:pt>
                <c:pt idx="81">
                  <c:v>-0.21158722841638861</c:v>
                </c:pt>
                <c:pt idx="82">
                  <c:v>-0.35834095238259722</c:v>
                </c:pt>
                <c:pt idx="83">
                  <c:v>-0.37308333561207929</c:v>
                </c:pt>
                <c:pt idx="84">
                  <c:v>-0.38782571884156147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0-41C9-8C15-F0E9D52B7ED6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-0.31048675000056392</c:v>
                </c:pt>
                <c:pt idx="50">
                  <c:v>0.24540624999644933</c:v>
                </c:pt>
                <c:pt idx="51">
                  <c:v>0.24443724999582628</c:v>
                </c:pt>
                <c:pt idx="52">
                  <c:v>0.23893975000100909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0-41C9-8C15-F0E9D52B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0256"/>
        <c:axId val="1"/>
      </c:scatterChart>
      <c:valAx>
        <c:axId val="861290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773472429209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806259314456036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0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0327868852458E-2"/>
          <c:y val="0.92145141978098655"/>
          <c:w val="0.79582712369597619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39291963504561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1804376227"/>
          <c:y val="0.1144578313253012"/>
          <c:w val="0.8482155183563499"/>
          <c:h val="0.64457831325301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3-47B8-BC3E-547E04A0AD3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Active!$I$22:$I$993</c:f>
              <c:numCache>
                <c:formatCode>General</c:formatCode>
                <c:ptCount val="972"/>
                <c:pt idx="0">
                  <c:v>0.27837250000084168</c:v>
                </c:pt>
                <c:pt idx="1">
                  <c:v>0.27540349999981117</c:v>
                </c:pt>
                <c:pt idx="2">
                  <c:v>0.27194349999626866</c:v>
                </c:pt>
                <c:pt idx="3">
                  <c:v>0.28345899999840185</c:v>
                </c:pt>
                <c:pt idx="4">
                  <c:v>0.28100549999726354</c:v>
                </c:pt>
                <c:pt idx="5">
                  <c:v>0.27403649999541813</c:v>
                </c:pt>
                <c:pt idx="6">
                  <c:v>0.2750674999988405</c:v>
                </c:pt>
                <c:pt idx="7">
                  <c:v>0.26750649999667075</c:v>
                </c:pt>
                <c:pt idx="8">
                  <c:v>0.26102199999877485</c:v>
                </c:pt>
                <c:pt idx="9">
                  <c:v>0.24509749999924679</c:v>
                </c:pt>
                <c:pt idx="10">
                  <c:v>0.23940099999890663</c:v>
                </c:pt>
                <c:pt idx="11">
                  <c:v>0.24890999999843189</c:v>
                </c:pt>
                <c:pt idx="12">
                  <c:v>0.24308299999756855</c:v>
                </c:pt>
                <c:pt idx="13">
                  <c:v>0.24259849999725702</c:v>
                </c:pt>
                <c:pt idx="14">
                  <c:v>0.24467849999564351</c:v>
                </c:pt>
                <c:pt idx="15">
                  <c:v>0.24380250000103842</c:v>
                </c:pt>
                <c:pt idx="16">
                  <c:v>0.24134899999990012</c:v>
                </c:pt>
                <c:pt idx="17">
                  <c:v>0.23289550000117742</c:v>
                </c:pt>
                <c:pt idx="18">
                  <c:v>0.23992649999854621</c:v>
                </c:pt>
                <c:pt idx="19">
                  <c:v>0.2404419999984384</c:v>
                </c:pt>
                <c:pt idx="20">
                  <c:v>0.22847299999921233</c:v>
                </c:pt>
                <c:pt idx="21">
                  <c:v>0.23255299999800627</c:v>
                </c:pt>
                <c:pt idx="22">
                  <c:v>2.9294499996467493E-2</c:v>
                </c:pt>
                <c:pt idx="23">
                  <c:v>2.8325499995844439E-2</c:v>
                </c:pt>
                <c:pt idx="24">
                  <c:v>2.2828000001027249E-2</c:v>
                </c:pt>
                <c:pt idx="25">
                  <c:v>1.9467500002065208E-2</c:v>
                </c:pt>
                <c:pt idx="26">
                  <c:v>-2.7580000023590401E-3</c:v>
                </c:pt>
                <c:pt idx="27">
                  <c:v>2.5699999969219789E-3</c:v>
                </c:pt>
                <c:pt idx="28">
                  <c:v>-5.2569999970728531E-3</c:v>
                </c:pt>
                <c:pt idx="29">
                  <c:v>1.7430000007152557E-3</c:v>
                </c:pt>
                <c:pt idx="30">
                  <c:v>2.1320500003639609E-2</c:v>
                </c:pt>
                <c:pt idx="31">
                  <c:v>-4.5064999940223061E-3</c:v>
                </c:pt>
                <c:pt idx="32">
                  <c:v>-9.7300000197719783E-4</c:v>
                </c:pt>
                <c:pt idx="33">
                  <c:v>6.2620000026072375E-3</c:v>
                </c:pt>
                <c:pt idx="34">
                  <c:v>7.4170000007143244E-3</c:v>
                </c:pt>
                <c:pt idx="36">
                  <c:v>2.9963499997393228E-2</c:v>
                </c:pt>
                <c:pt idx="37">
                  <c:v>1.3012499999604188E-2</c:v>
                </c:pt>
                <c:pt idx="38">
                  <c:v>2.2605000049225055E-3</c:v>
                </c:pt>
                <c:pt idx="39">
                  <c:v>-1.8144999994547106E-3</c:v>
                </c:pt>
                <c:pt idx="40">
                  <c:v>-4.7525000045425259E-3</c:v>
                </c:pt>
                <c:pt idx="41">
                  <c:v>5.9360000013839453E-3</c:v>
                </c:pt>
                <c:pt idx="42">
                  <c:v>-1.245550000021467E-2</c:v>
                </c:pt>
                <c:pt idx="43">
                  <c:v>-2.7980000013485551E-3</c:v>
                </c:pt>
                <c:pt idx="44">
                  <c:v>-5.8100000023841858E-4</c:v>
                </c:pt>
                <c:pt idx="45">
                  <c:v>-4.4892499994602986E-2</c:v>
                </c:pt>
                <c:pt idx="46">
                  <c:v>-2.8125000026193447E-3</c:v>
                </c:pt>
                <c:pt idx="47">
                  <c:v>1.1190000004717149E-3</c:v>
                </c:pt>
                <c:pt idx="48">
                  <c:v>0</c:v>
                </c:pt>
                <c:pt idx="49">
                  <c:v>0</c:v>
                </c:pt>
                <c:pt idx="53">
                  <c:v>9.6594999995431863E-3</c:v>
                </c:pt>
                <c:pt idx="60">
                  <c:v>-3.4355999996478204E-2</c:v>
                </c:pt>
                <c:pt idx="65">
                  <c:v>-6.7704500004765578E-2</c:v>
                </c:pt>
                <c:pt idx="66">
                  <c:v>-5.1104500002111308E-2</c:v>
                </c:pt>
                <c:pt idx="67">
                  <c:v>-5.1104500002111308E-2</c:v>
                </c:pt>
                <c:pt idx="70">
                  <c:v>-6.7770499998005107E-2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3-47B8-BC3E-547E04A0AD3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54">
                  <c:v>8.6450000017066486E-3</c:v>
                </c:pt>
                <c:pt idx="55">
                  <c:v>-3.8459999996121041E-3</c:v>
                </c:pt>
                <c:pt idx="56">
                  <c:v>-1.0610999997879844E-2</c:v>
                </c:pt>
                <c:pt idx="57">
                  <c:v>-4.9060000019380823E-3</c:v>
                </c:pt>
                <c:pt idx="58">
                  <c:v>-1.0701999999582767E-2</c:v>
                </c:pt>
                <c:pt idx="59">
                  <c:v>-1.9851500001095701E-2</c:v>
                </c:pt>
                <c:pt idx="61">
                  <c:v>-3.5274499998195097E-2</c:v>
                </c:pt>
                <c:pt idx="62">
                  <c:v>-3.5274499998195097E-2</c:v>
                </c:pt>
                <c:pt idx="63">
                  <c:v>-3.6432500004593749E-2</c:v>
                </c:pt>
                <c:pt idx="64">
                  <c:v>-4.2462000004888978E-2</c:v>
                </c:pt>
                <c:pt idx="68">
                  <c:v>-6.2024499995459337E-2</c:v>
                </c:pt>
                <c:pt idx="69">
                  <c:v>-6.7783958234940656E-2</c:v>
                </c:pt>
                <c:pt idx="71">
                  <c:v>-7.8820500006258953E-2</c:v>
                </c:pt>
                <c:pt idx="72">
                  <c:v>-7.8820500006258953E-2</c:v>
                </c:pt>
                <c:pt idx="73">
                  <c:v>-8.4511999993992504E-2</c:v>
                </c:pt>
                <c:pt idx="74">
                  <c:v>-8.3511999997426756E-2</c:v>
                </c:pt>
                <c:pt idx="75">
                  <c:v>-9.1796000000613276E-2</c:v>
                </c:pt>
                <c:pt idx="76">
                  <c:v>-9.1796000000613276E-2</c:v>
                </c:pt>
                <c:pt idx="77">
                  <c:v>-0.16120550000050571</c:v>
                </c:pt>
                <c:pt idx="78">
                  <c:v>-0.18612099999882048</c:v>
                </c:pt>
                <c:pt idx="79">
                  <c:v>-0.18997349999699509</c:v>
                </c:pt>
                <c:pt idx="80">
                  <c:v>-0.19830150000052527</c:v>
                </c:pt>
                <c:pt idx="81">
                  <c:v>-0.20527399999991758</c:v>
                </c:pt>
                <c:pt idx="82">
                  <c:v>-0.36649649999890244</c:v>
                </c:pt>
                <c:pt idx="83">
                  <c:v>-0.38456150000274647</c:v>
                </c:pt>
                <c:pt idx="84">
                  <c:v>-0.40272650000406429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3-47B8-BC3E-547E04A0AD3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3-47B8-BC3E-547E04A0AD3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3-47B8-BC3E-547E04A0A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3-47B8-BC3E-547E04A0A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1.1703101668489784</c:v>
                </c:pt>
                <c:pt idx="1">
                  <c:v>1.169506036854643</c:v>
                </c:pt>
                <c:pt idx="2">
                  <c:v>1.1641451702257402</c:v>
                </c:pt>
                <c:pt idx="3">
                  <c:v>1.1637431052285727</c:v>
                </c:pt>
                <c:pt idx="4">
                  <c:v>1.1625369102370695</c:v>
                </c:pt>
                <c:pt idx="5">
                  <c:v>1.1617327802427342</c:v>
                </c:pt>
                <c:pt idx="6">
                  <c:v>1.1609286502483989</c:v>
                </c:pt>
                <c:pt idx="7">
                  <c:v>1.1322480137837698</c:v>
                </c:pt>
                <c:pt idx="8">
                  <c:v>1.1318459487866022</c:v>
                </c:pt>
                <c:pt idx="9">
                  <c:v>1.056391750984798</c:v>
                </c:pt>
                <c:pt idx="10">
                  <c:v>1.0441957794040446</c:v>
                </c:pt>
                <c:pt idx="11">
                  <c:v>1.0396390427694775</c:v>
                </c:pt>
                <c:pt idx="12">
                  <c:v>1.0265049195286662</c:v>
                </c:pt>
                <c:pt idx="13">
                  <c:v>1.0261028545314983</c:v>
                </c:pt>
                <c:pt idx="14">
                  <c:v>1.0153811212736932</c:v>
                </c:pt>
                <c:pt idx="15">
                  <c:v>1.0121646012963517</c:v>
                </c:pt>
                <c:pt idx="16">
                  <c:v>1.0109584063048485</c:v>
                </c:pt>
                <c:pt idx="17">
                  <c:v>1.0097522113133455</c:v>
                </c:pt>
                <c:pt idx="18">
                  <c:v>1.0089480813190101</c:v>
                </c:pt>
                <c:pt idx="19">
                  <c:v>1.0085460163218425</c:v>
                </c:pt>
                <c:pt idx="20">
                  <c:v>1.0077418863275072</c:v>
                </c:pt>
                <c:pt idx="21">
                  <c:v>0.99702015306970182</c:v>
                </c:pt>
                <c:pt idx="22">
                  <c:v>0.58436744430992449</c:v>
                </c:pt>
                <c:pt idx="23">
                  <c:v>0.58356331431558905</c:v>
                </c:pt>
                <c:pt idx="24">
                  <c:v>0.57485190604362235</c:v>
                </c:pt>
                <c:pt idx="25">
                  <c:v>0.57123332106911306</c:v>
                </c:pt>
                <c:pt idx="60">
                  <c:v>-1.6987769787224355E-2</c:v>
                </c:pt>
                <c:pt idx="61">
                  <c:v>-3.2936348008209576E-2</c:v>
                </c:pt>
                <c:pt idx="62">
                  <c:v>-3.2936348008209576E-2</c:v>
                </c:pt>
                <c:pt idx="63">
                  <c:v>-4.5266341254685538E-2</c:v>
                </c:pt>
                <c:pt idx="64">
                  <c:v>-4.9689056223530204E-2</c:v>
                </c:pt>
                <c:pt idx="65">
                  <c:v>-6.2421114467173855E-2</c:v>
                </c:pt>
                <c:pt idx="66">
                  <c:v>-6.2421114467173855E-2</c:v>
                </c:pt>
                <c:pt idx="67">
                  <c:v>-6.2421114467173855E-2</c:v>
                </c:pt>
                <c:pt idx="68">
                  <c:v>-7.3142847724979032E-2</c:v>
                </c:pt>
                <c:pt idx="69">
                  <c:v>-7.3678934387869321E-2</c:v>
                </c:pt>
                <c:pt idx="70">
                  <c:v>-7.3678934387869321E-2</c:v>
                </c:pt>
                <c:pt idx="71">
                  <c:v>-8.7081100960125779E-2</c:v>
                </c:pt>
                <c:pt idx="72">
                  <c:v>-8.7081100960125779E-2</c:v>
                </c:pt>
                <c:pt idx="73">
                  <c:v>-8.9895555940299687E-2</c:v>
                </c:pt>
                <c:pt idx="74">
                  <c:v>-8.9895555940299687E-2</c:v>
                </c:pt>
                <c:pt idx="75">
                  <c:v>-9.2039902591860734E-2</c:v>
                </c:pt>
                <c:pt idx="76">
                  <c:v>-9.2039902591860734E-2</c:v>
                </c:pt>
                <c:pt idx="77">
                  <c:v>-0.16615388373643913</c:v>
                </c:pt>
                <c:pt idx="78">
                  <c:v>-0.19255615188378439</c:v>
                </c:pt>
                <c:pt idx="79">
                  <c:v>-0.19724691018407414</c:v>
                </c:pt>
                <c:pt idx="80">
                  <c:v>-0.20689647011609885</c:v>
                </c:pt>
                <c:pt idx="81">
                  <c:v>-0.21158722841638861</c:v>
                </c:pt>
                <c:pt idx="82">
                  <c:v>-0.35834095238259722</c:v>
                </c:pt>
                <c:pt idx="83">
                  <c:v>-0.37308333561207929</c:v>
                </c:pt>
                <c:pt idx="84">
                  <c:v>-0.38782571884156147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3-47B8-BC3E-547E04A0AD3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-7315</c:v>
                </c:pt>
                <c:pt idx="1">
                  <c:v>-7309</c:v>
                </c:pt>
                <c:pt idx="2">
                  <c:v>-7269</c:v>
                </c:pt>
                <c:pt idx="3">
                  <c:v>-7266</c:v>
                </c:pt>
                <c:pt idx="4">
                  <c:v>-7257</c:v>
                </c:pt>
                <c:pt idx="5">
                  <c:v>-7251</c:v>
                </c:pt>
                <c:pt idx="6">
                  <c:v>-7245</c:v>
                </c:pt>
                <c:pt idx="7">
                  <c:v>-7031</c:v>
                </c:pt>
                <c:pt idx="8">
                  <c:v>-7028</c:v>
                </c:pt>
                <c:pt idx="9">
                  <c:v>-6465</c:v>
                </c:pt>
                <c:pt idx="10">
                  <c:v>-6374</c:v>
                </c:pt>
                <c:pt idx="11">
                  <c:v>-6340</c:v>
                </c:pt>
                <c:pt idx="12">
                  <c:v>-6242</c:v>
                </c:pt>
                <c:pt idx="13">
                  <c:v>-6239</c:v>
                </c:pt>
                <c:pt idx="14">
                  <c:v>-6159</c:v>
                </c:pt>
                <c:pt idx="15">
                  <c:v>-6135</c:v>
                </c:pt>
                <c:pt idx="16">
                  <c:v>-6126</c:v>
                </c:pt>
                <c:pt idx="17">
                  <c:v>-6117</c:v>
                </c:pt>
                <c:pt idx="18">
                  <c:v>-6111</c:v>
                </c:pt>
                <c:pt idx="19">
                  <c:v>-6108</c:v>
                </c:pt>
                <c:pt idx="20">
                  <c:v>-6102</c:v>
                </c:pt>
                <c:pt idx="21">
                  <c:v>-6022</c:v>
                </c:pt>
                <c:pt idx="22">
                  <c:v>-2943</c:v>
                </c:pt>
                <c:pt idx="23">
                  <c:v>-2937</c:v>
                </c:pt>
                <c:pt idx="24">
                  <c:v>-2872</c:v>
                </c:pt>
                <c:pt idx="25">
                  <c:v>-2845</c:v>
                </c:pt>
                <c:pt idx="26">
                  <c:v>-1308</c:v>
                </c:pt>
                <c:pt idx="27">
                  <c:v>-1180</c:v>
                </c:pt>
                <c:pt idx="28">
                  <c:v>-1082</c:v>
                </c:pt>
                <c:pt idx="29">
                  <c:v>-1082</c:v>
                </c:pt>
                <c:pt idx="30">
                  <c:v>-1067</c:v>
                </c:pt>
                <c:pt idx="31">
                  <c:v>-969</c:v>
                </c:pt>
                <c:pt idx="32">
                  <c:v>-898</c:v>
                </c:pt>
                <c:pt idx="33">
                  <c:v>-788</c:v>
                </c:pt>
                <c:pt idx="34">
                  <c:v>-758</c:v>
                </c:pt>
                <c:pt idx="35">
                  <c:v>-755.5</c:v>
                </c:pt>
                <c:pt idx="36">
                  <c:v>-749</c:v>
                </c:pt>
                <c:pt idx="37">
                  <c:v>-675</c:v>
                </c:pt>
                <c:pt idx="38">
                  <c:v>-627</c:v>
                </c:pt>
                <c:pt idx="39">
                  <c:v>-577</c:v>
                </c:pt>
                <c:pt idx="40">
                  <c:v>-565</c:v>
                </c:pt>
                <c:pt idx="41">
                  <c:v>-464</c:v>
                </c:pt>
                <c:pt idx="42">
                  <c:v>-443</c:v>
                </c:pt>
                <c:pt idx="43">
                  <c:v>-348</c:v>
                </c:pt>
                <c:pt idx="44">
                  <c:v>-306</c:v>
                </c:pt>
                <c:pt idx="45">
                  <c:v>-205</c:v>
                </c:pt>
                <c:pt idx="46">
                  <c:v>-125</c:v>
                </c:pt>
                <c:pt idx="47">
                  <c:v>-106</c:v>
                </c:pt>
                <c:pt idx="48">
                  <c:v>0</c:v>
                </c:pt>
                <c:pt idx="49">
                  <c:v>0</c:v>
                </c:pt>
                <c:pt idx="50">
                  <c:v>62.5</c:v>
                </c:pt>
                <c:pt idx="51">
                  <c:v>68.5</c:v>
                </c:pt>
                <c:pt idx="52">
                  <c:v>133.5</c:v>
                </c:pt>
                <c:pt idx="53">
                  <c:v>547</c:v>
                </c:pt>
                <c:pt idx="54">
                  <c:v>770</c:v>
                </c:pt>
                <c:pt idx="55">
                  <c:v>804</c:v>
                </c:pt>
                <c:pt idx="56">
                  <c:v>914</c:v>
                </c:pt>
                <c:pt idx="57">
                  <c:v>1244</c:v>
                </c:pt>
                <c:pt idx="58">
                  <c:v>1348</c:v>
                </c:pt>
                <c:pt idx="59">
                  <c:v>1461</c:v>
                </c:pt>
                <c:pt idx="60">
                  <c:v>1544</c:v>
                </c:pt>
                <c:pt idx="61">
                  <c:v>1663</c:v>
                </c:pt>
                <c:pt idx="62">
                  <c:v>1663</c:v>
                </c:pt>
                <c:pt idx="63">
                  <c:v>1755</c:v>
                </c:pt>
                <c:pt idx="64">
                  <c:v>1788</c:v>
                </c:pt>
                <c:pt idx="65">
                  <c:v>1883</c:v>
                </c:pt>
                <c:pt idx="66">
                  <c:v>1883</c:v>
                </c:pt>
                <c:pt idx="67">
                  <c:v>1883</c:v>
                </c:pt>
                <c:pt idx="68">
                  <c:v>1963</c:v>
                </c:pt>
                <c:pt idx="69">
                  <c:v>1967</c:v>
                </c:pt>
                <c:pt idx="70">
                  <c:v>1967</c:v>
                </c:pt>
                <c:pt idx="71">
                  <c:v>2067</c:v>
                </c:pt>
                <c:pt idx="72">
                  <c:v>2067</c:v>
                </c:pt>
                <c:pt idx="73">
                  <c:v>2088</c:v>
                </c:pt>
                <c:pt idx="74">
                  <c:v>2088</c:v>
                </c:pt>
                <c:pt idx="75">
                  <c:v>2104</c:v>
                </c:pt>
                <c:pt idx="76">
                  <c:v>2104</c:v>
                </c:pt>
                <c:pt idx="77">
                  <c:v>2657</c:v>
                </c:pt>
                <c:pt idx="78">
                  <c:v>2854</c:v>
                </c:pt>
                <c:pt idx="79">
                  <c:v>2889</c:v>
                </c:pt>
                <c:pt idx="80">
                  <c:v>2961</c:v>
                </c:pt>
                <c:pt idx="81">
                  <c:v>2996</c:v>
                </c:pt>
                <c:pt idx="82">
                  <c:v>4091</c:v>
                </c:pt>
                <c:pt idx="83">
                  <c:v>4201</c:v>
                </c:pt>
                <c:pt idx="84">
                  <c:v>4311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-0.31048675000056392</c:v>
                </c:pt>
                <c:pt idx="50">
                  <c:v>0.24540624999644933</c:v>
                </c:pt>
                <c:pt idx="51">
                  <c:v>0.24443724999582628</c:v>
                </c:pt>
                <c:pt idx="52">
                  <c:v>0.23893975000100909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3-47B8-BC3E-547E04A0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192"/>
        <c:axId val="1"/>
      </c:scatterChart>
      <c:valAx>
        <c:axId val="86129419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95316210473695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6190476190476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1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154761904761904E-2"/>
          <c:y val="0.92168674698795183"/>
          <c:w val="0.79464395075615546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390525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8069F2D-5EF8-3DC2-4159-0F48562FD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571500</xdr:colOff>
      <xdr:row>0</xdr:row>
      <xdr:rowOff>0</xdr:rowOff>
    </xdr:from>
    <xdr:to>
      <xdr:col>24</xdr:col>
      <xdr:colOff>657225</xdr:colOff>
      <xdr:row>18</xdr:row>
      <xdr:rowOff>95250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E1D98767-14A7-7165-C098-F57FFEB4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41"/>
  <sheetViews>
    <sheetView tabSelected="1" workbookViewId="0">
      <pane xSplit="13" ySplit="22" topLeftCell="N9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.7109375" style="2" customWidth="1"/>
    <col min="2" max="2" width="3.7109375" style="2" customWidth="1"/>
    <col min="3" max="3" width="13.5703125" style="2" customWidth="1"/>
    <col min="4" max="4" width="7.7109375" style="2" customWidth="1"/>
    <col min="5" max="5" width="11.42578125" style="2" customWidth="1"/>
    <col min="6" max="6" width="16.85546875" style="2" customWidth="1"/>
    <col min="7" max="7" width="11" style="2" customWidth="1"/>
    <col min="8" max="14" width="10.28515625" style="2" customWidth="1"/>
    <col min="15" max="15" width="7.5703125" style="2" customWidth="1"/>
    <col min="16" max="16" width="12.42578125" style="2" customWidth="1"/>
    <col min="17" max="16384" width="10.28515625" style="2"/>
  </cols>
  <sheetData>
    <row r="1" spans="1:6" ht="20.25" x14ac:dyDescent="0.3">
      <c r="A1" s="1" t="s">
        <v>73</v>
      </c>
    </row>
    <row r="2" spans="1:6" ht="12.95" customHeight="1" x14ac:dyDescent="0.2">
      <c r="A2" s="3" t="s">
        <v>2</v>
      </c>
      <c r="B2" s="2" t="s">
        <v>3</v>
      </c>
      <c r="D2" s="2" t="s">
        <v>1</v>
      </c>
    </row>
    <row r="3" spans="1:6" ht="12.95" customHeight="1" thickBot="1" x14ac:dyDescent="0.25">
      <c r="A3" s="13" t="s">
        <v>0</v>
      </c>
      <c r="D3" s="2" t="s">
        <v>4</v>
      </c>
    </row>
    <row r="4" spans="1:6" ht="12.95" customHeight="1" thickBot="1" x14ac:dyDescent="0.25">
      <c r="A4" s="4" t="s">
        <v>5</v>
      </c>
      <c r="B4" s="11"/>
      <c r="C4" s="14">
        <v>46002.36</v>
      </c>
      <c r="D4" s="15">
        <v>3.3271614999999999</v>
      </c>
      <c r="E4" s="12"/>
    </row>
    <row r="5" spans="1:6" ht="12.95" customHeight="1" x14ac:dyDescent="0.2">
      <c r="A5" s="24" t="s">
        <v>75</v>
      </c>
      <c r="B5" s="25"/>
      <c r="C5" s="26">
        <v>-9.5</v>
      </c>
      <c r="D5" s="25" t="s">
        <v>76</v>
      </c>
      <c r="E5" s="13"/>
    </row>
    <row r="6" spans="1:6" ht="12.95" customHeight="1" x14ac:dyDescent="0.2">
      <c r="A6" s="4" t="s">
        <v>6</v>
      </c>
      <c r="D6" s="11"/>
      <c r="E6" s="101" t="s">
        <v>381</v>
      </c>
      <c r="F6" s="12"/>
    </row>
    <row r="7" spans="1:6" ht="12.95" customHeight="1" x14ac:dyDescent="0.2">
      <c r="A7" s="3" t="s">
        <v>7</v>
      </c>
      <c r="C7" s="2">
        <v>46002.36</v>
      </c>
      <c r="D7" s="100" t="s">
        <v>384</v>
      </c>
      <c r="E7" s="102">
        <v>51535.3943</v>
      </c>
      <c r="F7" s="12"/>
    </row>
    <row r="8" spans="1:6" ht="12.95" customHeight="1" x14ac:dyDescent="0.2">
      <c r="A8" s="3" t="s">
        <v>8</v>
      </c>
      <c r="C8" s="2">
        <f>D4</f>
        <v>3.3271614999999999</v>
      </c>
      <c r="D8" s="100" t="s">
        <v>384</v>
      </c>
      <c r="E8" s="103">
        <v>3.3271614999999999</v>
      </c>
      <c r="F8" s="12"/>
    </row>
    <row r="9" spans="1:6" s="42" customFormat="1" ht="12.95" customHeight="1" x14ac:dyDescent="0.2">
      <c r="A9" s="46" t="s">
        <v>81</v>
      </c>
      <c r="B9" s="47">
        <v>79</v>
      </c>
      <c r="C9" s="44" t="str">
        <f>"F"&amp;B9</f>
        <v>F79</v>
      </c>
      <c r="D9" s="45" t="str">
        <f>"G"&amp;B9</f>
        <v>G79</v>
      </c>
    </row>
    <row r="10" spans="1:6" s="42" customFormat="1" ht="12.95" customHeight="1" thickBot="1" x14ac:dyDescent="0.25">
      <c r="A10" s="25"/>
      <c r="B10" s="25"/>
      <c r="C10" s="27" t="s">
        <v>9</v>
      </c>
      <c r="D10" s="27" t="s">
        <v>10</v>
      </c>
      <c r="E10" s="25"/>
    </row>
    <row r="11" spans="1:6" s="42" customFormat="1" ht="12.95" customHeight="1" x14ac:dyDescent="0.2">
      <c r="A11" s="25" t="s">
        <v>11</v>
      </c>
      <c r="B11" s="25"/>
      <c r="C11" s="43">
        <f ca="1">INTERCEPT(INDIRECT($D$9):G990,INDIRECT($C$9):F990)</f>
        <v>0.18994168208841589</v>
      </c>
      <c r="D11" s="28"/>
      <c r="E11" s="25"/>
    </row>
    <row r="12" spans="1:6" s="42" customFormat="1" ht="12.95" customHeight="1" x14ac:dyDescent="0.2">
      <c r="A12" s="25" t="s">
        <v>12</v>
      </c>
      <c r="B12" s="25"/>
      <c r="C12" s="43">
        <f ca="1">SLOPE(INDIRECT($D$9):G990,INDIRECT($C$9):F990)</f>
        <v>-1.3402166572256492E-4</v>
      </c>
      <c r="D12" s="28"/>
      <c r="E12" s="95" t="s">
        <v>377</v>
      </c>
      <c r="F12" s="96" t="s">
        <v>380</v>
      </c>
    </row>
    <row r="13" spans="1:6" s="42" customFormat="1" ht="12.95" customHeight="1" x14ac:dyDescent="0.2">
      <c r="A13" s="25" t="s">
        <v>13</v>
      </c>
      <c r="B13" s="25"/>
      <c r="C13" s="28" t="s">
        <v>77</v>
      </c>
      <c r="E13" s="93" t="s">
        <v>84</v>
      </c>
      <c r="F13" s="92">
        <v>1</v>
      </c>
    </row>
    <row r="14" spans="1:6" s="42" customFormat="1" ht="12.95" customHeight="1" x14ac:dyDescent="0.2">
      <c r="A14" s="25"/>
      <c r="B14" s="25"/>
      <c r="C14" s="25"/>
      <c r="E14" s="93" t="s">
        <v>78</v>
      </c>
      <c r="F14" s="97">
        <f ca="1">NOW()+15018.5+$C$5/24</f>
        <v>60682.869125578698</v>
      </c>
    </row>
    <row r="15" spans="1:6" s="42" customFormat="1" ht="12.95" customHeight="1" x14ac:dyDescent="0.2">
      <c r="A15" s="29" t="s">
        <v>14</v>
      </c>
      <c r="B15" s="25"/>
      <c r="C15" s="30">
        <f ca="1">(C7+C11)+(C8+C12)*INT(MAX(F21:F3531))</f>
        <v>60345.365400781156</v>
      </c>
      <c r="E15" s="93" t="s">
        <v>85</v>
      </c>
      <c r="F15" s="97">
        <f ca="1">ROUND(2*($F$14-$C$7)/$C$8,0)/2+$F$13</f>
        <v>4413.5</v>
      </c>
    </row>
    <row r="16" spans="1:6" s="42" customFormat="1" ht="12.95" customHeight="1" x14ac:dyDescent="0.2">
      <c r="A16" s="32" t="s">
        <v>15</v>
      </c>
      <c r="B16" s="25"/>
      <c r="C16" s="33">
        <f ca="1">+C8+C12</f>
        <v>3.3270274783342773</v>
      </c>
      <c r="E16" s="93" t="s">
        <v>79</v>
      </c>
      <c r="F16" s="97">
        <f ca="1">ROUND(2*($F$14-$C$15)/$C$16,0)/2+$F$13</f>
        <v>102.5</v>
      </c>
    </row>
    <row r="17" spans="1:22" s="42" customFormat="1" ht="12.95" customHeight="1" thickBot="1" x14ac:dyDescent="0.25">
      <c r="A17" s="31" t="s">
        <v>72</v>
      </c>
      <c r="B17" s="25"/>
      <c r="C17" s="25">
        <f>COUNT(C21:C2189)</f>
        <v>86</v>
      </c>
      <c r="E17" s="93" t="s">
        <v>378</v>
      </c>
      <c r="F17" s="98">
        <f ca="1">+$C$15+$C$16*$F$16-15018.5-$C$5/24</f>
        <v>45668.281550643755</v>
      </c>
    </row>
    <row r="18" spans="1:22" s="42" customFormat="1" ht="12.95" customHeight="1" thickTop="1" thickBot="1" x14ac:dyDescent="0.25">
      <c r="A18" s="32" t="s">
        <v>16</v>
      </c>
      <c r="B18" s="25"/>
      <c r="C18" s="35">
        <f ca="1">+C15</f>
        <v>60345.365400781156</v>
      </c>
      <c r="D18" s="91">
        <f ca="1">+C16</f>
        <v>3.3270274783342773</v>
      </c>
      <c r="E18" s="94" t="s">
        <v>379</v>
      </c>
      <c r="F18" s="99">
        <f ca="1">+($C$15+$C$16*$F$16)-($C$16/2)-15018.5-$C$5/24</f>
        <v>45666.618036904591</v>
      </c>
    </row>
    <row r="19" spans="1:22" s="42" customFormat="1" ht="12.95" customHeight="1" thickTop="1" x14ac:dyDescent="0.2">
      <c r="E19" s="31"/>
      <c r="F19" s="34"/>
    </row>
    <row r="20" spans="1:22" ht="12.95" customHeight="1" thickBot="1" x14ac:dyDescent="0.25">
      <c r="A20" s="9" t="s">
        <v>17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9" t="s">
        <v>23</v>
      </c>
      <c r="H20" s="10" t="s">
        <v>24</v>
      </c>
      <c r="I20" s="10" t="s">
        <v>83</v>
      </c>
      <c r="J20" s="10" t="s">
        <v>93</v>
      </c>
      <c r="K20" s="10" t="s">
        <v>382</v>
      </c>
      <c r="L20" s="10" t="s">
        <v>383</v>
      </c>
      <c r="M20" s="10" t="s">
        <v>25</v>
      </c>
      <c r="N20" s="10" t="s">
        <v>26</v>
      </c>
      <c r="O20" s="9" t="s">
        <v>27</v>
      </c>
      <c r="P20" s="9" t="s">
        <v>28</v>
      </c>
      <c r="T20" s="11"/>
      <c r="U20" s="79" t="s">
        <v>371</v>
      </c>
      <c r="V20" s="12"/>
    </row>
    <row r="21" spans="1:22" ht="12.95" customHeight="1" x14ac:dyDescent="0.2">
      <c r="A21" s="70" t="s">
        <v>108</v>
      </c>
      <c r="B21" s="75" t="s">
        <v>69</v>
      </c>
      <c r="C21" s="78">
        <v>21541.348000000002</v>
      </c>
      <c r="D21" s="18"/>
      <c r="E21" s="6">
        <f t="shared" ref="E21:E52" si="0">(C21-C$7)/C$8</f>
        <v>-7351.9160401441286</v>
      </c>
      <c r="F21" s="7">
        <f t="shared" ref="F21:F52" si="1">+ROUND(2*E21,0)/2</f>
        <v>-7352</v>
      </c>
      <c r="G21" s="6">
        <f t="shared" ref="G21:G56" si="2">C21-(C$7+C$8*F21)</f>
        <v>0.27934800000002724</v>
      </c>
      <c r="H21" s="6"/>
      <c r="I21" s="2">
        <f t="shared" ref="I21:I47" si="3">+G21</f>
        <v>0.27934800000002724</v>
      </c>
      <c r="J21" s="6"/>
      <c r="K21" s="6"/>
      <c r="L21" s="6"/>
      <c r="N21" s="6">
        <f t="shared" ref="N21:N47" ca="1" si="4">+C$11+C$12*F21</f>
        <v>1.1752689684807132</v>
      </c>
      <c r="O21" s="6"/>
      <c r="P21" s="8">
        <f t="shared" ref="P21:P52" si="5">C21-15018.5</f>
        <v>6522.8480000000018</v>
      </c>
      <c r="U21" s="6"/>
    </row>
    <row r="22" spans="1:22" ht="12.95" customHeight="1" x14ac:dyDescent="0.2">
      <c r="A22" s="65" t="s">
        <v>108</v>
      </c>
      <c r="B22" s="67" t="s">
        <v>69</v>
      </c>
      <c r="C22" s="66">
        <v>21664.452000000001</v>
      </c>
      <c r="D22" s="19"/>
      <c r="E22" s="2">
        <f t="shared" si="0"/>
        <v>-7314.9163333369906</v>
      </c>
      <c r="F22" s="7">
        <f t="shared" si="1"/>
        <v>-7315</v>
      </c>
      <c r="G22" s="2">
        <f t="shared" si="2"/>
        <v>0.27837250000084168</v>
      </c>
      <c r="I22" s="2">
        <f t="shared" si="3"/>
        <v>0.27837250000084168</v>
      </c>
      <c r="N22" s="2">
        <f t="shared" ca="1" si="4"/>
        <v>1.1703101668489784</v>
      </c>
      <c r="P22" s="5">
        <f t="shared" si="5"/>
        <v>6645.9520000000011</v>
      </c>
    </row>
    <row r="23" spans="1:22" ht="12.95" customHeight="1" x14ac:dyDescent="0.2">
      <c r="A23" s="65" t="s">
        <v>108</v>
      </c>
      <c r="B23" s="67" t="s">
        <v>69</v>
      </c>
      <c r="C23" s="66">
        <v>21684.412</v>
      </c>
      <c r="D23" s="19"/>
      <c r="E23" s="2">
        <f t="shared" si="0"/>
        <v>-7308.9172256892252</v>
      </c>
      <c r="F23" s="7">
        <f t="shared" si="1"/>
        <v>-7309</v>
      </c>
      <c r="G23" s="2">
        <f t="shared" si="2"/>
        <v>0.27540349999981117</v>
      </c>
      <c r="I23" s="2">
        <f t="shared" si="3"/>
        <v>0.27540349999981117</v>
      </c>
      <c r="N23" s="2">
        <f t="shared" ca="1" si="4"/>
        <v>1.169506036854643</v>
      </c>
      <c r="P23" s="5">
        <f t="shared" si="5"/>
        <v>6665.9120000000003</v>
      </c>
    </row>
    <row r="24" spans="1:22" ht="12.95" customHeight="1" x14ac:dyDescent="0.2">
      <c r="A24" s="65" t="s">
        <v>108</v>
      </c>
      <c r="B24" s="67" t="s">
        <v>69</v>
      </c>
      <c r="C24" s="66">
        <v>21817.494999999999</v>
      </c>
      <c r="D24" s="19"/>
      <c r="E24" s="2">
        <f t="shared" si="0"/>
        <v>-7268.9182656146995</v>
      </c>
      <c r="F24" s="7">
        <f t="shared" si="1"/>
        <v>-7269</v>
      </c>
      <c r="G24" s="2">
        <f t="shared" si="2"/>
        <v>0.27194349999626866</v>
      </c>
      <c r="I24" s="2">
        <f t="shared" si="3"/>
        <v>0.27194349999626866</v>
      </c>
      <c r="N24" s="2">
        <f t="shared" ca="1" si="4"/>
        <v>1.1641451702257402</v>
      </c>
      <c r="P24" s="5">
        <f t="shared" si="5"/>
        <v>6798.994999999999</v>
      </c>
    </row>
    <row r="25" spans="1:22" ht="12.95" customHeight="1" x14ac:dyDescent="0.2">
      <c r="A25" s="65" t="s">
        <v>108</v>
      </c>
      <c r="B25" s="67" t="s">
        <v>69</v>
      </c>
      <c r="C25" s="66">
        <v>21827.488000000001</v>
      </c>
      <c r="D25" s="19"/>
      <c r="E25" s="2">
        <f t="shared" si="0"/>
        <v>-7265.9148045563761</v>
      </c>
      <c r="F25" s="7">
        <f t="shared" si="1"/>
        <v>-7266</v>
      </c>
      <c r="G25" s="2">
        <f t="shared" si="2"/>
        <v>0.28345899999840185</v>
      </c>
      <c r="I25" s="2">
        <f t="shared" si="3"/>
        <v>0.28345899999840185</v>
      </c>
      <c r="N25" s="2">
        <f t="shared" ca="1" si="4"/>
        <v>1.1637431052285727</v>
      </c>
      <c r="P25" s="5">
        <f t="shared" si="5"/>
        <v>6808.9880000000012</v>
      </c>
    </row>
    <row r="26" spans="1:22" ht="12.95" customHeight="1" x14ac:dyDescent="0.2">
      <c r="A26" s="65" t="s">
        <v>108</v>
      </c>
      <c r="B26" s="67" t="s">
        <v>69</v>
      </c>
      <c r="C26" s="66">
        <v>21857.43</v>
      </c>
      <c r="D26" s="19"/>
      <c r="E26" s="2">
        <f t="shared" si="0"/>
        <v>-7256.9155419717381</v>
      </c>
      <c r="F26" s="7">
        <f t="shared" si="1"/>
        <v>-7257</v>
      </c>
      <c r="G26" s="2">
        <f t="shared" si="2"/>
        <v>0.28100549999726354</v>
      </c>
      <c r="I26" s="2">
        <f t="shared" si="3"/>
        <v>0.28100549999726354</v>
      </c>
      <c r="N26" s="2">
        <f t="shared" ca="1" si="4"/>
        <v>1.1625369102370695</v>
      </c>
      <c r="P26" s="5">
        <f t="shared" si="5"/>
        <v>6838.93</v>
      </c>
    </row>
    <row r="27" spans="1:22" ht="12.95" customHeight="1" x14ac:dyDescent="0.2">
      <c r="A27" s="65" t="s">
        <v>108</v>
      </c>
      <c r="B27" s="67" t="s">
        <v>69</v>
      </c>
      <c r="C27" s="66">
        <v>21877.385999999999</v>
      </c>
      <c r="D27" s="19"/>
      <c r="E27" s="2">
        <f t="shared" si="0"/>
        <v>-7250.9176365499552</v>
      </c>
      <c r="F27" s="7">
        <f t="shared" si="1"/>
        <v>-7251</v>
      </c>
      <c r="G27" s="2">
        <f t="shared" si="2"/>
        <v>0.27403649999541813</v>
      </c>
      <c r="I27" s="2">
        <f t="shared" si="3"/>
        <v>0.27403649999541813</v>
      </c>
      <c r="N27" s="2">
        <f t="shared" ca="1" si="4"/>
        <v>1.1617327802427342</v>
      </c>
      <c r="P27" s="5">
        <f t="shared" si="5"/>
        <v>6858.8859999999986</v>
      </c>
    </row>
    <row r="28" spans="1:22" ht="12.95" customHeight="1" x14ac:dyDescent="0.2">
      <c r="A28" s="65" t="s">
        <v>108</v>
      </c>
      <c r="B28" s="67" t="s">
        <v>69</v>
      </c>
      <c r="C28" s="66">
        <v>21897.35</v>
      </c>
      <c r="D28" s="19"/>
      <c r="E28" s="2">
        <f t="shared" si="0"/>
        <v>-7244.9173266762082</v>
      </c>
      <c r="F28" s="7">
        <f t="shared" si="1"/>
        <v>-7245</v>
      </c>
      <c r="G28" s="2">
        <f t="shared" si="2"/>
        <v>0.2750674999988405</v>
      </c>
      <c r="I28" s="2">
        <f t="shared" si="3"/>
        <v>0.2750674999988405</v>
      </c>
      <c r="N28" s="2">
        <f t="shared" ca="1" si="4"/>
        <v>1.1609286502483989</v>
      </c>
      <c r="P28" s="5">
        <f t="shared" si="5"/>
        <v>6878.8499999999985</v>
      </c>
    </row>
    <row r="29" spans="1:22" ht="12.95" customHeight="1" x14ac:dyDescent="0.2">
      <c r="A29" s="65" t="s">
        <v>108</v>
      </c>
      <c r="B29" s="67" t="s">
        <v>69</v>
      </c>
      <c r="C29" s="66">
        <v>22609.355</v>
      </c>
      <c r="D29" s="19"/>
      <c r="E29" s="2">
        <f t="shared" si="0"/>
        <v>-7030.9195991838697</v>
      </c>
      <c r="F29" s="7">
        <f t="shared" si="1"/>
        <v>-7031</v>
      </c>
      <c r="G29" s="2">
        <f t="shared" si="2"/>
        <v>0.26750649999667075</v>
      </c>
      <c r="I29" s="2">
        <f t="shared" si="3"/>
        <v>0.26750649999667075</v>
      </c>
      <c r="N29" s="2">
        <f t="shared" ca="1" si="4"/>
        <v>1.1322480137837698</v>
      </c>
      <c r="P29" s="5">
        <f t="shared" si="5"/>
        <v>7590.8549999999996</v>
      </c>
    </row>
    <row r="30" spans="1:22" ht="12.95" customHeight="1" x14ac:dyDescent="0.2">
      <c r="A30" s="65" t="s">
        <v>108</v>
      </c>
      <c r="B30" s="67" t="s">
        <v>69</v>
      </c>
      <c r="C30" s="66">
        <v>22619.33</v>
      </c>
      <c r="D30" s="19"/>
      <c r="E30" s="2">
        <f t="shared" si="0"/>
        <v>-7027.9215481424635</v>
      </c>
      <c r="F30" s="7">
        <f t="shared" si="1"/>
        <v>-7028</v>
      </c>
      <c r="G30" s="2">
        <f t="shared" si="2"/>
        <v>0.26102199999877485</v>
      </c>
      <c r="I30" s="2">
        <f t="shared" si="3"/>
        <v>0.26102199999877485</v>
      </c>
      <c r="N30" s="2">
        <f t="shared" ca="1" si="4"/>
        <v>1.1318459487866022</v>
      </c>
      <c r="P30" s="5">
        <f t="shared" si="5"/>
        <v>7600.8300000000017</v>
      </c>
    </row>
    <row r="31" spans="1:22" ht="12.95" customHeight="1" x14ac:dyDescent="0.2">
      <c r="A31" s="65" t="s">
        <v>139</v>
      </c>
      <c r="B31" s="67" t="s">
        <v>69</v>
      </c>
      <c r="C31" s="66">
        <v>24492.506000000001</v>
      </c>
      <c r="D31" s="19"/>
      <c r="E31" s="2">
        <f t="shared" si="0"/>
        <v>-6464.9263343543735</v>
      </c>
      <c r="F31" s="7">
        <f t="shared" si="1"/>
        <v>-6465</v>
      </c>
      <c r="G31" s="2">
        <f t="shared" si="2"/>
        <v>0.24509749999924679</v>
      </c>
      <c r="I31" s="2">
        <f t="shared" si="3"/>
        <v>0.24509749999924679</v>
      </c>
      <c r="L31" s="87"/>
      <c r="N31" s="2">
        <f t="shared" ca="1" si="4"/>
        <v>1.056391750984798</v>
      </c>
      <c r="P31" s="5">
        <f t="shared" si="5"/>
        <v>9474.0060000000012</v>
      </c>
    </row>
    <row r="32" spans="1:22" ht="12.95" customHeight="1" x14ac:dyDescent="0.2">
      <c r="A32" s="65" t="s">
        <v>139</v>
      </c>
      <c r="B32" s="67" t="s">
        <v>69</v>
      </c>
      <c r="C32" s="66">
        <v>24795.272000000001</v>
      </c>
      <c r="D32" s="19"/>
      <c r="E32" s="2">
        <f t="shared" si="0"/>
        <v>-6373.9280464744497</v>
      </c>
      <c r="F32" s="7">
        <f t="shared" si="1"/>
        <v>-6374</v>
      </c>
      <c r="G32" s="2">
        <f t="shared" si="2"/>
        <v>0.23940099999890663</v>
      </c>
      <c r="I32" s="2">
        <f t="shared" si="3"/>
        <v>0.23940099999890663</v>
      </c>
      <c r="N32" s="2">
        <f t="shared" ca="1" si="4"/>
        <v>1.0441957794040446</v>
      </c>
      <c r="P32" s="5">
        <f t="shared" si="5"/>
        <v>9776.7720000000008</v>
      </c>
    </row>
    <row r="33" spans="1:34" ht="12.95" customHeight="1" x14ac:dyDescent="0.2">
      <c r="A33" s="65" t="s">
        <v>139</v>
      </c>
      <c r="B33" s="67" t="s">
        <v>69</v>
      </c>
      <c r="C33" s="66">
        <v>24908.404999999999</v>
      </c>
      <c r="D33" s="19"/>
      <c r="E33" s="2">
        <f t="shared" si="0"/>
        <v>-6339.9251884827363</v>
      </c>
      <c r="F33" s="7">
        <f t="shared" si="1"/>
        <v>-6340</v>
      </c>
      <c r="G33" s="2">
        <f t="shared" si="2"/>
        <v>0.24890999999843189</v>
      </c>
      <c r="I33" s="2">
        <f t="shared" si="3"/>
        <v>0.24890999999843189</v>
      </c>
      <c r="N33" s="2">
        <f t="shared" ca="1" si="4"/>
        <v>1.0396390427694775</v>
      </c>
      <c r="P33" s="5">
        <f t="shared" si="5"/>
        <v>9889.9049999999988</v>
      </c>
    </row>
    <row r="34" spans="1:34" ht="12.95" customHeight="1" x14ac:dyDescent="0.2">
      <c r="A34" s="65" t="s">
        <v>139</v>
      </c>
      <c r="B34" s="67" t="s">
        <v>69</v>
      </c>
      <c r="C34" s="66">
        <v>25234.460999999999</v>
      </c>
      <c r="D34" s="19"/>
      <c r="E34" s="2">
        <f t="shared" si="0"/>
        <v>-6241.9269398254346</v>
      </c>
      <c r="F34" s="7">
        <f t="shared" si="1"/>
        <v>-6242</v>
      </c>
      <c r="G34" s="2">
        <f t="shared" si="2"/>
        <v>0.24308299999756855</v>
      </c>
      <c r="I34" s="2">
        <f t="shared" si="3"/>
        <v>0.24308299999756855</v>
      </c>
      <c r="N34" s="2">
        <f t="shared" ca="1" si="4"/>
        <v>1.0265049195286662</v>
      </c>
      <c r="P34" s="5">
        <f t="shared" si="5"/>
        <v>10215.960999999999</v>
      </c>
    </row>
    <row r="35" spans="1:34" ht="12.95" customHeight="1" x14ac:dyDescent="0.2">
      <c r="A35" s="65" t="s">
        <v>139</v>
      </c>
      <c r="B35" s="67" t="s">
        <v>69</v>
      </c>
      <c r="C35" s="66">
        <v>25244.441999999999</v>
      </c>
      <c r="D35" s="19"/>
      <c r="E35" s="2">
        <f t="shared" si="0"/>
        <v>-6238.927085445056</v>
      </c>
      <c r="F35" s="7">
        <f t="shared" si="1"/>
        <v>-6239</v>
      </c>
      <c r="G35" s="2">
        <f t="shared" si="2"/>
        <v>0.24259849999725702</v>
      </c>
      <c r="I35" s="2">
        <f t="shared" si="3"/>
        <v>0.24259849999725702</v>
      </c>
      <c r="N35" s="2">
        <f t="shared" ca="1" si="4"/>
        <v>1.0261028545314983</v>
      </c>
      <c r="P35" s="5">
        <f t="shared" si="5"/>
        <v>10225.941999999999</v>
      </c>
    </row>
    <row r="36" spans="1:34" ht="12.95" customHeight="1" x14ac:dyDescent="0.2">
      <c r="A36" s="65" t="s">
        <v>139</v>
      </c>
      <c r="B36" s="67" t="s">
        <v>69</v>
      </c>
      <c r="C36" s="66">
        <v>25510.616999999998</v>
      </c>
      <c r="D36" s="19"/>
      <c r="E36" s="2">
        <f t="shared" si="0"/>
        <v>-6158.9264602875464</v>
      </c>
      <c r="F36" s="7">
        <f t="shared" si="1"/>
        <v>-6159</v>
      </c>
      <c r="G36" s="2">
        <f t="shared" si="2"/>
        <v>0.24467849999564351</v>
      </c>
      <c r="I36" s="2">
        <f t="shared" si="3"/>
        <v>0.24467849999564351</v>
      </c>
      <c r="N36" s="2">
        <f t="shared" ca="1" si="4"/>
        <v>1.0153811212736932</v>
      </c>
      <c r="P36" s="5">
        <f t="shared" si="5"/>
        <v>10492.116999999998</v>
      </c>
    </row>
    <row r="37" spans="1:34" ht="12.95" customHeight="1" x14ac:dyDescent="0.2">
      <c r="A37" s="65" t="s">
        <v>139</v>
      </c>
      <c r="B37" s="67" t="s">
        <v>69</v>
      </c>
      <c r="C37" s="66">
        <v>25590.468000000001</v>
      </c>
      <c r="D37" s="19"/>
      <c r="E37" s="2">
        <f t="shared" si="0"/>
        <v>-6134.9267235750358</v>
      </c>
      <c r="F37" s="7">
        <f t="shared" si="1"/>
        <v>-6135</v>
      </c>
      <c r="G37" s="2">
        <f t="shared" si="2"/>
        <v>0.24380250000103842</v>
      </c>
      <c r="I37" s="2">
        <f t="shared" si="3"/>
        <v>0.24380250000103842</v>
      </c>
      <c r="N37" s="2">
        <f t="shared" ca="1" si="4"/>
        <v>1.0121646012963517</v>
      </c>
      <c r="P37" s="5">
        <f t="shared" si="5"/>
        <v>10571.968000000001</v>
      </c>
    </row>
    <row r="38" spans="1:34" ht="12.95" customHeight="1" x14ac:dyDescent="0.2">
      <c r="A38" s="65" t="s">
        <v>139</v>
      </c>
      <c r="B38" s="67" t="s">
        <v>69</v>
      </c>
      <c r="C38" s="66">
        <v>25620.41</v>
      </c>
      <c r="D38" s="19"/>
      <c r="E38" s="2">
        <f t="shared" si="0"/>
        <v>-6125.9274609903969</v>
      </c>
      <c r="F38" s="7">
        <f t="shared" si="1"/>
        <v>-6126</v>
      </c>
      <c r="G38" s="2">
        <f t="shared" si="2"/>
        <v>0.24134899999990012</v>
      </c>
      <c r="I38" s="2">
        <f t="shared" si="3"/>
        <v>0.24134899999990012</v>
      </c>
      <c r="N38" s="2">
        <f t="shared" ca="1" si="4"/>
        <v>1.0109584063048485</v>
      </c>
      <c r="P38" s="5">
        <f t="shared" si="5"/>
        <v>10601.91</v>
      </c>
    </row>
    <row r="39" spans="1:34" ht="12.95" customHeight="1" x14ac:dyDescent="0.2">
      <c r="A39" s="65" t="s">
        <v>139</v>
      </c>
      <c r="B39" s="67" t="s">
        <v>69</v>
      </c>
      <c r="C39" s="66">
        <v>25650.346000000001</v>
      </c>
      <c r="D39" s="19"/>
      <c r="E39" s="2">
        <f t="shared" si="0"/>
        <v>-6116.9300017447304</v>
      </c>
      <c r="F39" s="7">
        <f t="shared" si="1"/>
        <v>-6117</v>
      </c>
      <c r="G39" s="2">
        <f t="shared" si="2"/>
        <v>0.23289550000117742</v>
      </c>
      <c r="I39" s="2">
        <f t="shared" si="3"/>
        <v>0.23289550000117742</v>
      </c>
      <c r="N39" s="2">
        <f t="shared" ca="1" si="4"/>
        <v>1.0097522113133455</v>
      </c>
      <c r="P39" s="5">
        <f t="shared" si="5"/>
        <v>10631.846000000001</v>
      </c>
    </row>
    <row r="40" spans="1:34" ht="12.95" customHeight="1" x14ac:dyDescent="0.2">
      <c r="A40" s="65" t="s">
        <v>139</v>
      </c>
      <c r="B40" s="67" t="s">
        <v>69</v>
      </c>
      <c r="C40" s="66">
        <v>25670.315999999999</v>
      </c>
      <c r="D40" s="19"/>
      <c r="E40" s="2">
        <f t="shared" si="0"/>
        <v>-6110.9278885320118</v>
      </c>
      <c r="F40" s="7">
        <f t="shared" si="1"/>
        <v>-6111</v>
      </c>
      <c r="G40" s="2">
        <f t="shared" si="2"/>
        <v>0.23992649999854621</v>
      </c>
      <c r="I40" s="2">
        <f t="shared" si="3"/>
        <v>0.23992649999854621</v>
      </c>
      <c r="N40" s="2">
        <f t="shared" ca="1" si="4"/>
        <v>1.0089480813190101</v>
      </c>
      <c r="P40" s="5">
        <f t="shared" si="5"/>
        <v>10651.815999999999</v>
      </c>
    </row>
    <row r="41" spans="1:34" ht="12.95" customHeight="1" x14ac:dyDescent="0.2">
      <c r="A41" s="65" t="s">
        <v>139</v>
      </c>
      <c r="B41" s="67" t="s">
        <v>69</v>
      </c>
      <c r="C41" s="66">
        <v>25680.297999999999</v>
      </c>
      <c r="D41" s="19"/>
      <c r="E41" s="2">
        <f t="shared" si="0"/>
        <v>-6107.9277335951392</v>
      </c>
      <c r="F41" s="7">
        <f t="shared" si="1"/>
        <v>-6108</v>
      </c>
      <c r="G41" s="2">
        <f t="shared" si="2"/>
        <v>0.2404419999984384</v>
      </c>
      <c r="I41" s="2">
        <f t="shared" si="3"/>
        <v>0.2404419999984384</v>
      </c>
      <c r="N41" s="2">
        <f t="shared" ca="1" si="4"/>
        <v>1.0085460163218425</v>
      </c>
      <c r="P41" s="5">
        <f t="shared" si="5"/>
        <v>10661.797999999999</v>
      </c>
    </row>
    <row r="42" spans="1:34" ht="12.95" customHeight="1" x14ac:dyDescent="0.2">
      <c r="A42" s="65" t="s">
        <v>139</v>
      </c>
      <c r="B42" s="67" t="s">
        <v>69</v>
      </c>
      <c r="C42" s="66">
        <v>25700.249</v>
      </c>
      <c r="D42" s="19"/>
      <c r="E42" s="2">
        <f t="shared" si="0"/>
        <v>-6101.931330955832</v>
      </c>
      <c r="F42" s="7">
        <f t="shared" si="1"/>
        <v>-6102</v>
      </c>
      <c r="G42" s="2">
        <f t="shared" si="2"/>
        <v>0.22847299999921233</v>
      </c>
      <c r="I42" s="2">
        <f t="shared" si="3"/>
        <v>0.22847299999921233</v>
      </c>
      <c r="N42" s="2">
        <f t="shared" ca="1" si="4"/>
        <v>1.0077418863275072</v>
      </c>
      <c r="P42" s="5">
        <f t="shared" si="5"/>
        <v>10681.749</v>
      </c>
    </row>
    <row r="43" spans="1:34" ht="12.95" customHeight="1" x14ac:dyDescent="0.2">
      <c r="A43" s="65" t="s">
        <v>139</v>
      </c>
      <c r="B43" s="67" t="s">
        <v>69</v>
      </c>
      <c r="C43" s="66">
        <v>25966.425999999999</v>
      </c>
      <c r="D43" s="19"/>
      <c r="E43" s="2">
        <f t="shared" si="0"/>
        <v>-6021.9301046853307</v>
      </c>
      <c r="F43" s="7">
        <f t="shared" si="1"/>
        <v>-6022</v>
      </c>
      <c r="G43" s="2">
        <f t="shared" si="2"/>
        <v>0.23255299999800627</v>
      </c>
      <c r="I43" s="2">
        <f t="shared" si="3"/>
        <v>0.23255299999800627</v>
      </c>
      <c r="N43" s="2">
        <f t="shared" ca="1" si="4"/>
        <v>0.99702015306970182</v>
      </c>
      <c r="P43" s="5">
        <f t="shared" si="5"/>
        <v>10947.925999999999</v>
      </c>
    </row>
    <row r="44" spans="1:34" ht="12.95" customHeight="1" x14ac:dyDescent="0.2">
      <c r="A44" s="65" t="s">
        <v>176</v>
      </c>
      <c r="B44" s="67" t="s">
        <v>69</v>
      </c>
      <c r="C44" s="66">
        <v>36210.553</v>
      </c>
      <c r="D44" s="19"/>
      <c r="E44" s="2">
        <f t="shared" si="0"/>
        <v>-2942.9911953477463</v>
      </c>
      <c r="F44" s="7">
        <f t="shared" si="1"/>
        <v>-2943</v>
      </c>
      <c r="G44" s="2">
        <f t="shared" si="2"/>
        <v>2.9294499996467493E-2</v>
      </c>
      <c r="I44" s="2">
        <f t="shared" si="3"/>
        <v>2.9294499996467493E-2</v>
      </c>
      <c r="N44" s="2">
        <f t="shared" ca="1" si="4"/>
        <v>0.58436744430992449</v>
      </c>
      <c r="P44" s="5">
        <f t="shared" si="5"/>
        <v>21192.053</v>
      </c>
    </row>
    <row r="45" spans="1:34" ht="12.95" customHeight="1" x14ac:dyDescent="0.2">
      <c r="A45" s="65" t="s">
        <v>176</v>
      </c>
      <c r="B45" s="67" t="s">
        <v>69</v>
      </c>
      <c r="C45" s="66">
        <v>36230.514999999999</v>
      </c>
      <c r="D45" s="19"/>
      <c r="E45" s="2">
        <f t="shared" si="0"/>
        <v>-2936.9914865869905</v>
      </c>
      <c r="F45" s="7">
        <f t="shared" si="1"/>
        <v>-2937</v>
      </c>
      <c r="G45" s="2">
        <f t="shared" si="2"/>
        <v>2.8325499995844439E-2</v>
      </c>
      <c r="I45" s="2">
        <f t="shared" si="3"/>
        <v>2.8325499995844439E-2</v>
      </c>
      <c r="N45" s="2">
        <f t="shared" ca="1" si="4"/>
        <v>0.58356331431558905</v>
      </c>
      <c r="P45" s="5">
        <f t="shared" si="5"/>
        <v>21212.014999999999</v>
      </c>
    </row>
    <row r="46" spans="1:34" ht="12.95" customHeight="1" x14ac:dyDescent="0.2">
      <c r="A46" s="65" t="s">
        <v>176</v>
      </c>
      <c r="B46" s="67" t="s">
        <v>69</v>
      </c>
      <c r="C46" s="66">
        <v>36446.775000000001</v>
      </c>
      <c r="D46" s="19"/>
      <c r="E46" s="2">
        <f t="shared" si="0"/>
        <v>-2871.9931388963232</v>
      </c>
      <c r="F46" s="7">
        <f t="shared" si="1"/>
        <v>-2872</v>
      </c>
      <c r="G46" s="2">
        <f t="shared" si="2"/>
        <v>2.2828000001027249E-2</v>
      </c>
      <c r="I46" s="2">
        <f t="shared" si="3"/>
        <v>2.2828000001027249E-2</v>
      </c>
      <c r="N46" s="2">
        <f t="shared" ca="1" si="4"/>
        <v>0.57485190604362235</v>
      </c>
      <c r="P46" s="5">
        <f t="shared" si="5"/>
        <v>21428.275000000001</v>
      </c>
    </row>
    <row r="47" spans="1:34" ht="12.95" customHeight="1" x14ac:dyDescent="0.2">
      <c r="A47" s="65" t="s">
        <v>176</v>
      </c>
      <c r="B47" s="67" t="s">
        <v>69</v>
      </c>
      <c r="C47" s="66">
        <v>36536.605000000003</v>
      </c>
      <c r="D47" s="19"/>
      <c r="E47" s="2">
        <f t="shared" si="0"/>
        <v>-2844.9941489164257</v>
      </c>
      <c r="F47" s="7">
        <f t="shared" si="1"/>
        <v>-2845</v>
      </c>
      <c r="G47" s="2">
        <f t="shared" si="2"/>
        <v>1.9467500002065208E-2</v>
      </c>
      <c r="I47" s="2">
        <f t="shared" si="3"/>
        <v>1.9467500002065208E-2</v>
      </c>
      <c r="N47" s="2">
        <f t="shared" ca="1" si="4"/>
        <v>0.57123332106911306</v>
      </c>
      <c r="P47" s="5">
        <f t="shared" si="5"/>
        <v>21518.105000000003</v>
      </c>
    </row>
    <row r="48" spans="1:34" ht="12.95" customHeight="1" x14ac:dyDescent="0.2">
      <c r="A48" s="2" t="s">
        <v>32</v>
      </c>
      <c r="C48" s="76">
        <v>41650.43</v>
      </c>
      <c r="D48" s="19"/>
      <c r="E48" s="2">
        <f t="shared" si="0"/>
        <v>-1308.0008289348143</v>
      </c>
      <c r="F48" s="7">
        <f t="shared" si="1"/>
        <v>-1308</v>
      </c>
      <c r="G48" s="2">
        <f t="shared" si="2"/>
        <v>-2.7580000023590401E-3</v>
      </c>
      <c r="I48" s="2">
        <f t="shared" ref="I48:I56" si="6">G48</f>
        <v>-2.7580000023590401E-3</v>
      </c>
      <c r="P48" s="5">
        <f t="shared" si="5"/>
        <v>26631.93</v>
      </c>
      <c r="AD48" s="2">
        <v>13</v>
      </c>
      <c r="AF48" s="2" t="s">
        <v>31</v>
      </c>
      <c r="AH48" s="2" t="s">
        <v>33</v>
      </c>
    </row>
    <row r="49" spans="1:34" ht="12.95" customHeight="1" x14ac:dyDescent="0.2">
      <c r="A49" s="2" t="s">
        <v>35</v>
      </c>
      <c r="C49" s="19">
        <v>42076.311999999998</v>
      </c>
      <c r="D49" s="19"/>
      <c r="E49" s="2">
        <f t="shared" si="0"/>
        <v>-1179.9992275698078</v>
      </c>
      <c r="F49" s="7">
        <f t="shared" si="1"/>
        <v>-1180</v>
      </c>
      <c r="G49" s="2">
        <f t="shared" si="2"/>
        <v>2.5699999969219789E-3</v>
      </c>
      <c r="I49" s="2">
        <f t="shared" si="6"/>
        <v>2.5699999969219789E-3</v>
      </c>
      <c r="P49" s="5">
        <f t="shared" si="5"/>
        <v>27057.811999999998</v>
      </c>
      <c r="AD49" s="2">
        <v>6</v>
      </c>
      <c r="AF49" s="2" t="s">
        <v>34</v>
      </c>
      <c r="AH49" s="2" t="s">
        <v>33</v>
      </c>
    </row>
    <row r="50" spans="1:34" ht="12.95" customHeight="1" x14ac:dyDescent="0.2">
      <c r="A50" s="2" t="s">
        <v>38</v>
      </c>
      <c r="C50" s="19">
        <v>42402.366000000002</v>
      </c>
      <c r="D50" s="19"/>
      <c r="E50" s="2">
        <f t="shared" si="0"/>
        <v>-1082.001580025496</v>
      </c>
      <c r="F50" s="7">
        <f t="shared" si="1"/>
        <v>-1082</v>
      </c>
      <c r="G50" s="2">
        <f t="shared" si="2"/>
        <v>-5.2569999970728531E-3</v>
      </c>
      <c r="I50" s="2">
        <f t="shared" si="6"/>
        <v>-5.2569999970728531E-3</v>
      </c>
      <c r="P50" s="5">
        <f t="shared" si="5"/>
        <v>27383.866000000002</v>
      </c>
      <c r="AC50" s="2" t="s">
        <v>36</v>
      </c>
      <c r="AD50" s="2">
        <v>8</v>
      </c>
      <c r="AF50" s="2" t="s">
        <v>37</v>
      </c>
      <c r="AH50" s="2" t="s">
        <v>33</v>
      </c>
    </row>
    <row r="51" spans="1:34" ht="12.95" customHeight="1" x14ac:dyDescent="0.2">
      <c r="A51" s="2" t="s">
        <v>38</v>
      </c>
      <c r="C51" s="19">
        <v>42402.373</v>
      </c>
      <c r="D51" s="19"/>
      <c r="E51" s="2">
        <f t="shared" si="0"/>
        <v>-1081.9994761300288</v>
      </c>
      <c r="F51" s="7">
        <f t="shared" si="1"/>
        <v>-1082</v>
      </c>
      <c r="G51" s="2">
        <f t="shared" si="2"/>
        <v>1.7430000007152557E-3</v>
      </c>
      <c r="I51" s="2">
        <f t="shared" si="6"/>
        <v>1.7430000007152557E-3</v>
      </c>
      <c r="P51" s="5">
        <f t="shared" si="5"/>
        <v>27383.873</v>
      </c>
      <c r="AC51" s="2" t="s">
        <v>36</v>
      </c>
      <c r="AD51" s="2">
        <v>10</v>
      </c>
      <c r="AF51" s="2" t="s">
        <v>34</v>
      </c>
      <c r="AH51" s="2" t="s">
        <v>33</v>
      </c>
    </row>
    <row r="52" spans="1:34" ht="12.95" customHeight="1" x14ac:dyDescent="0.2">
      <c r="A52" s="2" t="s">
        <v>39</v>
      </c>
      <c r="C52" s="19">
        <v>42452.3</v>
      </c>
      <c r="D52" s="19"/>
      <c r="E52" s="2">
        <f t="shared" si="0"/>
        <v>-1066.9935919852396</v>
      </c>
      <c r="F52" s="3">
        <f t="shared" si="1"/>
        <v>-1067</v>
      </c>
      <c r="G52" s="2">
        <f t="shared" si="2"/>
        <v>2.1320500003639609E-2</v>
      </c>
      <c r="I52" s="2">
        <f t="shared" si="6"/>
        <v>2.1320500003639609E-2</v>
      </c>
      <c r="P52" s="5">
        <f t="shared" si="5"/>
        <v>27433.800000000003</v>
      </c>
      <c r="AC52" s="2" t="s">
        <v>36</v>
      </c>
      <c r="AD52" s="2">
        <v>6</v>
      </c>
      <c r="AF52" s="2" t="s">
        <v>34</v>
      </c>
      <c r="AH52" s="2" t="s">
        <v>33</v>
      </c>
    </row>
    <row r="53" spans="1:34" ht="12.95" customHeight="1" x14ac:dyDescent="0.2">
      <c r="A53" s="2" t="s">
        <v>40</v>
      </c>
      <c r="C53" s="19">
        <v>42778.336000000003</v>
      </c>
      <c r="D53" s="19"/>
      <c r="E53" s="2">
        <f t="shared" ref="E53:E84" si="7">(C53-C$7)/C$8</f>
        <v>-969.00135445784576</v>
      </c>
      <c r="F53" s="3">
        <f t="shared" ref="F53:F84" si="8">+ROUND(2*E53,0)/2</f>
        <v>-969</v>
      </c>
      <c r="G53" s="2">
        <f t="shared" si="2"/>
        <v>-4.5064999940223061E-3</v>
      </c>
      <c r="I53" s="2">
        <f t="shared" si="6"/>
        <v>-4.5064999940223061E-3</v>
      </c>
      <c r="P53" s="5">
        <f t="shared" ref="P53:P84" si="9">C53-15018.5</f>
        <v>27759.836000000003</v>
      </c>
      <c r="AC53" s="2" t="s">
        <v>36</v>
      </c>
      <c r="AD53" s="2">
        <v>11</v>
      </c>
      <c r="AF53" s="2" t="s">
        <v>31</v>
      </c>
      <c r="AH53" s="2" t="s">
        <v>33</v>
      </c>
    </row>
    <row r="54" spans="1:34" ht="12.95" customHeight="1" x14ac:dyDescent="0.2">
      <c r="A54" s="2" t="s">
        <v>41</v>
      </c>
      <c r="C54" s="19">
        <v>43014.567999999999</v>
      </c>
      <c r="D54" s="19"/>
      <c r="E54" s="2">
        <f t="shared" si="7"/>
        <v>-898.00029244147038</v>
      </c>
      <c r="F54" s="3">
        <f t="shared" si="8"/>
        <v>-898</v>
      </c>
      <c r="G54" s="2">
        <f t="shared" si="2"/>
        <v>-9.7300000197719783E-4</v>
      </c>
      <c r="I54" s="2">
        <f t="shared" si="6"/>
        <v>-9.7300000197719783E-4</v>
      </c>
      <c r="P54" s="5">
        <f t="shared" si="9"/>
        <v>27996.067999999999</v>
      </c>
      <c r="AD54" s="2">
        <v>7</v>
      </c>
      <c r="AF54" s="2" t="s">
        <v>34</v>
      </c>
      <c r="AH54" s="2" t="s">
        <v>33</v>
      </c>
    </row>
    <row r="55" spans="1:34" ht="12.95" customHeight="1" x14ac:dyDescent="0.2">
      <c r="A55" s="2" t="s">
        <v>42</v>
      </c>
      <c r="C55" s="19">
        <v>43380.563000000002</v>
      </c>
      <c r="D55" s="19"/>
      <c r="E55" s="2">
        <f t="shared" si="7"/>
        <v>-787.99811791522552</v>
      </c>
      <c r="F55" s="3">
        <f t="shared" si="8"/>
        <v>-788</v>
      </c>
      <c r="G55" s="2">
        <f t="shared" si="2"/>
        <v>6.2620000026072375E-3</v>
      </c>
      <c r="I55" s="2">
        <f t="shared" si="6"/>
        <v>6.2620000026072375E-3</v>
      </c>
      <c r="P55" s="5">
        <f t="shared" si="9"/>
        <v>28362.063000000002</v>
      </c>
      <c r="AC55" s="2" t="s">
        <v>36</v>
      </c>
      <c r="AD55" s="2">
        <v>7</v>
      </c>
      <c r="AF55" s="2" t="s">
        <v>34</v>
      </c>
      <c r="AH55" s="2" t="s">
        <v>33</v>
      </c>
    </row>
    <row r="56" spans="1:34" ht="12.95" customHeight="1" x14ac:dyDescent="0.2">
      <c r="A56" s="2" t="s">
        <v>43</v>
      </c>
      <c r="C56" s="19">
        <v>43480.379000000001</v>
      </c>
      <c r="D56" s="19"/>
      <c r="E56" s="2">
        <f t="shared" si="7"/>
        <v>-757.9977707724737</v>
      </c>
      <c r="F56" s="3">
        <f t="shared" si="8"/>
        <v>-758</v>
      </c>
      <c r="G56" s="2">
        <f t="shared" si="2"/>
        <v>7.4170000007143244E-3</v>
      </c>
      <c r="I56" s="2">
        <f t="shared" si="6"/>
        <v>7.4170000007143244E-3</v>
      </c>
      <c r="P56" s="5">
        <f t="shared" si="9"/>
        <v>28461.879000000001</v>
      </c>
      <c r="AC56" s="2" t="s">
        <v>36</v>
      </c>
      <c r="AH56" s="2" t="s">
        <v>44</v>
      </c>
    </row>
    <row r="57" spans="1:34" ht="12.95" customHeight="1" x14ac:dyDescent="0.2">
      <c r="A57" s="2" t="s">
        <v>45</v>
      </c>
      <c r="C57" s="19">
        <v>43488.379000000001</v>
      </c>
      <c r="D57" s="19"/>
      <c r="E57" s="2">
        <f t="shared" si="7"/>
        <v>-755.5933188094416</v>
      </c>
      <c r="F57" s="3">
        <f t="shared" si="8"/>
        <v>-755.5</v>
      </c>
      <c r="P57" s="5">
        <f t="shared" si="9"/>
        <v>28469.879000000001</v>
      </c>
      <c r="U57" s="2">
        <f>C57-(C$7+C$8*F57)</f>
        <v>-0.31048675000056392</v>
      </c>
      <c r="AD57" s="2">
        <v>6</v>
      </c>
      <c r="AF57" s="2" t="s">
        <v>34</v>
      </c>
      <c r="AH57" s="2" t="s">
        <v>33</v>
      </c>
    </row>
    <row r="58" spans="1:34" ht="12.95" customHeight="1" x14ac:dyDescent="0.2">
      <c r="A58" s="3" t="s">
        <v>45</v>
      </c>
      <c r="B58" s="3"/>
      <c r="C58" s="88">
        <v>43510.345999999998</v>
      </c>
      <c r="D58" s="88"/>
      <c r="E58" s="3">
        <f t="shared" si="7"/>
        <v>-748.99099427545161</v>
      </c>
      <c r="F58" s="3">
        <f t="shared" si="8"/>
        <v>-749</v>
      </c>
      <c r="G58" s="2">
        <f t="shared" ref="G58:G71" si="10">C58-(C$7+C$8*F58)</f>
        <v>2.9963499997393228E-2</v>
      </c>
      <c r="I58" s="2">
        <f t="shared" ref="I58:I71" si="11">G58</f>
        <v>2.9963499997393228E-2</v>
      </c>
      <c r="P58" s="5">
        <f t="shared" si="9"/>
        <v>28491.845999999998</v>
      </c>
      <c r="AC58" s="2" t="s">
        <v>36</v>
      </c>
      <c r="AD58" s="2">
        <v>8</v>
      </c>
      <c r="AF58" s="2" t="s">
        <v>37</v>
      </c>
      <c r="AH58" s="2" t="s">
        <v>33</v>
      </c>
    </row>
    <row r="59" spans="1:34" ht="12.95" customHeight="1" x14ac:dyDescent="0.2">
      <c r="A59" s="3" t="s">
        <v>46</v>
      </c>
      <c r="B59" s="3"/>
      <c r="C59" s="88">
        <v>43756.538999999997</v>
      </c>
      <c r="D59" s="88"/>
      <c r="E59" s="3">
        <f t="shared" si="7"/>
        <v>-674.99608900860494</v>
      </c>
      <c r="F59" s="3">
        <f t="shared" si="8"/>
        <v>-675</v>
      </c>
      <c r="G59" s="2">
        <f t="shared" si="10"/>
        <v>1.3012499999604188E-2</v>
      </c>
      <c r="I59" s="2">
        <f t="shared" si="11"/>
        <v>1.3012499999604188E-2</v>
      </c>
      <c r="P59" s="5">
        <f t="shared" si="9"/>
        <v>28738.038999999997</v>
      </c>
      <c r="AC59" s="2" t="s">
        <v>36</v>
      </c>
      <c r="AD59" s="2">
        <v>5</v>
      </c>
      <c r="AF59" s="2" t="s">
        <v>34</v>
      </c>
      <c r="AH59" s="2" t="s">
        <v>33</v>
      </c>
    </row>
    <row r="60" spans="1:34" ht="12.95" customHeight="1" x14ac:dyDescent="0.2">
      <c r="A60" s="3" t="s">
        <v>47</v>
      </c>
      <c r="B60" s="3"/>
      <c r="C60" s="88">
        <v>43916.232000000004</v>
      </c>
      <c r="D60" s="88"/>
      <c r="E60" s="3">
        <f t="shared" si="7"/>
        <v>-626.99932059204127</v>
      </c>
      <c r="F60" s="3">
        <f t="shared" si="8"/>
        <v>-627</v>
      </c>
      <c r="G60" s="2">
        <f t="shared" si="10"/>
        <v>2.2605000049225055E-3</v>
      </c>
      <c r="I60" s="2">
        <f t="shared" si="11"/>
        <v>2.2605000049225055E-3</v>
      </c>
      <c r="P60" s="5">
        <f t="shared" si="9"/>
        <v>28897.732000000004</v>
      </c>
      <c r="AC60" s="2" t="s">
        <v>36</v>
      </c>
      <c r="AD60" s="2">
        <v>5</v>
      </c>
      <c r="AF60" s="2" t="s">
        <v>34</v>
      </c>
      <c r="AH60" s="2" t="s">
        <v>33</v>
      </c>
    </row>
    <row r="61" spans="1:34" ht="12.95" customHeight="1" x14ac:dyDescent="0.2">
      <c r="A61" s="3" t="s">
        <v>48</v>
      </c>
      <c r="B61" s="3"/>
      <c r="C61" s="88">
        <v>44082.586000000003</v>
      </c>
      <c r="D61" s="88"/>
      <c r="E61" s="3">
        <f t="shared" si="7"/>
        <v>-577.00054535976017</v>
      </c>
      <c r="F61" s="3">
        <f t="shared" si="8"/>
        <v>-577</v>
      </c>
      <c r="G61" s="2">
        <f t="shared" si="10"/>
        <v>-1.8144999994547106E-3</v>
      </c>
      <c r="I61" s="2">
        <f t="shared" si="11"/>
        <v>-1.8144999994547106E-3</v>
      </c>
      <c r="P61" s="5">
        <f t="shared" si="9"/>
        <v>29064.086000000003</v>
      </c>
      <c r="AC61" s="2" t="s">
        <v>36</v>
      </c>
      <c r="AD61" s="2">
        <v>10</v>
      </c>
      <c r="AF61" s="2" t="s">
        <v>34</v>
      </c>
      <c r="AH61" s="2" t="s">
        <v>33</v>
      </c>
    </row>
    <row r="62" spans="1:34" ht="12.95" customHeight="1" x14ac:dyDescent="0.2">
      <c r="A62" s="3" t="s">
        <v>49</v>
      </c>
      <c r="B62" s="3"/>
      <c r="C62" s="88">
        <v>44122.508999999998</v>
      </c>
      <c r="D62" s="88"/>
      <c r="E62" s="3">
        <f t="shared" si="7"/>
        <v>-565.00142839474506</v>
      </c>
      <c r="F62" s="3">
        <f t="shared" si="8"/>
        <v>-565</v>
      </c>
      <c r="G62" s="2">
        <f t="shared" si="10"/>
        <v>-4.7525000045425259E-3</v>
      </c>
      <c r="I62" s="2">
        <f t="shared" si="11"/>
        <v>-4.7525000045425259E-3</v>
      </c>
      <c r="P62" s="5">
        <f t="shared" si="9"/>
        <v>29104.008999999998</v>
      </c>
      <c r="AC62" s="2" t="s">
        <v>36</v>
      </c>
      <c r="AD62" s="2">
        <v>6</v>
      </c>
      <c r="AF62" s="2" t="s">
        <v>34</v>
      </c>
      <c r="AH62" s="2" t="s">
        <v>33</v>
      </c>
    </row>
    <row r="63" spans="1:34" ht="12.95" customHeight="1" x14ac:dyDescent="0.2">
      <c r="A63" s="3" t="s">
        <v>50</v>
      </c>
      <c r="B63" s="3"/>
      <c r="C63" s="88">
        <v>44458.563000000002</v>
      </c>
      <c r="D63" s="88"/>
      <c r="E63" s="3">
        <f t="shared" si="7"/>
        <v>-463.99821589664305</v>
      </c>
      <c r="F63" s="3">
        <f t="shared" si="8"/>
        <v>-464</v>
      </c>
      <c r="G63" s="2">
        <f t="shared" si="10"/>
        <v>5.9360000013839453E-3</v>
      </c>
      <c r="I63" s="2">
        <f t="shared" si="11"/>
        <v>5.9360000013839453E-3</v>
      </c>
      <c r="P63" s="5">
        <f t="shared" si="9"/>
        <v>29440.063000000002</v>
      </c>
      <c r="AC63" s="2" t="s">
        <v>36</v>
      </c>
      <c r="AD63" s="2">
        <v>6</v>
      </c>
      <c r="AF63" s="2" t="s">
        <v>34</v>
      </c>
      <c r="AH63" s="2" t="s">
        <v>33</v>
      </c>
    </row>
    <row r="64" spans="1:34" ht="12.95" customHeight="1" x14ac:dyDescent="0.2">
      <c r="A64" s="42" t="s">
        <v>51</v>
      </c>
      <c r="B64" s="42"/>
      <c r="C64" s="52">
        <v>44528.415000000001</v>
      </c>
      <c r="D64" s="52"/>
      <c r="E64" s="3">
        <f t="shared" si="7"/>
        <v>-443.00374358142813</v>
      </c>
      <c r="F64" s="3">
        <f t="shared" si="8"/>
        <v>-443</v>
      </c>
      <c r="G64" s="2">
        <f t="shared" si="10"/>
        <v>-1.245550000021467E-2</v>
      </c>
      <c r="I64" s="2">
        <f t="shared" si="11"/>
        <v>-1.245550000021467E-2</v>
      </c>
      <c r="P64" s="5">
        <f t="shared" si="9"/>
        <v>29509.915000000001</v>
      </c>
      <c r="AC64" s="2" t="s">
        <v>36</v>
      </c>
      <c r="AD64" s="2">
        <v>6</v>
      </c>
      <c r="AF64" s="2" t="s">
        <v>34</v>
      </c>
      <c r="AH64" s="2" t="s">
        <v>33</v>
      </c>
    </row>
    <row r="65" spans="1:34" ht="12.95" customHeight="1" x14ac:dyDescent="0.2">
      <c r="A65" s="42" t="s">
        <v>52</v>
      </c>
      <c r="B65" s="42"/>
      <c r="C65" s="52">
        <v>44844.504999999997</v>
      </c>
      <c r="D65" s="52"/>
      <c r="E65" s="3">
        <f t="shared" si="7"/>
        <v>-348.00084095707507</v>
      </c>
      <c r="F65" s="3">
        <f t="shared" si="8"/>
        <v>-348</v>
      </c>
      <c r="G65" s="2">
        <f t="shared" si="10"/>
        <v>-2.7980000013485551E-3</v>
      </c>
      <c r="I65" s="2">
        <f t="shared" si="11"/>
        <v>-2.7980000013485551E-3</v>
      </c>
      <c r="P65" s="5">
        <f t="shared" si="9"/>
        <v>29826.004999999997</v>
      </c>
      <c r="AC65" s="2" t="s">
        <v>36</v>
      </c>
      <c r="AD65" s="2">
        <v>6</v>
      </c>
      <c r="AF65" s="2" t="s">
        <v>34</v>
      </c>
      <c r="AH65" s="2" t="s">
        <v>33</v>
      </c>
    </row>
    <row r="66" spans="1:34" ht="12.95" customHeight="1" x14ac:dyDescent="0.2">
      <c r="A66" s="42" t="s">
        <v>53</v>
      </c>
      <c r="B66" s="42"/>
      <c r="C66" s="52">
        <v>44984.248</v>
      </c>
      <c r="D66" s="52"/>
      <c r="E66" s="3">
        <f t="shared" si="7"/>
        <v>-306.00017462332414</v>
      </c>
      <c r="F66" s="3">
        <f t="shared" si="8"/>
        <v>-306</v>
      </c>
      <c r="G66" s="2">
        <f t="shared" si="10"/>
        <v>-5.8100000023841858E-4</v>
      </c>
      <c r="I66" s="2">
        <f t="shared" si="11"/>
        <v>-5.8100000023841858E-4</v>
      </c>
      <c r="P66" s="5">
        <f t="shared" si="9"/>
        <v>29965.748</v>
      </c>
      <c r="AC66" s="2" t="s">
        <v>36</v>
      </c>
      <c r="AD66" s="2">
        <v>7</v>
      </c>
      <c r="AF66" s="2" t="s">
        <v>34</v>
      </c>
      <c r="AH66" s="2" t="s">
        <v>33</v>
      </c>
    </row>
    <row r="67" spans="1:34" ht="12.95" customHeight="1" x14ac:dyDescent="0.2">
      <c r="A67" s="42" t="s">
        <v>55</v>
      </c>
      <c r="B67" s="42"/>
      <c r="C67" s="52">
        <v>45320.247000000003</v>
      </c>
      <c r="D67" s="52"/>
      <c r="E67" s="3">
        <f t="shared" si="7"/>
        <v>-205.01349273246808</v>
      </c>
      <c r="F67" s="3">
        <f t="shared" si="8"/>
        <v>-205</v>
      </c>
      <c r="G67" s="2">
        <f t="shared" si="10"/>
        <v>-4.4892499994602986E-2</v>
      </c>
      <c r="I67" s="2">
        <f t="shared" si="11"/>
        <v>-4.4892499994602986E-2</v>
      </c>
      <c r="P67" s="5">
        <f t="shared" si="9"/>
        <v>30301.747000000003</v>
      </c>
      <c r="AC67" s="2" t="s">
        <v>36</v>
      </c>
      <c r="AD67" s="2">
        <v>5</v>
      </c>
      <c r="AF67" s="2" t="s">
        <v>54</v>
      </c>
      <c r="AH67" s="2" t="s">
        <v>33</v>
      </c>
    </row>
    <row r="68" spans="1:34" ht="12.95" customHeight="1" x14ac:dyDescent="0.2">
      <c r="A68" s="42" t="s">
        <v>56</v>
      </c>
      <c r="B68" s="42"/>
      <c r="C68" s="52">
        <v>45586.462</v>
      </c>
      <c r="D68" s="52"/>
      <c r="E68" s="3">
        <f t="shared" si="7"/>
        <v>-125.00084531514358</v>
      </c>
      <c r="F68" s="3">
        <f t="shared" si="8"/>
        <v>-125</v>
      </c>
      <c r="G68" s="2">
        <f t="shared" si="10"/>
        <v>-2.8125000026193447E-3</v>
      </c>
      <c r="I68" s="2">
        <f t="shared" si="11"/>
        <v>-2.8125000026193447E-3</v>
      </c>
      <c r="P68" s="5">
        <f t="shared" si="9"/>
        <v>30567.962</v>
      </c>
      <c r="AC68" s="2" t="s">
        <v>36</v>
      </c>
      <c r="AD68" s="2">
        <v>6</v>
      </c>
      <c r="AF68" s="2" t="s">
        <v>34</v>
      </c>
      <c r="AH68" s="2" t="s">
        <v>33</v>
      </c>
    </row>
    <row r="69" spans="1:34" ht="12.95" customHeight="1" x14ac:dyDescent="0.2">
      <c r="A69" s="42" t="s">
        <v>57</v>
      </c>
      <c r="B69" s="42"/>
      <c r="C69" s="52">
        <v>45649.682000000001</v>
      </c>
      <c r="D69" s="52"/>
      <c r="E69" s="3">
        <f t="shared" si="7"/>
        <v>-105.99966367728165</v>
      </c>
      <c r="F69" s="3">
        <f t="shared" si="8"/>
        <v>-106</v>
      </c>
      <c r="G69" s="2">
        <f t="shared" si="10"/>
        <v>1.1190000004717149E-3</v>
      </c>
      <c r="I69" s="2">
        <f t="shared" si="11"/>
        <v>1.1190000004717149E-3</v>
      </c>
      <c r="P69" s="5">
        <f t="shared" si="9"/>
        <v>30631.182000000001</v>
      </c>
      <c r="AC69" s="2" t="s">
        <v>36</v>
      </c>
      <c r="AD69" s="2">
        <v>9</v>
      </c>
      <c r="AF69" s="2" t="s">
        <v>34</v>
      </c>
      <c r="AH69" s="2" t="s">
        <v>33</v>
      </c>
    </row>
    <row r="70" spans="1:34" ht="12.95" customHeight="1" x14ac:dyDescent="0.2">
      <c r="A70" s="42" t="s">
        <v>24</v>
      </c>
      <c r="B70" s="42"/>
      <c r="C70" s="52">
        <v>46002.36</v>
      </c>
      <c r="D70" s="52"/>
      <c r="E70" s="3">
        <f t="shared" si="7"/>
        <v>0</v>
      </c>
      <c r="F70" s="3">
        <f t="shared" si="8"/>
        <v>0</v>
      </c>
      <c r="G70" s="2">
        <f t="shared" si="10"/>
        <v>0</v>
      </c>
      <c r="I70" s="2">
        <f t="shared" si="11"/>
        <v>0</v>
      </c>
      <c r="P70" s="5">
        <f t="shared" si="9"/>
        <v>30983.86</v>
      </c>
    </row>
    <row r="71" spans="1:34" ht="12.95" customHeight="1" x14ac:dyDescent="0.2">
      <c r="A71" s="42" t="s">
        <v>58</v>
      </c>
      <c r="B71" s="42"/>
      <c r="C71" s="52">
        <v>46002.36</v>
      </c>
      <c r="D71" s="52"/>
      <c r="E71" s="3">
        <f t="shared" si="7"/>
        <v>0</v>
      </c>
      <c r="F71" s="3">
        <f t="shared" si="8"/>
        <v>0</v>
      </c>
      <c r="G71" s="2">
        <f t="shared" si="10"/>
        <v>0</v>
      </c>
      <c r="I71" s="2">
        <f t="shared" si="11"/>
        <v>0</v>
      </c>
      <c r="P71" s="5">
        <f t="shared" si="9"/>
        <v>30983.86</v>
      </c>
      <c r="AC71" s="2" t="s">
        <v>36</v>
      </c>
      <c r="AD71" s="2">
        <v>7</v>
      </c>
      <c r="AF71" s="2" t="s">
        <v>34</v>
      </c>
      <c r="AH71" s="2" t="s">
        <v>33</v>
      </c>
    </row>
    <row r="72" spans="1:34" ht="12.95" customHeight="1" x14ac:dyDescent="0.2">
      <c r="A72" s="42" t="s">
        <v>29</v>
      </c>
      <c r="B72" s="42"/>
      <c r="C72" s="52">
        <v>46210.553</v>
      </c>
      <c r="D72" s="52"/>
      <c r="E72" s="3">
        <f t="shared" si="7"/>
        <v>62.573758442443896</v>
      </c>
      <c r="F72" s="3">
        <f t="shared" si="8"/>
        <v>62.5</v>
      </c>
      <c r="P72" s="5">
        <f t="shared" si="9"/>
        <v>31192.053</v>
      </c>
      <c r="U72" s="2">
        <f>C72-(C$7+C$8*F72)</f>
        <v>0.24540624999644933</v>
      </c>
    </row>
    <row r="73" spans="1:34" ht="12.95" customHeight="1" x14ac:dyDescent="0.2">
      <c r="A73" s="3" t="s">
        <v>29</v>
      </c>
      <c r="B73" s="3"/>
      <c r="C73" s="88">
        <v>46230.514999999999</v>
      </c>
      <c r="D73" s="88"/>
      <c r="E73" s="3">
        <f t="shared" si="7"/>
        <v>68.573467203199741</v>
      </c>
      <c r="F73" s="3">
        <f t="shared" si="8"/>
        <v>68.5</v>
      </c>
      <c r="P73" s="5">
        <f t="shared" si="9"/>
        <v>31212.014999999999</v>
      </c>
      <c r="U73" s="2">
        <f>C73-(C$7+C$8*F73)</f>
        <v>0.24443724999582628</v>
      </c>
    </row>
    <row r="74" spans="1:34" ht="12.95" customHeight="1" x14ac:dyDescent="0.2">
      <c r="A74" s="3" t="s">
        <v>29</v>
      </c>
      <c r="B74" s="3"/>
      <c r="C74" s="88">
        <v>46446.775000000001</v>
      </c>
      <c r="D74" s="88"/>
      <c r="E74" s="3">
        <f t="shared" si="7"/>
        <v>133.57181489386701</v>
      </c>
      <c r="F74" s="3">
        <f t="shared" si="8"/>
        <v>133.5</v>
      </c>
      <c r="P74" s="5">
        <f t="shared" si="9"/>
        <v>31428.275000000001</v>
      </c>
      <c r="U74" s="2">
        <f>C74-(C$7+C$8*F74)</f>
        <v>0.23893975000100909</v>
      </c>
    </row>
    <row r="75" spans="1:34" ht="12.95" customHeight="1" x14ac:dyDescent="0.2">
      <c r="A75" s="3" t="s">
        <v>59</v>
      </c>
      <c r="B75" s="3"/>
      <c r="C75" s="88">
        <v>47822.326999999997</v>
      </c>
      <c r="D75" s="88"/>
      <c r="E75" s="3">
        <f t="shared" si="7"/>
        <v>547.00290322546618</v>
      </c>
      <c r="F75" s="3">
        <f t="shared" si="8"/>
        <v>547</v>
      </c>
      <c r="G75" s="2">
        <f t="shared" ref="G75:G103" si="12">C75-(C$7+C$8*F75)</f>
        <v>9.6594999995431863E-3</v>
      </c>
      <c r="I75" s="2">
        <f>G75</f>
        <v>9.6594999995431863E-3</v>
      </c>
      <c r="P75" s="5">
        <f t="shared" si="9"/>
        <v>32803.826999999997</v>
      </c>
      <c r="AC75" s="2" t="s">
        <v>36</v>
      </c>
      <c r="AD75" s="2">
        <v>10</v>
      </c>
      <c r="AF75" s="2" t="s">
        <v>31</v>
      </c>
      <c r="AH75" s="2" t="s">
        <v>33</v>
      </c>
    </row>
    <row r="76" spans="1:34" ht="12.95" customHeight="1" x14ac:dyDescent="0.2">
      <c r="A76" s="3" t="s">
        <v>60</v>
      </c>
      <c r="B76" s="3"/>
      <c r="C76" s="88">
        <v>48564.283000000003</v>
      </c>
      <c r="D76" s="88">
        <v>4.0000000000000001E-3</v>
      </c>
      <c r="E76" s="3">
        <f t="shared" si="7"/>
        <v>770.00259831090329</v>
      </c>
      <c r="F76" s="3">
        <f t="shared" si="8"/>
        <v>770</v>
      </c>
      <c r="G76" s="2">
        <f t="shared" si="12"/>
        <v>8.6450000017066486E-3</v>
      </c>
      <c r="J76" s="2">
        <f t="shared" ref="J76:J81" si="13">G76</f>
        <v>8.6450000017066486E-3</v>
      </c>
      <c r="P76" s="5">
        <f t="shared" si="9"/>
        <v>33545.783000000003</v>
      </c>
      <c r="AC76" s="2" t="s">
        <v>36</v>
      </c>
      <c r="AD76" s="2">
        <v>5</v>
      </c>
      <c r="AF76" s="2" t="s">
        <v>34</v>
      </c>
      <c r="AH76" s="2" t="s">
        <v>33</v>
      </c>
    </row>
    <row r="77" spans="1:34" ht="12.95" customHeight="1" x14ac:dyDescent="0.2">
      <c r="A77" s="2" t="s">
        <v>61</v>
      </c>
      <c r="C77" s="19">
        <v>48677.394</v>
      </c>
      <c r="D77" s="19">
        <v>8.9999999999999993E-3</v>
      </c>
      <c r="E77" s="2">
        <f t="shared" si="7"/>
        <v>803.99884405971875</v>
      </c>
      <c r="F77" s="3">
        <f t="shared" si="8"/>
        <v>804</v>
      </c>
      <c r="G77" s="2">
        <f t="shared" si="12"/>
        <v>-3.8459999996121041E-3</v>
      </c>
      <c r="J77" s="2">
        <f t="shared" si="13"/>
        <v>-3.8459999996121041E-3</v>
      </c>
      <c r="P77" s="5">
        <f t="shared" si="9"/>
        <v>33658.894</v>
      </c>
      <c r="AC77" s="2" t="s">
        <v>36</v>
      </c>
      <c r="AD77" s="2">
        <v>7</v>
      </c>
      <c r="AF77" s="2" t="s">
        <v>31</v>
      </c>
      <c r="AH77" s="2" t="s">
        <v>33</v>
      </c>
    </row>
    <row r="78" spans="1:34" ht="12.95" customHeight="1" x14ac:dyDescent="0.2">
      <c r="A78" s="2" t="s">
        <v>62</v>
      </c>
      <c r="C78" s="19">
        <v>49043.375</v>
      </c>
      <c r="D78" s="19">
        <v>8.0000000000000002E-3</v>
      </c>
      <c r="E78" s="2">
        <f t="shared" si="7"/>
        <v>913.99681079502739</v>
      </c>
      <c r="F78" s="3">
        <f t="shared" si="8"/>
        <v>914</v>
      </c>
      <c r="G78" s="2">
        <f t="shared" si="12"/>
        <v>-1.0610999997879844E-2</v>
      </c>
      <c r="J78" s="2">
        <f t="shared" si="13"/>
        <v>-1.0610999997879844E-2</v>
      </c>
      <c r="P78" s="5">
        <f t="shared" si="9"/>
        <v>34024.875</v>
      </c>
      <c r="AC78" s="2" t="s">
        <v>36</v>
      </c>
      <c r="AD78" s="2">
        <v>6</v>
      </c>
      <c r="AF78" s="2" t="s">
        <v>31</v>
      </c>
      <c r="AH78" s="2" t="s">
        <v>33</v>
      </c>
    </row>
    <row r="79" spans="1:34" ht="12.95" customHeight="1" x14ac:dyDescent="0.2">
      <c r="A79" s="2" t="s">
        <v>63</v>
      </c>
      <c r="C79" s="19">
        <v>50141.343999999997</v>
      </c>
      <c r="D79" s="19">
        <v>6.0000000000000001E-3</v>
      </c>
      <c r="E79" s="2">
        <f t="shared" si="7"/>
        <v>1243.9985254698327</v>
      </c>
      <c r="F79" s="3">
        <f t="shared" si="8"/>
        <v>1244</v>
      </c>
      <c r="G79" s="2">
        <f t="shared" si="12"/>
        <v>-4.9060000019380823E-3</v>
      </c>
      <c r="J79" s="2">
        <f t="shared" si="13"/>
        <v>-4.9060000019380823E-3</v>
      </c>
      <c r="P79" s="5">
        <f t="shared" si="9"/>
        <v>35122.843999999997</v>
      </c>
      <c r="AC79" s="2" t="s">
        <v>36</v>
      </c>
      <c r="AD79" s="2">
        <v>7</v>
      </c>
      <c r="AF79" s="2" t="s">
        <v>31</v>
      </c>
      <c r="AH79" s="2" t="s">
        <v>33</v>
      </c>
    </row>
    <row r="80" spans="1:34" ht="12.95" customHeight="1" x14ac:dyDescent="0.2">
      <c r="A80" s="2" t="s">
        <v>64</v>
      </c>
      <c r="C80" s="19">
        <v>50487.362999999998</v>
      </c>
      <c r="D80" s="19">
        <v>6.0000000000000001E-3</v>
      </c>
      <c r="E80" s="2">
        <f t="shared" si="7"/>
        <v>1347.9967834443855</v>
      </c>
      <c r="F80" s="3">
        <f t="shared" si="8"/>
        <v>1348</v>
      </c>
      <c r="G80" s="2">
        <f t="shared" si="12"/>
        <v>-1.0701999999582767E-2</v>
      </c>
      <c r="J80" s="2">
        <f t="shared" si="13"/>
        <v>-1.0701999999582767E-2</v>
      </c>
      <c r="P80" s="5">
        <f t="shared" si="9"/>
        <v>35468.862999999998</v>
      </c>
      <c r="AC80" s="2" t="s">
        <v>36</v>
      </c>
      <c r="AD80" s="2">
        <v>7</v>
      </c>
      <c r="AF80" s="2" t="s">
        <v>31</v>
      </c>
      <c r="AH80" s="2" t="s">
        <v>33</v>
      </c>
    </row>
    <row r="81" spans="1:34" ht="12.95" customHeight="1" x14ac:dyDescent="0.2">
      <c r="A81" s="2" t="s">
        <v>66</v>
      </c>
      <c r="C81" s="19">
        <v>50863.323100000001</v>
      </c>
      <c r="D81" s="19">
        <v>6.9999999999999999E-4</v>
      </c>
      <c r="E81" s="2">
        <f t="shared" si="7"/>
        <v>1460.9940335027322</v>
      </c>
      <c r="F81" s="3">
        <f t="shared" si="8"/>
        <v>1461</v>
      </c>
      <c r="G81" s="2">
        <f t="shared" si="12"/>
        <v>-1.9851500001095701E-2</v>
      </c>
      <c r="J81" s="2">
        <f t="shared" si="13"/>
        <v>-1.9851500001095701E-2</v>
      </c>
      <c r="P81" s="5">
        <f t="shared" si="9"/>
        <v>35844.823100000001</v>
      </c>
      <c r="AC81" s="2" t="s">
        <v>65</v>
      </c>
      <c r="AD81" s="2">
        <v>13</v>
      </c>
      <c r="AF81" s="2" t="s">
        <v>37</v>
      </c>
      <c r="AH81" s="2" t="s">
        <v>33</v>
      </c>
    </row>
    <row r="82" spans="1:34" ht="12.95" customHeight="1" x14ac:dyDescent="0.2">
      <c r="A82" s="65" t="s">
        <v>293</v>
      </c>
      <c r="B82" s="67" t="s">
        <v>69</v>
      </c>
      <c r="C82" s="66">
        <v>51139.463000000003</v>
      </c>
      <c r="D82" s="19"/>
      <c r="E82" s="2">
        <f t="shared" si="7"/>
        <v>1543.9896740810457</v>
      </c>
      <c r="F82" s="3">
        <f t="shared" si="8"/>
        <v>1544</v>
      </c>
      <c r="G82" s="2">
        <f t="shared" si="12"/>
        <v>-3.4355999996478204E-2</v>
      </c>
      <c r="I82" s="2">
        <f>+G82</f>
        <v>-3.4355999996478204E-2</v>
      </c>
      <c r="N82" s="2">
        <f t="shared" ref="N82:N103" ca="1" si="14">+C$11+C$12*F82</f>
        <v>-1.6987769787224355E-2</v>
      </c>
      <c r="P82" s="5">
        <f t="shared" si="9"/>
        <v>36120.963000000003</v>
      </c>
    </row>
    <row r="83" spans="1:34" ht="12.95" customHeight="1" x14ac:dyDescent="0.2">
      <c r="A83" s="17" t="s">
        <v>30</v>
      </c>
      <c r="B83" s="16" t="s">
        <v>69</v>
      </c>
      <c r="C83" s="20">
        <v>51535.3943</v>
      </c>
      <c r="D83" s="20">
        <v>4.7999999999999996E-3</v>
      </c>
      <c r="E83" s="2">
        <f t="shared" si="7"/>
        <v>1662.9893980199035</v>
      </c>
      <c r="F83" s="3">
        <f t="shared" si="8"/>
        <v>1663</v>
      </c>
      <c r="G83" s="2">
        <f t="shared" si="12"/>
        <v>-3.5274499998195097E-2</v>
      </c>
      <c r="J83" s="2">
        <f>+G83</f>
        <v>-3.5274499998195097E-2</v>
      </c>
      <c r="N83" s="2">
        <f t="shared" ca="1" si="14"/>
        <v>-3.2936348008209576E-2</v>
      </c>
      <c r="P83" s="5">
        <f t="shared" si="9"/>
        <v>36516.8943</v>
      </c>
    </row>
    <row r="84" spans="1:34" ht="12.95" customHeight="1" x14ac:dyDescent="0.2">
      <c r="A84" s="40" t="s">
        <v>30</v>
      </c>
      <c r="B84" s="41" t="s">
        <v>69</v>
      </c>
      <c r="C84" s="40">
        <v>51535.3943</v>
      </c>
      <c r="D84" s="40">
        <v>4.7999999999999996E-3</v>
      </c>
      <c r="E84" s="2">
        <f t="shared" si="7"/>
        <v>1662.9893980199035</v>
      </c>
      <c r="F84" s="3">
        <f t="shared" si="8"/>
        <v>1663</v>
      </c>
      <c r="G84" s="2">
        <f t="shared" si="12"/>
        <v>-3.5274499998195097E-2</v>
      </c>
      <c r="J84" s="2">
        <f>+G84</f>
        <v>-3.5274499998195097E-2</v>
      </c>
      <c r="N84" s="2">
        <f t="shared" ca="1" si="14"/>
        <v>-3.2936348008209576E-2</v>
      </c>
      <c r="P84" s="5">
        <f t="shared" si="9"/>
        <v>36516.8943</v>
      </c>
    </row>
    <row r="85" spans="1:34" ht="12.95" customHeight="1" x14ac:dyDescent="0.2">
      <c r="A85" s="65" t="s">
        <v>302</v>
      </c>
      <c r="B85" s="67" t="s">
        <v>69</v>
      </c>
      <c r="C85" s="66">
        <v>51841.491999999998</v>
      </c>
      <c r="D85" s="19"/>
      <c r="E85" s="2">
        <f t="shared" ref="E85:E103" si="15">(C85-C$7)/C$8</f>
        <v>1754.9890499754815</v>
      </c>
      <c r="F85" s="3">
        <f t="shared" ref="F85:F103" si="16">+ROUND(2*E85,0)/2</f>
        <v>1755</v>
      </c>
      <c r="G85" s="2">
        <f t="shared" si="12"/>
        <v>-3.6432500004593749E-2</v>
      </c>
      <c r="J85" s="2">
        <f>+G85</f>
        <v>-3.6432500004593749E-2</v>
      </c>
      <c r="N85" s="2">
        <f t="shared" ca="1" si="14"/>
        <v>-4.5266341254685538E-2</v>
      </c>
      <c r="P85" s="5">
        <f t="shared" ref="P85:P103" si="17">C85-15018.5</f>
        <v>36822.991999999998</v>
      </c>
    </row>
    <row r="86" spans="1:34" ht="12.95" customHeight="1" x14ac:dyDescent="0.2">
      <c r="A86" s="65" t="s">
        <v>302</v>
      </c>
      <c r="B86" s="67" t="s">
        <v>69</v>
      </c>
      <c r="C86" s="66">
        <v>51951.282299999999</v>
      </c>
      <c r="D86" s="19"/>
      <c r="E86" s="2">
        <f t="shared" si="15"/>
        <v>1787.9872377700929</v>
      </c>
      <c r="F86" s="3">
        <f t="shared" si="16"/>
        <v>1788</v>
      </c>
      <c r="G86" s="2">
        <f t="shared" si="12"/>
        <v>-4.2462000004888978E-2</v>
      </c>
      <c r="J86" s="2">
        <f>+G86</f>
        <v>-4.2462000004888978E-2</v>
      </c>
      <c r="N86" s="2">
        <f t="shared" ca="1" si="14"/>
        <v>-4.9689056223530204E-2</v>
      </c>
      <c r="P86" s="5">
        <f t="shared" si="17"/>
        <v>36932.782299999999</v>
      </c>
    </row>
    <row r="87" spans="1:34" ht="12.95" customHeight="1" x14ac:dyDescent="0.2">
      <c r="A87" s="49" t="s">
        <v>82</v>
      </c>
      <c r="B87" s="50" t="s">
        <v>69</v>
      </c>
      <c r="C87" s="49">
        <v>52267.337399999997</v>
      </c>
      <c r="D87" s="49" t="s">
        <v>83</v>
      </c>
      <c r="E87" s="2">
        <f t="shared" si="15"/>
        <v>1882.9796509727576</v>
      </c>
      <c r="F87" s="3">
        <f t="shared" si="16"/>
        <v>1883</v>
      </c>
      <c r="G87" s="2">
        <f t="shared" si="12"/>
        <v>-6.7704500004765578E-2</v>
      </c>
      <c r="I87" s="2">
        <f>G87</f>
        <v>-6.7704500004765578E-2</v>
      </c>
      <c r="N87" s="2">
        <f t="shared" ca="1" si="14"/>
        <v>-6.2421114467173855E-2</v>
      </c>
      <c r="P87" s="5">
        <f t="shared" si="17"/>
        <v>37248.837399999997</v>
      </c>
      <c r="U87" s="48"/>
    </row>
    <row r="88" spans="1:34" ht="12.95" customHeight="1" x14ac:dyDescent="0.2">
      <c r="A88" s="49" t="s">
        <v>82</v>
      </c>
      <c r="B88" s="50" t="s">
        <v>69</v>
      </c>
      <c r="C88" s="49">
        <v>52267.353999999999</v>
      </c>
      <c r="D88" s="49" t="s">
        <v>83</v>
      </c>
      <c r="E88" s="2">
        <f t="shared" si="15"/>
        <v>1882.9846402105816</v>
      </c>
      <c r="F88" s="3">
        <f t="shared" si="16"/>
        <v>1883</v>
      </c>
      <c r="G88" s="2">
        <f t="shared" si="12"/>
        <v>-5.1104500002111308E-2</v>
      </c>
      <c r="I88" s="2">
        <f>G88</f>
        <v>-5.1104500002111308E-2</v>
      </c>
      <c r="N88" s="2">
        <f t="shared" ca="1" si="14"/>
        <v>-6.2421114467173855E-2</v>
      </c>
      <c r="P88" s="5">
        <f t="shared" si="17"/>
        <v>37248.853999999999</v>
      </c>
      <c r="U88" s="48"/>
    </row>
    <row r="89" spans="1:34" ht="12.95" customHeight="1" x14ac:dyDescent="0.2">
      <c r="A89" s="49" t="s">
        <v>82</v>
      </c>
      <c r="B89" s="50" t="s">
        <v>69</v>
      </c>
      <c r="C89" s="49">
        <v>52267.353999999999</v>
      </c>
      <c r="D89" s="49" t="s">
        <v>83</v>
      </c>
      <c r="E89" s="2">
        <f t="shared" si="15"/>
        <v>1882.9846402105816</v>
      </c>
      <c r="F89" s="3">
        <f t="shared" si="16"/>
        <v>1883</v>
      </c>
      <c r="G89" s="2">
        <f t="shared" si="12"/>
        <v>-5.1104500002111308E-2</v>
      </c>
      <c r="I89" s="2">
        <f>G89</f>
        <v>-5.1104500002111308E-2</v>
      </c>
      <c r="N89" s="2">
        <f t="shared" ca="1" si="14"/>
        <v>-6.2421114467173855E-2</v>
      </c>
      <c r="P89" s="5">
        <f t="shared" si="17"/>
        <v>37248.853999999999</v>
      </c>
      <c r="U89" s="48"/>
    </row>
    <row r="90" spans="1:34" ht="12.95" customHeight="1" x14ac:dyDescent="0.2">
      <c r="A90" s="21" t="s">
        <v>74</v>
      </c>
      <c r="B90" s="22" t="s">
        <v>69</v>
      </c>
      <c r="C90" s="23">
        <v>52533.516000000003</v>
      </c>
      <c r="D90" s="23">
        <v>8.0000000000000002E-3</v>
      </c>
      <c r="E90" s="2">
        <f t="shared" si="15"/>
        <v>1962.9813581336532</v>
      </c>
      <c r="F90" s="3">
        <f t="shared" si="16"/>
        <v>1963</v>
      </c>
      <c r="G90" s="2">
        <f t="shared" si="12"/>
        <v>-6.2024499995459337E-2</v>
      </c>
      <c r="J90" s="2">
        <f>+G90</f>
        <v>-6.2024499995459337E-2</v>
      </c>
      <c r="N90" s="2">
        <f t="shared" ca="1" si="14"/>
        <v>-7.3142847724979032E-2</v>
      </c>
      <c r="P90" s="5">
        <f t="shared" si="17"/>
        <v>37515.016000000003</v>
      </c>
    </row>
    <row r="91" spans="1:34" ht="12.95" customHeight="1" x14ac:dyDescent="0.2">
      <c r="A91" s="36" t="s">
        <v>67</v>
      </c>
      <c r="C91" s="37">
        <v>52546.818886541761</v>
      </c>
      <c r="D91" s="19">
        <v>8.0000000000000007E-5</v>
      </c>
      <c r="E91" s="2">
        <f t="shared" si="15"/>
        <v>1966.9796270910688</v>
      </c>
      <c r="F91" s="3">
        <f t="shared" si="16"/>
        <v>1967</v>
      </c>
      <c r="G91" s="2">
        <f t="shared" si="12"/>
        <v>-6.7783958234940656E-2</v>
      </c>
      <c r="J91" s="2">
        <f>+G91</f>
        <v>-6.7783958234940656E-2</v>
      </c>
      <c r="N91" s="2">
        <f t="shared" ca="1" si="14"/>
        <v>-7.3678934387869321E-2</v>
      </c>
      <c r="P91" s="5">
        <f t="shared" si="17"/>
        <v>37528.318886541761</v>
      </c>
      <c r="W91" s="86" t="s">
        <v>375</v>
      </c>
    </row>
    <row r="92" spans="1:34" ht="12.95" customHeight="1" x14ac:dyDescent="0.2">
      <c r="A92" s="65" t="s">
        <v>323</v>
      </c>
      <c r="B92" s="67" t="s">
        <v>69</v>
      </c>
      <c r="C92" s="66">
        <v>52546.818899999998</v>
      </c>
      <c r="D92" s="19"/>
      <c r="E92" s="2">
        <f t="shared" si="15"/>
        <v>1966.9796311360294</v>
      </c>
      <c r="F92" s="3">
        <f t="shared" si="16"/>
        <v>1967</v>
      </c>
      <c r="G92" s="2">
        <f t="shared" si="12"/>
        <v>-6.7770499998005107E-2</v>
      </c>
      <c r="I92" s="2">
        <f>+G92</f>
        <v>-6.7770499998005107E-2</v>
      </c>
      <c r="N92" s="2">
        <f t="shared" ca="1" si="14"/>
        <v>-7.3678934387869321E-2</v>
      </c>
      <c r="P92" s="5">
        <f t="shared" si="17"/>
        <v>37528.318899999998</v>
      </c>
    </row>
    <row r="93" spans="1:34" ht="12.95" customHeight="1" x14ac:dyDescent="0.2">
      <c r="A93" s="17" t="s">
        <v>70</v>
      </c>
      <c r="B93" s="38" t="s">
        <v>69</v>
      </c>
      <c r="C93" s="39">
        <v>52879.523999999998</v>
      </c>
      <c r="D93" s="39">
        <v>8.9999999999999993E-3</v>
      </c>
      <c r="E93" s="2">
        <f t="shared" si="15"/>
        <v>2066.976309986755</v>
      </c>
      <c r="F93" s="3">
        <f t="shared" si="16"/>
        <v>2067</v>
      </c>
      <c r="G93" s="2">
        <f t="shared" si="12"/>
        <v>-7.8820500006258953E-2</v>
      </c>
      <c r="J93" s="2">
        <f t="shared" ref="J93:J105" si="18">+G93</f>
        <v>-7.8820500006258953E-2</v>
      </c>
      <c r="N93" s="2">
        <f t="shared" ca="1" si="14"/>
        <v>-8.7081100960125779E-2</v>
      </c>
      <c r="P93" s="5">
        <f t="shared" si="17"/>
        <v>37861.023999999998</v>
      </c>
    </row>
    <row r="94" spans="1:34" ht="12.95" customHeight="1" x14ac:dyDescent="0.2">
      <c r="A94" s="23" t="s">
        <v>70</v>
      </c>
      <c r="B94" s="22" t="s">
        <v>69</v>
      </c>
      <c r="C94" s="23">
        <v>52879.523999999998</v>
      </c>
      <c r="D94" s="23">
        <v>8.9999999999999993E-3</v>
      </c>
      <c r="E94" s="2">
        <f t="shared" si="15"/>
        <v>2066.976309986755</v>
      </c>
      <c r="F94" s="3">
        <f t="shared" si="16"/>
        <v>2067</v>
      </c>
      <c r="G94" s="2">
        <f t="shared" si="12"/>
        <v>-7.8820500006258953E-2</v>
      </c>
      <c r="J94" s="2">
        <f t="shared" si="18"/>
        <v>-7.8820500006258953E-2</v>
      </c>
      <c r="N94" s="2">
        <f t="shared" ca="1" si="14"/>
        <v>-8.7081100960125779E-2</v>
      </c>
      <c r="P94" s="5">
        <f t="shared" si="17"/>
        <v>37861.023999999998</v>
      </c>
    </row>
    <row r="95" spans="1:34" ht="12.95" customHeight="1" x14ac:dyDescent="0.2">
      <c r="A95" s="40" t="s">
        <v>80</v>
      </c>
      <c r="B95" s="41" t="s">
        <v>69</v>
      </c>
      <c r="C95" s="40">
        <v>52949.388700000003</v>
      </c>
      <c r="D95" s="40">
        <v>2.0000000000000001E-4</v>
      </c>
      <c r="E95" s="2">
        <f t="shared" si="15"/>
        <v>2087.9745993694632</v>
      </c>
      <c r="F95" s="3">
        <f t="shared" si="16"/>
        <v>2088</v>
      </c>
      <c r="G95" s="2">
        <f t="shared" si="12"/>
        <v>-8.4511999993992504E-2</v>
      </c>
      <c r="J95" s="2">
        <f t="shared" si="18"/>
        <v>-8.4511999993992504E-2</v>
      </c>
      <c r="N95" s="2">
        <f t="shared" ca="1" si="14"/>
        <v>-8.9895555940299687E-2</v>
      </c>
      <c r="P95" s="5">
        <f t="shared" si="17"/>
        <v>37930.888700000003</v>
      </c>
    </row>
    <row r="96" spans="1:34" ht="12.95" customHeight="1" x14ac:dyDescent="0.2">
      <c r="A96" s="69" t="s">
        <v>71</v>
      </c>
      <c r="B96" s="72" t="s">
        <v>69</v>
      </c>
      <c r="C96" s="69">
        <v>52949.3897</v>
      </c>
      <c r="D96" s="69">
        <v>4.0000000000000001E-3</v>
      </c>
      <c r="E96" s="2">
        <f t="shared" si="15"/>
        <v>2087.9748999259577</v>
      </c>
      <c r="F96" s="3">
        <f t="shared" si="16"/>
        <v>2088</v>
      </c>
      <c r="G96" s="2">
        <f t="shared" si="12"/>
        <v>-8.3511999997426756E-2</v>
      </c>
      <c r="J96" s="2">
        <f t="shared" si="18"/>
        <v>-8.3511999997426756E-2</v>
      </c>
      <c r="N96" s="2">
        <f t="shared" ca="1" si="14"/>
        <v>-8.9895555940299687E-2</v>
      </c>
      <c r="P96" s="5">
        <f t="shared" si="17"/>
        <v>37930.8897</v>
      </c>
    </row>
    <row r="97" spans="1:23" ht="12.95" customHeight="1" x14ac:dyDescent="0.2">
      <c r="A97" s="36" t="s">
        <v>68</v>
      </c>
      <c r="B97" s="74"/>
      <c r="C97" s="76">
        <v>53002.616000000002</v>
      </c>
      <c r="D97" s="76">
        <v>1E-3</v>
      </c>
      <c r="E97" s="2">
        <f t="shared" si="15"/>
        <v>2103.9724101159504</v>
      </c>
      <c r="F97" s="3">
        <f t="shared" si="16"/>
        <v>2104</v>
      </c>
      <c r="G97" s="2">
        <f t="shared" si="12"/>
        <v>-9.1796000000613276E-2</v>
      </c>
      <c r="J97" s="2">
        <f t="shared" si="18"/>
        <v>-9.1796000000613276E-2</v>
      </c>
      <c r="N97" s="2">
        <f t="shared" ca="1" si="14"/>
        <v>-9.2039902591860734E-2</v>
      </c>
      <c r="P97" s="5">
        <f t="shared" si="17"/>
        <v>37984.116000000002</v>
      </c>
      <c r="W97" s="86" t="s">
        <v>374</v>
      </c>
    </row>
    <row r="98" spans="1:23" ht="12.95" customHeight="1" x14ac:dyDescent="0.2">
      <c r="A98" s="40" t="s">
        <v>68</v>
      </c>
      <c r="B98" s="41" t="s">
        <v>69</v>
      </c>
      <c r="C98" s="40">
        <v>53002.616000000002</v>
      </c>
      <c r="D98" s="40">
        <v>1E-3</v>
      </c>
      <c r="E98" s="2">
        <f t="shared" si="15"/>
        <v>2103.9724101159504</v>
      </c>
      <c r="F98" s="3">
        <f t="shared" si="16"/>
        <v>2104</v>
      </c>
      <c r="G98" s="2">
        <f t="shared" si="12"/>
        <v>-9.1796000000613276E-2</v>
      </c>
      <c r="J98" s="2">
        <f t="shared" si="18"/>
        <v>-9.1796000000613276E-2</v>
      </c>
      <c r="N98" s="2">
        <f t="shared" ca="1" si="14"/>
        <v>-9.2039902591860734E-2</v>
      </c>
      <c r="P98" s="5">
        <f t="shared" si="17"/>
        <v>37984.116000000002</v>
      </c>
    </row>
    <row r="99" spans="1:23" ht="12.95" customHeight="1" x14ac:dyDescent="0.2">
      <c r="A99" s="17" t="s">
        <v>87</v>
      </c>
      <c r="B99" s="73" t="s">
        <v>69</v>
      </c>
      <c r="C99" s="17">
        <v>54842.466899999999</v>
      </c>
      <c r="D99" s="17">
        <v>2.9999999999999997E-4</v>
      </c>
      <c r="E99" s="2">
        <f t="shared" si="15"/>
        <v>2656.9515486398841</v>
      </c>
      <c r="F99" s="3">
        <f t="shared" si="16"/>
        <v>2657</v>
      </c>
      <c r="G99" s="2">
        <f t="shared" si="12"/>
        <v>-0.16120550000050571</v>
      </c>
      <c r="J99" s="2">
        <f t="shared" si="18"/>
        <v>-0.16120550000050571</v>
      </c>
      <c r="N99" s="2">
        <f t="shared" ca="1" si="14"/>
        <v>-0.16615388373643913</v>
      </c>
      <c r="P99" s="5">
        <f t="shared" si="17"/>
        <v>39823.966899999999</v>
      </c>
    </row>
    <row r="100" spans="1:23" ht="12.95" customHeight="1" x14ac:dyDescent="0.2">
      <c r="A100" s="21" t="s">
        <v>86</v>
      </c>
      <c r="B100" s="22" t="s">
        <v>69</v>
      </c>
      <c r="C100" s="23">
        <v>55497.892800000001</v>
      </c>
      <c r="D100" s="23">
        <v>2.0000000000000001E-4</v>
      </c>
      <c r="E100" s="2">
        <f t="shared" si="15"/>
        <v>2853.9440601245237</v>
      </c>
      <c r="F100" s="3">
        <f t="shared" si="16"/>
        <v>2854</v>
      </c>
      <c r="G100" s="2">
        <f t="shared" si="12"/>
        <v>-0.18612099999882048</v>
      </c>
      <c r="J100" s="2">
        <f t="shared" si="18"/>
        <v>-0.18612099999882048</v>
      </c>
      <c r="N100" s="2">
        <f t="shared" ca="1" si="14"/>
        <v>-0.19255615188378439</v>
      </c>
      <c r="P100" s="5">
        <f t="shared" si="17"/>
        <v>40479.392800000001</v>
      </c>
    </row>
    <row r="101" spans="1:23" ht="12.95" customHeight="1" x14ac:dyDescent="0.2">
      <c r="A101" s="68" t="s">
        <v>89</v>
      </c>
      <c r="B101" s="71" t="s">
        <v>69</v>
      </c>
      <c r="C101" s="77">
        <v>55614.339599999999</v>
      </c>
      <c r="D101" s="77">
        <v>1E-4</v>
      </c>
      <c r="E101" s="2">
        <f t="shared" si="15"/>
        <v>2888.9429022306249</v>
      </c>
      <c r="F101" s="3">
        <f t="shared" si="16"/>
        <v>2889</v>
      </c>
      <c r="G101" s="2">
        <f t="shared" si="12"/>
        <v>-0.18997349999699509</v>
      </c>
      <c r="J101" s="2">
        <f t="shared" si="18"/>
        <v>-0.18997349999699509</v>
      </c>
      <c r="N101" s="2">
        <f t="shared" ca="1" si="14"/>
        <v>-0.19724691018407414</v>
      </c>
      <c r="P101" s="5">
        <f t="shared" si="17"/>
        <v>40595.839599999999</v>
      </c>
    </row>
    <row r="102" spans="1:23" ht="12.95" customHeight="1" x14ac:dyDescent="0.2">
      <c r="A102" s="17" t="s">
        <v>88</v>
      </c>
      <c r="B102" s="73" t="s">
        <v>69</v>
      </c>
      <c r="C102" s="17">
        <v>55853.886899999998</v>
      </c>
      <c r="D102" s="17">
        <v>4.0000000000000002E-4</v>
      </c>
      <c r="E102" s="2">
        <f t="shared" si="15"/>
        <v>2960.9403991961308</v>
      </c>
      <c r="F102" s="3">
        <f t="shared" si="16"/>
        <v>2961</v>
      </c>
      <c r="G102" s="2">
        <f t="shared" si="12"/>
        <v>-0.19830150000052527</v>
      </c>
      <c r="J102" s="2">
        <f t="shared" si="18"/>
        <v>-0.19830150000052527</v>
      </c>
      <c r="N102" s="2">
        <f t="shared" ca="1" si="14"/>
        <v>-0.20689647011609885</v>
      </c>
      <c r="P102" s="5">
        <f t="shared" si="17"/>
        <v>40835.386899999998</v>
      </c>
    </row>
    <row r="103" spans="1:23" ht="12.95" customHeight="1" x14ac:dyDescent="0.2">
      <c r="A103" s="68" t="s">
        <v>90</v>
      </c>
      <c r="B103" s="71" t="s">
        <v>69</v>
      </c>
      <c r="C103" s="77">
        <v>55970.330580000002</v>
      </c>
      <c r="D103" s="77">
        <v>2.0000000000000001E-4</v>
      </c>
      <c r="E103" s="2">
        <f t="shared" si="15"/>
        <v>2995.938303565968</v>
      </c>
      <c r="F103" s="3">
        <f t="shared" si="16"/>
        <v>2996</v>
      </c>
      <c r="G103" s="2">
        <f t="shared" si="12"/>
        <v>-0.20527399999991758</v>
      </c>
      <c r="J103" s="2">
        <f t="shared" si="18"/>
        <v>-0.20527399999991758</v>
      </c>
      <c r="N103" s="2">
        <f t="shared" ca="1" si="14"/>
        <v>-0.21158722841638861</v>
      </c>
      <c r="P103" s="5">
        <f t="shared" si="17"/>
        <v>40951.830580000002</v>
      </c>
    </row>
    <row r="104" spans="1:23" ht="12.95" customHeight="1" x14ac:dyDescent="0.2">
      <c r="A104" s="80" t="s">
        <v>372</v>
      </c>
      <c r="B104" s="81" t="s">
        <v>69</v>
      </c>
      <c r="C104" s="85">
        <v>59613.411200000002</v>
      </c>
      <c r="D104" s="84">
        <v>1E-4</v>
      </c>
      <c r="E104" s="2">
        <f t="shared" ref="E104" si="19">(C104-C$7)/C$8</f>
        <v>4090.8898470963918</v>
      </c>
      <c r="F104" s="3">
        <f t="shared" ref="F104" si="20">+ROUND(2*E104,0)/2</f>
        <v>4091</v>
      </c>
      <c r="G104" s="2">
        <f t="shared" ref="G104" si="21">C104-(C$7+C$8*F104)</f>
        <v>-0.36649649999890244</v>
      </c>
      <c r="J104" s="2">
        <f t="shared" si="18"/>
        <v>-0.36649649999890244</v>
      </c>
      <c r="N104" s="2">
        <f t="shared" ref="N104" ca="1" si="22">+C$11+C$12*F104</f>
        <v>-0.35834095238259722</v>
      </c>
      <c r="P104" s="5">
        <f t="shared" ref="P104" si="23">C104-15018.5</f>
        <v>44594.911200000002</v>
      </c>
    </row>
    <row r="105" spans="1:23" ht="12.95" customHeight="1" x14ac:dyDescent="0.2">
      <c r="A105" s="82" t="s">
        <v>373</v>
      </c>
      <c r="B105" s="83" t="s">
        <v>69</v>
      </c>
      <c r="C105" s="84">
        <v>59979.380899999996</v>
      </c>
      <c r="D105" s="84">
        <v>1E-4</v>
      </c>
      <c r="E105" s="2">
        <f t="shared" ref="E105" si="24">(C105-C$7)/C$8</f>
        <v>4200.8844175433014</v>
      </c>
      <c r="F105" s="3">
        <f t="shared" ref="F105" si="25">+ROUND(2*E105,0)/2</f>
        <v>4201</v>
      </c>
      <c r="G105" s="2">
        <f t="shared" ref="G105" si="26">C105-(C$7+C$8*F105)</f>
        <v>-0.38456150000274647</v>
      </c>
      <c r="J105" s="2">
        <f t="shared" ref="J105" si="27">+G105</f>
        <v>-0.38456150000274647</v>
      </c>
      <c r="N105" s="2">
        <f t="shared" ref="N105" ca="1" si="28">+C$11+C$12*F105</f>
        <v>-0.37308333561207929</v>
      </c>
      <c r="P105" s="5">
        <f t="shared" ref="P105" si="29">C105-15018.5</f>
        <v>44960.880899999996</v>
      </c>
    </row>
    <row r="106" spans="1:23" ht="12.95" customHeight="1" x14ac:dyDescent="0.2">
      <c r="A106" s="80" t="s">
        <v>376</v>
      </c>
      <c r="B106" s="83" t="s">
        <v>69</v>
      </c>
      <c r="C106" s="89">
        <v>60345.3505</v>
      </c>
      <c r="D106" s="90">
        <v>1E-4</v>
      </c>
      <c r="E106" s="2">
        <f t="shared" ref="E106" si="30">(C106-C$7)/C$8</f>
        <v>4310.8789579345639</v>
      </c>
      <c r="F106" s="3">
        <f t="shared" ref="F106" si="31">+ROUND(2*E106,0)/2</f>
        <v>4311</v>
      </c>
      <c r="G106" s="2">
        <f t="shared" ref="G106" si="32">C106-(C$7+C$8*F106)</f>
        <v>-0.40272650000406429</v>
      </c>
      <c r="J106" s="2">
        <f t="shared" ref="J106" si="33">+G106</f>
        <v>-0.40272650000406429</v>
      </c>
      <c r="N106" s="2">
        <f t="shared" ref="N106" ca="1" si="34">+C$11+C$12*F106</f>
        <v>-0.38782571884156147</v>
      </c>
      <c r="P106" s="5">
        <f t="shared" ref="P106" si="35">C106-15018.5</f>
        <v>45326.8505</v>
      </c>
    </row>
    <row r="107" spans="1:23" ht="12.95" customHeight="1" x14ac:dyDescent="0.2">
      <c r="C107" s="19"/>
      <c r="D107" s="19"/>
    </row>
    <row r="108" spans="1:23" ht="12.95" customHeight="1" x14ac:dyDescent="0.2">
      <c r="C108" s="19"/>
      <c r="D108" s="19"/>
    </row>
    <row r="109" spans="1:23" ht="12.95" customHeight="1" x14ac:dyDescent="0.2">
      <c r="C109" s="19"/>
      <c r="D109" s="19"/>
    </row>
    <row r="110" spans="1:23" ht="12.95" customHeight="1" x14ac:dyDescent="0.2">
      <c r="C110" s="19"/>
      <c r="D110" s="19"/>
    </row>
    <row r="111" spans="1:23" ht="12.95" customHeight="1" x14ac:dyDescent="0.2">
      <c r="C111" s="19"/>
      <c r="D111" s="19"/>
    </row>
    <row r="112" spans="1:23" ht="12.95" customHeight="1" x14ac:dyDescent="0.2">
      <c r="C112" s="19"/>
      <c r="D112" s="19"/>
    </row>
    <row r="113" spans="3:4" ht="12.95" customHeight="1" x14ac:dyDescent="0.2">
      <c r="C113" s="19"/>
      <c r="D113" s="19"/>
    </row>
    <row r="114" spans="3:4" ht="12.95" customHeight="1" x14ac:dyDescent="0.2">
      <c r="C114" s="19"/>
      <c r="D114" s="19"/>
    </row>
    <row r="115" spans="3:4" ht="12.95" customHeight="1" x14ac:dyDescent="0.2">
      <c r="C115" s="19"/>
      <c r="D115" s="19"/>
    </row>
    <row r="116" spans="3:4" ht="12.95" customHeight="1" x14ac:dyDescent="0.2">
      <c r="C116" s="19"/>
      <c r="D116" s="19"/>
    </row>
    <row r="117" spans="3:4" ht="12.95" customHeight="1" x14ac:dyDescent="0.2">
      <c r="C117" s="19"/>
      <c r="D117" s="19"/>
    </row>
    <row r="118" spans="3:4" ht="12.95" customHeight="1" x14ac:dyDescent="0.2">
      <c r="C118" s="19"/>
      <c r="D118" s="19"/>
    </row>
    <row r="119" spans="3:4" ht="12.95" customHeight="1" x14ac:dyDescent="0.2">
      <c r="C119" s="19"/>
      <c r="D119" s="19"/>
    </row>
    <row r="120" spans="3:4" ht="12.95" customHeight="1" x14ac:dyDescent="0.2">
      <c r="C120" s="19"/>
      <c r="D120" s="19"/>
    </row>
    <row r="121" spans="3:4" ht="12.95" customHeight="1" x14ac:dyDescent="0.2">
      <c r="C121" s="19"/>
      <c r="D121" s="19"/>
    </row>
    <row r="122" spans="3:4" ht="12.95" customHeight="1" x14ac:dyDescent="0.2">
      <c r="C122" s="19"/>
      <c r="D122" s="19"/>
    </row>
    <row r="123" spans="3:4" ht="12.95" customHeight="1" x14ac:dyDescent="0.2">
      <c r="C123" s="19"/>
      <c r="D123" s="19"/>
    </row>
    <row r="124" spans="3:4" ht="12.95" customHeight="1" x14ac:dyDescent="0.2">
      <c r="C124" s="19"/>
      <c r="D124" s="19"/>
    </row>
    <row r="125" spans="3:4" ht="12.95" customHeight="1" x14ac:dyDescent="0.2">
      <c r="C125" s="19"/>
      <c r="D125" s="19"/>
    </row>
    <row r="126" spans="3:4" ht="12.95" customHeight="1" x14ac:dyDescent="0.2">
      <c r="C126" s="19"/>
      <c r="D126" s="19"/>
    </row>
    <row r="127" spans="3:4" ht="12.95" customHeight="1" x14ac:dyDescent="0.2">
      <c r="C127" s="19"/>
      <c r="D127" s="19"/>
    </row>
    <row r="128" spans="3:4" ht="12.95" customHeight="1" x14ac:dyDescent="0.2">
      <c r="C128" s="19"/>
      <c r="D128" s="19"/>
    </row>
    <row r="129" spans="3:4" ht="12.95" customHeight="1" x14ac:dyDescent="0.2">
      <c r="C129" s="19"/>
      <c r="D129" s="19"/>
    </row>
    <row r="130" spans="3:4" ht="12.95" customHeight="1" x14ac:dyDescent="0.2">
      <c r="C130" s="19"/>
      <c r="D130" s="19"/>
    </row>
    <row r="131" spans="3:4" ht="12.95" customHeight="1" x14ac:dyDescent="0.2">
      <c r="C131" s="19"/>
      <c r="D131" s="19"/>
    </row>
    <row r="132" spans="3:4" ht="12.95" customHeight="1" x14ac:dyDescent="0.2">
      <c r="C132" s="19"/>
      <c r="D132" s="19"/>
    </row>
    <row r="133" spans="3:4" ht="12.95" customHeight="1" x14ac:dyDescent="0.2">
      <c r="C133" s="19"/>
      <c r="D133" s="19"/>
    </row>
    <row r="134" spans="3:4" ht="12.95" customHeight="1" x14ac:dyDescent="0.2">
      <c r="C134" s="19"/>
      <c r="D134" s="19"/>
    </row>
    <row r="135" spans="3:4" ht="12.95" customHeight="1" x14ac:dyDescent="0.2">
      <c r="C135" s="19"/>
      <c r="D135" s="19"/>
    </row>
    <row r="136" spans="3:4" ht="12.95" customHeight="1" x14ac:dyDescent="0.2">
      <c r="C136" s="19"/>
      <c r="D136" s="19"/>
    </row>
    <row r="137" spans="3:4" ht="12.95" customHeight="1" x14ac:dyDescent="0.2">
      <c r="C137" s="19"/>
      <c r="D137" s="19"/>
    </row>
    <row r="138" spans="3:4" ht="12.95" customHeight="1" x14ac:dyDescent="0.2">
      <c r="C138" s="19"/>
      <c r="D138" s="19"/>
    </row>
    <row r="139" spans="3:4" ht="12.95" customHeight="1" x14ac:dyDescent="0.2">
      <c r="C139" s="19"/>
      <c r="D139" s="19"/>
    </row>
    <row r="140" spans="3:4" ht="12.95" customHeight="1" x14ac:dyDescent="0.2">
      <c r="C140" s="19"/>
      <c r="D140" s="19"/>
    </row>
    <row r="141" spans="3:4" ht="12.95" customHeight="1" x14ac:dyDescent="0.2">
      <c r="C141" s="19"/>
      <c r="D141" s="19"/>
    </row>
    <row r="142" spans="3:4" ht="12.95" customHeight="1" x14ac:dyDescent="0.2">
      <c r="C142" s="19"/>
      <c r="D142" s="19"/>
    </row>
    <row r="143" spans="3:4" ht="12.95" customHeight="1" x14ac:dyDescent="0.2">
      <c r="C143" s="19"/>
      <c r="D143" s="19"/>
    </row>
    <row r="144" spans="3:4" ht="12.95" customHeight="1" x14ac:dyDescent="0.2">
      <c r="C144" s="19"/>
      <c r="D144" s="19"/>
    </row>
    <row r="145" spans="3:4" ht="12.95" customHeight="1" x14ac:dyDescent="0.2">
      <c r="C145" s="19"/>
      <c r="D145" s="19"/>
    </row>
    <row r="146" spans="3:4" ht="12.95" customHeight="1" x14ac:dyDescent="0.2">
      <c r="C146" s="19"/>
      <c r="D146" s="19"/>
    </row>
    <row r="147" spans="3:4" ht="12.95" customHeight="1" x14ac:dyDescent="0.2">
      <c r="C147" s="19"/>
      <c r="D147" s="19"/>
    </row>
    <row r="148" spans="3:4" ht="12.95" customHeight="1" x14ac:dyDescent="0.2">
      <c r="C148" s="19"/>
      <c r="D148" s="19"/>
    </row>
    <row r="149" spans="3:4" ht="12.95" customHeight="1" x14ac:dyDescent="0.2">
      <c r="C149" s="19"/>
      <c r="D149" s="19"/>
    </row>
    <row r="150" spans="3:4" ht="12.95" customHeight="1" x14ac:dyDescent="0.2">
      <c r="C150" s="19"/>
      <c r="D150" s="19"/>
    </row>
    <row r="151" spans="3:4" ht="12.95" customHeight="1" x14ac:dyDescent="0.2">
      <c r="C151" s="19"/>
      <c r="D151" s="19"/>
    </row>
    <row r="152" spans="3:4" ht="12.95" customHeight="1" x14ac:dyDescent="0.2">
      <c r="C152" s="19"/>
      <c r="D152" s="19"/>
    </row>
    <row r="153" spans="3:4" ht="12.95" customHeight="1" x14ac:dyDescent="0.2">
      <c r="C153" s="19"/>
      <c r="D153" s="19"/>
    </row>
    <row r="154" spans="3:4" ht="12.95" customHeight="1" x14ac:dyDescent="0.2">
      <c r="C154" s="19"/>
      <c r="D154" s="19"/>
    </row>
    <row r="155" spans="3:4" ht="12.95" customHeight="1" x14ac:dyDescent="0.2">
      <c r="C155" s="19"/>
      <c r="D155" s="19"/>
    </row>
    <row r="156" spans="3:4" ht="12.95" customHeight="1" x14ac:dyDescent="0.2">
      <c r="C156" s="19"/>
      <c r="D156" s="19"/>
    </row>
    <row r="157" spans="3:4" ht="12.95" customHeight="1" x14ac:dyDescent="0.2">
      <c r="C157" s="19"/>
      <c r="D157" s="19"/>
    </row>
    <row r="158" spans="3:4" ht="12.95" customHeight="1" x14ac:dyDescent="0.2">
      <c r="C158" s="19"/>
      <c r="D158" s="19"/>
    </row>
    <row r="159" spans="3:4" ht="12.95" customHeight="1" x14ac:dyDescent="0.2">
      <c r="C159" s="19"/>
      <c r="D159" s="19"/>
    </row>
    <row r="160" spans="3:4" ht="12.95" customHeight="1" x14ac:dyDescent="0.2">
      <c r="C160" s="19"/>
      <c r="D160" s="19"/>
    </row>
    <row r="161" spans="3:4" ht="12.95" customHeight="1" x14ac:dyDescent="0.2">
      <c r="C161" s="19"/>
      <c r="D161" s="19"/>
    </row>
    <row r="162" spans="3:4" ht="12.95" customHeight="1" x14ac:dyDescent="0.2">
      <c r="C162" s="19"/>
      <c r="D162" s="19"/>
    </row>
    <row r="163" spans="3:4" ht="12.95" customHeight="1" x14ac:dyDescent="0.2">
      <c r="C163" s="19"/>
      <c r="D163" s="19"/>
    </row>
    <row r="164" spans="3:4" ht="12.95" customHeight="1" x14ac:dyDescent="0.2">
      <c r="C164" s="19"/>
      <c r="D164" s="19"/>
    </row>
    <row r="165" spans="3:4" ht="12.95" customHeight="1" x14ac:dyDescent="0.2">
      <c r="C165" s="19"/>
      <c r="D165" s="19"/>
    </row>
    <row r="166" spans="3:4" ht="12.95" customHeight="1" x14ac:dyDescent="0.2">
      <c r="C166" s="19"/>
      <c r="D166" s="19"/>
    </row>
    <row r="167" spans="3:4" ht="12.95" customHeight="1" x14ac:dyDescent="0.2">
      <c r="C167" s="19"/>
      <c r="D167" s="19"/>
    </row>
    <row r="168" spans="3:4" ht="12.95" customHeight="1" x14ac:dyDescent="0.2">
      <c r="C168" s="19"/>
      <c r="D168" s="19"/>
    </row>
    <row r="169" spans="3:4" ht="12.95" customHeight="1" x14ac:dyDescent="0.2">
      <c r="C169" s="19"/>
      <c r="D169" s="19"/>
    </row>
    <row r="170" spans="3:4" ht="12.95" customHeight="1" x14ac:dyDescent="0.2">
      <c r="C170" s="19"/>
      <c r="D170" s="19"/>
    </row>
    <row r="171" spans="3:4" ht="12.95" customHeight="1" x14ac:dyDescent="0.2">
      <c r="C171" s="19"/>
      <c r="D171" s="19"/>
    </row>
    <row r="172" spans="3:4" ht="12.95" customHeight="1" x14ac:dyDescent="0.2">
      <c r="C172" s="19"/>
      <c r="D172" s="19"/>
    </row>
    <row r="173" spans="3:4" ht="12.95" customHeight="1" x14ac:dyDescent="0.2">
      <c r="C173" s="19"/>
      <c r="D173" s="19"/>
    </row>
    <row r="174" spans="3:4" ht="12.95" customHeight="1" x14ac:dyDescent="0.2">
      <c r="C174" s="19"/>
      <c r="D174" s="19"/>
    </row>
    <row r="175" spans="3:4" ht="12.95" customHeight="1" x14ac:dyDescent="0.2">
      <c r="C175" s="19"/>
      <c r="D175" s="19"/>
    </row>
    <row r="176" spans="3:4" ht="12.95" customHeight="1" x14ac:dyDescent="0.2">
      <c r="C176" s="19"/>
      <c r="D176" s="19"/>
    </row>
    <row r="177" spans="3:4" ht="12.95" customHeight="1" x14ac:dyDescent="0.2">
      <c r="C177" s="19"/>
      <c r="D177" s="19"/>
    </row>
    <row r="178" spans="3:4" ht="12.95" customHeight="1" x14ac:dyDescent="0.2">
      <c r="C178" s="19"/>
      <c r="D178" s="19"/>
    </row>
    <row r="179" spans="3:4" ht="12.95" customHeight="1" x14ac:dyDescent="0.2">
      <c r="C179" s="19"/>
      <c r="D179" s="19"/>
    </row>
    <row r="180" spans="3:4" ht="12.95" customHeight="1" x14ac:dyDescent="0.2">
      <c r="C180" s="19"/>
      <c r="D180" s="19"/>
    </row>
    <row r="181" spans="3:4" ht="12.95" customHeight="1" x14ac:dyDescent="0.2">
      <c r="C181" s="19"/>
      <c r="D181" s="19"/>
    </row>
    <row r="182" spans="3:4" ht="12.95" customHeight="1" x14ac:dyDescent="0.2">
      <c r="C182" s="19"/>
      <c r="D182" s="19"/>
    </row>
    <row r="183" spans="3:4" ht="12.95" customHeight="1" x14ac:dyDescent="0.2">
      <c r="C183" s="19"/>
      <c r="D183" s="19"/>
    </row>
    <row r="184" spans="3:4" ht="12.95" customHeight="1" x14ac:dyDescent="0.2">
      <c r="C184" s="19"/>
      <c r="D184" s="19"/>
    </row>
    <row r="185" spans="3:4" ht="12.95" customHeight="1" x14ac:dyDescent="0.2">
      <c r="C185" s="19"/>
      <c r="D185" s="19"/>
    </row>
    <row r="186" spans="3:4" ht="12.95" customHeight="1" x14ac:dyDescent="0.2">
      <c r="C186" s="19"/>
      <c r="D186" s="19"/>
    </row>
    <row r="187" spans="3:4" ht="12.95" customHeight="1" x14ac:dyDescent="0.2">
      <c r="C187" s="19"/>
      <c r="D187" s="19"/>
    </row>
    <row r="188" spans="3:4" ht="12.95" customHeight="1" x14ac:dyDescent="0.2">
      <c r="C188" s="19"/>
      <c r="D188" s="19"/>
    </row>
    <row r="189" spans="3:4" ht="12.95" customHeight="1" x14ac:dyDescent="0.2">
      <c r="C189" s="19"/>
      <c r="D189" s="19"/>
    </row>
    <row r="190" spans="3:4" ht="12.95" customHeight="1" x14ac:dyDescent="0.2">
      <c r="C190" s="19"/>
      <c r="D190" s="19"/>
    </row>
    <row r="191" spans="3:4" ht="12.95" customHeight="1" x14ac:dyDescent="0.2">
      <c r="C191" s="19"/>
      <c r="D191" s="19"/>
    </row>
    <row r="192" spans="3:4" ht="12.95" customHeight="1" x14ac:dyDescent="0.2">
      <c r="C192" s="19"/>
      <c r="D192" s="19"/>
    </row>
    <row r="193" spans="3:4" ht="12.95" customHeight="1" x14ac:dyDescent="0.2">
      <c r="C193" s="19"/>
      <c r="D193" s="19"/>
    </row>
    <row r="194" spans="3:4" ht="12.95" customHeight="1" x14ac:dyDescent="0.2">
      <c r="C194" s="19"/>
      <c r="D194" s="19"/>
    </row>
    <row r="195" spans="3:4" ht="12.95" customHeight="1" x14ac:dyDescent="0.2">
      <c r="C195" s="19"/>
      <c r="D195" s="19"/>
    </row>
    <row r="196" spans="3:4" ht="12.95" customHeight="1" x14ac:dyDescent="0.2">
      <c r="C196" s="19"/>
      <c r="D196" s="19"/>
    </row>
    <row r="197" spans="3:4" ht="12.95" customHeight="1" x14ac:dyDescent="0.2">
      <c r="C197" s="19"/>
      <c r="D197" s="19"/>
    </row>
    <row r="198" spans="3:4" ht="12.95" customHeight="1" x14ac:dyDescent="0.2">
      <c r="C198" s="19"/>
      <c r="D198" s="19"/>
    </row>
    <row r="199" spans="3:4" ht="12.95" customHeight="1" x14ac:dyDescent="0.2">
      <c r="C199" s="19"/>
      <c r="D199" s="19"/>
    </row>
    <row r="200" spans="3:4" ht="12.95" customHeight="1" x14ac:dyDescent="0.2">
      <c r="C200" s="19"/>
      <c r="D200" s="19"/>
    </row>
    <row r="201" spans="3:4" ht="12.95" customHeight="1" x14ac:dyDescent="0.2">
      <c r="C201" s="19"/>
      <c r="D201" s="19"/>
    </row>
    <row r="202" spans="3:4" ht="12.95" customHeight="1" x14ac:dyDescent="0.2">
      <c r="C202" s="19"/>
      <c r="D202" s="19"/>
    </row>
    <row r="203" spans="3:4" ht="12.95" customHeight="1" x14ac:dyDescent="0.2">
      <c r="C203" s="19"/>
      <c r="D203" s="19"/>
    </row>
    <row r="204" spans="3:4" ht="12.95" customHeight="1" x14ac:dyDescent="0.2">
      <c r="C204" s="19"/>
      <c r="D204" s="19"/>
    </row>
    <row r="205" spans="3:4" ht="12.95" customHeight="1" x14ac:dyDescent="0.2">
      <c r="C205" s="19"/>
      <c r="D205" s="19"/>
    </row>
    <row r="206" spans="3:4" ht="12.95" customHeight="1" x14ac:dyDescent="0.2">
      <c r="C206" s="19"/>
      <c r="D206" s="19"/>
    </row>
    <row r="207" spans="3:4" ht="12.95" customHeight="1" x14ac:dyDescent="0.2">
      <c r="C207" s="19"/>
      <c r="D207" s="19"/>
    </row>
    <row r="208" spans="3:4" ht="12.95" customHeight="1" x14ac:dyDescent="0.2">
      <c r="C208" s="19"/>
      <c r="D208" s="19"/>
    </row>
    <row r="209" spans="3:4" ht="12.95" customHeight="1" x14ac:dyDescent="0.2">
      <c r="C209" s="19"/>
      <c r="D209" s="19"/>
    </row>
    <row r="210" spans="3:4" ht="12.95" customHeight="1" x14ac:dyDescent="0.2">
      <c r="C210" s="19"/>
      <c r="D210" s="19"/>
    </row>
    <row r="211" spans="3:4" ht="12.95" customHeight="1" x14ac:dyDescent="0.2">
      <c r="C211" s="19"/>
      <c r="D211" s="19"/>
    </row>
    <row r="212" spans="3:4" ht="12.95" customHeight="1" x14ac:dyDescent="0.2">
      <c r="C212" s="19"/>
      <c r="D212" s="19"/>
    </row>
    <row r="213" spans="3:4" ht="12.95" customHeight="1" x14ac:dyDescent="0.2">
      <c r="C213" s="19"/>
      <c r="D213" s="19"/>
    </row>
    <row r="214" spans="3:4" ht="12.95" customHeight="1" x14ac:dyDescent="0.2">
      <c r="C214" s="19"/>
      <c r="D214" s="19"/>
    </row>
    <row r="215" spans="3:4" ht="12.95" customHeight="1" x14ac:dyDescent="0.2">
      <c r="C215" s="19"/>
      <c r="D215" s="19"/>
    </row>
    <row r="216" spans="3:4" ht="12.95" customHeight="1" x14ac:dyDescent="0.2">
      <c r="C216" s="19"/>
      <c r="D216" s="19"/>
    </row>
    <row r="217" spans="3:4" x14ac:dyDescent="0.2">
      <c r="C217" s="19"/>
      <c r="D217" s="19"/>
    </row>
    <row r="218" spans="3:4" x14ac:dyDescent="0.2">
      <c r="C218" s="19"/>
      <c r="D218" s="19"/>
    </row>
    <row r="219" spans="3:4" x14ac:dyDescent="0.2">
      <c r="C219" s="19"/>
      <c r="D219" s="19"/>
    </row>
    <row r="220" spans="3:4" x14ac:dyDescent="0.2">
      <c r="C220" s="19"/>
      <c r="D220" s="19"/>
    </row>
    <row r="221" spans="3:4" ht="12" customHeight="1" x14ac:dyDescent="0.2">
      <c r="C221" s="19"/>
      <c r="D221" s="19"/>
    </row>
    <row r="222" spans="3:4" x14ac:dyDescent="0.2">
      <c r="C222" s="19"/>
      <c r="D222" s="19"/>
    </row>
    <row r="223" spans="3:4" x14ac:dyDescent="0.2">
      <c r="C223" s="19"/>
      <c r="D223" s="19"/>
    </row>
    <row r="224" spans="3:4" x14ac:dyDescent="0.2">
      <c r="C224" s="19"/>
      <c r="D224" s="19"/>
    </row>
    <row r="225" spans="3:4" x14ac:dyDescent="0.2">
      <c r="C225" s="19"/>
      <c r="D225" s="19"/>
    </row>
    <row r="226" spans="3:4" x14ac:dyDescent="0.2">
      <c r="C226" s="19"/>
      <c r="D226" s="19"/>
    </row>
    <row r="227" spans="3:4" x14ac:dyDescent="0.2">
      <c r="C227" s="19"/>
      <c r="D227" s="19"/>
    </row>
    <row r="228" spans="3:4" x14ac:dyDescent="0.2">
      <c r="C228" s="19"/>
      <c r="D228" s="19"/>
    </row>
    <row r="229" spans="3:4" x14ac:dyDescent="0.2">
      <c r="C229" s="19"/>
      <c r="D229" s="19"/>
    </row>
    <row r="230" spans="3:4" x14ac:dyDescent="0.2">
      <c r="C230" s="19"/>
      <c r="D230" s="19"/>
    </row>
    <row r="231" spans="3:4" x14ac:dyDescent="0.2">
      <c r="C231" s="19"/>
      <c r="D231" s="19"/>
    </row>
    <row r="232" spans="3:4" x14ac:dyDescent="0.2">
      <c r="C232" s="19"/>
      <c r="D232" s="19"/>
    </row>
    <row r="233" spans="3:4" x14ac:dyDescent="0.2">
      <c r="C233" s="19"/>
      <c r="D233" s="19"/>
    </row>
    <row r="234" spans="3:4" x14ac:dyDescent="0.2">
      <c r="C234" s="19"/>
      <c r="D234" s="19"/>
    </row>
    <row r="235" spans="3:4" x14ac:dyDescent="0.2">
      <c r="C235" s="19"/>
      <c r="D235" s="19"/>
    </row>
    <row r="236" spans="3:4" x14ac:dyDescent="0.2">
      <c r="C236" s="19"/>
      <c r="D236" s="19"/>
    </row>
    <row r="237" spans="3:4" x14ac:dyDescent="0.2">
      <c r="C237" s="19"/>
      <c r="D237" s="19"/>
    </row>
    <row r="238" spans="3:4" x14ac:dyDescent="0.2">
      <c r="C238" s="19"/>
      <c r="D238" s="19"/>
    </row>
    <row r="239" spans="3:4" x14ac:dyDescent="0.2">
      <c r="C239" s="19"/>
      <c r="D239" s="19"/>
    </row>
    <row r="240" spans="3:4" x14ac:dyDescent="0.2">
      <c r="C240" s="19"/>
      <c r="D240" s="19"/>
    </row>
    <row r="241" spans="3:4" x14ac:dyDescent="0.2">
      <c r="C241" s="19"/>
      <c r="D241" s="19"/>
    </row>
    <row r="242" spans="3:4" x14ac:dyDescent="0.2">
      <c r="C242" s="19"/>
      <c r="D242" s="19"/>
    </row>
    <row r="243" spans="3:4" x14ac:dyDescent="0.2">
      <c r="C243" s="19"/>
      <c r="D243" s="19"/>
    </row>
    <row r="244" spans="3:4" x14ac:dyDescent="0.2">
      <c r="C244" s="19"/>
      <c r="D244" s="19"/>
    </row>
    <row r="245" spans="3:4" x14ac:dyDescent="0.2">
      <c r="C245" s="19"/>
      <c r="D245" s="19"/>
    </row>
    <row r="246" spans="3:4" x14ac:dyDescent="0.2">
      <c r="C246" s="19"/>
      <c r="D246" s="19"/>
    </row>
    <row r="247" spans="3:4" x14ac:dyDescent="0.2">
      <c r="C247" s="19"/>
      <c r="D247" s="19"/>
    </row>
    <row r="248" spans="3:4" x14ac:dyDescent="0.2">
      <c r="C248" s="19"/>
      <c r="D248" s="19"/>
    </row>
    <row r="249" spans="3:4" x14ac:dyDescent="0.2">
      <c r="C249" s="19"/>
      <c r="D249" s="19"/>
    </row>
    <row r="250" spans="3:4" x14ac:dyDescent="0.2">
      <c r="C250" s="19"/>
      <c r="D250" s="19"/>
    </row>
    <row r="251" spans="3:4" x14ac:dyDescent="0.2">
      <c r="C251" s="19"/>
      <c r="D251" s="19"/>
    </row>
    <row r="252" spans="3:4" x14ac:dyDescent="0.2">
      <c r="C252" s="19"/>
      <c r="D252" s="19"/>
    </row>
    <row r="253" spans="3:4" x14ac:dyDescent="0.2">
      <c r="C253" s="19"/>
      <c r="D253" s="19"/>
    </row>
    <row r="254" spans="3:4" x14ac:dyDescent="0.2">
      <c r="C254" s="19"/>
      <c r="D254" s="19"/>
    </row>
    <row r="255" spans="3:4" x14ac:dyDescent="0.2">
      <c r="C255" s="19"/>
      <c r="D255" s="19"/>
    </row>
    <row r="256" spans="3:4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9"/>
      <c r="D264" s="19"/>
    </row>
    <row r="265" spans="3:4" x14ac:dyDescent="0.2">
      <c r="C265" s="19"/>
      <c r="D265" s="19"/>
    </row>
    <row r="266" spans="3:4" x14ac:dyDescent="0.2">
      <c r="C266" s="19"/>
      <c r="D266" s="19"/>
    </row>
    <row r="267" spans="3:4" x14ac:dyDescent="0.2">
      <c r="C267" s="19"/>
      <c r="D267" s="19"/>
    </row>
    <row r="268" spans="3:4" x14ac:dyDescent="0.2">
      <c r="C268" s="19"/>
      <c r="D268" s="19"/>
    </row>
    <row r="269" spans="3:4" x14ac:dyDescent="0.2">
      <c r="C269" s="19"/>
      <c r="D269" s="19"/>
    </row>
    <row r="270" spans="3:4" x14ac:dyDescent="0.2">
      <c r="C270" s="19"/>
      <c r="D270" s="19"/>
    </row>
    <row r="271" spans="3:4" x14ac:dyDescent="0.2">
      <c r="C271" s="19"/>
      <c r="D271" s="19"/>
    </row>
    <row r="272" spans="3:4" x14ac:dyDescent="0.2">
      <c r="C272" s="19"/>
      <c r="D272" s="19"/>
    </row>
    <row r="273" spans="3:4" x14ac:dyDescent="0.2">
      <c r="C273" s="19"/>
      <c r="D273" s="19"/>
    </row>
    <row r="274" spans="3:4" x14ac:dyDescent="0.2">
      <c r="C274" s="19"/>
      <c r="D274" s="19"/>
    </row>
    <row r="275" spans="3:4" x14ac:dyDescent="0.2">
      <c r="C275" s="19"/>
      <c r="D275" s="19"/>
    </row>
    <row r="276" spans="3:4" x14ac:dyDescent="0.2">
      <c r="C276" s="19"/>
      <c r="D276" s="19"/>
    </row>
    <row r="277" spans="3:4" x14ac:dyDescent="0.2">
      <c r="C277" s="19"/>
      <c r="D277" s="19"/>
    </row>
    <row r="278" spans="3:4" x14ac:dyDescent="0.2">
      <c r="C278" s="19"/>
      <c r="D278" s="19"/>
    </row>
    <row r="279" spans="3:4" x14ac:dyDescent="0.2">
      <c r="C279" s="19"/>
      <c r="D279" s="19"/>
    </row>
    <row r="280" spans="3:4" x14ac:dyDescent="0.2">
      <c r="C280" s="19"/>
      <c r="D280" s="19"/>
    </row>
    <row r="281" spans="3:4" x14ac:dyDescent="0.2">
      <c r="C281" s="19"/>
      <c r="D281" s="19"/>
    </row>
    <row r="282" spans="3:4" x14ac:dyDescent="0.2">
      <c r="C282" s="19"/>
      <c r="D282" s="19"/>
    </row>
    <row r="283" spans="3:4" x14ac:dyDescent="0.2">
      <c r="C283" s="19"/>
      <c r="D283" s="19"/>
    </row>
    <row r="284" spans="3:4" x14ac:dyDescent="0.2">
      <c r="C284" s="19"/>
      <c r="D284" s="19"/>
    </row>
    <row r="285" spans="3:4" x14ac:dyDescent="0.2">
      <c r="C285" s="19"/>
      <c r="D285" s="19"/>
    </row>
    <row r="286" spans="3:4" x14ac:dyDescent="0.2">
      <c r="C286" s="19"/>
      <c r="D286" s="19"/>
    </row>
    <row r="287" spans="3:4" x14ac:dyDescent="0.2">
      <c r="C287" s="19"/>
      <c r="D287" s="19"/>
    </row>
    <row r="288" spans="3:4" x14ac:dyDescent="0.2">
      <c r="C288" s="19"/>
      <c r="D288" s="19"/>
    </row>
    <row r="289" spans="3:4" x14ac:dyDescent="0.2">
      <c r="C289" s="19"/>
      <c r="D289" s="19"/>
    </row>
    <row r="290" spans="3:4" x14ac:dyDescent="0.2">
      <c r="C290" s="19"/>
      <c r="D290" s="19"/>
    </row>
    <row r="291" spans="3:4" x14ac:dyDescent="0.2">
      <c r="C291" s="19"/>
      <c r="D291" s="19"/>
    </row>
    <row r="292" spans="3:4" x14ac:dyDescent="0.2">
      <c r="C292" s="19"/>
      <c r="D292" s="19"/>
    </row>
    <row r="293" spans="3:4" x14ac:dyDescent="0.2">
      <c r="C293" s="19"/>
      <c r="D293" s="19"/>
    </row>
    <row r="294" spans="3:4" x14ac:dyDescent="0.2">
      <c r="C294" s="19"/>
      <c r="D294" s="19"/>
    </row>
    <row r="295" spans="3:4" x14ac:dyDescent="0.2">
      <c r="C295" s="19"/>
      <c r="D295" s="19"/>
    </row>
    <row r="296" spans="3:4" x14ac:dyDescent="0.2">
      <c r="C296" s="19"/>
      <c r="D296" s="19"/>
    </row>
    <row r="297" spans="3:4" x14ac:dyDescent="0.2">
      <c r="C297" s="19"/>
      <c r="D297" s="19"/>
    </row>
    <row r="298" spans="3:4" x14ac:dyDescent="0.2">
      <c r="C298" s="19"/>
      <c r="D298" s="19"/>
    </row>
    <row r="299" spans="3:4" x14ac:dyDescent="0.2">
      <c r="C299" s="19"/>
      <c r="D299" s="19"/>
    </row>
    <row r="300" spans="3:4" x14ac:dyDescent="0.2">
      <c r="C300" s="19"/>
      <c r="D300" s="19"/>
    </row>
    <row r="301" spans="3:4" x14ac:dyDescent="0.2">
      <c r="C301" s="19"/>
      <c r="D301" s="19"/>
    </row>
    <row r="302" spans="3:4" x14ac:dyDescent="0.2">
      <c r="C302" s="19"/>
      <c r="D302" s="19"/>
    </row>
    <row r="303" spans="3:4" x14ac:dyDescent="0.2">
      <c r="C303" s="19"/>
      <c r="D303" s="19"/>
    </row>
    <row r="304" spans="3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  <row r="2562" spans="3:4" x14ac:dyDescent="0.2">
      <c r="C2562" s="19"/>
      <c r="D2562" s="19"/>
    </row>
    <row r="2563" spans="3:4" x14ac:dyDescent="0.2">
      <c r="C2563" s="19"/>
      <c r="D2563" s="19"/>
    </row>
    <row r="2564" spans="3:4" x14ac:dyDescent="0.2">
      <c r="C2564" s="19"/>
      <c r="D2564" s="19"/>
    </row>
    <row r="2565" spans="3:4" x14ac:dyDescent="0.2">
      <c r="C2565" s="19"/>
      <c r="D2565" s="19"/>
    </row>
    <row r="2566" spans="3:4" x14ac:dyDescent="0.2">
      <c r="C2566" s="19"/>
      <c r="D2566" s="19"/>
    </row>
    <row r="2567" spans="3:4" x14ac:dyDescent="0.2">
      <c r="C2567" s="19"/>
      <c r="D2567" s="19"/>
    </row>
    <row r="2568" spans="3:4" x14ac:dyDescent="0.2">
      <c r="C2568" s="19"/>
      <c r="D2568" s="19"/>
    </row>
    <row r="2569" spans="3:4" x14ac:dyDescent="0.2">
      <c r="C2569" s="19"/>
      <c r="D2569" s="19"/>
    </row>
    <row r="2570" spans="3:4" x14ac:dyDescent="0.2">
      <c r="C2570" s="19"/>
      <c r="D2570" s="19"/>
    </row>
    <row r="2571" spans="3:4" x14ac:dyDescent="0.2">
      <c r="C2571" s="19"/>
      <c r="D2571" s="19"/>
    </row>
    <row r="2572" spans="3:4" x14ac:dyDescent="0.2">
      <c r="C2572" s="19"/>
      <c r="D2572" s="19"/>
    </row>
    <row r="2573" spans="3:4" x14ac:dyDescent="0.2">
      <c r="C2573" s="19"/>
      <c r="D2573" s="19"/>
    </row>
    <row r="2574" spans="3:4" x14ac:dyDescent="0.2">
      <c r="C2574" s="19"/>
      <c r="D2574" s="19"/>
    </row>
    <row r="2575" spans="3:4" x14ac:dyDescent="0.2">
      <c r="C2575" s="19"/>
      <c r="D2575" s="19"/>
    </row>
    <row r="2576" spans="3:4" x14ac:dyDescent="0.2">
      <c r="C2576" s="19"/>
      <c r="D2576" s="19"/>
    </row>
    <row r="2577" spans="3:4" x14ac:dyDescent="0.2">
      <c r="C2577" s="19"/>
      <c r="D2577" s="19"/>
    </row>
    <row r="2578" spans="3:4" x14ac:dyDescent="0.2">
      <c r="C2578" s="19"/>
      <c r="D2578" s="19"/>
    </row>
    <row r="2579" spans="3:4" x14ac:dyDescent="0.2">
      <c r="C2579" s="19"/>
      <c r="D2579" s="19"/>
    </row>
    <row r="2580" spans="3:4" x14ac:dyDescent="0.2">
      <c r="C2580" s="19"/>
      <c r="D2580" s="19"/>
    </row>
    <row r="2581" spans="3:4" x14ac:dyDescent="0.2">
      <c r="C2581" s="19"/>
      <c r="D2581" s="19"/>
    </row>
    <row r="2582" spans="3:4" x14ac:dyDescent="0.2">
      <c r="C2582" s="19"/>
      <c r="D2582" s="19"/>
    </row>
    <row r="2583" spans="3:4" x14ac:dyDescent="0.2">
      <c r="C2583" s="19"/>
      <c r="D2583" s="19"/>
    </row>
    <row r="2584" spans="3:4" x14ac:dyDescent="0.2">
      <c r="C2584" s="19"/>
      <c r="D2584" s="19"/>
    </row>
    <row r="2585" spans="3:4" x14ac:dyDescent="0.2">
      <c r="C2585" s="19"/>
      <c r="D2585" s="19"/>
    </row>
    <row r="2586" spans="3:4" x14ac:dyDescent="0.2">
      <c r="C2586" s="19"/>
      <c r="D2586" s="19"/>
    </row>
    <row r="2587" spans="3:4" x14ac:dyDescent="0.2">
      <c r="C2587" s="19"/>
      <c r="D2587" s="19"/>
    </row>
    <row r="2588" spans="3:4" x14ac:dyDescent="0.2">
      <c r="C2588" s="19"/>
      <c r="D2588" s="19"/>
    </row>
    <row r="2589" spans="3:4" x14ac:dyDescent="0.2">
      <c r="C2589" s="19"/>
      <c r="D2589" s="19"/>
    </row>
    <row r="2590" spans="3:4" x14ac:dyDescent="0.2">
      <c r="C2590" s="19"/>
      <c r="D2590" s="19"/>
    </row>
    <row r="2591" spans="3:4" x14ac:dyDescent="0.2">
      <c r="C2591" s="19"/>
      <c r="D2591" s="19"/>
    </row>
    <row r="2592" spans="3:4" x14ac:dyDescent="0.2">
      <c r="C2592" s="19"/>
      <c r="D2592" s="19"/>
    </row>
    <row r="2593" spans="3:4" x14ac:dyDescent="0.2">
      <c r="C2593" s="19"/>
      <c r="D2593" s="19"/>
    </row>
    <row r="2594" spans="3:4" x14ac:dyDescent="0.2">
      <c r="C2594" s="19"/>
      <c r="D2594" s="19"/>
    </row>
    <row r="2595" spans="3:4" x14ac:dyDescent="0.2">
      <c r="C2595" s="19"/>
      <c r="D2595" s="19"/>
    </row>
    <row r="2596" spans="3:4" x14ac:dyDescent="0.2">
      <c r="C2596" s="19"/>
      <c r="D2596" s="19"/>
    </row>
    <row r="2597" spans="3:4" x14ac:dyDescent="0.2">
      <c r="C2597" s="19"/>
      <c r="D2597" s="19"/>
    </row>
    <row r="2598" spans="3:4" x14ac:dyDescent="0.2">
      <c r="C2598" s="19"/>
      <c r="D2598" s="19"/>
    </row>
    <row r="2599" spans="3:4" x14ac:dyDescent="0.2">
      <c r="C2599" s="19"/>
      <c r="D2599" s="19"/>
    </row>
    <row r="2600" spans="3:4" x14ac:dyDescent="0.2">
      <c r="C2600" s="19"/>
      <c r="D2600" s="19"/>
    </row>
    <row r="2601" spans="3:4" x14ac:dyDescent="0.2">
      <c r="C2601" s="19"/>
      <c r="D2601" s="19"/>
    </row>
    <row r="2602" spans="3:4" x14ac:dyDescent="0.2">
      <c r="C2602" s="19"/>
      <c r="D2602" s="19"/>
    </row>
    <row r="2603" spans="3:4" x14ac:dyDescent="0.2">
      <c r="C2603" s="19"/>
      <c r="D2603" s="19"/>
    </row>
    <row r="2604" spans="3:4" x14ac:dyDescent="0.2">
      <c r="C2604" s="19"/>
      <c r="D2604" s="19"/>
    </row>
    <row r="2605" spans="3:4" x14ac:dyDescent="0.2">
      <c r="C2605" s="19"/>
      <c r="D2605" s="19"/>
    </row>
    <row r="2606" spans="3:4" x14ac:dyDescent="0.2">
      <c r="C2606" s="19"/>
      <c r="D2606" s="19"/>
    </row>
    <row r="2607" spans="3:4" x14ac:dyDescent="0.2">
      <c r="C2607" s="19"/>
      <c r="D2607" s="19"/>
    </row>
    <row r="2608" spans="3:4" x14ac:dyDescent="0.2">
      <c r="C2608" s="19"/>
      <c r="D2608" s="19"/>
    </row>
    <row r="2609" spans="3:4" x14ac:dyDescent="0.2">
      <c r="C2609" s="19"/>
      <c r="D2609" s="19"/>
    </row>
    <row r="2610" spans="3:4" x14ac:dyDescent="0.2">
      <c r="C2610" s="19"/>
      <c r="D2610" s="19"/>
    </row>
    <row r="2611" spans="3:4" x14ac:dyDescent="0.2">
      <c r="C2611" s="19"/>
      <c r="D2611" s="19"/>
    </row>
    <row r="2612" spans="3:4" x14ac:dyDescent="0.2">
      <c r="C2612" s="19"/>
      <c r="D2612" s="19"/>
    </row>
    <row r="2613" spans="3:4" x14ac:dyDescent="0.2">
      <c r="C2613" s="19"/>
      <c r="D2613" s="19"/>
    </row>
    <row r="2614" spans="3:4" x14ac:dyDescent="0.2">
      <c r="C2614" s="19"/>
      <c r="D2614" s="19"/>
    </row>
    <row r="2615" spans="3:4" x14ac:dyDescent="0.2">
      <c r="C2615" s="19"/>
      <c r="D2615" s="19"/>
    </row>
    <row r="2616" spans="3:4" x14ac:dyDescent="0.2">
      <c r="C2616" s="19"/>
      <c r="D2616" s="19"/>
    </row>
    <row r="2617" spans="3:4" x14ac:dyDescent="0.2">
      <c r="C2617" s="19"/>
      <c r="D2617" s="19"/>
    </row>
    <row r="2618" spans="3:4" x14ac:dyDescent="0.2">
      <c r="C2618" s="19"/>
      <c r="D2618" s="19"/>
    </row>
    <row r="2619" spans="3:4" x14ac:dyDescent="0.2">
      <c r="C2619" s="19"/>
      <c r="D2619" s="19"/>
    </row>
    <row r="2620" spans="3:4" x14ac:dyDescent="0.2">
      <c r="C2620" s="19"/>
      <c r="D2620" s="19"/>
    </row>
    <row r="2621" spans="3:4" x14ac:dyDescent="0.2">
      <c r="C2621" s="19"/>
      <c r="D2621" s="19"/>
    </row>
    <row r="2622" spans="3:4" x14ac:dyDescent="0.2">
      <c r="C2622" s="19"/>
      <c r="D2622" s="19"/>
    </row>
    <row r="2623" spans="3:4" x14ac:dyDescent="0.2">
      <c r="C2623" s="19"/>
      <c r="D2623" s="19"/>
    </row>
    <row r="2624" spans="3:4" x14ac:dyDescent="0.2">
      <c r="C2624" s="19"/>
      <c r="D2624" s="19"/>
    </row>
    <row r="2625" spans="3:4" x14ac:dyDescent="0.2">
      <c r="C2625" s="19"/>
      <c r="D2625" s="19"/>
    </row>
    <row r="2626" spans="3:4" x14ac:dyDescent="0.2">
      <c r="C2626" s="19"/>
      <c r="D2626" s="19"/>
    </row>
    <row r="2627" spans="3:4" x14ac:dyDescent="0.2">
      <c r="C2627" s="19"/>
      <c r="D2627" s="19"/>
    </row>
    <row r="2628" spans="3:4" x14ac:dyDescent="0.2">
      <c r="C2628" s="19"/>
      <c r="D2628" s="19"/>
    </row>
    <row r="2629" spans="3:4" x14ac:dyDescent="0.2">
      <c r="C2629" s="19"/>
      <c r="D2629" s="19"/>
    </row>
    <row r="2630" spans="3:4" x14ac:dyDescent="0.2">
      <c r="C2630" s="19"/>
      <c r="D2630" s="19"/>
    </row>
    <row r="2631" spans="3:4" x14ac:dyDescent="0.2">
      <c r="C2631" s="19"/>
      <c r="D2631" s="19"/>
    </row>
    <row r="2632" spans="3:4" x14ac:dyDescent="0.2">
      <c r="C2632" s="19"/>
      <c r="D2632" s="19"/>
    </row>
    <row r="2633" spans="3:4" x14ac:dyDescent="0.2">
      <c r="C2633" s="19"/>
      <c r="D2633" s="19"/>
    </row>
    <row r="2634" spans="3:4" x14ac:dyDescent="0.2">
      <c r="C2634" s="19"/>
      <c r="D2634" s="19"/>
    </row>
    <row r="2635" spans="3:4" x14ac:dyDescent="0.2">
      <c r="C2635" s="19"/>
      <c r="D2635" s="19"/>
    </row>
    <row r="2636" spans="3:4" x14ac:dyDescent="0.2">
      <c r="C2636" s="19"/>
      <c r="D2636" s="19"/>
    </row>
    <row r="2637" spans="3:4" x14ac:dyDescent="0.2">
      <c r="C2637" s="19"/>
      <c r="D2637" s="19"/>
    </row>
    <row r="2638" spans="3:4" x14ac:dyDescent="0.2">
      <c r="C2638" s="19"/>
      <c r="D2638" s="19"/>
    </row>
    <row r="2639" spans="3:4" x14ac:dyDescent="0.2">
      <c r="C2639" s="19"/>
      <c r="D2639" s="19"/>
    </row>
    <row r="2640" spans="3:4" x14ac:dyDescent="0.2">
      <c r="C2640" s="19"/>
      <c r="D2640" s="19"/>
    </row>
    <row r="2641" spans="3:4" x14ac:dyDescent="0.2">
      <c r="C2641" s="19"/>
      <c r="D2641" s="19"/>
    </row>
    <row r="2642" spans="3:4" x14ac:dyDescent="0.2">
      <c r="C2642" s="19"/>
      <c r="D2642" s="19"/>
    </row>
    <row r="2643" spans="3:4" x14ac:dyDescent="0.2">
      <c r="C2643" s="19"/>
      <c r="D2643" s="19"/>
    </row>
    <row r="2644" spans="3:4" x14ac:dyDescent="0.2">
      <c r="C2644" s="19"/>
      <c r="D2644" s="19"/>
    </row>
    <row r="2645" spans="3:4" x14ac:dyDescent="0.2">
      <c r="C2645" s="19"/>
      <c r="D2645" s="19"/>
    </row>
    <row r="2646" spans="3:4" x14ac:dyDescent="0.2">
      <c r="C2646" s="19"/>
      <c r="D2646" s="19"/>
    </row>
    <row r="2647" spans="3:4" x14ac:dyDescent="0.2">
      <c r="C2647" s="19"/>
      <c r="D2647" s="19"/>
    </row>
    <row r="2648" spans="3:4" x14ac:dyDescent="0.2">
      <c r="C2648" s="19"/>
      <c r="D2648" s="19"/>
    </row>
    <row r="2649" spans="3:4" x14ac:dyDescent="0.2">
      <c r="C2649" s="19"/>
      <c r="D2649" s="19"/>
    </row>
    <row r="2650" spans="3:4" x14ac:dyDescent="0.2">
      <c r="C2650" s="19"/>
      <c r="D2650" s="19"/>
    </row>
    <row r="2651" spans="3:4" x14ac:dyDescent="0.2">
      <c r="C2651" s="19"/>
      <c r="D2651" s="19"/>
    </row>
    <row r="2652" spans="3:4" x14ac:dyDescent="0.2">
      <c r="C2652" s="19"/>
      <c r="D2652" s="19"/>
    </row>
    <row r="2653" spans="3:4" x14ac:dyDescent="0.2">
      <c r="C2653" s="19"/>
      <c r="D2653" s="19"/>
    </row>
    <row r="2654" spans="3:4" x14ac:dyDescent="0.2">
      <c r="C2654" s="19"/>
      <c r="D2654" s="19"/>
    </row>
    <row r="2655" spans="3:4" x14ac:dyDescent="0.2">
      <c r="C2655" s="19"/>
      <c r="D2655" s="19"/>
    </row>
    <row r="2656" spans="3:4" x14ac:dyDescent="0.2">
      <c r="C2656" s="19"/>
      <c r="D2656" s="19"/>
    </row>
    <row r="2657" spans="3:4" x14ac:dyDescent="0.2">
      <c r="C2657" s="19"/>
      <c r="D2657" s="19"/>
    </row>
    <row r="2658" spans="3:4" x14ac:dyDescent="0.2">
      <c r="C2658" s="19"/>
      <c r="D2658" s="19"/>
    </row>
    <row r="2659" spans="3:4" x14ac:dyDescent="0.2">
      <c r="C2659" s="19"/>
      <c r="D2659" s="19"/>
    </row>
    <row r="2660" spans="3:4" x14ac:dyDescent="0.2">
      <c r="C2660" s="19"/>
      <c r="D2660" s="19"/>
    </row>
    <row r="2661" spans="3:4" x14ac:dyDescent="0.2">
      <c r="C2661" s="19"/>
      <c r="D2661" s="19"/>
    </row>
    <row r="2662" spans="3:4" x14ac:dyDescent="0.2">
      <c r="C2662" s="19"/>
      <c r="D2662" s="19"/>
    </row>
    <row r="2663" spans="3:4" x14ac:dyDescent="0.2">
      <c r="C2663" s="19"/>
      <c r="D2663" s="19"/>
    </row>
    <row r="2664" spans="3:4" x14ac:dyDescent="0.2">
      <c r="C2664" s="19"/>
      <c r="D2664" s="19"/>
    </row>
    <row r="2665" spans="3:4" x14ac:dyDescent="0.2">
      <c r="C2665" s="19"/>
      <c r="D2665" s="19"/>
    </row>
    <row r="2666" spans="3:4" x14ac:dyDescent="0.2">
      <c r="C2666" s="19"/>
      <c r="D2666" s="19"/>
    </row>
    <row r="2667" spans="3:4" x14ac:dyDescent="0.2">
      <c r="C2667" s="19"/>
      <c r="D2667" s="19"/>
    </row>
    <row r="2668" spans="3:4" x14ac:dyDescent="0.2">
      <c r="C2668" s="19"/>
      <c r="D2668" s="19"/>
    </row>
    <row r="2669" spans="3:4" x14ac:dyDescent="0.2">
      <c r="C2669" s="19"/>
      <c r="D2669" s="19"/>
    </row>
    <row r="2670" spans="3:4" x14ac:dyDescent="0.2">
      <c r="C2670" s="19"/>
      <c r="D2670" s="19"/>
    </row>
    <row r="2671" spans="3:4" x14ac:dyDescent="0.2">
      <c r="C2671" s="19"/>
      <c r="D2671" s="19"/>
    </row>
    <row r="2672" spans="3:4" x14ac:dyDescent="0.2">
      <c r="C2672" s="19"/>
      <c r="D2672" s="19"/>
    </row>
    <row r="2673" spans="3:4" x14ac:dyDescent="0.2">
      <c r="C2673" s="19"/>
      <c r="D2673" s="19"/>
    </row>
    <row r="2674" spans="3:4" x14ac:dyDescent="0.2">
      <c r="C2674" s="19"/>
      <c r="D2674" s="19"/>
    </row>
    <row r="2675" spans="3:4" x14ac:dyDescent="0.2">
      <c r="C2675" s="19"/>
      <c r="D2675" s="19"/>
    </row>
    <row r="2676" spans="3:4" x14ac:dyDescent="0.2">
      <c r="C2676" s="19"/>
      <c r="D2676" s="19"/>
    </row>
    <row r="2677" spans="3:4" x14ac:dyDescent="0.2">
      <c r="C2677" s="19"/>
      <c r="D2677" s="19"/>
    </row>
    <row r="2678" spans="3:4" x14ac:dyDescent="0.2">
      <c r="C2678" s="19"/>
      <c r="D2678" s="19"/>
    </row>
    <row r="2679" spans="3:4" x14ac:dyDescent="0.2">
      <c r="C2679" s="19"/>
      <c r="D2679" s="19"/>
    </row>
    <row r="2680" spans="3:4" x14ac:dyDescent="0.2">
      <c r="C2680" s="19"/>
      <c r="D2680" s="19"/>
    </row>
    <row r="2681" spans="3:4" x14ac:dyDescent="0.2">
      <c r="C2681" s="19"/>
      <c r="D2681" s="19"/>
    </row>
    <row r="2682" spans="3:4" x14ac:dyDescent="0.2">
      <c r="C2682" s="19"/>
      <c r="D2682" s="19"/>
    </row>
    <row r="2683" spans="3:4" x14ac:dyDescent="0.2">
      <c r="C2683" s="19"/>
      <c r="D2683" s="19"/>
    </row>
    <row r="2684" spans="3:4" x14ac:dyDescent="0.2">
      <c r="C2684" s="19"/>
      <c r="D2684" s="19"/>
    </row>
    <row r="2685" spans="3:4" x14ac:dyDescent="0.2">
      <c r="C2685" s="19"/>
      <c r="D2685" s="19"/>
    </row>
    <row r="2686" spans="3:4" x14ac:dyDescent="0.2">
      <c r="C2686" s="19"/>
      <c r="D2686" s="19"/>
    </row>
    <row r="2687" spans="3:4" x14ac:dyDescent="0.2">
      <c r="C2687" s="19"/>
      <c r="D2687" s="19"/>
    </row>
    <row r="2688" spans="3:4" x14ac:dyDescent="0.2">
      <c r="C2688" s="19"/>
      <c r="D2688" s="19"/>
    </row>
    <row r="2689" spans="3:4" x14ac:dyDescent="0.2">
      <c r="C2689" s="19"/>
      <c r="D2689" s="19"/>
    </row>
    <row r="2690" spans="3:4" x14ac:dyDescent="0.2">
      <c r="C2690" s="19"/>
      <c r="D2690" s="19"/>
    </row>
    <row r="2691" spans="3:4" x14ac:dyDescent="0.2">
      <c r="C2691" s="19"/>
      <c r="D2691" s="19"/>
    </row>
    <row r="2692" spans="3:4" x14ac:dyDescent="0.2">
      <c r="C2692" s="19"/>
      <c r="D2692" s="19"/>
    </row>
    <row r="2693" spans="3:4" x14ac:dyDescent="0.2">
      <c r="C2693" s="19"/>
      <c r="D2693" s="19"/>
    </row>
    <row r="2694" spans="3:4" x14ac:dyDescent="0.2">
      <c r="C2694" s="19"/>
      <c r="D2694" s="19"/>
    </row>
    <row r="2695" spans="3:4" x14ac:dyDescent="0.2">
      <c r="C2695" s="19"/>
      <c r="D2695" s="19"/>
    </row>
    <row r="2696" spans="3:4" x14ac:dyDescent="0.2">
      <c r="C2696" s="19"/>
      <c r="D2696" s="19"/>
    </row>
    <row r="2697" spans="3:4" x14ac:dyDescent="0.2">
      <c r="C2697" s="19"/>
      <c r="D2697" s="19"/>
    </row>
    <row r="2698" spans="3:4" x14ac:dyDescent="0.2">
      <c r="C2698" s="19"/>
      <c r="D2698" s="19"/>
    </row>
    <row r="2699" spans="3:4" x14ac:dyDescent="0.2">
      <c r="C2699" s="19"/>
      <c r="D2699" s="19"/>
    </row>
    <row r="2700" spans="3:4" x14ac:dyDescent="0.2">
      <c r="C2700" s="19"/>
      <c r="D2700" s="19"/>
    </row>
    <row r="2701" spans="3:4" x14ac:dyDescent="0.2">
      <c r="C2701" s="19"/>
      <c r="D2701" s="19"/>
    </row>
    <row r="2702" spans="3:4" x14ac:dyDescent="0.2">
      <c r="C2702" s="19"/>
      <c r="D2702" s="19"/>
    </row>
    <row r="2703" spans="3:4" x14ac:dyDescent="0.2">
      <c r="C2703" s="19"/>
      <c r="D2703" s="19"/>
    </row>
    <row r="2704" spans="3:4" x14ac:dyDescent="0.2">
      <c r="C2704" s="19"/>
      <c r="D2704" s="19"/>
    </row>
    <row r="2705" spans="3:4" x14ac:dyDescent="0.2">
      <c r="C2705" s="19"/>
      <c r="D2705" s="19"/>
    </row>
    <row r="2706" spans="3:4" x14ac:dyDescent="0.2">
      <c r="C2706" s="19"/>
      <c r="D2706" s="19"/>
    </row>
    <row r="2707" spans="3:4" x14ac:dyDescent="0.2">
      <c r="C2707" s="19"/>
      <c r="D2707" s="19"/>
    </row>
    <row r="2708" spans="3:4" x14ac:dyDescent="0.2">
      <c r="C2708" s="19"/>
      <c r="D2708" s="19"/>
    </row>
    <row r="2709" spans="3:4" x14ac:dyDescent="0.2">
      <c r="C2709" s="19"/>
      <c r="D2709" s="19"/>
    </row>
    <row r="2710" spans="3:4" x14ac:dyDescent="0.2">
      <c r="C2710" s="19"/>
      <c r="D2710" s="19"/>
    </row>
    <row r="2711" spans="3:4" x14ac:dyDescent="0.2">
      <c r="C2711" s="19"/>
      <c r="D2711" s="19"/>
    </row>
    <row r="2712" spans="3:4" x14ac:dyDescent="0.2">
      <c r="C2712" s="19"/>
      <c r="D2712" s="19"/>
    </row>
    <row r="2713" spans="3:4" x14ac:dyDescent="0.2">
      <c r="C2713" s="19"/>
      <c r="D2713" s="19"/>
    </row>
    <row r="2714" spans="3:4" x14ac:dyDescent="0.2">
      <c r="C2714" s="19"/>
      <c r="D2714" s="19"/>
    </row>
    <row r="2715" spans="3:4" x14ac:dyDescent="0.2">
      <c r="C2715" s="19"/>
      <c r="D2715" s="19"/>
    </row>
    <row r="2716" spans="3:4" x14ac:dyDescent="0.2">
      <c r="C2716" s="19"/>
      <c r="D2716" s="19"/>
    </row>
    <row r="2717" spans="3:4" x14ac:dyDescent="0.2">
      <c r="C2717" s="19"/>
      <c r="D2717" s="19"/>
    </row>
    <row r="2718" spans="3:4" x14ac:dyDescent="0.2">
      <c r="C2718" s="19"/>
      <c r="D2718" s="19"/>
    </row>
    <row r="2719" spans="3:4" x14ac:dyDescent="0.2">
      <c r="C2719" s="19"/>
      <c r="D2719" s="19"/>
    </row>
    <row r="2720" spans="3:4" x14ac:dyDescent="0.2">
      <c r="C2720" s="19"/>
      <c r="D2720" s="19"/>
    </row>
    <row r="2721" spans="3:4" x14ac:dyDescent="0.2">
      <c r="C2721" s="19"/>
      <c r="D2721" s="19"/>
    </row>
    <row r="2722" spans="3:4" x14ac:dyDescent="0.2">
      <c r="C2722" s="19"/>
      <c r="D2722" s="19"/>
    </row>
    <row r="2723" spans="3:4" x14ac:dyDescent="0.2">
      <c r="C2723" s="19"/>
      <c r="D2723" s="19"/>
    </row>
    <row r="2724" spans="3:4" x14ac:dyDescent="0.2">
      <c r="C2724" s="19"/>
      <c r="D2724" s="19"/>
    </row>
    <row r="2725" spans="3:4" x14ac:dyDescent="0.2">
      <c r="C2725" s="19"/>
      <c r="D2725" s="19"/>
    </row>
    <row r="2726" spans="3:4" x14ac:dyDescent="0.2">
      <c r="C2726" s="19"/>
      <c r="D2726" s="19"/>
    </row>
    <row r="2727" spans="3:4" x14ac:dyDescent="0.2">
      <c r="C2727" s="19"/>
      <c r="D2727" s="19"/>
    </row>
    <row r="2728" spans="3:4" x14ac:dyDescent="0.2">
      <c r="C2728" s="19"/>
      <c r="D2728" s="19"/>
    </row>
    <row r="2729" spans="3:4" x14ac:dyDescent="0.2">
      <c r="C2729" s="19"/>
      <c r="D2729" s="19"/>
    </row>
    <row r="2730" spans="3:4" x14ac:dyDescent="0.2">
      <c r="C2730" s="19"/>
      <c r="D2730" s="19"/>
    </row>
    <row r="2731" spans="3:4" x14ac:dyDescent="0.2">
      <c r="C2731" s="19"/>
      <c r="D2731" s="19"/>
    </row>
    <row r="2732" spans="3:4" x14ac:dyDescent="0.2">
      <c r="C2732" s="19"/>
      <c r="D2732" s="19"/>
    </row>
    <row r="2733" spans="3:4" x14ac:dyDescent="0.2">
      <c r="C2733" s="19"/>
      <c r="D2733" s="19"/>
    </row>
    <row r="2734" spans="3:4" x14ac:dyDescent="0.2">
      <c r="C2734" s="19"/>
      <c r="D2734" s="19"/>
    </row>
    <row r="2735" spans="3:4" x14ac:dyDescent="0.2">
      <c r="C2735" s="19"/>
      <c r="D2735" s="19"/>
    </row>
    <row r="2736" spans="3:4" x14ac:dyDescent="0.2">
      <c r="C2736" s="19"/>
      <c r="D2736" s="19"/>
    </row>
    <row r="2737" spans="3:4" x14ac:dyDescent="0.2">
      <c r="C2737" s="19"/>
      <c r="D2737" s="19"/>
    </row>
    <row r="2738" spans="3:4" x14ac:dyDescent="0.2">
      <c r="C2738" s="19"/>
      <c r="D2738" s="19"/>
    </row>
    <row r="2739" spans="3:4" x14ac:dyDescent="0.2">
      <c r="C2739" s="19"/>
      <c r="D2739" s="19"/>
    </row>
    <row r="2740" spans="3:4" x14ac:dyDescent="0.2">
      <c r="C2740" s="19"/>
      <c r="D2740" s="19"/>
    </row>
    <row r="2741" spans="3:4" x14ac:dyDescent="0.2">
      <c r="C2741" s="19"/>
      <c r="D2741" s="19"/>
    </row>
    <row r="2742" spans="3:4" x14ac:dyDescent="0.2">
      <c r="C2742" s="19"/>
      <c r="D2742" s="19"/>
    </row>
    <row r="2743" spans="3:4" x14ac:dyDescent="0.2">
      <c r="C2743" s="19"/>
      <c r="D2743" s="19"/>
    </row>
    <row r="2744" spans="3:4" x14ac:dyDescent="0.2">
      <c r="C2744" s="19"/>
      <c r="D2744" s="19"/>
    </row>
    <row r="2745" spans="3:4" x14ac:dyDescent="0.2">
      <c r="C2745" s="19"/>
      <c r="D2745" s="19"/>
    </row>
    <row r="2746" spans="3:4" x14ac:dyDescent="0.2">
      <c r="C2746" s="19"/>
      <c r="D2746" s="19"/>
    </row>
    <row r="2747" spans="3:4" x14ac:dyDescent="0.2">
      <c r="C2747" s="19"/>
      <c r="D2747" s="19"/>
    </row>
    <row r="2748" spans="3:4" x14ac:dyDescent="0.2">
      <c r="C2748" s="19"/>
      <c r="D2748" s="19"/>
    </row>
    <row r="2749" spans="3:4" x14ac:dyDescent="0.2">
      <c r="C2749" s="19"/>
      <c r="D2749" s="19"/>
    </row>
    <row r="2750" spans="3:4" x14ac:dyDescent="0.2">
      <c r="C2750" s="19"/>
      <c r="D2750" s="19"/>
    </row>
    <row r="2751" spans="3:4" x14ac:dyDescent="0.2">
      <c r="C2751" s="19"/>
      <c r="D2751" s="19"/>
    </row>
    <row r="2752" spans="3:4" x14ac:dyDescent="0.2">
      <c r="C2752" s="19"/>
      <c r="D2752" s="19"/>
    </row>
    <row r="2753" spans="3:4" x14ac:dyDescent="0.2">
      <c r="C2753" s="19"/>
      <c r="D2753" s="19"/>
    </row>
    <row r="2754" spans="3:4" x14ac:dyDescent="0.2">
      <c r="C2754" s="19"/>
      <c r="D2754" s="19"/>
    </row>
    <row r="2755" spans="3:4" x14ac:dyDescent="0.2">
      <c r="C2755" s="19"/>
      <c r="D2755" s="19"/>
    </row>
    <row r="2756" spans="3:4" x14ac:dyDescent="0.2">
      <c r="C2756" s="19"/>
      <c r="D2756" s="19"/>
    </row>
    <row r="2757" spans="3:4" x14ac:dyDescent="0.2">
      <c r="C2757" s="19"/>
      <c r="D2757" s="19"/>
    </row>
    <row r="2758" spans="3:4" x14ac:dyDescent="0.2">
      <c r="C2758" s="19"/>
      <c r="D2758" s="19"/>
    </row>
    <row r="2759" spans="3:4" x14ac:dyDescent="0.2">
      <c r="C2759" s="19"/>
      <c r="D2759" s="19"/>
    </row>
    <row r="2760" spans="3:4" x14ac:dyDescent="0.2">
      <c r="C2760" s="19"/>
      <c r="D2760" s="19"/>
    </row>
    <row r="2761" spans="3:4" x14ac:dyDescent="0.2">
      <c r="C2761" s="19"/>
      <c r="D2761" s="19"/>
    </row>
    <row r="2762" spans="3:4" x14ac:dyDescent="0.2">
      <c r="C2762" s="19"/>
      <c r="D2762" s="19"/>
    </row>
    <row r="2763" spans="3:4" x14ac:dyDescent="0.2">
      <c r="C2763" s="19"/>
      <c r="D2763" s="19"/>
    </row>
    <row r="2764" spans="3:4" x14ac:dyDescent="0.2">
      <c r="C2764" s="19"/>
      <c r="D2764" s="19"/>
    </row>
    <row r="2765" spans="3:4" x14ac:dyDescent="0.2">
      <c r="C2765" s="19"/>
      <c r="D2765" s="19"/>
    </row>
    <row r="2766" spans="3:4" x14ac:dyDescent="0.2">
      <c r="C2766" s="19"/>
      <c r="D2766" s="19"/>
    </row>
    <row r="2767" spans="3:4" x14ac:dyDescent="0.2">
      <c r="C2767" s="19"/>
      <c r="D2767" s="19"/>
    </row>
    <row r="2768" spans="3:4" x14ac:dyDescent="0.2">
      <c r="C2768" s="19"/>
      <c r="D2768" s="19"/>
    </row>
    <row r="2769" spans="3:4" x14ac:dyDescent="0.2">
      <c r="C2769" s="19"/>
      <c r="D2769" s="19"/>
    </row>
    <row r="2770" spans="3:4" x14ac:dyDescent="0.2">
      <c r="C2770" s="19"/>
      <c r="D2770" s="19"/>
    </row>
    <row r="2771" spans="3:4" x14ac:dyDescent="0.2">
      <c r="C2771" s="19"/>
      <c r="D2771" s="19"/>
    </row>
    <row r="2772" spans="3:4" x14ac:dyDescent="0.2">
      <c r="C2772" s="19"/>
      <c r="D2772" s="19"/>
    </row>
    <row r="2773" spans="3:4" x14ac:dyDescent="0.2">
      <c r="C2773" s="19"/>
      <c r="D2773" s="19"/>
    </row>
    <row r="2774" spans="3:4" x14ac:dyDescent="0.2">
      <c r="C2774" s="19"/>
      <c r="D2774" s="19"/>
    </row>
    <row r="2775" spans="3:4" x14ac:dyDescent="0.2">
      <c r="C2775" s="19"/>
      <c r="D2775" s="19"/>
    </row>
    <row r="2776" spans="3:4" x14ac:dyDescent="0.2">
      <c r="C2776" s="19"/>
      <c r="D2776" s="19"/>
    </row>
    <row r="2777" spans="3:4" x14ac:dyDescent="0.2">
      <c r="C2777" s="19"/>
      <c r="D2777" s="19"/>
    </row>
    <row r="2778" spans="3:4" x14ac:dyDescent="0.2">
      <c r="C2778" s="19"/>
      <c r="D2778" s="19"/>
    </row>
    <row r="2779" spans="3:4" x14ac:dyDescent="0.2">
      <c r="C2779" s="19"/>
      <c r="D2779" s="19"/>
    </row>
    <row r="2780" spans="3:4" x14ac:dyDescent="0.2">
      <c r="C2780" s="19"/>
      <c r="D2780" s="19"/>
    </row>
    <row r="2781" spans="3:4" x14ac:dyDescent="0.2">
      <c r="C2781" s="19"/>
      <c r="D2781" s="19"/>
    </row>
    <row r="2782" spans="3:4" x14ac:dyDescent="0.2">
      <c r="C2782" s="19"/>
      <c r="D2782" s="19"/>
    </row>
    <row r="2783" spans="3:4" x14ac:dyDescent="0.2">
      <c r="C2783" s="19"/>
      <c r="D2783" s="19"/>
    </row>
    <row r="2784" spans="3:4" x14ac:dyDescent="0.2">
      <c r="C2784" s="19"/>
      <c r="D2784" s="19"/>
    </row>
    <row r="2785" spans="3:4" x14ac:dyDescent="0.2">
      <c r="C2785" s="19"/>
      <c r="D2785" s="19"/>
    </row>
    <row r="2786" spans="3:4" x14ac:dyDescent="0.2">
      <c r="C2786" s="19"/>
      <c r="D2786" s="19"/>
    </row>
    <row r="2787" spans="3:4" x14ac:dyDescent="0.2">
      <c r="C2787" s="19"/>
      <c r="D2787" s="19"/>
    </row>
    <row r="2788" spans="3:4" x14ac:dyDescent="0.2">
      <c r="C2788" s="19"/>
      <c r="D2788" s="19"/>
    </row>
    <row r="2789" spans="3:4" x14ac:dyDescent="0.2">
      <c r="C2789" s="19"/>
      <c r="D2789" s="19"/>
    </row>
    <row r="2790" spans="3:4" x14ac:dyDescent="0.2">
      <c r="C2790" s="19"/>
      <c r="D2790" s="19"/>
    </row>
    <row r="2791" spans="3:4" x14ac:dyDescent="0.2">
      <c r="C2791" s="19"/>
      <c r="D2791" s="19"/>
    </row>
    <row r="2792" spans="3:4" x14ac:dyDescent="0.2">
      <c r="C2792" s="19"/>
      <c r="D2792" s="19"/>
    </row>
    <row r="2793" spans="3:4" x14ac:dyDescent="0.2">
      <c r="C2793" s="19"/>
      <c r="D2793" s="19"/>
    </row>
    <row r="2794" spans="3:4" x14ac:dyDescent="0.2">
      <c r="C2794" s="19"/>
      <c r="D2794" s="19"/>
    </row>
    <row r="2795" spans="3:4" x14ac:dyDescent="0.2">
      <c r="C2795" s="19"/>
      <c r="D2795" s="19"/>
    </row>
    <row r="2796" spans="3:4" x14ac:dyDescent="0.2">
      <c r="C2796" s="19"/>
      <c r="D2796" s="19"/>
    </row>
    <row r="2797" spans="3:4" x14ac:dyDescent="0.2">
      <c r="C2797" s="19"/>
      <c r="D2797" s="19"/>
    </row>
    <row r="2798" spans="3:4" x14ac:dyDescent="0.2">
      <c r="C2798" s="19"/>
      <c r="D2798" s="19"/>
    </row>
    <row r="2799" spans="3:4" x14ac:dyDescent="0.2">
      <c r="C2799" s="19"/>
      <c r="D2799" s="19"/>
    </row>
    <row r="2800" spans="3:4" x14ac:dyDescent="0.2">
      <c r="C2800" s="19"/>
      <c r="D2800" s="19"/>
    </row>
    <row r="2801" spans="3:4" x14ac:dyDescent="0.2">
      <c r="C2801" s="19"/>
      <c r="D2801" s="19"/>
    </row>
    <row r="2802" spans="3:4" x14ac:dyDescent="0.2">
      <c r="C2802" s="19"/>
      <c r="D2802" s="19"/>
    </row>
    <row r="2803" spans="3:4" x14ac:dyDescent="0.2">
      <c r="C2803" s="19"/>
      <c r="D2803" s="19"/>
    </row>
    <row r="2804" spans="3:4" x14ac:dyDescent="0.2">
      <c r="C2804" s="19"/>
      <c r="D2804" s="19"/>
    </row>
    <row r="2805" spans="3:4" x14ac:dyDescent="0.2">
      <c r="C2805" s="19"/>
      <c r="D2805" s="19"/>
    </row>
    <row r="2806" spans="3:4" x14ac:dyDescent="0.2">
      <c r="C2806" s="19"/>
      <c r="D2806" s="19"/>
    </row>
    <row r="2807" spans="3:4" x14ac:dyDescent="0.2">
      <c r="C2807" s="19"/>
      <c r="D2807" s="19"/>
    </row>
    <row r="2808" spans="3:4" x14ac:dyDescent="0.2">
      <c r="C2808" s="19"/>
      <c r="D2808" s="19"/>
    </row>
    <row r="2809" spans="3:4" x14ac:dyDescent="0.2">
      <c r="C2809" s="19"/>
      <c r="D2809" s="19"/>
    </row>
    <row r="2810" spans="3:4" x14ac:dyDescent="0.2">
      <c r="C2810" s="19"/>
      <c r="D2810" s="19"/>
    </row>
    <row r="2811" spans="3:4" x14ac:dyDescent="0.2">
      <c r="C2811" s="19"/>
      <c r="D2811" s="19"/>
    </row>
    <row r="2812" spans="3:4" x14ac:dyDescent="0.2">
      <c r="C2812" s="19"/>
      <c r="D2812" s="19"/>
    </row>
    <row r="2813" spans="3:4" x14ac:dyDescent="0.2">
      <c r="C2813" s="19"/>
      <c r="D2813" s="19"/>
    </row>
    <row r="2814" spans="3:4" x14ac:dyDescent="0.2">
      <c r="C2814" s="19"/>
      <c r="D2814" s="19"/>
    </row>
    <row r="2815" spans="3:4" x14ac:dyDescent="0.2">
      <c r="C2815" s="19"/>
      <c r="D2815" s="19"/>
    </row>
    <row r="2816" spans="3:4" x14ac:dyDescent="0.2">
      <c r="C2816" s="19"/>
      <c r="D2816" s="19"/>
    </row>
    <row r="2817" spans="3:4" x14ac:dyDescent="0.2">
      <c r="C2817" s="19"/>
      <c r="D2817" s="19"/>
    </row>
    <row r="2818" spans="3:4" x14ac:dyDescent="0.2">
      <c r="C2818" s="19"/>
      <c r="D2818" s="19"/>
    </row>
    <row r="2819" spans="3:4" x14ac:dyDescent="0.2">
      <c r="C2819" s="19"/>
      <c r="D2819" s="19"/>
    </row>
    <row r="2820" spans="3:4" x14ac:dyDescent="0.2">
      <c r="C2820" s="19"/>
      <c r="D2820" s="19"/>
    </row>
    <row r="2821" spans="3:4" x14ac:dyDescent="0.2">
      <c r="C2821" s="19"/>
      <c r="D2821" s="19"/>
    </row>
    <row r="2822" spans="3:4" x14ac:dyDescent="0.2">
      <c r="C2822" s="19"/>
      <c r="D2822" s="19"/>
    </row>
    <row r="2823" spans="3:4" x14ac:dyDescent="0.2">
      <c r="C2823" s="19"/>
      <c r="D2823" s="19"/>
    </row>
    <row r="2824" spans="3:4" x14ac:dyDescent="0.2">
      <c r="C2824" s="19"/>
      <c r="D2824" s="19"/>
    </row>
    <row r="2825" spans="3:4" x14ac:dyDescent="0.2">
      <c r="C2825" s="19"/>
      <c r="D2825" s="19"/>
    </row>
    <row r="2826" spans="3:4" x14ac:dyDescent="0.2">
      <c r="C2826" s="19"/>
      <c r="D2826" s="19"/>
    </row>
    <row r="2827" spans="3:4" x14ac:dyDescent="0.2">
      <c r="C2827" s="19"/>
      <c r="D2827" s="19"/>
    </row>
    <row r="2828" spans="3:4" x14ac:dyDescent="0.2">
      <c r="C2828" s="19"/>
      <c r="D2828" s="19"/>
    </row>
    <row r="2829" spans="3:4" x14ac:dyDescent="0.2">
      <c r="C2829" s="19"/>
      <c r="D2829" s="19"/>
    </row>
    <row r="2830" spans="3:4" x14ac:dyDescent="0.2">
      <c r="C2830" s="19"/>
      <c r="D2830" s="19"/>
    </row>
    <row r="2831" spans="3:4" x14ac:dyDescent="0.2">
      <c r="C2831" s="19"/>
      <c r="D2831" s="19"/>
    </row>
    <row r="2832" spans="3:4" x14ac:dyDescent="0.2">
      <c r="C2832" s="19"/>
      <c r="D2832" s="19"/>
    </row>
    <row r="2833" spans="3:4" x14ac:dyDescent="0.2">
      <c r="C2833" s="19"/>
      <c r="D2833" s="19"/>
    </row>
    <row r="2834" spans="3:4" x14ac:dyDescent="0.2">
      <c r="C2834" s="19"/>
      <c r="D2834" s="19"/>
    </row>
    <row r="2835" spans="3:4" x14ac:dyDescent="0.2">
      <c r="C2835" s="19"/>
      <c r="D2835" s="19"/>
    </row>
    <row r="2836" spans="3:4" x14ac:dyDescent="0.2">
      <c r="C2836" s="19"/>
      <c r="D2836" s="19"/>
    </row>
    <row r="2837" spans="3:4" x14ac:dyDescent="0.2">
      <c r="C2837" s="19"/>
      <c r="D2837" s="19"/>
    </row>
    <row r="2838" spans="3:4" x14ac:dyDescent="0.2">
      <c r="C2838" s="19"/>
      <c r="D2838" s="19"/>
    </row>
    <row r="2839" spans="3:4" x14ac:dyDescent="0.2">
      <c r="C2839" s="19"/>
      <c r="D2839" s="19"/>
    </row>
    <row r="2840" spans="3:4" x14ac:dyDescent="0.2">
      <c r="C2840" s="19"/>
      <c r="D2840" s="19"/>
    </row>
    <row r="2841" spans="3:4" x14ac:dyDescent="0.2">
      <c r="C2841" s="19"/>
      <c r="D2841" s="19"/>
    </row>
    <row r="2842" spans="3:4" x14ac:dyDescent="0.2">
      <c r="C2842" s="19"/>
      <c r="D2842" s="19"/>
    </row>
    <row r="2843" spans="3:4" x14ac:dyDescent="0.2">
      <c r="C2843" s="19"/>
      <c r="D2843" s="19"/>
    </row>
    <row r="2844" spans="3:4" x14ac:dyDescent="0.2">
      <c r="C2844" s="19"/>
      <c r="D2844" s="19"/>
    </row>
    <row r="2845" spans="3:4" x14ac:dyDescent="0.2">
      <c r="C2845" s="19"/>
      <c r="D2845" s="19"/>
    </row>
    <row r="2846" spans="3:4" x14ac:dyDescent="0.2">
      <c r="C2846" s="19"/>
      <c r="D2846" s="19"/>
    </row>
    <row r="2847" spans="3:4" x14ac:dyDescent="0.2">
      <c r="C2847" s="19"/>
      <c r="D2847" s="19"/>
    </row>
    <row r="2848" spans="3:4" x14ac:dyDescent="0.2">
      <c r="C2848" s="19"/>
      <c r="D2848" s="19"/>
    </row>
    <row r="2849" spans="3:4" x14ac:dyDescent="0.2">
      <c r="C2849" s="19"/>
      <c r="D2849" s="19"/>
    </row>
    <row r="2850" spans="3:4" x14ac:dyDescent="0.2">
      <c r="C2850" s="19"/>
      <c r="D2850" s="19"/>
    </row>
    <row r="2851" spans="3:4" x14ac:dyDescent="0.2">
      <c r="C2851" s="19"/>
      <c r="D2851" s="19"/>
    </row>
    <row r="2852" spans="3:4" x14ac:dyDescent="0.2">
      <c r="C2852" s="19"/>
      <c r="D2852" s="19"/>
    </row>
    <row r="2853" spans="3:4" x14ac:dyDescent="0.2">
      <c r="C2853" s="19"/>
      <c r="D2853" s="19"/>
    </row>
    <row r="2854" spans="3:4" x14ac:dyDescent="0.2">
      <c r="C2854" s="19"/>
      <c r="D2854" s="19"/>
    </row>
    <row r="2855" spans="3:4" x14ac:dyDescent="0.2">
      <c r="C2855" s="19"/>
      <c r="D2855" s="19"/>
    </row>
    <row r="2856" spans="3:4" x14ac:dyDescent="0.2">
      <c r="C2856" s="19"/>
      <c r="D2856" s="19"/>
    </row>
    <row r="2857" spans="3:4" x14ac:dyDescent="0.2">
      <c r="C2857" s="19"/>
      <c r="D2857" s="19"/>
    </row>
    <row r="2858" spans="3:4" x14ac:dyDescent="0.2">
      <c r="C2858" s="19"/>
      <c r="D2858" s="19"/>
    </row>
    <row r="2859" spans="3:4" x14ac:dyDescent="0.2">
      <c r="C2859" s="19"/>
      <c r="D2859" s="19"/>
    </row>
    <row r="2860" spans="3:4" x14ac:dyDescent="0.2">
      <c r="C2860" s="19"/>
      <c r="D2860" s="19"/>
    </row>
    <row r="2861" spans="3:4" x14ac:dyDescent="0.2">
      <c r="C2861" s="19"/>
      <c r="D2861" s="19"/>
    </row>
    <row r="2862" spans="3:4" x14ac:dyDescent="0.2">
      <c r="C2862" s="19"/>
      <c r="D2862" s="19"/>
    </row>
    <row r="2863" spans="3:4" x14ac:dyDescent="0.2">
      <c r="C2863" s="19"/>
      <c r="D2863" s="19"/>
    </row>
    <row r="2864" spans="3:4" x14ac:dyDescent="0.2">
      <c r="C2864" s="19"/>
      <c r="D2864" s="19"/>
    </row>
    <row r="2865" spans="3:4" x14ac:dyDescent="0.2">
      <c r="C2865" s="19"/>
      <c r="D2865" s="19"/>
    </row>
    <row r="2866" spans="3:4" x14ac:dyDescent="0.2">
      <c r="C2866" s="19"/>
      <c r="D2866" s="19"/>
    </row>
    <row r="2867" spans="3:4" x14ac:dyDescent="0.2">
      <c r="C2867" s="19"/>
      <c r="D2867" s="19"/>
    </row>
    <row r="2868" spans="3:4" x14ac:dyDescent="0.2">
      <c r="C2868" s="19"/>
      <c r="D2868" s="19"/>
    </row>
    <row r="2869" spans="3:4" x14ac:dyDescent="0.2">
      <c r="C2869" s="19"/>
      <c r="D2869" s="19"/>
    </row>
    <row r="2870" spans="3:4" x14ac:dyDescent="0.2">
      <c r="C2870" s="19"/>
      <c r="D2870" s="19"/>
    </row>
    <row r="2871" spans="3:4" x14ac:dyDescent="0.2">
      <c r="C2871" s="19"/>
      <c r="D2871" s="19"/>
    </row>
    <row r="2872" spans="3:4" x14ac:dyDescent="0.2">
      <c r="C2872" s="19"/>
      <c r="D2872" s="19"/>
    </row>
    <row r="2873" spans="3:4" x14ac:dyDescent="0.2">
      <c r="C2873" s="19"/>
      <c r="D2873" s="19"/>
    </row>
    <row r="2874" spans="3:4" x14ac:dyDescent="0.2">
      <c r="C2874" s="19"/>
      <c r="D2874" s="19"/>
    </row>
    <row r="2875" spans="3:4" x14ac:dyDescent="0.2">
      <c r="C2875" s="19"/>
      <c r="D2875" s="19"/>
    </row>
    <row r="2876" spans="3:4" x14ac:dyDescent="0.2">
      <c r="C2876" s="19"/>
      <c r="D2876" s="19"/>
    </row>
    <row r="2877" spans="3:4" x14ac:dyDescent="0.2">
      <c r="C2877" s="19"/>
      <c r="D2877" s="19"/>
    </row>
    <row r="2878" spans="3:4" x14ac:dyDescent="0.2">
      <c r="C2878" s="19"/>
      <c r="D2878" s="19"/>
    </row>
    <row r="2879" spans="3:4" x14ac:dyDescent="0.2">
      <c r="C2879" s="19"/>
      <c r="D2879" s="19"/>
    </row>
    <row r="2880" spans="3:4" x14ac:dyDescent="0.2">
      <c r="C2880" s="19"/>
      <c r="D2880" s="19"/>
    </row>
    <row r="2881" spans="3:4" x14ac:dyDescent="0.2">
      <c r="C2881" s="19"/>
      <c r="D2881" s="19"/>
    </row>
    <row r="2882" spans="3:4" x14ac:dyDescent="0.2">
      <c r="C2882" s="19"/>
      <c r="D2882" s="19"/>
    </row>
    <row r="2883" spans="3:4" x14ac:dyDescent="0.2">
      <c r="C2883" s="19"/>
      <c r="D2883" s="19"/>
    </row>
    <row r="2884" spans="3:4" x14ac:dyDescent="0.2">
      <c r="C2884" s="19"/>
      <c r="D2884" s="19"/>
    </row>
    <row r="2885" spans="3:4" x14ac:dyDescent="0.2">
      <c r="C2885" s="19"/>
      <c r="D2885" s="19"/>
    </row>
    <row r="2886" spans="3:4" x14ac:dyDescent="0.2">
      <c r="C2886" s="19"/>
      <c r="D2886" s="19"/>
    </row>
    <row r="2887" spans="3:4" x14ac:dyDescent="0.2">
      <c r="C2887" s="19"/>
      <c r="D2887" s="19"/>
    </row>
    <row r="2888" spans="3:4" x14ac:dyDescent="0.2">
      <c r="C2888" s="19"/>
      <c r="D2888" s="19"/>
    </row>
    <row r="2889" spans="3:4" x14ac:dyDescent="0.2">
      <c r="C2889" s="19"/>
      <c r="D2889" s="19"/>
    </row>
    <row r="2890" spans="3:4" x14ac:dyDescent="0.2">
      <c r="C2890" s="19"/>
      <c r="D2890" s="19"/>
    </row>
    <row r="2891" spans="3:4" x14ac:dyDescent="0.2">
      <c r="C2891" s="19"/>
      <c r="D2891" s="19"/>
    </row>
    <row r="2892" spans="3:4" x14ac:dyDescent="0.2">
      <c r="C2892" s="19"/>
      <c r="D2892" s="19"/>
    </row>
    <row r="2893" spans="3:4" x14ac:dyDescent="0.2">
      <c r="C2893" s="19"/>
      <c r="D2893" s="19"/>
    </row>
    <row r="2894" spans="3:4" x14ac:dyDescent="0.2">
      <c r="C2894" s="19"/>
      <c r="D2894" s="19"/>
    </row>
    <row r="2895" spans="3:4" x14ac:dyDescent="0.2">
      <c r="C2895" s="19"/>
      <c r="D2895" s="19"/>
    </row>
    <row r="2896" spans="3:4" x14ac:dyDescent="0.2">
      <c r="C2896" s="19"/>
      <c r="D2896" s="19"/>
    </row>
    <row r="2897" spans="3:4" x14ac:dyDescent="0.2">
      <c r="C2897" s="19"/>
      <c r="D2897" s="19"/>
    </row>
    <row r="2898" spans="3:4" x14ac:dyDescent="0.2">
      <c r="C2898" s="19"/>
      <c r="D2898" s="19"/>
    </row>
    <row r="2899" spans="3:4" x14ac:dyDescent="0.2">
      <c r="C2899" s="19"/>
      <c r="D2899" s="19"/>
    </row>
    <row r="2900" spans="3:4" x14ac:dyDescent="0.2">
      <c r="C2900" s="19"/>
      <c r="D2900" s="19"/>
    </row>
    <row r="2901" spans="3:4" x14ac:dyDescent="0.2">
      <c r="C2901" s="19"/>
      <c r="D2901" s="19"/>
    </row>
    <row r="2902" spans="3:4" x14ac:dyDescent="0.2">
      <c r="C2902" s="19"/>
      <c r="D2902" s="19"/>
    </row>
    <row r="2903" spans="3:4" x14ac:dyDescent="0.2">
      <c r="C2903" s="19"/>
      <c r="D2903" s="19"/>
    </row>
    <row r="2904" spans="3:4" x14ac:dyDescent="0.2">
      <c r="C2904" s="19"/>
      <c r="D2904" s="19"/>
    </row>
    <row r="2905" spans="3:4" x14ac:dyDescent="0.2">
      <c r="C2905" s="19"/>
      <c r="D2905" s="19"/>
    </row>
    <row r="2906" spans="3:4" x14ac:dyDescent="0.2">
      <c r="C2906" s="19"/>
      <c r="D2906" s="19"/>
    </row>
    <row r="2907" spans="3:4" x14ac:dyDescent="0.2">
      <c r="C2907" s="19"/>
      <c r="D2907" s="19"/>
    </row>
    <row r="2908" spans="3:4" x14ac:dyDescent="0.2">
      <c r="C2908" s="19"/>
      <c r="D2908" s="19"/>
    </row>
    <row r="2909" spans="3:4" x14ac:dyDescent="0.2">
      <c r="C2909" s="19"/>
      <c r="D2909" s="19"/>
    </row>
    <row r="2910" spans="3:4" x14ac:dyDescent="0.2">
      <c r="C2910" s="19"/>
      <c r="D2910" s="19"/>
    </row>
    <row r="2911" spans="3:4" x14ac:dyDescent="0.2">
      <c r="C2911" s="19"/>
      <c r="D2911" s="19"/>
    </row>
    <row r="2912" spans="3:4" x14ac:dyDescent="0.2">
      <c r="C2912" s="19"/>
      <c r="D2912" s="19"/>
    </row>
    <row r="2913" spans="3:4" x14ac:dyDescent="0.2">
      <c r="C2913" s="19"/>
      <c r="D2913" s="19"/>
    </row>
    <row r="2914" spans="3:4" x14ac:dyDescent="0.2">
      <c r="C2914" s="19"/>
      <c r="D2914" s="19"/>
    </row>
    <row r="2915" spans="3:4" x14ac:dyDescent="0.2">
      <c r="C2915" s="19"/>
      <c r="D2915" s="19"/>
    </row>
    <row r="2916" spans="3:4" x14ac:dyDescent="0.2">
      <c r="C2916" s="19"/>
      <c r="D2916" s="19"/>
    </row>
    <row r="2917" spans="3:4" x14ac:dyDescent="0.2">
      <c r="C2917" s="19"/>
      <c r="D2917" s="19"/>
    </row>
    <row r="2918" spans="3:4" x14ac:dyDescent="0.2">
      <c r="C2918" s="19"/>
      <c r="D2918" s="19"/>
    </row>
    <row r="2919" spans="3:4" x14ac:dyDescent="0.2">
      <c r="C2919" s="19"/>
      <c r="D2919" s="19"/>
    </row>
    <row r="2920" spans="3:4" x14ac:dyDescent="0.2">
      <c r="C2920" s="19"/>
      <c r="D2920" s="19"/>
    </row>
    <row r="2921" spans="3:4" x14ac:dyDescent="0.2">
      <c r="C2921" s="19"/>
      <c r="D2921" s="19"/>
    </row>
    <row r="2922" spans="3:4" x14ac:dyDescent="0.2">
      <c r="C2922" s="19"/>
      <c r="D2922" s="19"/>
    </row>
    <row r="2923" spans="3:4" x14ac:dyDescent="0.2">
      <c r="C2923" s="19"/>
      <c r="D2923" s="19"/>
    </row>
    <row r="2924" spans="3:4" x14ac:dyDescent="0.2">
      <c r="C2924" s="19"/>
      <c r="D2924" s="19"/>
    </row>
    <row r="2925" spans="3:4" x14ac:dyDescent="0.2">
      <c r="C2925" s="19"/>
      <c r="D2925" s="19"/>
    </row>
    <row r="2926" spans="3:4" x14ac:dyDescent="0.2">
      <c r="C2926" s="19"/>
      <c r="D2926" s="19"/>
    </row>
    <row r="2927" spans="3:4" x14ac:dyDescent="0.2">
      <c r="C2927" s="19"/>
      <c r="D2927" s="19"/>
    </row>
    <row r="2928" spans="3:4" x14ac:dyDescent="0.2">
      <c r="C2928" s="19"/>
      <c r="D2928" s="19"/>
    </row>
    <row r="2929" spans="3:4" x14ac:dyDescent="0.2">
      <c r="C2929" s="19"/>
      <c r="D2929" s="19"/>
    </row>
    <row r="2930" spans="3:4" x14ac:dyDescent="0.2">
      <c r="C2930" s="19"/>
      <c r="D2930" s="19"/>
    </row>
    <row r="2931" spans="3:4" x14ac:dyDescent="0.2">
      <c r="C2931" s="19"/>
      <c r="D2931" s="19"/>
    </row>
    <row r="2932" spans="3:4" x14ac:dyDescent="0.2">
      <c r="C2932" s="19"/>
      <c r="D2932" s="19"/>
    </row>
    <row r="2933" spans="3:4" x14ac:dyDescent="0.2">
      <c r="C2933" s="19"/>
      <c r="D2933" s="19"/>
    </row>
    <row r="2934" spans="3:4" x14ac:dyDescent="0.2">
      <c r="C2934" s="19"/>
      <c r="D2934" s="19"/>
    </row>
    <row r="2935" spans="3:4" x14ac:dyDescent="0.2">
      <c r="C2935" s="19"/>
      <c r="D2935" s="19"/>
    </row>
    <row r="2936" spans="3:4" x14ac:dyDescent="0.2">
      <c r="C2936" s="19"/>
      <c r="D2936" s="19"/>
    </row>
    <row r="2937" spans="3:4" x14ac:dyDescent="0.2">
      <c r="C2937" s="19"/>
      <c r="D2937" s="19"/>
    </row>
    <row r="2938" spans="3:4" x14ac:dyDescent="0.2">
      <c r="C2938" s="19"/>
      <c r="D2938" s="19"/>
    </row>
    <row r="2939" spans="3:4" x14ac:dyDescent="0.2">
      <c r="C2939" s="19"/>
      <c r="D2939" s="19"/>
    </row>
    <row r="2940" spans="3:4" x14ac:dyDescent="0.2">
      <c r="C2940" s="19"/>
      <c r="D2940" s="19"/>
    </row>
    <row r="2941" spans="3:4" x14ac:dyDescent="0.2">
      <c r="C2941" s="19"/>
      <c r="D2941" s="19"/>
    </row>
    <row r="2942" spans="3:4" x14ac:dyDescent="0.2">
      <c r="C2942" s="19"/>
      <c r="D2942" s="19"/>
    </row>
    <row r="2943" spans="3:4" x14ac:dyDescent="0.2">
      <c r="C2943" s="19"/>
      <c r="D2943" s="19"/>
    </row>
    <row r="2944" spans="3:4" x14ac:dyDescent="0.2">
      <c r="C2944" s="19"/>
      <c r="D2944" s="19"/>
    </row>
    <row r="2945" spans="3:4" x14ac:dyDescent="0.2">
      <c r="C2945" s="19"/>
      <c r="D2945" s="19"/>
    </row>
    <row r="2946" spans="3:4" x14ac:dyDescent="0.2">
      <c r="C2946" s="19"/>
      <c r="D2946" s="19"/>
    </row>
    <row r="2947" spans="3:4" x14ac:dyDescent="0.2">
      <c r="C2947" s="19"/>
      <c r="D2947" s="19"/>
    </row>
    <row r="2948" spans="3:4" x14ac:dyDescent="0.2">
      <c r="C2948" s="19"/>
      <c r="D2948" s="19"/>
    </row>
    <row r="2949" spans="3:4" x14ac:dyDescent="0.2">
      <c r="C2949" s="19"/>
      <c r="D2949" s="19"/>
    </row>
    <row r="2950" spans="3:4" x14ac:dyDescent="0.2">
      <c r="C2950" s="19"/>
      <c r="D2950" s="19"/>
    </row>
    <row r="2951" spans="3:4" x14ac:dyDescent="0.2">
      <c r="C2951" s="19"/>
      <c r="D2951" s="19"/>
    </row>
    <row r="2952" spans="3:4" x14ac:dyDescent="0.2">
      <c r="C2952" s="19"/>
      <c r="D2952" s="19"/>
    </row>
    <row r="2953" spans="3:4" x14ac:dyDescent="0.2">
      <c r="C2953" s="19"/>
      <c r="D2953" s="19"/>
    </row>
    <row r="2954" spans="3:4" x14ac:dyDescent="0.2">
      <c r="C2954" s="19"/>
      <c r="D2954" s="19"/>
    </row>
    <row r="2955" spans="3:4" x14ac:dyDescent="0.2">
      <c r="C2955" s="19"/>
      <c r="D2955" s="19"/>
    </row>
    <row r="2956" spans="3:4" x14ac:dyDescent="0.2">
      <c r="C2956" s="19"/>
      <c r="D2956" s="19"/>
    </row>
    <row r="2957" spans="3:4" x14ac:dyDescent="0.2">
      <c r="C2957" s="19"/>
      <c r="D2957" s="19"/>
    </row>
    <row r="2958" spans="3:4" x14ac:dyDescent="0.2">
      <c r="C2958" s="19"/>
      <c r="D2958" s="19"/>
    </row>
    <row r="2959" spans="3:4" x14ac:dyDescent="0.2">
      <c r="C2959" s="19"/>
      <c r="D2959" s="19"/>
    </row>
    <row r="2960" spans="3:4" x14ac:dyDescent="0.2">
      <c r="C2960" s="19"/>
      <c r="D2960" s="19"/>
    </row>
    <row r="2961" spans="3:4" x14ac:dyDescent="0.2">
      <c r="C2961" s="19"/>
      <c r="D2961" s="19"/>
    </row>
    <row r="2962" spans="3:4" x14ac:dyDescent="0.2">
      <c r="C2962" s="19"/>
      <c r="D2962" s="19"/>
    </row>
    <row r="2963" spans="3:4" x14ac:dyDescent="0.2">
      <c r="C2963" s="19"/>
      <c r="D2963" s="19"/>
    </row>
    <row r="2964" spans="3:4" x14ac:dyDescent="0.2">
      <c r="C2964" s="19"/>
      <c r="D2964" s="19"/>
    </row>
    <row r="2965" spans="3:4" x14ac:dyDescent="0.2">
      <c r="C2965" s="19"/>
      <c r="D2965" s="19"/>
    </row>
    <row r="2966" spans="3:4" x14ac:dyDescent="0.2">
      <c r="C2966" s="19"/>
      <c r="D2966" s="19"/>
    </row>
    <row r="2967" spans="3:4" x14ac:dyDescent="0.2">
      <c r="C2967" s="19"/>
      <c r="D2967" s="19"/>
    </row>
    <row r="2968" spans="3:4" x14ac:dyDescent="0.2">
      <c r="C2968" s="19"/>
      <c r="D2968" s="19"/>
    </row>
    <row r="2969" spans="3:4" x14ac:dyDescent="0.2">
      <c r="C2969" s="19"/>
      <c r="D2969" s="19"/>
    </row>
    <row r="2970" spans="3:4" x14ac:dyDescent="0.2">
      <c r="C2970" s="19"/>
      <c r="D2970" s="19"/>
    </row>
    <row r="2971" spans="3:4" x14ac:dyDescent="0.2">
      <c r="C2971" s="19"/>
      <c r="D2971" s="19"/>
    </row>
    <row r="2972" spans="3:4" x14ac:dyDescent="0.2">
      <c r="C2972" s="19"/>
      <c r="D2972" s="19"/>
    </row>
    <row r="2973" spans="3:4" x14ac:dyDescent="0.2">
      <c r="C2973" s="19"/>
      <c r="D2973" s="19"/>
    </row>
    <row r="2974" spans="3:4" x14ac:dyDescent="0.2">
      <c r="C2974" s="19"/>
      <c r="D2974" s="19"/>
    </row>
    <row r="2975" spans="3:4" x14ac:dyDescent="0.2">
      <c r="C2975" s="19"/>
      <c r="D2975" s="19"/>
    </row>
    <row r="2976" spans="3:4" x14ac:dyDescent="0.2">
      <c r="C2976" s="19"/>
      <c r="D2976" s="19"/>
    </row>
    <row r="2977" spans="3:4" x14ac:dyDescent="0.2">
      <c r="C2977" s="19"/>
      <c r="D2977" s="19"/>
    </row>
    <row r="2978" spans="3:4" x14ac:dyDescent="0.2">
      <c r="C2978" s="19"/>
      <c r="D2978" s="19"/>
    </row>
    <row r="2979" spans="3:4" x14ac:dyDescent="0.2">
      <c r="C2979" s="19"/>
      <c r="D2979" s="19"/>
    </row>
    <row r="2980" spans="3:4" x14ac:dyDescent="0.2">
      <c r="C2980" s="19"/>
      <c r="D2980" s="19"/>
    </row>
    <row r="2981" spans="3:4" x14ac:dyDescent="0.2">
      <c r="C2981" s="19"/>
      <c r="D2981" s="19"/>
    </row>
    <row r="2982" spans="3:4" x14ac:dyDescent="0.2">
      <c r="C2982" s="19"/>
      <c r="D2982" s="19"/>
    </row>
    <row r="2983" spans="3:4" x14ac:dyDescent="0.2">
      <c r="C2983" s="19"/>
      <c r="D2983" s="19"/>
    </row>
    <row r="2984" spans="3:4" x14ac:dyDescent="0.2">
      <c r="C2984" s="19"/>
      <c r="D2984" s="19"/>
    </row>
    <row r="2985" spans="3:4" x14ac:dyDescent="0.2">
      <c r="C2985" s="19"/>
      <c r="D2985" s="19"/>
    </row>
    <row r="2986" spans="3:4" x14ac:dyDescent="0.2">
      <c r="C2986" s="19"/>
      <c r="D2986" s="19"/>
    </row>
    <row r="2987" spans="3:4" x14ac:dyDescent="0.2">
      <c r="C2987" s="19"/>
      <c r="D2987" s="19"/>
    </row>
    <row r="2988" spans="3:4" x14ac:dyDescent="0.2">
      <c r="C2988" s="19"/>
      <c r="D2988" s="19"/>
    </row>
    <row r="2989" spans="3:4" x14ac:dyDescent="0.2">
      <c r="C2989" s="19"/>
      <c r="D2989" s="19"/>
    </row>
    <row r="2990" spans="3:4" x14ac:dyDescent="0.2">
      <c r="C2990" s="19"/>
      <c r="D2990" s="19"/>
    </row>
    <row r="2991" spans="3:4" x14ac:dyDescent="0.2">
      <c r="C2991" s="19"/>
      <c r="D2991" s="19"/>
    </row>
    <row r="2992" spans="3:4" x14ac:dyDescent="0.2">
      <c r="C2992" s="19"/>
      <c r="D2992" s="19"/>
    </row>
    <row r="2993" spans="3:4" x14ac:dyDescent="0.2">
      <c r="C2993" s="19"/>
      <c r="D2993" s="19"/>
    </row>
    <row r="2994" spans="3:4" x14ac:dyDescent="0.2">
      <c r="C2994" s="19"/>
      <c r="D2994" s="19"/>
    </row>
    <row r="2995" spans="3:4" x14ac:dyDescent="0.2">
      <c r="C2995" s="19"/>
      <c r="D2995" s="19"/>
    </row>
    <row r="2996" spans="3:4" x14ac:dyDescent="0.2">
      <c r="C2996" s="19"/>
      <c r="D2996" s="19"/>
    </row>
    <row r="2997" spans="3:4" x14ac:dyDescent="0.2">
      <c r="C2997" s="19"/>
      <c r="D2997" s="19"/>
    </row>
    <row r="2998" spans="3:4" x14ac:dyDescent="0.2">
      <c r="C2998" s="19"/>
      <c r="D2998" s="19"/>
    </row>
    <row r="2999" spans="3:4" x14ac:dyDescent="0.2">
      <c r="C2999" s="19"/>
      <c r="D2999" s="19"/>
    </row>
    <row r="3000" spans="3:4" x14ac:dyDescent="0.2">
      <c r="C3000" s="19"/>
      <c r="D3000" s="19"/>
    </row>
    <row r="3001" spans="3:4" x14ac:dyDescent="0.2">
      <c r="C3001" s="19"/>
      <c r="D3001" s="19"/>
    </row>
    <row r="3002" spans="3:4" x14ac:dyDescent="0.2">
      <c r="C3002" s="19"/>
      <c r="D3002" s="19"/>
    </row>
    <row r="3003" spans="3:4" x14ac:dyDescent="0.2">
      <c r="C3003" s="19"/>
      <c r="D3003" s="19"/>
    </row>
    <row r="3004" spans="3:4" x14ac:dyDescent="0.2">
      <c r="C3004" s="19"/>
      <c r="D3004" s="19"/>
    </row>
    <row r="3005" spans="3:4" x14ac:dyDescent="0.2">
      <c r="C3005" s="19"/>
      <c r="D3005" s="19"/>
    </row>
    <row r="3006" spans="3:4" x14ac:dyDescent="0.2">
      <c r="C3006" s="19"/>
      <c r="D3006" s="19"/>
    </row>
    <row r="3007" spans="3:4" x14ac:dyDescent="0.2">
      <c r="C3007" s="19"/>
      <c r="D3007" s="19"/>
    </row>
    <row r="3008" spans="3:4" x14ac:dyDescent="0.2">
      <c r="C3008" s="19"/>
      <c r="D3008" s="19"/>
    </row>
    <row r="3009" spans="3:4" x14ac:dyDescent="0.2">
      <c r="C3009" s="19"/>
      <c r="D3009" s="19"/>
    </row>
    <row r="3010" spans="3:4" x14ac:dyDescent="0.2">
      <c r="C3010" s="19"/>
      <c r="D3010" s="19"/>
    </row>
    <row r="3011" spans="3:4" x14ac:dyDescent="0.2">
      <c r="C3011" s="19"/>
      <c r="D3011" s="19"/>
    </row>
    <row r="3012" spans="3:4" x14ac:dyDescent="0.2">
      <c r="C3012" s="19"/>
      <c r="D3012" s="19"/>
    </row>
    <row r="3013" spans="3:4" x14ac:dyDescent="0.2">
      <c r="C3013" s="19"/>
      <c r="D3013" s="19"/>
    </row>
    <row r="3014" spans="3:4" x14ac:dyDescent="0.2">
      <c r="C3014" s="19"/>
      <c r="D3014" s="19"/>
    </row>
    <row r="3015" spans="3:4" x14ac:dyDescent="0.2">
      <c r="C3015" s="19"/>
      <c r="D3015" s="19"/>
    </row>
    <row r="3016" spans="3:4" x14ac:dyDescent="0.2">
      <c r="C3016" s="19"/>
      <c r="D3016" s="19"/>
    </row>
    <row r="3017" spans="3:4" x14ac:dyDescent="0.2">
      <c r="C3017" s="19"/>
      <c r="D3017" s="19"/>
    </row>
    <row r="3018" spans="3:4" x14ac:dyDescent="0.2">
      <c r="C3018" s="19"/>
      <c r="D3018" s="19"/>
    </row>
    <row r="3019" spans="3:4" x14ac:dyDescent="0.2">
      <c r="C3019" s="19"/>
      <c r="D3019" s="19"/>
    </row>
    <row r="3020" spans="3:4" x14ac:dyDescent="0.2">
      <c r="C3020" s="19"/>
      <c r="D3020" s="19"/>
    </row>
    <row r="3021" spans="3:4" x14ac:dyDescent="0.2">
      <c r="C3021" s="19"/>
      <c r="D3021" s="19"/>
    </row>
    <row r="3022" spans="3:4" x14ac:dyDescent="0.2">
      <c r="C3022" s="19"/>
      <c r="D3022" s="19"/>
    </row>
    <row r="3023" spans="3:4" x14ac:dyDescent="0.2">
      <c r="C3023" s="19"/>
      <c r="D3023" s="19"/>
    </row>
    <row r="3024" spans="3:4" x14ac:dyDescent="0.2">
      <c r="C3024" s="19"/>
      <c r="D3024" s="19"/>
    </row>
    <row r="3025" spans="3:4" x14ac:dyDescent="0.2">
      <c r="C3025" s="19"/>
      <c r="D3025" s="19"/>
    </row>
    <row r="3026" spans="3:4" x14ac:dyDescent="0.2">
      <c r="C3026" s="19"/>
      <c r="D3026" s="19"/>
    </row>
    <row r="3027" spans="3:4" x14ac:dyDescent="0.2">
      <c r="C3027" s="19"/>
      <c r="D3027" s="19"/>
    </row>
    <row r="3028" spans="3:4" x14ac:dyDescent="0.2">
      <c r="C3028" s="19"/>
      <c r="D3028" s="19"/>
    </row>
    <row r="3029" spans="3:4" x14ac:dyDescent="0.2">
      <c r="C3029" s="19"/>
      <c r="D3029" s="19"/>
    </row>
    <row r="3030" spans="3:4" x14ac:dyDescent="0.2">
      <c r="C3030" s="19"/>
      <c r="D3030" s="19"/>
    </row>
    <row r="3031" spans="3:4" x14ac:dyDescent="0.2">
      <c r="C3031" s="19"/>
      <c r="D3031" s="19"/>
    </row>
    <row r="3032" spans="3:4" x14ac:dyDescent="0.2">
      <c r="C3032" s="19"/>
      <c r="D3032" s="19"/>
    </row>
    <row r="3033" spans="3:4" x14ac:dyDescent="0.2">
      <c r="C3033" s="19"/>
      <c r="D3033" s="19"/>
    </row>
    <row r="3034" spans="3:4" x14ac:dyDescent="0.2">
      <c r="C3034" s="19"/>
      <c r="D3034" s="19"/>
    </row>
    <row r="3035" spans="3:4" x14ac:dyDescent="0.2">
      <c r="C3035" s="19"/>
      <c r="D3035" s="19"/>
    </row>
    <row r="3036" spans="3:4" x14ac:dyDescent="0.2">
      <c r="C3036" s="19"/>
      <c r="D3036" s="19"/>
    </row>
    <row r="3037" spans="3:4" x14ac:dyDescent="0.2">
      <c r="C3037" s="19"/>
      <c r="D3037" s="19"/>
    </row>
    <row r="3038" spans="3:4" x14ac:dyDescent="0.2">
      <c r="C3038" s="19"/>
      <c r="D3038" s="19"/>
    </row>
    <row r="3039" spans="3:4" x14ac:dyDescent="0.2">
      <c r="C3039" s="19"/>
      <c r="D3039" s="19"/>
    </row>
    <row r="3040" spans="3:4" x14ac:dyDescent="0.2">
      <c r="C3040" s="19"/>
      <c r="D3040" s="19"/>
    </row>
    <row r="3041" spans="3:4" x14ac:dyDescent="0.2">
      <c r="C3041" s="19"/>
      <c r="D3041" s="19"/>
    </row>
    <row r="3042" spans="3:4" x14ac:dyDescent="0.2">
      <c r="C3042" s="19"/>
      <c r="D3042" s="19"/>
    </row>
    <row r="3043" spans="3:4" x14ac:dyDescent="0.2">
      <c r="C3043" s="19"/>
      <c r="D3043" s="19"/>
    </row>
    <row r="3044" spans="3:4" x14ac:dyDescent="0.2">
      <c r="C3044" s="19"/>
      <c r="D3044" s="19"/>
    </row>
    <row r="3045" spans="3:4" x14ac:dyDescent="0.2">
      <c r="C3045" s="19"/>
      <c r="D3045" s="19"/>
    </row>
    <row r="3046" spans="3:4" x14ac:dyDescent="0.2">
      <c r="C3046" s="19"/>
      <c r="D3046" s="19"/>
    </row>
    <row r="3047" spans="3:4" x14ac:dyDescent="0.2">
      <c r="C3047" s="19"/>
      <c r="D3047" s="19"/>
    </row>
    <row r="3048" spans="3:4" x14ac:dyDescent="0.2">
      <c r="C3048" s="19"/>
      <c r="D3048" s="19"/>
    </row>
    <row r="3049" spans="3:4" x14ac:dyDescent="0.2">
      <c r="C3049" s="19"/>
      <c r="D3049" s="19"/>
    </row>
    <row r="3050" spans="3:4" x14ac:dyDescent="0.2">
      <c r="C3050" s="19"/>
      <c r="D3050" s="19"/>
    </row>
    <row r="3051" spans="3:4" x14ac:dyDescent="0.2">
      <c r="C3051" s="19"/>
      <c r="D3051" s="19"/>
    </row>
    <row r="3052" spans="3:4" x14ac:dyDescent="0.2">
      <c r="C3052" s="19"/>
      <c r="D3052" s="19"/>
    </row>
    <row r="3053" spans="3:4" x14ac:dyDescent="0.2">
      <c r="C3053" s="19"/>
      <c r="D3053" s="19"/>
    </row>
    <row r="3054" spans="3:4" x14ac:dyDescent="0.2">
      <c r="C3054" s="19"/>
      <c r="D3054" s="19"/>
    </row>
    <row r="3055" spans="3:4" x14ac:dyDescent="0.2">
      <c r="C3055" s="19"/>
      <c r="D3055" s="19"/>
    </row>
    <row r="3056" spans="3:4" x14ac:dyDescent="0.2">
      <c r="C3056" s="19"/>
      <c r="D3056" s="19"/>
    </row>
    <row r="3057" spans="3:4" x14ac:dyDescent="0.2">
      <c r="C3057" s="19"/>
      <c r="D3057" s="19"/>
    </row>
    <row r="3058" spans="3:4" x14ac:dyDescent="0.2">
      <c r="C3058" s="19"/>
      <c r="D3058" s="19"/>
    </row>
    <row r="3059" spans="3:4" x14ac:dyDescent="0.2">
      <c r="C3059" s="19"/>
      <c r="D3059" s="19"/>
    </row>
    <row r="3060" spans="3:4" x14ac:dyDescent="0.2">
      <c r="C3060" s="19"/>
      <c r="D3060" s="19"/>
    </row>
    <row r="3061" spans="3:4" x14ac:dyDescent="0.2">
      <c r="C3061" s="19"/>
      <c r="D3061" s="19"/>
    </row>
    <row r="3062" spans="3:4" x14ac:dyDescent="0.2">
      <c r="C3062" s="19"/>
      <c r="D3062" s="19"/>
    </row>
    <row r="3063" spans="3:4" x14ac:dyDescent="0.2">
      <c r="C3063" s="19"/>
      <c r="D3063" s="19"/>
    </row>
    <row r="3064" spans="3:4" x14ac:dyDescent="0.2">
      <c r="C3064" s="19"/>
      <c r="D3064" s="19"/>
    </row>
    <row r="3065" spans="3:4" x14ac:dyDescent="0.2">
      <c r="C3065" s="19"/>
      <c r="D3065" s="19"/>
    </row>
    <row r="3066" spans="3:4" x14ac:dyDescent="0.2">
      <c r="C3066" s="19"/>
      <c r="D3066" s="19"/>
    </row>
    <row r="3067" spans="3:4" x14ac:dyDescent="0.2">
      <c r="C3067" s="19"/>
      <c r="D3067" s="19"/>
    </row>
    <row r="3068" spans="3:4" x14ac:dyDescent="0.2">
      <c r="C3068" s="19"/>
      <c r="D3068" s="19"/>
    </row>
    <row r="3069" spans="3:4" x14ac:dyDescent="0.2">
      <c r="C3069" s="19"/>
      <c r="D3069" s="19"/>
    </row>
    <row r="3070" spans="3:4" x14ac:dyDescent="0.2">
      <c r="C3070" s="19"/>
      <c r="D3070" s="19"/>
    </row>
    <row r="3071" spans="3:4" x14ac:dyDescent="0.2">
      <c r="C3071" s="19"/>
      <c r="D3071" s="19"/>
    </row>
    <row r="3072" spans="3:4" x14ac:dyDescent="0.2">
      <c r="C3072" s="19"/>
      <c r="D3072" s="19"/>
    </row>
    <row r="3073" spans="3:4" x14ac:dyDescent="0.2">
      <c r="C3073" s="19"/>
      <c r="D3073" s="19"/>
    </row>
    <row r="3074" spans="3:4" x14ac:dyDescent="0.2">
      <c r="C3074" s="19"/>
      <c r="D3074" s="19"/>
    </row>
    <row r="3075" spans="3:4" x14ac:dyDescent="0.2">
      <c r="C3075" s="19"/>
      <c r="D3075" s="19"/>
    </row>
    <row r="3076" spans="3:4" x14ac:dyDescent="0.2">
      <c r="C3076" s="19"/>
      <c r="D3076" s="19"/>
    </row>
    <row r="3077" spans="3:4" x14ac:dyDescent="0.2">
      <c r="C3077" s="19"/>
      <c r="D3077" s="19"/>
    </row>
    <row r="3078" spans="3:4" x14ac:dyDescent="0.2">
      <c r="C3078" s="19"/>
      <c r="D3078" s="19"/>
    </row>
    <row r="3079" spans="3:4" x14ac:dyDescent="0.2">
      <c r="C3079" s="19"/>
      <c r="D3079" s="19"/>
    </row>
    <row r="3080" spans="3:4" x14ac:dyDescent="0.2">
      <c r="C3080" s="19"/>
      <c r="D3080" s="19"/>
    </row>
    <row r="3081" spans="3:4" x14ac:dyDescent="0.2">
      <c r="C3081" s="19"/>
      <c r="D3081" s="19"/>
    </row>
    <row r="3082" spans="3:4" x14ac:dyDescent="0.2">
      <c r="C3082" s="19"/>
      <c r="D3082" s="19"/>
    </row>
    <row r="3083" spans="3:4" x14ac:dyDescent="0.2">
      <c r="C3083" s="19"/>
      <c r="D3083" s="19"/>
    </row>
    <row r="3084" spans="3:4" x14ac:dyDescent="0.2">
      <c r="C3084" s="19"/>
      <c r="D3084" s="19"/>
    </row>
    <row r="3085" spans="3:4" x14ac:dyDescent="0.2">
      <c r="C3085" s="19"/>
      <c r="D3085" s="19"/>
    </row>
    <row r="3086" spans="3:4" x14ac:dyDescent="0.2">
      <c r="C3086" s="19"/>
      <c r="D3086" s="19"/>
    </row>
    <row r="3087" spans="3:4" x14ac:dyDescent="0.2">
      <c r="C3087" s="19"/>
      <c r="D3087" s="19"/>
    </row>
    <row r="3088" spans="3:4" x14ac:dyDescent="0.2">
      <c r="C3088" s="19"/>
      <c r="D3088" s="19"/>
    </row>
    <row r="3089" spans="3:4" x14ac:dyDescent="0.2">
      <c r="C3089" s="19"/>
      <c r="D3089" s="19"/>
    </row>
    <row r="3090" spans="3:4" x14ac:dyDescent="0.2">
      <c r="C3090" s="19"/>
      <c r="D3090" s="19"/>
    </row>
    <row r="3091" spans="3:4" x14ac:dyDescent="0.2">
      <c r="C3091" s="19"/>
      <c r="D3091" s="19"/>
    </row>
    <row r="3092" spans="3:4" x14ac:dyDescent="0.2">
      <c r="C3092" s="19"/>
      <c r="D3092" s="19"/>
    </row>
    <row r="3093" spans="3:4" x14ac:dyDescent="0.2">
      <c r="C3093" s="19"/>
      <c r="D3093" s="19"/>
    </row>
    <row r="3094" spans="3:4" x14ac:dyDescent="0.2">
      <c r="C3094" s="19"/>
      <c r="D3094" s="19"/>
    </row>
    <row r="3095" spans="3:4" x14ac:dyDescent="0.2">
      <c r="C3095" s="19"/>
      <c r="D3095" s="19"/>
    </row>
    <row r="3096" spans="3:4" x14ac:dyDescent="0.2">
      <c r="C3096" s="19"/>
      <c r="D3096" s="19"/>
    </row>
    <row r="3097" spans="3:4" x14ac:dyDescent="0.2">
      <c r="C3097" s="19"/>
      <c r="D3097" s="19"/>
    </row>
    <row r="3098" spans="3:4" x14ac:dyDescent="0.2">
      <c r="C3098" s="19"/>
      <c r="D3098" s="19"/>
    </row>
    <row r="3099" spans="3:4" x14ac:dyDescent="0.2">
      <c r="C3099" s="19"/>
      <c r="D3099" s="19"/>
    </row>
    <row r="3100" spans="3:4" x14ac:dyDescent="0.2">
      <c r="C3100" s="19"/>
      <c r="D3100" s="19"/>
    </row>
    <row r="3101" spans="3:4" x14ac:dyDescent="0.2">
      <c r="C3101" s="19"/>
      <c r="D3101" s="19"/>
    </row>
    <row r="3102" spans="3:4" x14ac:dyDescent="0.2">
      <c r="C3102" s="19"/>
      <c r="D3102" s="19"/>
    </row>
    <row r="3103" spans="3:4" x14ac:dyDescent="0.2">
      <c r="C3103" s="19"/>
      <c r="D3103" s="19"/>
    </row>
    <row r="3104" spans="3:4" x14ac:dyDescent="0.2">
      <c r="C3104" s="19"/>
      <c r="D3104" s="19"/>
    </row>
    <row r="3105" spans="3:4" x14ac:dyDescent="0.2">
      <c r="C3105" s="19"/>
      <c r="D3105" s="19"/>
    </row>
    <row r="3106" spans="3:4" x14ac:dyDescent="0.2">
      <c r="C3106" s="19"/>
      <c r="D3106" s="19"/>
    </row>
    <row r="3107" spans="3:4" x14ac:dyDescent="0.2">
      <c r="C3107" s="19"/>
      <c r="D3107" s="19"/>
    </row>
    <row r="3108" spans="3:4" x14ac:dyDescent="0.2">
      <c r="C3108" s="19"/>
      <c r="D3108" s="19"/>
    </row>
    <row r="3109" spans="3:4" x14ac:dyDescent="0.2">
      <c r="C3109" s="19"/>
      <c r="D3109" s="19"/>
    </row>
    <row r="3110" spans="3:4" x14ac:dyDescent="0.2">
      <c r="C3110" s="19"/>
      <c r="D3110" s="19"/>
    </row>
    <row r="3111" spans="3:4" x14ac:dyDescent="0.2">
      <c r="C3111" s="19"/>
      <c r="D3111" s="19"/>
    </row>
    <row r="3112" spans="3:4" x14ac:dyDescent="0.2">
      <c r="C3112" s="19"/>
      <c r="D3112" s="19"/>
    </row>
    <row r="3113" spans="3:4" x14ac:dyDescent="0.2">
      <c r="C3113" s="19"/>
      <c r="D3113" s="19"/>
    </row>
    <row r="3114" spans="3:4" x14ac:dyDescent="0.2">
      <c r="C3114" s="19"/>
      <c r="D3114" s="19"/>
    </row>
    <row r="3115" spans="3:4" x14ac:dyDescent="0.2">
      <c r="C3115" s="19"/>
      <c r="D3115" s="19"/>
    </row>
    <row r="3116" spans="3:4" x14ac:dyDescent="0.2">
      <c r="C3116" s="19"/>
      <c r="D3116" s="19"/>
    </row>
    <row r="3117" spans="3:4" x14ac:dyDescent="0.2">
      <c r="C3117" s="19"/>
      <c r="D3117" s="19"/>
    </row>
    <row r="3118" spans="3:4" x14ac:dyDescent="0.2">
      <c r="C3118" s="19"/>
      <c r="D3118" s="19"/>
    </row>
    <row r="3119" spans="3:4" x14ac:dyDescent="0.2">
      <c r="C3119" s="19"/>
      <c r="D3119" s="19"/>
    </row>
    <row r="3120" spans="3:4" x14ac:dyDescent="0.2">
      <c r="C3120" s="19"/>
      <c r="D3120" s="19"/>
    </row>
    <row r="3121" spans="3:4" x14ac:dyDescent="0.2">
      <c r="C3121" s="19"/>
      <c r="D3121" s="19"/>
    </row>
    <row r="3122" spans="3:4" x14ac:dyDescent="0.2">
      <c r="C3122" s="19"/>
      <c r="D3122" s="19"/>
    </row>
    <row r="3123" spans="3:4" x14ac:dyDescent="0.2">
      <c r="C3123" s="19"/>
      <c r="D3123" s="19"/>
    </row>
    <row r="3124" spans="3:4" x14ac:dyDescent="0.2">
      <c r="C3124" s="19"/>
      <c r="D3124" s="19"/>
    </row>
    <row r="3125" spans="3:4" x14ac:dyDescent="0.2">
      <c r="C3125" s="19"/>
      <c r="D3125" s="19"/>
    </row>
    <row r="3126" spans="3:4" x14ac:dyDescent="0.2">
      <c r="C3126" s="19"/>
      <c r="D3126" s="19"/>
    </row>
    <row r="3127" spans="3:4" x14ac:dyDescent="0.2">
      <c r="C3127" s="19"/>
      <c r="D3127" s="19"/>
    </row>
    <row r="3128" spans="3:4" x14ac:dyDescent="0.2">
      <c r="C3128" s="19"/>
      <c r="D3128" s="19"/>
    </row>
    <row r="3129" spans="3:4" x14ac:dyDescent="0.2">
      <c r="C3129" s="19"/>
      <c r="D3129" s="19"/>
    </row>
    <row r="3130" spans="3:4" x14ac:dyDescent="0.2">
      <c r="C3130" s="19"/>
      <c r="D3130" s="19"/>
    </row>
    <row r="3131" spans="3:4" x14ac:dyDescent="0.2">
      <c r="C3131" s="19"/>
      <c r="D3131" s="19"/>
    </row>
    <row r="3132" spans="3:4" x14ac:dyDescent="0.2">
      <c r="C3132" s="19"/>
      <c r="D3132" s="19"/>
    </row>
    <row r="3133" spans="3:4" x14ac:dyDescent="0.2">
      <c r="C3133" s="19"/>
      <c r="D3133" s="19"/>
    </row>
    <row r="3134" spans="3:4" x14ac:dyDescent="0.2">
      <c r="C3134" s="19"/>
      <c r="D3134" s="19"/>
    </row>
    <row r="3135" spans="3:4" x14ac:dyDescent="0.2">
      <c r="C3135" s="19"/>
      <c r="D3135" s="19"/>
    </row>
    <row r="3136" spans="3:4" x14ac:dyDescent="0.2">
      <c r="C3136" s="19"/>
      <c r="D3136" s="19"/>
    </row>
    <row r="3137" spans="3:4" x14ac:dyDescent="0.2">
      <c r="C3137" s="19"/>
      <c r="D3137" s="19"/>
    </row>
    <row r="3138" spans="3:4" x14ac:dyDescent="0.2">
      <c r="C3138" s="19"/>
      <c r="D3138" s="19"/>
    </row>
    <row r="3139" spans="3:4" x14ac:dyDescent="0.2">
      <c r="C3139" s="19"/>
      <c r="D3139" s="19"/>
    </row>
    <row r="3140" spans="3:4" x14ac:dyDescent="0.2">
      <c r="C3140" s="19"/>
      <c r="D3140" s="19"/>
    </row>
    <row r="3141" spans="3:4" x14ac:dyDescent="0.2">
      <c r="C3141" s="19"/>
      <c r="D3141" s="19"/>
    </row>
    <row r="3142" spans="3:4" x14ac:dyDescent="0.2">
      <c r="C3142" s="19"/>
      <c r="D3142" s="19"/>
    </row>
    <row r="3143" spans="3:4" x14ac:dyDescent="0.2">
      <c r="C3143" s="19"/>
      <c r="D3143" s="19"/>
    </row>
    <row r="3144" spans="3:4" x14ac:dyDescent="0.2">
      <c r="C3144" s="19"/>
      <c r="D3144" s="19"/>
    </row>
    <row r="3145" spans="3:4" x14ac:dyDescent="0.2">
      <c r="C3145" s="19"/>
      <c r="D3145" s="19"/>
    </row>
    <row r="3146" spans="3:4" x14ac:dyDescent="0.2">
      <c r="C3146" s="19"/>
      <c r="D3146" s="19"/>
    </row>
    <row r="3147" spans="3:4" x14ac:dyDescent="0.2">
      <c r="C3147" s="19"/>
      <c r="D3147" s="19"/>
    </row>
    <row r="3148" spans="3:4" x14ac:dyDescent="0.2">
      <c r="C3148" s="19"/>
      <c r="D3148" s="19"/>
    </row>
    <row r="3149" spans="3:4" x14ac:dyDescent="0.2">
      <c r="C3149" s="19"/>
      <c r="D3149" s="19"/>
    </row>
    <row r="3150" spans="3:4" x14ac:dyDescent="0.2">
      <c r="C3150" s="19"/>
      <c r="D3150" s="19"/>
    </row>
    <row r="3151" spans="3:4" x14ac:dyDescent="0.2">
      <c r="C3151" s="19"/>
      <c r="D3151" s="19"/>
    </row>
    <row r="3152" spans="3:4" x14ac:dyDescent="0.2">
      <c r="C3152" s="19"/>
      <c r="D3152" s="19"/>
    </row>
    <row r="3153" spans="3:4" x14ac:dyDescent="0.2">
      <c r="C3153" s="19"/>
      <c r="D3153" s="19"/>
    </row>
    <row r="3154" spans="3:4" x14ac:dyDescent="0.2">
      <c r="C3154" s="19"/>
      <c r="D3154" s="19"/>
    </row>
    <row r="3155" spans="3:4" x14ac:dyDescent="0.2">
      <c r="C3155" s="19"/>
      <c r="D3155" s="19"/>
    </row>
    <row r="3156" spans="3:4" x14ac:dyDescent="0.2">
      <c r="C3156" s="19"/>
      <c r="D3156" s="19"/>
    </row>
    <row r="3157" spans="3:4" x14ac:dyDescent="0.2">
      <c r="C3157" s="19"/>
      <c r="D3157" s="19"/>
    </row>
    <row r="3158" spans="3:4" x14ac:dyDescent="0.2">
      <c r="C3158" s="19"/>
      <c r="D3158" s="19"/>
    </row>
    <row r="3159" spans="3:4" x14ac:dyDescent="0.2">
      <c r="C3159" s="19"/>
      <c r="D3159" s="19"/>
    </row>
    <row r="3160" spans="3:4" x14ac:dyDescent="0.2">
      <c r="C3160" s="19"/>
      <c r="D3160" s="19"/>
    </row>
    <row r="3161" spans="3:4" x14ac:dyDescent="0.2">
      <c r="C3161" s="19"/>
      <c r="D3161" s="19"/>
    </row>
    <row r="3162" spans="3:4" x14ac:dyDescent="0.2">
      <c r="C3162" s="19"/>
      <c r="D3162" s="19"/>
    </row>
    <row r="3163" spans="3:4" x14ac:dyDescent="0.2">
      <c r="C3163" s="19"/>
      <c r="D3163" s="19"/>
    </row>
    <row r="3164" spans="3:4" x14ac:dyDescent="0.2">
      <c r="C3164" s="19"/>
      <c r="D3164" s="19"/>
    </row>
    <row r="3165" spans="3:4" x14ac:dyDescent="0.2">
      <c r="C3165" s="19"/>
      <c r="D3165" s="19"/>
    </row>
    <row r="3166" spans="3:4" x14ac:dyDescent="0.2">
      <c r="C3166" s="19"/>
      <c r="D3166" s="19"/>
    </row>
    <row r="3167" spans="3:4" x14ac:dyDescent="0.2">
      <c r="C3167" s="19"/>
      <c r="D3167" s="19"/>
    </row>
    <row r="3168" spans="3:4" x14ac:dyDescent="0.2">
      <c r="C3168" s="19"/>
      <c r="D3168" s="19"/>
    </row>
    <row r="3169" spans="3:4" x14ac:dyDescent="0.2">
      <c r="C3169" s="19"/>
      <c r="D3169" s="19"/>
    </row>
    <row r="3170" spans="3:4" x14ac:dyDescent="0.2">
      <c r="C3170" s="19"/>
      <c r="D3170" s="19"/>
    </row>
    <row r="3171" spans="3:4" x14ac:dyDescent="0.2">
      <c r="C3171" s="19"/>
      <c r="D3171" s="19"/>
    </row>
    <row r="3172" spans="3:4" x14ac:dyDescent="0.2">
      <c r="C3172" s="19"/>
      <c r="D3172" s="19"/>
    </row>
    <row r="3173" spans="3:4" x14ac:dyDescent="0.2">
      <c r="C3173" s="19"/>
      <c r="D3173" s="19"/>
    </row>
    <row r="3174" spans="3:4" x14ac:dyDescent="0.2">
      <c r="C3174" s="19"/>
      <c r="D3174" s="19"/>
    </row>
    <row r="3175" spans="3:4" x14ac:dyDescent="0.2">
      <c r="C3175" s="19"/>
      <c r="D3175" s="19"/>
    </row>
    <row r="3176" spans="3:4" x14ac:dyDescent="0.2">
      <c r="C3176" s="19"/>
      <c r="D3176" s="19"/>
    </row>
    <row r="3177" spans="3:4" x14ac:dyDescent="0.2">
      <c r="C3177" s="19"/>
      <c r="D3177" s="19"/>
    </row>
    <row r="3178" spans="3:4" x14ac:dyDescent="0.2">
      <c r="C3178" s="19"/>
      <c r="D3178" s="19"/>
    </row>
    <row r="3179" spans="3:4" x14ac:dyDescent="0.2">
      <c r="C3179" s="19"/>
      <c r="D3179" s="19"/>
    </row>
    <row r="3180" spans="3:4" x14ac:dyDescent="0.2">
      <c r="C3180" s="19"/>
      <c r="D3180" s="19"/>
    </row>
    <row r="3181" spans="3:4" x14ac:dyDescent="0.2">
      <c r="C3181" s="19"/>
      <c r="D3181" s="19"/>
    </row>
    <row r="3182" spans="3:4" x14ac:dyDescent="0.2">
      <c r="C3182" s="19"/>
      <c r="D3182" s="19"/>
    </row>
    <row r="3183" spans="3:4" x14ac:dyDescent="0.2">
      <c r="C3183" s="19"/>
      <c r="D3183" s="19"/>
    </row>
    <row r="3184" spans="3:4" x14ac:dyDescent="0.2">
      <c r="C3184" s="19"/>
      <c r="D3184" s="19"/>
    </row>
    <row r="3185" spans="3:4" x14ac:dyDescent="0.2">
      <c r="C3185" s="19"/>
      <c r="D3185" s="19"/>
    </row>
    <row r="3186" spans="3:4" x14ac:dyDescent="0.2">
      <c r="C3186" s="19"/>
      <c r="D3186" s="19"/>
    </row>
    <row r="3187" spans="3:4" x14ac:dyDescent="0.2">
      <c r="C3187" s="19"/>
      <c r="D3187" s="19"/>
    </row>
    <row r="3188" spans="3:4" x14ac:dyDescent="0.2">
      <c r="C3188" s="19"/>
      <c r="D3188" s="19"/>
    </row>
    <row r="3189" spans="3:4" x14ac:dyDescent="0.2">
      <c r="C3189" s="19"/>
      <c r="D3189" s="19"/>
    </row>
    <row r="3190" spans="3:4" x14ac:dyDescent="0.2">
      <c r="C3190" s="19"/>
      <c r="D3190" s="19"/>
    </row>
    <row r="3191" spans="3:4" x14ac:dyDescent="0.2">
      <c r="C3191" s="19"/>
      <c r="D3191" s="19"/>
    </row>
    <row r="3192" spans="3:4" x14ac:dyDescent="0.2">
      <c r="C3192" s="19"/>
      <c r="D3192" s="19"/>
    </row>
    <row r="3193" spans="3:4" x14ac:dyDescent="0.2">
      <c r="C3193" s="19"/>
      <c r="D3193" s="19"/>
    </row>
    <row r="3194" spans="3:4" x14ac:dyDescent="0.2">
      <c r="C3194" s="19"/>
      <c r="D3194" s="19"/>
    </row>
    <row r="3195" spans="3:4" x14ac:dyDescent="0.2">
      <c r="C3195" s="19"/>
      <c r="D3195" s="19"/>
    </row>
    <row r="3196" spans="3:4" x14ac:dyDescent="0.2">
      <c r="C3196" s="19"/>
      <c r="D3196" s="19"/>
    </row>
    <row r="3197" spans="3:4" x14ac:dyDescent="0.2">
      <c r="C3197" s="19"/>
      <c r="D3197" s="19"/>
    </row>
    <row r="3198" spans="3:4" x14ac:dyDescent="0.2">
      <c r="C3198" s="19"/>
      <c r="D3198" s="19"/>
    </row>
    <row r="3199" spans="3:4" x14ac:dyDescent="0.2">
      <c r="C3199" s="19"/>
      <c r="D3199" s="19"/>
    </row>
    <row r="3200" spans="3:4" x14ac:dyDescent="0.2">
      <c r="C3200" s="19"/>
      <c r="D3200" s="19"/>
    </row>
    <row r="3201" spans="3:4" x14ac:dyDescent="0.2">
      <c r="C3201" s="19"/>
      <c r="D3201" s="19"/>
    </row>
    <row r="3202" spans="3:4" x14ac:dyDescent="0.2">
      <c r="C3202" s="19"/>
      <c r="D3202" s="19"/>
    </row>
    <row r="3203" spans="3:4" x14ac:dyDescent="0.2">
      <c r="C3203" s="19"/>
      <c r="D3203" s="19"/>
    </row>
    <row r="3204" spans="3:4" x14ac:dyDescent="0.2">
      <c r="C3204" s="19"/>
      <c r="D3204" s="19"/>
    </row>
    <row r="3205" spans="3:4" x14ac:dyDescent="0.2">
      <c r="C3205" s="19"/>
      <c r="D3205" s="19"/>
    </row>
    <row r="3206" spans="3:4" x14ac:dyDescent="0.2">
      <c r="C3206" s="19"/>
      <c r="D3206" s="19"/>
    </row>
    <row r="3207" spans="3:4" x14ac:dyDescent="0.2">
      <c r="C3207" s="19"/>
      <c r="D3207" s="19"/>
    </row>
    <row r="3208" spans="3:4" x14ac:dyDescent="0.2">
      <c r="C3208" s="19"/>
      <c r="D3208" s="19"/>
    </row>
    <row r="3209" spans="3:4" x14ac:dyDescent="0.2">
      <c r="C3209" s="19"/>
      <c r="D3209" s="19"/>
    </row>
    <row r="3210" spans="3:4" x14ac:dyDescent="0.2">
      <c r="C3210" s="19"/>
      <c r="D3210" s="19"/>
    </row>
    <row r="3211" spans="3:4" x14ac:dyDescent="0.2">
      <c r="C3211" s="19"/>
      <c r="D3211" s="19"/>
    </row>
    <row r="3212" spans="3:4" x14ac:dyDescent="0.2">
      <c r="C3212" s="19"/>
      <c r="D3212" s="19"/>
    </row>
    <row r="3213" spans="3:4" x14ac:dyDescent="0.2">
      <c r="C3213" s="19"/>
      <c r="D3213" s="19"/>
    </row>
    <row r="3214" spans="3:4" x14ac:dyDescent="0.2">
      <c r="C3214" s="19"/>
      <c r="D3214" s="19"/>
    </row>
    <row r="3215" spans="3:4" x14ac:dyDescent="0.2">
      <c r="C3215" s="19"/>
      <c r="D3215" s="19"/>
    </row>
    <row r="3216" spans="3:4" x14ac:dyDescent="0.2">
      <c r="C3216" s="19"/>
      <c r="D3216" s="19"/>
    </row>
    <row r="3217" spans="3:4" x14ac:dyDescent="0.2">
      <c r="C3217" s="19"/>
      <c r="D3217" s="19"/>
    </row>
    <row r="3218" spans="3:4" x14ac:dyDescent="0.2">
      <c r="C3218" s="19"/>
      <c r="D3218" s="19"/>
    </row>
    <row r="3219" spans="3:4" x14ac:dyDescent="0.2">
      <c r="C3219" s="19"/>
      <c r="D3219" s="19"/>
    </row>
    <row r="3220" spans="3:4" x14ac:dyDescent="0.2">
      <c r="C3220" s="19"/>
      <c r="D3220" s="19"/>
    </row>
    <row r="3221" spans="3:4" x14ac:dyDescent="0.2">
      <c r="C3221" s="19"/>
      <c r="D3221" s="19"/>
    </row>
    <row r="3222" spans="3:4" x14ac:dyDescent="0.2">
      <c r="C3222" s="19"/>
      <c r="D3222" s="19"/>
    </row>
    <row r="3223" spans="3:4" x14ac:dyDescent="0.2">
      <c r="C3223" s="19"/>
      <c r="D3223" s="19"/>
    </row>
    <row r="3224" spans="3:4" x14ac:dyDescent="0.2">
      <c r="C3224" s="19"/>
      <c r="D3224" s="19"/>
    </row>
    <row r="3225" spans="3:4" x14ac:dyDescent="0.2">
      <c r="C3225" s="19"/>
      <c r="D3225" s="19"/>
    </row>
    <row r="3226" spans="3:4" x14ac:dyDescent="0.2">
      <c r="C3226" s="19"/>
      <c r="D3226" s="19"/>
    </row>
    <row r="3227" spans="3:4" x14ac:dyDescent="0.2">
      <c r="C3227" s="19"/>
      <c r="D3227" s="19"/>
    </row>
    <row r="3228" spans="3:4" x14ac:dyDescent="0.2">
      <c r="C3228" s="19"/>
      <c r="D3228" s="19"/>
    </row>
    <row r="3229" spans="3:4" x14ac:dyDescent="0.2">
      <c r="C3229" s="19"/>
      <c r="D3229" s="19"/>
    </row>
    <row r="3230" spans="3:4" x14ac:dyDescent="0.2">
      <c r="C3230" s="19"/>
      <c r="D3230" s="19"/>
    </row>
    <row r="3231" spans="3:4" x14ac:dyDescent="0.2">
      <c r="C3231" s="19"/>
      <c r="D3231" s="19"/>
    </row>
    <row r="3232" spans="3:4" x14ac:dyDescent="0.2">
      <c r="C3232" s="19"/>
      <c r="D3232" s="19"/>
    </row>
    <row r="3233" spans="3:4" x14ac:dyDescent="0.2">
      <c r="C3233" s="19"/>
      <c r="D3233" s="19"/>
    </row>
    <row r="3234" spans="3:4" x14ac:dyDescent="0.2">
      <c r="C3234" s="19"/>
      <c r="D3234" s="19"/>
    </row>
    <row r="3235" spans="3:4" x14ac:dyDescent="0.2">
      <c r="C3235" s="19"/>
      <c r="D3235" s="19"/>
    </row>
    <row r="3236" spans="3:4" x14ac:dyDescent="0.2">
      <c r="C3236" s="19"/>
      <c r="D3236" s="19"/>
    </row>
    <row r="3237" spans="3:4" x14ac:dyDescent="0.2">
      <c r="C3237" s="19"/>
      <c r="D3237" s="19"/>
    </row>
    <row r="3238" spans="3:4" x14ac:dyDescent="0.2">
      <c r="C3238" s="19"/>
      <c r="D3238" s="19"/>
    </row>
    <row r="3239" spans="3:4" x14ac:dyDescent="0.2">
      <c r="C3239" s="19"/>
      <c r="D3239" s="19"/>
    </row>
    <row r="3240" spans="3:4" x14ac:dyDescent="0.2">
      <c r="C3240" s="19"/>
      <c r="D3240" s="19"/>
    </row>
    <row r="3241" spans="3:4" x14ac:dyDescent="0.2">
      <c r="C3241" s="19"/>
      <c r="D3241" s="19"/>
    </row>
    <row r="3242" spans="3:4" x14ac:dyDescent="0.2">
      <c r="C3242" s="19"/>
      <c r="D3242" s="19"/>
    </row>
    <row r="3243" spans="3:4" x14ac:dyDescent="0.2">
      <c r="C3243" s="19"/>
      <c r="D3243" s="19"/>
    </row>
    <row r="3244" spans="3:4" x14ac:dyDescent="0.2">
      <c r="C3244" s="19"/>
      <c r="D3244" s="19"/>
    </row>
    <row r="3245" spans="3:4" x14ac:dyDescent="0.2">
      <c r="C3245" s="19"/>
      <c r="D3245" s="19"/>
    </row>
    <row r="3246" spans="3:4" x14ac:dyDescent="0.2">
      <c r="C3246" s="19"/>
      <c r="D3246" s="19"/>
    </row>
    <row r="3247" spans="3:4" x14ac:dyDescent="0.2">
      <c r="C3247" s="19"/>
      <c r="D3247" s="19"/>
    </row>
    <row r="3248" spans="3:4" x14ac:dyDescent="0.2">
      <c r="C3248" s="19"/>
      <c r="D3248" s="19"/>
    </row>
    <row r="3249" spans="3:4" x14ac:dyDescent="0.2">
      <c r="C3249" s="19"/>
      <c r="D3249" s="19"/>
    </row>
    <row r="3250" spans="3:4" x14ac:dyDescent="0.2">
      <c r="C3250" s="19"/>
      <c r="D3250" s="19"/>
    </row>
    <row r="3251" spans="3:4" x14ac:dyDescent="0.2">
      <c r="C3251" s="19"/>
      <c r="D3251" s="19"/>
    </row>
    <row r="3252" spans="3:4" x14ac:dyDescent="0.2">
      <c r="C3252" s="19"/>
      <c r="D3252" s="19"/>
    </row>
    <row r="3253" spans="3:4" x14ac:dyDescent="0.2">
      <c r="C3253" s="19"/>
      <c r="D3253" s="19"/>
    </row>
    <row r="3254" spans="3:4" x14ac:dyDescent="0.2">
      <c r="C3254" s="19"/>
      <c r="D3254" s="19"/>
    </row>
    <row r="3255" spans="3:4" x14ac:dyDescent="0.2">
      <c r="C3255" s="19"/>
      <c r="D3255" s="19"/>
    </row>
    <row r="3256" spans="3:4" x14ac:dyDescent="0.2">
      <c r="C3256" s="19"/>
      <c r="D3256" s="19"/>
    </row>
    <row r="3257" spans="3:4" x14ac:dyDescent="0.2">
      <c r="C3257" s="19"/>
      <c r="D3257" s="19"/>
    </row>
    <row r="3258" spans="3:4" x14ac:dyDescent="0.2">
      <c r="C3258" s="19"/>
      <c r="D3258" s="19"/>
    </row>
    <row r="3259" spans="3:4" x14ac:dyDescent="0.2">
      <c r="C3259" s="19"/>
      <c r="D3259" s="19"/>
    </row>
    <row r="3260" spans="3:4" x14ac:dyDescent="0.2">
      <c r="C3260" s="19"/>
      <c r="D3260" s="19"/>
    </row>
    <row r="3261" spans="3:4" x14ac:dyDescent="0.2">
      <c r="C3261" s="19"/>
      <c r="D3261" s="19"/>
    </row>
    <row r="3262" spans="3:4" x14ac:dyDescent="0.2">
      <c r="C3262" s="19"/>
      <c r="D3262" s="19"/>
    </row>
    <row r="3263" spans="3:4" x14ac:dyDescent="0.2">
      <c r="C3263" s="19"/>
      <c r="D3263" s="19"/>
    </row>
    <row r="3264" spans="3:4" x14ac:dyDescent="0.2">
      <c r="C3264" s="19"/>
      <c r="D3264" s="19"/>
    </row>
    <row r="3265" spans="3:4" x14ac:dyDescent="0.2">
      <c r="C3265" s="19"/>
      <c r="D3265" s="19"/>
    </row>
    <row r="3266" spans="3:4" x14ac:dyDescent="0.2">
      <c r="C3266" s="19"/>
      <c r="D3266" s="19"/>
    </row>
    <row r="3267" spans="3:4" x14ac:dyDescent="0.2">
      <c r="C3267" s="19"/>
      <c r="D3267" s="19"/>
    </row>
    <row r="3268" spans="3:4" x14ac:dyDescent="0.2">
      <c r="C3268" s="19"/>
      <c r="D3268" s="19"/>
    </row>
    <row r="3269" spans="3:4" x14ac:dyDescent="0.2">
      <c r="C3269" s="19"/>
      <c r="D3269" s="19"/>
    </row>
    <row r="3270" spans="3:4" x14ac:dyDescent="0.2">
      <c r="C3270" s="19"/>
      <c r="D3270" s="19"/>
    </row>
    <row r="3271" spans="3:4" x14ac:dyDescent="0.2">
      <c r="C3271" s="19"/>
      <c r="D3271" s="19"/>
    </row>
    <row r="3272" spans="3:4" x14ac:dyDescent="0.2">
      <c r="C3272" s="19"/>
      <c r="D3272" s="19"/>
    </row>
    <row r="3273" spans="3:4" x14ac:dyDescent="0.2">
      <c r="C3273" s="19"/>
      <c r="D3273" s="19"/>
    </row>
    <row r="3274" spans="3:4" x14ac:dyDescent="0.2">
      <c r="C3274" s="19"/>
      <c r="D3274" s="19"/>
    </row>
    <row r="3275" spans="3:4" x14ac:dyDescent="0.2">
      <c r="C3275" s="19"/>
      <c r="D3275" s="19"/>
    </row>
    <row r="3276" spans="3:4" x14ac:dyDescent="0.2">
      <c r="C3276" s="19"/>
      <c r="D3276" s="19"/>
    </row>
    <row r="3277" spans="3:4" x14ac:dyDescent="0.2">
      <c r="C3277" s="19"/>
      <c r="D3277" s="19"/>
    </row>
    <row r="3278" spans="3:4" x14ac:dyDescent="0.2">
      <c r="C3278" s="19"/>
      <c r="D3278" s="19"/>
    </row>
    <row r="3279" spans="3:4" x14ac:dyDescent="0.2">
      <c r="C3279" s="19"/>
      <c r="D3279" s="19"/>
    </row>
    <row r="3280" spans="3:4" x14ac:dyDescent="0.2">
      <c r="C3280" s="19"/>
      <c r="D3280" s="19"/>
    </row>
    <row r="3281" spans="3:4" x14ac:dyDescent="0.2">
      <c r="C3281" s="19"/>
      <c r="D3281" s="19"/>
    </row>
    <row r="3282" spans="3:4" x14ac:dyDescent="0.2">
      <c r="C3282" s="19"/>
      <c r="D3282" s="19"/>
    </row>
    <row r="3283" spans="3:4" x14ac:dyDescent="0.2">
      <c r="C3283" s="19"/>
      <c r="D3283" s="19"/>
    </row>
    <row r="3284" spans="3:4" x14ac:dyDescent="0.2">
      <c r="C3284" s="19"/>
      <c r="D3284" s="19"/>
    </row>
    <row r="3285" spans="3:4" x14ac:dyDescent="0.2">
      <c r="C3285" s="19"/>
      <c r="D3285" s="19"/>
    </row>
    <row r="3286" spans="3:4" x14ac:dyDescent="0.2">
      <c r="C3286" s="19"/>
      <c r="D3286" s="19"/>
    </row>
    <row r="3287" spans="3:4" x14ac:dyDescent="0.2">
      <c r="C3287" s="19"/>
      <c r="D3287" s="19"/>
    </row>
    <row r="3288" spans="3:4" x14ac:dyDescent="0.2">
      <c r="C3288" s="19"/>
      <c r="D3288" s="19"/>
    </row>
    <row r="3289" spans="3:4" x14ac:dyDescent="0.2">
      <c r="C3289" s="19"/>
      <c r="D3289" s="19"/>
    </row>
    <row r="3290" spans="3:4" x14ac:dyDescent="0.2">
      <c r="C3290" s="19"/>
      <c r="D3290" s="19"/>
    </row>
    <row r="3291" spans="3:4" x14ac:dyDescent="0.2">
      <c r="C3291" s="19"/>
      <c r="D3291" s="19"/>
    </row>
    <row r="3292" spans="3:4" x14ac:dyDescent="0.2">
      <c r="C3292" s="19"/>
      <c r="D3292" s="19"/>
    </row>
    <row r="3293" spans="3:4" x14ac:dyDescent="0.2">
      <c r="C3293" s="19"/>
      <c r="D3293" s="19"/>
    </row>
    <row r="3294" spans="3:4" x14ac:dyDescent="0.2">
      <c r="C3294" s="19"/>
      <c r="D3294" s="19"/>
    </row>
    <row r="3295" spans="3:4" x14ac:dyDescent="0.2">
      <c r="C3295" s="19"/>
      <c r="D3295" s="19"/>
    </row>
    <row r="3296" spans="3:4" x14ac:dyDescent="0.2">
      <c r="C3296" s="19"/>
      <c r="D3296" s="19"/>
    </row>
    <row r="3297" spans="3:4" x14ac:dyDescent="0.2">
      <c r="C3297" s="19"/>
      <c r="D3297" s="19"/>
    </row>
    <row r="3298" spans="3:4" x14ac:dyDescent="0.2">
      <c r="C3298" s="19"/>
      <c r="D3298" s="19"/>
    </row>
    <row r="3299" spans="3:4" x14ac:dyDescent="0.2">
      <c r="C3299" s="19"/>
      <c r="D3299" s="19"/>
    </row>
    <row r="3300" spans="3:4" x14ac:dyDescent="0.2">
      <c r="C3300" s="19"/>
      <c r="D3300" s="19"/>
    </row>
    <row r="3301" spans="3:4" x14ac:dyDescent="0.2">
      <c r="C3301" s="19"/>
      <c r="D3301" s="19"/>
    </row>
    <row r="3302" spans="3:4" x14ac:dyDescent="0.2">
      <c r="C3302" s="19"/>
      <c r="D3302" s="19"/>
    </row>
    <row r="3303" spans="3:4" x14ac:dyDescent="0.2">
      <c r="C3303" s="19"/>
      <c r="D3303" s="19"/>
    </row>
    <row r="3304" spans="3:4" x14ac:dyDescent="0.2">
      <c r="C3304" s="19"/>
      <c r="D3304" s="19"/>
    </row>
    <row r="3305" spans="3:4" x14ac:dyDescent="0.2">
      <c r="C3305" s="19"/>
      <c r="D3305" s="19"/>
    </row>
    <row r="3306" spans="3:4" x14ac:dyDescent="0.2">
      <c r="C3306" s="19"/>
      <c r="D3306" s="19"/>
    </row>
    <row r="3307" spans="3:4" x14ac:dyDescent="0.2">
      <c r="C3307" s="19"/>
      <c r="D3307" s="19"/>
    </row>
    <row r="3308" spans="3:4" x14ac:dyDescent="0.2">
      <c r="C3308" s="19"/>
      <c r="D3308" s="19"/>
    </row>
    <row r="3309" spans="3:4" x14ac:dyDescent="0.2">
      <c r="C3309" s="19"/>
      <c r="D3309" s="19"/>
    </row>
    <row r="3310" spans="3:4" x14ac:dyDescent="0.2">
      <c r="C3310" s="19"/>
      <c r="D3310" s="19"/>
    </row>
    <row r="3311" spans="3:4" x14ac:dyDescent="0.2">
      <c r="C3311" s="19"/>
      <c r="D3311" s="19"/>
    </row>
    <row r="3312" spans="3:4" x14ac:dyDescent="0.2">
      <c r="C3312" s="19"/>
      <c r="D3312" s="19"/>
    </row>
    <row r="3313" spans="3:4" x14ac:dyDescent="0.2">
      <c r="C3313" s="19"/>
      <c r="D3313" s="19"/>
    </row>
    <row r="3314" spans="3:4" x14ac:dyDescent="0.2">
      <c r="C3314" s="19"/>
      <c r="D3314" s="19"/>
    </row>
    <row r="3315" spans="3:4" x14ac:dyDescent="0.2">
      <c r="C3315" s="19"/>
      <c r="D3315" s="19"/>
    </row>
    <row r="3316" spans="3:4" x14ac:dyDescent="0.2">
      <c r="C3316" s="19"/>
      <c r="D3316" s="19"/>
    </row>
    <row r="3317" spans="3:4" x14ac:dyDescent="0.2">
      <c r="C3317" s="19"/>
      <c r="D3317" s="19"/>
    </row>
    <row r="3318" spans="3:4" x14ac:dyDescent="0.2">
      <c r="C3318" s="19"/>
      <c r="D3318" s="19"/>
    </row>
    <row r="3319" spans="3:4" x14ac:dyDescent="0.2">
      <c r="C3319" s="19"/>
      <c r="D3319" s="19"/>
    </row>
    <row r="3320" spans="3:4" x14ac:dyDescent="0.2">
      <c r="C3320" s="19"/>
      <c r="D3320" s="19"/>
    </row>
    <row r="3321" spans="3:4" x14ac:dyDescent="0.2">
      <c r="C3321" s="19"/>
      <c r="D3321" s="19"/>
    </row>
    <row r="3322" spans="3:4" x14ac:dyDescent="0.2">
      <c r="C3322" s="19"/>
      <c r="D3322" s="19"/>
    </row>
    <row r="3323" spans="3:4" x14ac:dyDescent="0.2">
      <c r="C3323" s="19"/>
      <c r="D3323" s="19"/>
    </row>
    <row r="3324" spans="3:4" x14ac:dyDescent="0.2">
      <c r="C3324" s="19"/>
      <c r="D3324" s="19"/>
    </row>
    <row r="3325" spans="3:4" x14ac:dyDescent="0.2">
      <c r="C3325" s="19"/>
      <c r="D3325" s="19"/>
    </row>
    <row r="3326" spans="3:4" x14ac:dyDescent="0.2">
      <c r="C3326" s="19"/>
      <c r="D3326" s="19"/>
    </row>
    <row r="3327" spans="3:4" x14ac:dyDescent="0.2">
      <c r="C3327" s="19"/>
      <c r="D3327" s="19"/>
    </row>
    <row r="3328" spans="3:4" x14ac:dyDescent="0.2">
      <c r="C3328" s="19"/>
      <c r="D3328" s="19"/>
    </row>
    <row r="3329" spans="3:4" x14ac:dyDescent="0.2">
      <c r="C3329" s="19"/>
      <c r="D3329" s="19"/>
    </row>
    <row r="3330" spans="3:4" x14ac:dyDescent="0.2">
      <c r="C3330" s="19"/>
      <c r="D3330" s="19"/>
    </row>
    <row r="3331" spans="3:4" x14ac:dyDescent="0.2">
      <c r="C3331" s="19"/>
      <c r="D3331" s="19"/>
    </row>
    <row r="3332" spans="3:4" x14ac:dyDescent="0.2">
      <c r="C3332" s="19"/>
      <c r="D3332" s="19"/>
    </row>
    <row r="3333" spans="3:4" x14ac:dyDescent="0.2">
      <c r="C3333" s="19"/>
      <c r="D3333" s="19"/>
    </row>
    <row r="3334" spans="3:4" x14ac:dyDescent="0.2">
      <c r="C3334" s="19"/>
      <c r="D3334" s="19"/>
    </row>
    <row r="3335" spans="3:4" x14ac:dyDescent="0.2">
      <c r="C3335" s="19"/>
      <c r="D3335" s="19"/>
    </row>
    <row r="3336" spans="3:4" x14ac:dyDescent="0.2">
      <c r="C3336" s="19"/>
      <c r="D3336" s="19"/>
    </row>
    <row r="3337" spans="3:4" x14ac:dyDescent="0.2">
      <c r="C3337" s="19"/>
      <c r="D3337" s="19"/>
    </row>
    <row r="3338" spans="3:4" x14ac:dyDescent="0.2">
      <c r="C3338" s="19"/>
      <c r="D3338" s="19"/>
    </row>
    <row r="3339" spans="3:4" x14ac:dyDescent="0.2">
      <c r="C3339" s="19"/>
      <c r="D3339" s="19"/>
    </row>
    <row r="3340" spans="3:4" x14ac:dyDescent="0.2">
      <c r="C3340" s="19"/>
      <c r="D3340" s="19"/>
    </row>
    <row r="3341" spans="3:4" x14ac:dyDescent="0.2">
      <c r="C3341" s="19"/>
      <c r="D3341" s="19"/>
    </row>
    <row r="3342" spans="3:4" x14ac:dyDescent="0.2">
      <c r="C3342" s="19"/>
      <c r="D3342" s="19"/>
    </row>
    <row r="3343" spans="3:4" x14ac:dyDescent="0.2">
      <c r="C3343" s="19"/>
      <c r="D3343" s="19"/>
    </row>
    <row r="3344" spans="3:4" x14ac:dyDescent="0.2">
      <c r="C3344" s="19"/>
      <c r="D3344" s="19"/>
    </row>
    <row r="3345" spans="3:4" x14ac:dyDescent="0.2">
      <c r="C3345" s="19"/>
      <c r="D3345" s="19"/>
    </row>
    <row r="3346" spans="3:4" x14ac:dyDescent="0.2">
      <c r="C3346" s="19"/>
      <c r="D3346" s="19"/>
    </row>
    <row r="3347" spans="3:4" x14ac:dyDescent="0.2">
      <c r="C3347" s="19"/>
      <c r="D3347" s="19"/>
    </row>
    <row r="3348" spans="3:4" x14ac:dyDescent="0.2">
      <c r="C3348" s="19"/>
      <c r="D3348" s="19"/>
    </row>
    <row r="3349" spans="3:4" x14ac:dyDescent="0.2">
      <c r="C3349" s="19"/>
      <c r="D3349" s="19"/>
    </row>
    <row r="3350" spans="3:4" x14ac:dyDescent="0.2">
      <c r="C3350" s="19"/>
      <c r="D3350" s="19"/>
    </row>
    <row r="3351" spans="3:4" x14ac:dyDescent="0.2">
      <c r="C3351" s="19"/>
      <c r="D3351" s="19"/>
    </row>
    <row r="3352" spans="3:4" x14ac:dyDescent="0.2">
      <c r="C3352" s="19"/>
      <c r="D3352" s="19"/>
    </row>
    <row r="3353" spans="3:4" x14ac:dyDescent="0.2">
      <c r="C3353" s="19"/>
      <c r="D3353" s="19"/>
    </row>
    <row r="3354" spans="3:4" x14ac:dyDescent="0.2">
      <c r="C3354" s="19"/>
      <c r="D3354" s="19"/>
    </row>
    <row r="3355" spans="3:4" x14ac:dyDescent="0.2">
      <c r="C3355" s="19"/>
      <c r="D3355" s="19"/>
    </row>
    <row r="3356" spans="3:4" x14ac:dyDescent="0.2">
      <c r="C3356" s="19"/>
      <c r="D3356" s="19"/>
    </row>
    <row r="3357" spans="3:4" x14ac:dyDescent="0.2">
      <c r="C3357" s="19"/>
      <c r="D3357" s="19"/>
    </row>
    <row r="3358" spans="3:4" x14ac:dyDescent="0.2">
      <c r="C3358" s="19"/>
      <c r="D3358" s="19"/>
    </row>
    <row r="3359" spans="3:4" x14ac:dyDescent="0.2">
      <c r="C3359" s="19"/>
      <c r="D3359" s="19"/>
    </row>
    <row r="3360" spans="3:4" x14ac:dyDescent="0.2">
      <c r="C3360" s="19"/>
      <c r="D3360" s="19"/>
    </row>
    <row r="3361" spans="3:4" x14ac:dyDescent="0.2">
      <c r="C3361" s="19"/>
      <c r="D3361" s="19"/>
    </row>
    <row r="3362" spans="3:4" x14ac:dyDescent="0.2">
      <c r="C3362" s="19"/>
      <c r="D3362" s="19"/>
    </row>
    <row r="3363" spans="3:4" x14ac:dyDescent="0.2">
      <c r="C3363" s="19"/>
      <c r="D3363" s="19"/>
    </row>
    <row r="3364" spans="3:4" x14ac:dyDescent="0.2">
      <c r="C3364" s="19"/>
      <c r="D3364" s="19"/>
    </row>
    <row r="3365" spans="3:4" x14ac:dyDescent="0.2">
      <c r="C3365" s="19"/>
      <c r="D3365" s="19"/>
    </row>
    <row r="3366" spans="3:4" x14ac:dyDescent="0.2">
      <c r="C3366" s="19"/>
      <c r="D3366" s="19"/>
    </row>
    <row r="3367" spans="3:4" x14ac:dyDescent="0.2">
      <c r="C3367" s="19"/>
      <c r="D3367" s="19"/>
    </row>
    <row r="3368" spans="3:4" x14ac:dyDescent="0.2">
      <c r="C3368" s="19"/>
      <c r="D3368" s="19"/>
    </row>
    <row r="3369" spans="3:4" x14ac:dyDescent="0.2">
      <c r="C3369" s="19"/>
      <c r="D3369" s="19"/>
    </row>
    <row r="3370" spans="3:4" x14ac:dyDescent="0.2">
      <c r="C3370" s="19"/>
      <c r="D3370" s="19"/>
    </row>
    <row r="3371" spans="3:4" x14ac:dyDescent="0.2">
      <c r="C3371" s="19"/>
      <c r="D3371" s="19"/>
    </row>
    <row r="3372" spans="3:4" x14ac:dyDescent="0.2">
      <c r="C3372" s="19"/>
      <c r="D3372" s="19"/>
    </row>
    <row r="3373" spans="3:4" x14ac:dyDescent="0.2">
      <c r="C3373" s="19"/>
      <c r="D3373" s="19"/>
    </row>
    <row r="3374" spans="3:4" x14ac:dyDescent="0.2">
      <c r="C3374" s="19"/>
      <c r="D3374" s="19"/>
    </row>
    <row r="3375" spans="3:4" x14ac:dyDescent="0.2">
      <c r="C3375" s="19"/>
      <c r="D3375" s="19"/>
    </row>
    <row r="3376" spans="3:4" x14ac:dyDescent="0.2">
      <c r="C3376" s="19"/>
      <c r="D3376" s="19"/>
    </row>
    <row r="3377" spans="3:4" x14ac:dyDescent="0.2">
      <c r="C3377" s="19"/>
      <c r="D3377" s="19"/>
    </row>
    <row r="3378" spans="3:4" x14ac:dyDescent="0.2">
      <c r="C3378" s="19"/>
      <c r="D3378" s="19"/>
    </row>
    <row r="3379" spans="3:4" x14ac:dyDescent="0.2">
      <c r="C3379" s="19"/>
      <c r="D3379" s="19"/>
    </row>
    <row r="3380" spans="3:4" x14ac:dyDescent="0.2">
      <c r="C3380" s="19"/>
      <c r="D3380" s="19"/>
    </row>
    <row r="3381" spans="3:4" x14ac:dyDescent="0.2">
      <c r="C3381" s="19"/>
      <c r="D3381" s="19"/>
    </row>
    <row r="3382" spans="3:4" x14ac:dyDescent="0.2">
      <c r="C3382" s="19"/>
      <c r="D3382" s="19"/>
    </row>
    <row r="3383" spans="3:4" x14ac:dyDescent="0.2">
      <c r="C3383" s="19"/>
      <c r="D3383" s="19"/>
    </row>
    <row r="3384" spans="3:4" x14ac:dyDescent="0.2">
      <c r="C3384" s="19"/>
      <c r="D3384" s="19"/>
    </row>
    <row r="3385" spans="3:4" x14ac:dyDescent="0.2">
      <c r="C3385" s="19"/>
      <c r="D3385" s="19"/>
    </row>
    <row r="3386" spans="3:4" x14ac:dyDescent="0.2">
      <c r="C3386" s="19"/>
      <c r="D3386" s="19"/>
    </row>
    <row r="3387" spans="3:4" x14ac:dyDescent="0.2">
      <c r="C3387" s="19"/>
      <c r="D3387" s="19"/>
    </row>
    <row r="3388" spans="3:4" x14ac:dyDescent="0.2">
      <c r="C3388" s="19"/>
      <c r="D3388" s="19"/>
    </row>
    <row r="3389" spans="3:4" x14ac:dyDescent="0.2">
      <c r="C3389" s="19"/>
      <c r="D3389" s="19"/>
    </row>
    <row r="3390" spans="3:4" x14ac:dyDescent="0.2">
      <c r="C3390" s="19"/>
      <c r="D3390" s="19"/>
    </row>
    <row r="3391" spans="3:4" x14ac:dyDescent="0.2">
      <c r="C3391" s="19"/>
      <c r="D3391" s="19"/>
    </row>
    <row r="3392" spans="3:4" x14ac:dyDescent="0.2">
      <c r="C3392" s="19"/>
      <c r="D3392" s="19"/>
    </row>
    <row r="3393" spans="3:4" x14ac:dyDescent="0.2">
      <c r="C3393" s="19"/>
      <c r="D3393" s="19"/>
    </row>
    <row r="3394" spans="3:4" x14ac:dyDescent="0.2">
      <c r="C3394" s="19"/>
      <c r="D3394" s="19"/>
    </row>
    <row r="3395" spans="3:4" x14ac:dyDescent="0.2">
      <c r="C3395" s="19"/>
      <c r="D3395" s="19"/>
    </row>
    <row r="3396" spans="3:4" x14ac:dyDescent="0.2">
      <c r="C3396" s="19"/>
      <c r="D3396" s="19"/>
    </row>
    <row r="3397" spans="3:4" x14ac:dyDescent="0.2">
      <c r="C3397" s="19"/>
      <c r="D3397" s="19"/>
    </row>
    <row r="3398" spans="3:4" x14ac:dyDescent="0.2">
      <c r="C3398" s="19"/>
      <c r="D3398" s="19"/>
    </row>
    <row r="3399" spans="3:4" x14ac:dyDescent="0.2">
      <c r="C3399" s="19"/>
      <c r="D3399" s="19"/>
    </row>
    <row r="3400" spans="3:4" x14ac:dyDescent="0.2">
      <c r="C3400" s="19"/>
      <c r="D3400" s="19"/>
    </row>
    <row r="3401" spans="3:4" x14ac:dyDescent="0.2">
      <c r="C3401" s="19"/>
      <c r="D3401" s="19"/>
    </row>
    <row r="3402" spans="3:4" x14ac:dyDescent="0.2">
      <c r="C3402" s="19"/>
      <c r="D3402" s="19"/>
    </row>
    <row r="3403" spans="3:4" x14ac:dyDescent="0.2">
      <c r="C3403" s="19"/>
      <c r="D3403" s="19"/>
    </row>
    <row r="3404" spans="3:4" x14ac:dyDescent="0.2">
      <c r="C3404" s="19"/>
      <c r="D3404" s="19"/>
    </row>
    <row r="3405" spans="3:4" x14ac:dyDescent="0.2">
      <c r="C3405" s="19"/>
      <c r="D3405" s="19"/>
    </row>
    <row r="3406" spans="3:4" x14ac:dyDescent="0.2">
      <c r="C3406" s="19"/>
      <c r="D3406" s="19"/>
    </row>
    <row r="3407" spans="3:4" x14ac:dyDescent="0.2">
      <c r="C3407" s="19"/>
      <c r="D3407" s="19"/>
    </row>
    <row r="3408" spans="3:4" x14ac:dyDescent="0.2">
      <c r="C3408" s="19"/>
      <c r="D3408" s="19"/>
    </row>
    <row r="3409" spans="3:4" x14ac:dyDescent="0.2">
      <c r="C3409" s="19"/>
      <c r="D3409" s="19"/>
    </row>
    <row r="3410" spans="3:4" x14ac:dyDescent="0.2">
      <c r="C3410" s="19"/>
      <c r="D3410" s="19"/>
    </row>
    <row r="3411" spans="3:4" x14ac:dyDescent="0.2">
      <c r="C3411" s="19"/>
      <c r="D3411" s="19"/>
    </row>
    <row r="3412" spans="3:4" x14ac:dyDescent="0.2">
      <c r="C3412" s="19"/>
      <c r="D3412" s="19"/>
    </row>
    <row r="3413" spans="3:4" x14ac:dyDescent="0.2">
      <c r="C3413" s="19"/>
      <c r="D3413" s="19"/>
    </row>
    <row r="3414" spans="3:4" x14ac:dyDescent="0.2">
      <c r="C3414" s="19"/>
      <c r="D3414" s="19"/>
    </row>
    <row r="3415" spans="3:4" x14ac:dyDescent="0.2">
      <c r="C3415" s="19"/>
      <c r="D3415" s="19"/>
    </row>
    <row r="3416" spans="3:4" x14ac:dyDescent="0.2">
      <c r="C3416" s="19"/>
      <c r="D3416" s="19"/>
    </row>
    <row r="3417" spans="3:4" x14ac:dyDescent="0.2">
      <c r="C3417" s="19"/>
      <c r="D3417" s="19"/>
    </row>
    <row r="3418" spans="3:4" x14ac:dyDescent="0.2">
      <c r="C3418" s="19"/>
      <c r="D3418" s="19"/>
    </row>
    <row r="3419" spans="3:4" x14ac:dyDescent="0.2">
      <c r="C3419" s="19"/>
      <c r="D3419" s="19"/>
    </row>
    <row r="3420" spans="3:4" x14ac:dyDescent="0.2">
      <c r="C3420" s="19"/>
      <c r="D3420" s="19"/>
    </row>
    <row r="3421" spans="3:4" x14ac:dyDescent="0.2">
      <c r="C3421" s="19"/>
      <c r="D3421" s="19"/>
    </row>
    <row r="3422" spans="3:4" x14ac:dyDescent="0.2">
      <c r="C3422" s="19"/>
      <c r="D3422" s="19"/>
    </row>
    <row r="3423" spans="3:4" x14ac:dyDescent="0.2">
      <c r="C3423" s="19"/>
      <c r="D3423" s="19"/>
    </row>
    <row r="3424" spans="3:4" x14ac:dyDescent="0.2">
      <c r="C3424" s="19"/>
      <c r="D3424" s="19"/>
    </row>
    <row r="3425" spans="3:4" x14ac:dyDescent="0.2">
      <c r="C3425" s="19"/>
      <c r="D3425" s="19"/>
    </row>
    <row r="3426" spans="3:4" x14ac:dyDescent="0.2">
      <c r="C3426" s="19"/>
      <c r="D3426" s="19"/>
    </row>
    <row r="3427" spans="3:4" x14ac:dyDescent="0.2">
      <c r="C3427" s="19"/>
      <c r="D3427" s="19"/>
    </row>
    <row r="3428" spans="3:4" x14ac:dyDescent="0.2">
      <c r="C3428" s="19"/>
      <c r="D3428" s="19"/>
    </row>
    <row r="3429" spans="3:4" x14ac:dyDescent="0.2">
      <c r="C3429" s="19"/>
      <c r="D3429" s="19"/>
    </row>
    <row r="3430" spans="3:4" x14ac:dyDescent="0.2">
      <c r="C3430" s="19"/>
      <c r="D3430" s="19"/>
    </row>
    <row r="3431" spans="3:4" x14ac:dyDescent="0.2">
      <c r="C3431" s="19"/>
      <c r="D3431" s="19"/>
    </row>
    <row r="3432" spans="3:4" x14ac:dyDescent="0.2">
      <c r="C3432" s="19"/>
      <c r="D3432" s="19"/>
    </row>
    <row r="3433" spans="3:4" x14ac:dyDescent="0.2">
      <c r="C3433" s="19"/>
      <c r="D3433" s="19"/>
    </row>
    <row r="3434" spans="3:4" x14ac:dyDescent="0.2">
      <c r="C3434" s="19"/>
      <c r="D3434" s="19"/>
    </row>
    <row r="3435" spans="3:4" x14ac:dyDescent="0.2">
      <c r="C3435" s="19"/>
      <c r="D3435" s="19"/>
    </row>
    <row r="3436" spans="3:4" x14ac:dyDescent="0.2">
      <c r="C3436" s="19"/>
      <c r="D3436" s="19"/>
    </row>
    <row r="3437" spans="3:4" x14ac:dyDescent="0.2">
      <c r="C3437" s="19"/>
      <c r="D3437" s="19"/>
    </row>
    <row r="3438" spans="3:4" x14ac:dyDescent="0.2">
      <c r="C3438" s="19"/>
      <c r="D3438" s="19"/>
    </row>
    <row r="3439" spans="3:4" x14ac:dyDescent="0.2">
      <c r="C3439" s="19"/>
      <c r="D3439" s="19"/>
    </row>
    <row r="3440" spans="3:4" x14ac:dyDescent="0.2">
      <c r="C3440" s="19"/>
      <c r="D3440" s="19"/>
    </row>
    <row r="3441" spans="3:4" x14ac:dyDescent="0.2">
      <c r="C3441" s="19"/>
      <c r="D3441" s="19"/>
    </row>
    <row r="3442" spans="3:4" x14ac:dyDescent="0.2">
      <c r="C3442" s="19"/>
      <c r="D3442" s="19"/>
    </row>
    <row r="3443" spans="3:4" x14ac:dyDescent="0.2">
      <c r="C3443" s="19"/>
      <c r="D3443" s="19"/>
    </row>
    <row r="3444" spans="3:4" x14ac:dyDescent="0.2">
      <c r="C3444" s="19"/>
      <c r="D3444" s="19"/>
    </row>
    <row r="3445" spans="3:4" x14ac:dyDescent="0.2">
      <c r="C3445" s="19"/>
      <c r="D3445" s="19"/>
    </row>
    <row r="3446" spans="3:4" x14ac:dyDescent="0.2">
      <c r="C3446" s="19"/>
      <c r="D3446" s="19"/>
    </row>
    <row r="3447" spans="3:4" x14ac:dyDescent="0.2">
      <c r="C3447" s="19"/>
      <c r="D3447" s="19"/>
    </row>
    <row r="3448" spans="3:4" x14ac:dyDescent="0.2">
      <c r="C3448" s="19"/>
      <c r="D3448" s="19"/>
    </row>
    <row r="3449" spans="3:4" x14ac:dyDescent="0.2">
      <c r="C3449" s="19"/>
      <c r="D3449" s="19"/>
    </row>
    <row r="3450" spans="3:4" x14ac:dyDescent="0.2">
      <c r="C3450" s="19"/>
      <c r="D3450" s="19"/>
    </row>
    <row r="3451" spans="3:4" x14ac:dyDescent="0.2">
      <c r="C3451" s="19"/>
      <c r="D3451" s="19"/>
    </row>
    <row r="3452" spans="3:4" x14ac:dyDescent="0.2">
      <c r="C3452" s="19"/>
      <c r="D3452" s="19"/>
    </row>
    <row r="3453" spans="3:4" x14ac:dyDescent="0.2">
      <c r="C3453" s="19"/>
      <c r="D3453" s="19"/>
    </row>
    <row r="3454" spans="3:4" x14ac:dyDescent="0.2">
      <c r="C3454" s="19"/>
      <c r="D3454" s="19"/>
    </row>
    <row r="3455" spans="3:4" x14ac:dyDescent="0.2">
      <c r="C3455" s="19"/>
      <c r="D3455" s="19"/>
    </row>
    <row r="3456" spans="3:4" x14ac:dyDescent="0.2">
      <c r="C3456" s="19"/>
      <c r="D3456" s="19"/>
    </row>
    <row r="3457" spans="3:4" x14ac:dyDescent="0.2">
      <c r="C3457" s="19"/>
      <c r="D3457" s="19"/>
    </row>
    <row r="3458" spans="3:4" x14ac:dyDescent="0.2">
      <c r="C3458" s="19"/>
      <c r="D3458" s="19"/>
    </row>
    <row r="3459" spans="3:4" x14ac:dyDescent="0.2">
      <c r="C3459" s="19"/>
      <c r="D3459" s="19"/>
    </row>
    <row r="3460" spans="3:4" x14ac:dyDescent="0.2">
      <c r="C3460" s="19"/>
      <c r="D3460" s="19"/>
    </row>
    <row r="3461" spans="3:4" x14ac:dyDescent="0.2">
      <c r="C3461" s="19"/>
      <c r="D3461" s="19"/>
    </row>
    <row r="3462" spans="3:4" x14ac:dyDescent="0.2">
      <c r="C3462" s="19"/>
      <c r="D3462" s="19"/>
    </row>
    <row r="3463" spans="3:4" x14ac:dyDescent="0.2">
      <c r="C3463" s="19"/>
      <c r="D3463" s="19"/>
    </row>
    <row r="3464" spans="3:4" x14ac:dyDescent="0.2">
      <c r="C3464" s="19"/>
      <c r="D3464" s="19"/>
    </row>
    <row r="3465" spans="3:4" x14ac:dyDescent="0.2">
      <c r="C3465" s="19"/>
      <c r="D3465" s="19"/>
    </row>
    <row r="3466" spans="3:4" x14ac:dyDescent="0.2">
      <c r="C3466" s="19"/>
      <c r="D3466" s="19"/>
    </row>
    <row r="3467" spans="3:4" x14ac:dyDescent="0.2">
      <c r="C3467" s="19"/>
      <c r="D3467" s="19"/>
    </row>
    <row r="3468" spans="3:4" x14ac:dyDescent="0.2">
      <c r="C3468" s="19"/>
      <c r="D3468" s="19"/>
    </row>
    <row r="3469" spans="3:4" x14ac:dyDescent="0.2">
      <c r="C3469" s="19"/>
      <c r="D3469" s="19"/>
    </row>
    <row r="3470" spans="3:4" x14ac:dyDescent="0.2">
      <c r="C3470" s="19"/>
      <c r="D3470" s="19"/>
    </row>
    <row r="3471" spans="3:4" x14ac:dyDescent="0.2">
      <c r="C3471" s="19"/>
      <c r="D3471" s="19"/>
    </row>
    <row r="3472" spans="3:4" x14ac:dyDescent="0.2">
      <c r="C3472" s="19"/>
      <c r="D3472" s="19"/>
    </row>
    <row r="3473" spans="3:4" x14ac:dyDescent="0.2">
      <c r="C3473" s="19"/>
      <c r="D3473" s="19"/>
    </row>
    <row r="3474" spans="3:4" x14ac:dyDescent="0.2">
      <c r="C3474" s="19"/>
      <c r="D3474" s="19"/>
    </row>
    <row r="3475" spans="3:4" x14ac:dyDescent="0.2">
      <c r="C3475" s="19"/>
      <c r="D3475" s="19"/>
    </row>
    <row r="3476" spans="3:4" x14ac:dyDescent="0.2">
      <c r="C3476" s="19"/>
      <c r="D3476" s="19"/>
    </row>
    <row r="3477" spans="3:4" x14ac:dyDescent="0.2">
      <c r="C3477" s="19"/>
      <c r="D3477" s="19"/>
    </row>
    <row r="3478" spans="3:4" x14ac:dyDescent="0.2">
      <c r="C3478" s="19"/>
      <c r="D3478" s="19"/>
    </row>
    <row r="3479" spans="3:4" x14ac:dyDescent="0.2">
      <c r="C3479" s="19"/>
      <c r="D3479" s="19"/>
    </row>
    <row r="3480" spans="3:4" x14ac:dyDescent="0.2">
      <c r="C3480" s="19"/>
      <c r="D3480" s="19"/>
    </row>
    <row r="3481" spans="3:4" x14ac:dyDescent="0.2">
      <c r="C3481" s="19"/>
      <c r="D3481" s="19"/>
    </row>
    <row r="3482" spans="3:4" x14ac:dyDescent="0.2">
      <c r="C3482" s="19"/>
      <c r="D3482" s="19"/>
    </row>
    <row r="3483" spans="3:4" x14ac:dyDescent="0.2">
      <c r="C3483" s="19"/>
      <c r="D3483" s="19"/>
    </row>
    <row r="3484" spans="3:4" x14ac:dyDescent="0.2">
      <c r="C3484" s="19"/>
      <c r="D3484" s="19"/>
    </row>
    <row r="3485" spans="3:4" x14ac:dyDescent="0.2">
      <c r="C3485" s="19"/>
      <c r="D3485" s="19"/>
    </row>
    <row r="3486" spans="3:4" x14ac:dyDescent="0.2">
      <c r="C3486" s="19"/>
      <c r="D3486" s="19"/>
    </row>
    <row r="3487" spans="3:4" x14ac:dyDescent="0.2">
      <c r="C3487" s="19"/>
      <c r="D3487" s="19"/>
    </row>
    <row r="3488" spans="3:4" x14ac:dyDescent="0.2">
      <c r="C3488" s="19"/>
      <c r="D3488" s="19"/>
    </row>
    <row r="3489" spans="3:4" x14ac:dyDescent="0.2">
      <c r="C3489" s="19"/>
      <c r="D3489" s="19"/>
    </row>
    <row r="3490" spans="3:4" x14ac:dyDescent="0.2">
      <c r="C3490" s="19"/>
      <c r="D3490" s="19"/>
    </row>
    <row r="3491" spans="3:4" x14ac:dyDescent="0.2">
      <c r="C3491" s="19"/>
      <c r="D3491" s="19"/>
    </row>
    <row r="3492" spans="3:4" x14ac:dyDescent="0.2">
      <c r="C3492" s="19"/>
      <c r="D3492" s="19"/>
    </row>
    <row r="3493" spans="3:4" x14ac:dyDescent="0.2">
      <c r="C3493" s="19"/>
      <c r="D3493" s="19"/>
    </row>
    <row r="3494" spans="3:4" x14ac:dyDescent="0.2">
      <c r="C3494" s="19"/>
      <c r="D3494" s="19"/>
    </row>
    <row r="3495" spans="3:4" x14ac:dyDescent="0.2">
      <c r="C3495" s="19"/>
      <c r="D3495" s="19"/>
    </row>
    <row r="3496" spans="3:4" x14ac:dyDescent="0.2">
      <c r="C3496" s="19"/>
      <c r="D3496" s="19"/>
    </row>
    <row r="3497" spans="3:4" x14ac:dyDescent="0.2">
      <c r="C3497" s="19"/>
      <c r="D3497" s="19"/>
    </row>
    <row r="3498" spans="3:4" x14ac:dyDescent="0.2">
      <c r="C3498" s="19"/>
      <c r="D3498" s="19"/>
    </row>
    <row r="3499" spans="3:4" x14ac:dyDescent="0.2">
      <c r="C3499" s="19"/>
      <c r="D3499" s="19"/>
    </row>
    <row r="3500" spans="3:4" x14ac:dyDescent="0.2">
      <c r="C3500" s="19"/>
      <c r="D3500" s="19"/>
    </row>
    <row r="3501" spans="3:4" x14ac:dyDescent="0.2">
      <c r="C3501" s="19"/>
      <c r="D3501" s="19"/>
    </row>
    <row r="3502" spans="3:4" x14ac:dyDescent="0.2">
      <c r="C3502" s="19"/>
      <c r="D3502" s="19"/>
    </row>
    <row r="3503" spans="3:4" x14ac:dyDescent="0.2">
      <c r="C3503" s="19"/>
      <c r="D3503" s="19"/>
    </row>
    <row r="3504" spans="3:4" x14ac:dyDescent="0.2">
      <c r="C3504" s="19"/>
      <c r="D3504" s="19"/>
    </row>
    <row r="3505" spans="3:4" x14ac:dyDescent="0.2">
      <c r="C3505" s="19"/>
      <c r="D3505" s="19"/>
    </row>
    <row r="3506" spans="3:4" x14ac:dyDescent="0.2">
      <c r="C3506" s="19"/>
      <c r="D3506" s="19"/>
    </row>
    <row r="3507" spans="3:4" x14ac:dyDescent="0.2">
      <c r="C3507" s="19"/>
      <c r="D3507" s="19"/>
    </row>
    <row r="3508" spans="3:4" x14ac:dyDescent="0.2">
      <c r="C3508" s="19"/>
      <c r="D3508" s="19"/>
    </row>
    <row r="3509" spans="3:4" x14ac:dyDescent="0.2">
      <c r="C3509" s="19"/>
      <c r="D3509" s="19"/>
    </row>
    <row r="3510" spans="3:4" x14ac:dyDescent="0.2">
      <c r="C3510" s="19"/>
      <c r="D3510" s="19"/>
    </row>
    <row r="3511" spans="3:4" x14ac:dyDescent="0.2">
      <c r="C3511" s="19"/>
      <c r="D3511" s="19"/>
    </row>
    <row r="3512" spans="3:4" x14ac:dyDescent="0.2">
      <c r="C3512" s="19"/>
      <c r="D3512" s="19"/>
    </row>
    <row r="3513" spans="3:4" x14ac:dyDescent="0.2">
      <c r="C3513" s="19"/>
      <c r="D3513" s="19"/>
    </row>
    <row r="3514" spans="3:4" x14ac:dyDescent="0.2">
      <c r="C3514" s="19"/>
      <c r="D3514" s="19"/>
    </row>
    <row r="3515" spans="3:4" x14ac:dyDescent="0.2">
      <c r="C3515" s="19"/>
      <c r="D3515" s="19"/>
    </row>
    <row r="3516" spans="3:4" x14ac:dyDescent="0.2">
      <c r="C3516" s="19"/>
      <c r="D3516" s="19"/>
    </row>
    <row r="3517" spans="3:4" x14ac:dyDescent="0.2">
      <c r="C3517" s="19"/>
      <c r="D3517" s="19"/>
    </row>
    <row r="3518" spans="3:4" x14ac:dyDescent="0.2">
      <c r="C3518" s="19"/>
      <c r="D3518" s="19"/>
    </row>
    <row r="3519" spans="3:4" x14ac:dyDescent="0.2">
      <c r="C3519" s="19"/>
      <c r="D3519" s="19"/>
    </row>
    <row r="3520" spans="3:4" x14ac:dyDescent="0.2">
      <c r="C3520" s="19"/>
      <c r="D3520" s="19"/>
    </row>
    <row r="3521" spans="3:4" x14ac:dyDescent="0.2">
      <c r="C3521" s="19"/>
      <c r="D3521" s="19"/>
    </row>
    <row r="3522" spans="3:4" x14ac:dyDescent="0.2">
      <c r="C3522" s="19"/>
      <c r="D3522" s="19"/>
    </row>
    <row r="3523" spans="3:4" x14ac:dyDescent="0.2">
      <c r="C3523" s="19"/>
      <c r="D3523" s="19"/>
    </row>
    <row r="3524" spans="3:4" x14ac:dyDescent="0.2">
      <c r="C3524" s="19"/>
      <c r="D3524" s="19"/>
    </row>
    <row r="3525" spans="3:4" x14ac:dyDescent="0.2">
      <c r="C3525" s="19"/>
      <c r="D3525" s="19"/>
    </row>
    <row r="3526" spans="3:4" x14ac:dyDescent="0.2">
      <c r="C3526" s="19"/>
      <c r="D3526" s="19"/>
    </row>
    <row r="3527" spans="3:4" x14ac:dyDescent="0.2">
      <c r="C3527" s="19"/>
      <c r="D3527" s="19"/>
    </row>
    <row r="3528" spans="3:4" x14ac:dyDescent="0.2">
      <c r="C3528" s="19"/>
      <c r="D3528" s="19"/>
    </row>
    <row r="3529" spans="3:4" x14ac:dyDescent="0.2">
      <c r="C3529" s="19"/>
      <c r="D3529" s="19"/>
    </row>
    <row r="3530" spans="3:4" x14ac:dyDescent="0.2">
      <c r="C3530" s="19"/>
      <c r="D3530" s="19"/>
    </row>
    <row r="3531" spans="3:4" x14ac:dyDescent="0.2">
      <c r="C3531" s="19"/>
      <c r="D3531" s="19"/>
    </row>
    <row r="3532" spans="3:4" x14ac:dyDescent="0.2">
      <c r="C3532" s="19"/>
      <c r="D3532" s="19"/>
    </row>
    <row r="3533" spans="3:4" x14ac:dyDescent="0.2">
      <c r="C3533" s="19"/>
      <c r="D3533" s="19"/>
    </row>
    <row r="3534" spans="3:4" x14ac:dyDescent="0.2">
      <c r="C3534" s="19"/>
      <c r="D3534" s="19"/>
    </row>
    <row r="3535" spans="3:4" x14ac:dyDescent="0.2">
      <c r="C3535" s="19"/>
      <c r="D3535" s="19"/>
    </row>
    <row r="3536" spans="3:4" x14ac:dyDescent="0.2">
      <c r="C3536" s="19"/>
      <c r="D3536" s="19"/>
    </row>
    <row r="3537" spans="3:4" x14ac:dyDescent="0.2">
      <c r="C3537" s="19"/>
      <c r="D3537" s="19"/>
    </row>
    <row r="3538" spans="3:4" x14ac:dyDescent="0.2">
      <c r="C3538" s="19"/>
      <c r="D3538" s="19"/>
    </row>
    <row r="3539" spans="3:4" x14ac:dyDescent="0.2">
      <c r="C3539" s="19"/>
      <c r="D3539" s="19"/>
    </row>
    <row r="3540" spans="3:4" x14ac:dyDescent="0.2">
      <c r="C3540" s="19"/>
      <c r="D3540" s="19"/>
    </row>
    <row r="3541" spans="3:4" x14ac:dyDescent="0.2">
      <c r="C3541" s="19"/>
      <c r="D3541" s="19"/>
    </row>
    <row r="3542" spans="3:4" x14ac:dyDescent="0.2">
      <c r="C3542" s="19"/>
      <c r="D3542" s="19"/>
    </row>
    <row r="3543" spans="3:4" x14ac:dyDescent="0.2">
      <c r="C3543" s="19"/>
      <c r="D3543" s="19"/>
    </row>
    <row r="3544" spans="3:4" x14ac:dyDescent="0.2">
      <c r="C3544" s="19"/>
      <c r="D3544" s="19"/>
    </row>
    <row r="3545" spans="3:4" x14ac:dyDescent="0.2">
      <c r="C3545" s="19"/>
      <c r="D3545" s="19"/>
    </row>
    <row r="3546" spans="3:4" x14ac:dyDescent="0.2">
      <c r="C3546" s="19"/>
      <c r="D3546" s="19"/>
    </row>
    <row r="3547" spans="3:4" x14ac:dyDescent="0.2">
      <c r="C3547" s="19"/>
      <c r="D3547" s="19"/>
    </row>
    <row r="3548" spans="3:4" x14ac:dyDescent="0.2">
      <c r="C3548" s="19"/>
      <c r="D3548" s="19"/>
    </row>
    <row r="3549" spans="3:4" x14ac:dyDescent="0.2">
      <c r="C3549" s="19"/>
      <c r="D3549" s="19"/>
    </row>
    <row r="3550" spans="3:4" x14ac:dyDescent="0.2">
      <c r="C3550" s="19"/>
      <c r="D3550" s="19"/>
    </row>
    <row r="3551" spans="3:4" x14ac:dyDescent="0.2">
      <c r="C3551" s="19"/>
      <c r="D3551" s="19"/>
    </row>
    <row r="3552" spans="3:4" x14ac:dyDescent="0.2">
      <c r="C3552" s="19"/>
      <c r="D3552" s="19"/>
    </row>
    <row r="3553" spans="3:4" x14ac:dyDescent="0.2">
      <c r="C3553" s="19"/>
      <c r="D3553" s="19"/>
    </row>
    <row r="3554" spans="3:4" x14ac:dyDescent="0.2">
      <c r="C3554" s="19"/>
      <c r="D3554" s="19"/>
    </row>
    <row r="3555" spans="3:4" x14ac:dyDescent="0.2">
      <c r="C3555" s="19"/>
      <c r="D3555" s="19"/>
    </row>
    <row r="3556" spans="3:4" x14ac:dyDescent="0.2">
      <c r="C3556" s="19"/>
      <c r="D3556" s="19"/>
    </row>
    <row r="3557" spans="3:4" x14ac:dyDescent="0.2">
      <c r="C3557" s="19"/>
      <c r="D3557" s="19"/>
    </row>
    <row r="3558" spans="3:4" x14ac:dyDescent="0.2">
      <c r="C3558" s="19"/>
      <c r="D3558" s="19"/>
    </row>
    <row r="3559" spans="3:4" x14ac:dyDescent="0.2">
      <c r="C3559" s="19"/>
      <c r="D3559" s="19"/>
    </row>
    <row r="3560" spans="3:4" x14ac:dyDescent="0.2">
      <c r="C3560" s="19"/>
      <c r="D3560" s="19"/>
    </row>
    <row r="3561" spans="3:4" x14ac:dyDescent="0.2">
      <c r="C3561" s="19"/>
      <c r="D3561" s="19"/>
    </row>
    <row r="3562" spans="3:4" x14ac:dyDescent="0.2">
      <c r="C3562" s="19"/>
      <c r="D3562" s="19"/>
    </row>
    <row r="3563" spans="3:4" x14ac:dyDescent="0.2">
      <c r="C3563" s="19"/>
      <c r="D3563" s="19"/>
    </row>
    <row r="3564" spans="3:4" x14ac:dyDescent="0.2">
      <c r="C3564" s="19"/>
      <c r="D3564" s="19"/>
    </row>
    <row r="3565" spans="3:4" x14ac:dyDescent="0.2">
      <c r="C3565" s="19"/>
      <c r="D3565" s="19"/>
    </row>
    <row r="3566" spans="3:4" x14ac:dyDescent="0.2">
      <c r="C3566" s="19"/>
      <c r="D3566" s="19"/>
    </row>
    <row r="3567" spans="3:4" x14ac:dyDescent="0.2">
      <c r="C3567" s="19"/>
      <c r="D3567" s="19"/>
    </row>
    <row r="3568" spans="3:4" x14ac:dyDescent="0.2">
      <c r="C3568" s="19"/>
      <c r="D3568" s="19"/>
    </row>
    <row r="3569" spans="3:4" x14ac:dyDescent="0.2">
      <c r="C3569" s="19"/>
      <c r="D3569" s="19"/>
    </row>
    <row r="3570" spans="3:4" x14ac:dyDescent="0.2">
      <c r="C3570" s="19"/>
      <c r="D3570" s="19"/>
    </row>
    <row r="3571" spans="3:4" x14ac:dyDescent="0.2">
      <c r="C3571" s="19"/>
      <c r="D3571" s="19"/>
    </row>
    <row r="3572" spans="3:4" x14ac:dyDescent="0.2">
      <c r="C3572" s="19"/>
      <c r="D3572" s="19"/>
    </row>
    <row r="3573" spans="3:4" x14ac:dyDescent="0.2">
      <c r="C3573" s="19"/>
      <c r="D3573" s="19"/>
    </row>
    <row r="3574" spans="3:4" x14ac:dyDescent="0.2">
      <c r="C3574" s="19"/>
      <c r="D3574" s="19"/>
    </row>
    <row r="3575" spans="3:4" x14ac:dyDescent="0.2">
      <c r="C3575" s="19"/>
      <c r="D3575" s="19"/>
    </row>
    <row r="3576" spans="3:4" x14ac:dyDescent="0.2">
      <c r="C3576" s="19"/>
      <c r="D3576" s="19"/>
    </row>
    <row r="3577" spans="3:4" x14ac:dyDescent="0.2">
      <c r="C3577" s="19"/>
      <c r="D3577" s="19"/>
    </row>
    <row r="3578" spans="3:4" x14ac:dyDescent="0.2">
      <c r="C3578" s="19"/>
      <c r="D3578" s="19"/>
    </row>
    <row r="3579" spans="3:4" x14ac:dyDescent="0.2">
      <c r="C3579" s="19"/>
      <c r="D3579" s="19"/>
    </row>
    <row r="3580" spans="3:4" x14ac:dyDescent="0.2">
      <c r="C3580" s="19"/>
      <c r="D3580" s="19"/>
    </row>
    <row r="3581" spans="3:4" x14ac:dyDescent="0.2">
      <c r="C3581" s="19"/>
      <c r="D3581" s="19"/>
    </row>
    <row r="3582" spans="3:4" x14ac:dyDescent="0.2">
      <c r="C3582" s="19"/>
      <c r="D3582" s="19"/>
    </row>
    <row r="3583" spans="3:4" x14ac:dyDescent="0.2">
      <c r="C3583" s="19"/>
      <c r="D3583" s="19"/>
    </row>
    <row r="3584" spans="3:4" x14ac:dyDescent="0.2">
      <c r="C3584" s="19"/>
      <c r="D3584" s="19"/>
    </row>
    <row r="3585" spans="3:4" x14ac:dyDescent="0.2">
      <c r="C3585" s="19"/>
      <c r="D3585" s="19"/>
    </row>
    <row r="3586" spans="3:4" x14ac:dyDescent="0.2">
      <c r="C3586" s="19"/>
      <c r="D3586" s="19"/>
    </row>
    <row r="3587" spans="3:4" x14ac:dyDescent="0.2">
      <c r="C3587" s="19"/>
      <c r="D3587" s="19"/>
    </row>
    <row r="3588" spans="3:4" x14ac:dyDescent="0.2">
      <c r="C3588" s="19"/>
      <c r="D3588" s="19"/>
    </row>
    <row r="3589" spans="3:4" x14ac:dyDescent="0.2">
      <c r="C3589" s="19"/>
      <c r="D3589" s="19"/>
    </row>
    <row r="3590" spans="3:4" x14ac:dyDescent="0.2">
      <c r="C3590" s="19"/>
      <c r="D3590" s="19"/>
    </row>
    <row r="3591" spans="3:4" x14ac:dyDescent="0.2">
      <c r="C3591" s="19"/>
      <c r="D3591" s="19"/>
    </row>
    <row r="3592" spans="3:4" x14ac:dyDescent="0.2">
      <c r="C3592" s="19"/>
      <c r="D3592" s="19"/>
    </row>
    <row r="3593" spans="3:4" x14ac:dyDescent="0.2">
      <c r="C3593" s="19"/>
      <c r="D3593" s="19"/>
    </row>
    <row r="3594" spans="3:4" x14ac:dyDescent="0.2">
      <c r="C3594" s="19"/>
      <c r="D3594" s="19"/>
    </row>
    <row r="3595" spans="3:4" x14ac:dyDescent="0.2">
      <c r="C3595" s="19"/>
      <c r="D3595" s="19"/>
    </row>
    <row r="3596" spans="3:4" x14ac:dyDescent="0.2">
      <c r="C3596" s="19"/>
      <c r="D3596" s="19"/>
    </row>
    <row r="3597" spans="3:4" x14ac:dyDescent="0.2">
      <c r="C3597" s="19"/>
      <c r="D3597" s="19"/>
    </row>
    <row r="3598" spans="3:4" x14ac:dyDescent="0.2">
      <c r="C3598" s="19"/>
      <c r="D3598" s="19"/>
    </row>
    <row r="3599" spans="3:4" x14ac:dyDescent="0.2">
      <c r="C3599" s="19"/>
      <c r="D3599" s="19"/>
    </row>
    <row r="3600" spans="3:4" x14ac:dyDescent="0.2">
      <c r="C3600" s="19"/>
      <c r="D3600" s="19"/>
    </row>
    <row r="3601" spans="3:4" x14ac:dyDescent="0.2">
      <c r="C3601" s="19"/>
      <c r="D3601" s="19"/>
    </row>
    <row r="3602" spans="3:4" x14ac:dyDescent="0.2">
      <c r="C3602" s="19"/>
      <c r="D3602" s="19"/>
    </row>
    <row r="3603" spans="3:4" x14ac:dyDescent="0.2">
      <c r="C3603" s="19"/>
      <c r="D3603" s="19"/>
    </row>
    <row r="3604" spans="3:4" x14ac:dyDescent="0.2">
      <c r="C3604" s="19"/>
      <c r="D3604" s="19"/>
    </row>
    <row r="3605" spans="3:4" x14ac:dyDescent="0.2">
      <c r="C3605" s="19"/>
      <c r="D3605" s="19"/>
    </row>
    <row r="3606" spans="3:4" x14ac:dyDescent="0.2">
      <c r="C3606" s="19"/>
      <c r="D3606" s="19"/>
    </row>
    <row r="3607" spans="3:4" x14ac:dyDescent="0.2">
      <c r="C3607" s="19"/>
      <c r="D3607" s="19"/>
    </row>
    <row r="3608" spans="3:4" x14ac:dyDescent="0.2">
      <c r="C3608" s="19"/>
      <c r="D3608" s="19"/>
    </row>
    <row r="3609" spans="3:4" x14ac:dyDescent="0.2">
      <c r="C3609" s="19"/>
      <c r="D3609" s="19"/>
    </row>
    <row r="3610" spans="3:4" x14ac:dyDescent="0.2">
      <c r="C3610" s="19"/>
      <c r="D3610" s="19"/>
    </row>
    <row r="3611" spans="3:4" x14ac:dyDescent="0.2">
      <c r="C3611" s="19"/>
      <c r="D3611" s="19"/>
    </row>
    <row r="3612" spans="3:4" x14ac:dyDescent="0.2">
      <c r="C3612" s="19"/>
      <c r="D3612" s="19"/>
    </row>
    <row r="3613" spans="3:4" x14ac:dyDescent="0.2">
      <c r="C3613" s="19"/>
      <c r="D3613" s="19"/>
    </row>
    <row r="3614" spans="3:4" x14ac:dyDescent="0.2">
      <c r="C3614" s="19"/>
      <c r="D3614" s="19"/>
    </row>
    <row r="3615" spans="3:4" x14ac:dyDescent="0.2">
      <c r="C3615" s="19"/>
      <c r="D3615" s="19"/>
    </row>
    <row r="3616" spans="3:4" x14ac:dyDescent="0.2">
      <c r="C3616" s="19"/>
      <c r="D3616" s="19"/>
    </row>
    <row r="3617" spans="3:4" x14ac:dyDescent="0.2">
      <c r="C3617" s="19"/>
      <c r="D3617" s="19"/>
    </row>
    <row r="3618" spans="3:4" x14ac:dyDescent="0.2">
      <c r="C3618" s="19"/>
      <c r="D3618" s="19"/>
    </row>
    <row r="3619" spans="3:4" x14ac:dyDescent="0.2">
      <c r="C3619" s="19"/>
      <c r="D3619" s="19"/>
    </row>
    <row r="3620" spans="3:4" x14ac:dyDescent="0.2">
      <c r="C3620" s="19"/>
      <c r="D3620" s="19"/>
    </row>
    <row r="3621" spans="3:4" x14ac:dyDescent="0.2">
      <c r="C3621" s="19"/>
      <c r="D3621" s="19"/>
    </row>
    <row r="3622" spans="3:4" x14ac:dyDescent="0.2">
      <c r="C3622" s="19"/>
      <c r="D3622" s="19"/>
    </row>
    <row r="3623" spans="3:4" x14ac:dyDescent="0.2">
      <c r="C3623" s="19"/>
      <c r="D3623" s="19"/>
    </row>
    <row r="3624" spans="3:4" x14ac:dyDescent="0.2">
      <c r="C3624" s="19"/>
      <c r="D3624" s="19"/>
    </row>
    <row r="3625" spans="3:4" x14ac:dyDescent="0.2">
      <c r="C3625" s="19"/>
      <c r="D3625" s="19"/>
    </row>
    <row r="3626" spans="3:4" x14ac:dyDescent="0.2">
      <c r="C3626" s="19"/>
      <c r="D3626" s="19"/>
    </row>
    <row r="3627" spans="3:4" x14ac:dyDescent="0.2">
      <c r="C3627" s="19"/>
      <c r="D3627" s="19"/>
    </row>
    <row r="3628" spans="3:4" x14ac:dyDescent="0.2">
      <c r="C3628" s="19"/>
      <c r="D3628" s="19"/>
    </row>
    <row r="3629" spans="3:4" x14ac:dyDescent="0.2">
      <c r="C3629" s="19"/>
      <c r="D3629" s="19"/>
    </row>
    <row r="3630" spans="3:4" x14ac:dyDescent="0.2">
      <c r="C3630" s="19"/>
      <c r="D3630" s="19"/>
    </row>
    <row r="3631" spans="3:4" x14ac:dyDescent="0.2">
      <c r="C3631" s="19"/>
      <c r="D3631" s="19"/>
    </row>
    <row r="3632" spans="3:4" x14ac:dyDescent="0.2">
      <c r="C3632" s="19"/>
      <c r="D3632" s="19"/>
    </row>
    <row r="3633" spans="3:4" x14ac:dyDescent="0.2">
      <c r="C3633" s="19"/>
      <c r="D3633" s="19"/>
    </row>
    <row r="3634" spans="3:4" x14ac:dyDescent="0.2">
      <c r="C3634" s="19"/>
      <c r="D3634" s="19"/>
    </row>
    <row r="3635" spans="3:4" x14ac:dyDescent="0.2">
      <c r="C3635" s="19"/>
      <c r="D3635" s="19"/>
    </row>
    <row r="3636" spans="3:4" x14ac:dyDescent="0.2">
      <c r="C3636" s="19"/>
      <c r="D3636" s="19"/>
    </row>
    <row r="3637" spans="3:4" x14ac:dyDescent="0.2">
      <c r="C3637" s="19"/>
      <c r="D3637" s="19"/>
    </row>
    <row r="3638" spans="3:4" x14ac:dyDescent="0.2">
      <c r="C3638" s="19"/>
      <c r="D3638" s="19"/>
    </row>
    <row r="3639" spans="3:4" x14ac:dyDescent="0.2">
      <c r="C3639" s="19"/>
      <c r="D3639" s="19"/>
    </row>
    <row r="3640" spans="3:4" x14ac:dyDescent="0.2">
      <c r="C3640" s="19"/>
      <c r="D3640" s="19"/>
    </row>
    <row r="3641" spans="3:4" x14ac:dyDescent="0.2">
      <c r="C3641" s="19"/>
      <c r="D3641" s="19"/>
    </row>
    <row r="3642" spans="3:4" x14ac:dyDescent="0.2">
      <c r="C3642" s="19"/>
      <c r="D3642" s="19"/>
    </row>
    <row r="3643" spans="3:4" x14ac:dyDescent="0.2">
      <c r="C3643" s="19"/>
      <c r="D3643" s="19"/>
    </row>
    <row r="3644" spans="3:4" x14ac:dyDescent="0.2">
      <c r="C3644" s="19"/>
      <c r="D3644" s="19"/>
    </row>
    <row r="3645" spans="3:4" x14ac:dyDescent="0.2">
      <c r="C3645" s="19"/>
      <c r="D3645" s="19"/>
    </row>
    <row r="3646" spans="3:4" x14ac:dyDescent="0.2">
      <c r="C3646" s="19"/>
      <c r="D3646" s="19"/>
    </row>
    <row r="3647" spans="3:4" x14ac:dyDescent="0.2">
      <c r="C3647" s="19"/>
      <c r="D3647" s="19"/>
    </row>
    <row r="3648" spans="3:4" x14ac:dyDescent="0.2">
      <c r="C3648" s="19"/>
      <c r="D3648" s="19"/>
    </row>
    <row r="3649" spans="3:4" x14ac:dyDescent="0.2">
      <c r="C3649" s="19"/>
      <c r="D3649" s="19"/>
    </row>
    <row r="3650" spans="3:4" x14ac:dyDescent="0.2">
      <c r="C3650" s="19"/>
      <c r="D3650" s="19"/>
    </row>
    <row r="3651" spans="3:4" x14ac:dyDescent="0.2">
      <c r="C3651" s="19"/>
      <c r="D3651" s="19"/>
    </row>
    <row r="3652" spans="3:4" x14ac:dyDescent="0.2">
      <c r="C3652" s="19"/>
      <c r="D3652" s="19"/>
    </row>
    <row r="3653" spans="3:4" x14ac:dyDescent="0.2">
      <c r="C3653" s="19"/>
      <c r="D3653" s="19"/>
    </row>
    <row r="3654" spans="3:4" x14ac:dyDescent="0.2">
      <c r="C3654" s="19"/>
      <c r="D3654" s="19"/>
    </row>
    <row r="3655" spans="3:4" x14ac:dyDescent="0.2">
      <c r="C3655" s="19"/>
      <c r="D3655" s="19"/>
    </row>
    <row r="3656" spans="3:4" x14ac:dyDescent="0.2">
      <c r="C3656" s="19"/>
      <c r="D3656" s="19"/>
    </row>
    <row r="3657" spans="3:4" x14ac:dyDescent="0.2">
      <c r="C3657" s="19"/>
      <c r="D3657" s="19"/>
    </row>
    <row r="3658" spans="3:4" x14ac:dyDescent="0.2">
      <c r="C3658" s="19"/>
      <c r="D3658" s="19"/>
    </row>
    <row r="3659" spans="3:4" x14ac:dyDescent="0.2">
      <c r="C3659" s="19"/>
      <c r="D3659" s="19"/>
    </row>
    <row r="3660" spans="3:4" x14ac:dyDescent="0.2">
      <c r="C3660" s="19"/>
      <c r="D3660" s="19"/>
    </row>
    <row r="3661" spans="3:4" x14ac:dyDescent="0.2">
      <c r="C3661" s="19"/>
      <c r="D3661" s="19"/>
    </row>
    <row r="3662" spans="3:4" x14ac:dyDescent="0.2">
      <c r="C3662" s="19"/>
      <c r="D3662" s="19"/>
    </row>
    <row r="3663" spans="3:4" x14ac:dyDescent="0.2">
      <c r="C3663" s="19"/>
      <c r="D3663" s="19"/>
    </row>
    <row r="3664" spans="3:4" x14ac:dyDescent="0.2">
      <c r="C3664" s="19"/>
      <c r="D3664" s="19"/>
    </row>
    <row r="3665" spans="3:4" x14ac:dyDescent="0.2">
      <c r="C3665" s="19"/>
      <c r="D3665" s="19"/>
    </row>
    <row r="3666" spans="3:4" x14ac:dyDescent="0.2">
      <c r="C3666" s="19"/>
      <c r="D3666" s="19"/>
    </row>
    <row r="3667" spans="3:4" x14ac:dyDescent="0.2">
      <c r="C3667" s="19"/>
      <c r="D3667" s="19"/>
    </row>
    <row r="3668" spans="3:4" x14ac:dyDescent="0.2">
      <c r="C3668" s="19"/>
      <c r="D3668" s="19"/>
    </row>
    <row r="3669" spans="3:4" x14ac:dyDescent="0.2">
      <c r="C3669" s="19"/>
      <c r="D3669" s="19"/>
    </row>
    <row r="3670" spans="3:4" x14ac:dyDescent="0.2">
      <c r="C3670" s="19"/>
      <c r="D3670" s="19"/>
    </row>
    <row r="3671" spans="3:4" x14ac:dyDescent="0.2">
      <c r="C3671" s="19"/>
      <c r="D3671" s="19"/>
    </row>
    <row r="3672" spans="3:4" x14ac:dyDescent="0.2">
      <c r="C3672" s="19"/>
      <c r="D3672" s="19"/>
    </row>
    <row r="3673" spans="3:4" x14ac:dyDescent="0.2">
      <c r="C3673" s="19"/>
      <c r="D3673" s="19"/>
    </row>
    <row r="3674" spans="3:4" x14ac:dyDescent="0.2">
      <c r="C3674" s="19"/>
      <c r="D3674" s="19"/>
    </row>
    <row r="3675" spans="3:4" x14ac:dyDescent="0.2">
      <c r="C3675" s="19"/>
      <c r="D3675" s="19"/>
    </row>
    <row r="3676" spans="3:4" x14ac:dyDescent="0.2">
      <c r="C3676" s="19"/>
      <c r="D3676" s="19"/>
    </row>
    <row r="3677" spans="3:4" x14ac:dyDescent="0.2">
      <c r="C3677" s="19"/>
      <c r="D3677" s="19"/>
    </row>
    <row r="3678" spans="3:4" x14ac:dyDescent="0.2">
      <c r="C3678" s="19"/>
      <c r="D3678" s="19"/>
    </row>
    <row r="3679" spans="3:4" x14ac:dyDescent="0.2">
      <c r="C3679" s="19"/>
      <c r="D3679" s="19"/>
    </row>
    <row r="3680" spans="3:4" x14ac:dyDescent="0.2">
      <c r="C3680" s="19"/>
      <c r="D3680" s="19"/>
    </row>
    <row r="3681" spans="3:4" x14ac:dyDescent="0.2">
      <c r="C3681" s="19"/>
      <c r="D3681" s="19"/>
    </row>
    <row r="3682" spans="3:4" x14ac:dyDescent="0.2">
      <c r="C3682" s="19"/>
      <c r="D3682" s="19"/>
    </row>
    <row r="3683" spans="3:4" x14ac:dyDescent="0.2">
      <c r="C3683" s="19"/>
      <c r="D3683" s="19"/>
    </row>
    <row r="3684" spans="3:4" x14ac:dyDescent="0.2">
      <c r="C3684" s="19"/>
      <c r="D3684" s="19"/>
    </row>
    <row r="3685" spans="3:4" x14ac:dyDescent="0.2">
      <c r="C3685" s="19"/>
      <c r="D3685" s="19"/>
    </row>
    <row r="3686" spans="3:4" x14ac:dyDescent="0.2">
      <c r="C3686" s="19"/>
      <c r="D3686" s="19"/>
    </row>
    <row r="3687" spans="3:4" x14ac:dyDescent="0.2">
      <c r="C3687" s="19"/>
      <c r="D3687" s="19"/>
    </row>
    <row r="3688" spans="3:4" x14ac:dyDescent="0.2">
      <c r="C3688" s="19"/>
      <c r="D3688" s="19"/>
    </row>
    <row r="3689" spans="3:4" x14ac:dyDescent="0.2">
      <c r="C3689" s="19"/>
      <c r="D3689" s="19"/>
    </row>
    <row r="3690" spans="3:4" x14ac:dyDescent="0.2">
      <c r="C3690" s="19"/>
      <c r="D3690" s="19"/>
    </row>
    <row r="3691" spans="3:4" x14ac:dyDescent="0.2">
      <c r="C3691" s="19"/>
      <c r="D3691" s="19"/>
    </row>
    <row r="3692" spans="3:4" x14ac:dyDescent="0.2">
      <c r="C3692" s="19"/>
      <c r="D3692" s="19"/>
    </row>
    <row r="3693" spans="3:4" x14ac:dyDescent="0.2">
      <c r="C3693" s="19"/>
      <c r="D3693" s="19"/>
    </row>
    <row r="3694" spans="3:4" x14ac:dyDescent="0.2">
      <c r="C3694" s="19"/>
      <c r="D3694" s="19"/>
    </row>
    <row r="3695" spans="3:4" x14ac:dyDescent="0.2">
      <c r="C3695" s="19"/>
      <c r="D3695" s="19"/>
    </row>
    <row r="3696" spans="3:4" x14ac:dyDescent="0.2">
      <c r="C3696" s="19"/>
      <c r="D3696" s="19"/>
    </row>
    <row r="3697" spans="3:4" x14ac:dyDescent="0.2">
      <c r="C3697" s="19"/>
      <c r="D3697" s="19"/>
    </row>
    <row r="3698" spans="3:4" x14ac:dyDescent="0.2">
      <c r="C3698" s="19"/>
      <c r="D3698" s="19"/>
    </row>
    <row r="3699" spans="3:4" x14ac:dyDescent="0.2">
      <c r="C3699" s="19"/>
      <c r="D3699" s="19"/>
    </row>
    <row r="3700" spans="3:4" x14ac:dyDescent="0.2">
      <c r="C3700" s="19"/>
      <c r="D3700" s="19"/>
    </row>
    <row r="3701" spans="3:4" x14ac:dyDescent="0.2">
      <c r="C3701" s="19"/>
      <c r="D3701" s="19"/>
    </row>
    <row r="3702" spans="3:4" x14ac:dyDescent="0.2">
      <c r="C3702" s="19"/>
      <c r="D3702" s="19"/>
    </row>
    <row r="3703" spans="3:4" x14ac:dyDescent="0.2">
      <c r="C3703" s="19"/>
      <c r="D3703" s="19"/>
    </row>
    <row r="3704" spans="3:4" x14ac:dyDescent="0.2">
      <c r="C3704" s="19"/>
      <c r="D3704" s="19"/>
    </row>
    <row r="3705" spans="3:4" x14ac:dyDescent="0.2">
      <c r="C3705" s="19"/>
      <c r="D3705" s="19"/>
    </row>
    <row r="3706" spans="3:4" x14ac:dyDescent="0.2">
      <c r="C3706" s="19"/>
      <c r="D3706" s="19"/>
    </row>
    <row r="3707" spans="3:4" x14ac:dyDescent="0.2">
      <c r="C3707" s="19"/>
      <c r="D3707" s="19"/>
    </row>
    <row r="3708" spans="3:4" x14ac:dyDescent="0.2">
      <c r="C3708" s="19"/>
      <c r="D3708" s="19"/>
    </row>
    <row r="3709" spans="3:4" x14ac:dyDescent="0.2">
      <c r="C3709" s="19"/>
      <c r="D3709" s="19"/>
    </row>
    <row r="3710" spans="3:4" x14ac:dyDescent="0.2">
      <c r="C3710" s="19"/>
      <c r="D3710" s="19"/>
    </row>
    <row r="3711" spans="3:4" x14ac:dyDescent="0.2">
      <c r="C3711" s="19"/>
      <c r="D3711" s="19"/>
    </row>
    <row r="3712" spans="3:4" x14ac:dyDescent="0.2">
      <c r="C3712" s="19"/>
      <c r="D3712" s="19"/>
    </row>
    <row r="3713" spans="3:4" x14ac:dyDescent="0.2">
      <c r="C3713" s="19"/>
      <c r="D3713" s="19"/>
    </row>
    <row r="3714" spans="3:4" x14ac:dyDescent="0.2">
      <c r="C3714" s="19"/>
      <c r="D3714" s="19"/>
    </row>
    <row r="3715" spans="3:4" x14ac:dyDescent="0.2">
      <c r="C3715" s="19"/>
      <c r="D3715" s="19"/>
    </row>
    <row r="3716" spans="3:4" x14ac:dyDescent="0.2">
      <c r="C3716" s="19"/>
      <c r="D3716" s="19"/>
    </row>
    <row r="3717" spans="3:4" x14ac:dyDescent="0.2">
      <c r="C3717" s="19"/>
      <c r="D3717" s="19"/>
    </row>
    <row r="3718" spans="3:4" x14ac:dyDescent="0.2">
      <c r="C3718" s="19"/>
      <c r="D3718" s="19"/>
    </row>
    <row r="3719" spans="3:4" x14ac:dyDescent="0.2">
      <c r="C3719" s="19"/>
      <c r="D3719" s="19"/>
    </row>
    <row r="3720" spans="3:4" x14ac:dyDescent="0.2">
      <c r="C3720" s="19"/>
      <c r="D3720" s="19"/>
    </row>
    <row r="3721" spans="3:4" x14ac:dyDescent="0.2">
      <c r="C3721" s="19"/>
      <c r="D3721" s="19"/>
    </row>
    <row r="3722" spans="3:4" x14ac:dyDescent="0.2">
      <c r="C3722" s="19"/>
      <c r="D3722" s="19"/>
    </row>
    <row r="3723" spans="3:4" x14ac:dyDescent="0.2">
      <c r="C3723" s="19"/>
      <c r="D3723" s="19"/>
    </row>
    <row r="3724" spans="3:4" x14ac:dyDescent="0.2">
      <c r="C3724" s="19"/>
      <c r="D3724" s="19"/>
    </row>
    <row r="3725" spans="3:4" x14ac:dyDescent="0.2">
      <c r="C3725" s="19"/>
      <c r="D3725" s="19"/>
    </row>
    <row r="3726" spans="3:4" x14ac:dyDescent="0.2">
      <c r="C3726" s="19"/>
      <c r="D3726" s="19"/>
    </row>
    <row r="3727" spans="3:4" x14ac:dyDescent="0.2">
      <c r="C3727" s="19"/>
      <c r="D3727" s="19"/>
    </row>
    <row r="3728" spans="3:4" x14ac:dyDescent="0.2">
      <c r="C3728" s="19"/>
      <c r="D3728" s="19"/>
    </row>
    <row r="3729" spans="3:4" x14ac:dyDescent="0.2">
      <c r="C3729" s="19"/>
      <c r="D3729" s="19"/>
    </row>
    <row r="3730" spans="3:4" x14ac:dyDescent="0.2">
      <c r="C3730" s="19"/>
      <c r="D3730" s="19"/>
    </row>
    <row r="3731" spans="3:4" x14ac:dyDescent="0.2">
      <c r="C3731" s="19"/>
      <c r="D3731" s="19"/>
    </row>
    <row r="3732" spans="3:4" x14ac:dyDescent="0.2">
      <c r="C3732" s="19"/>
      <c r="D3732" s="19"/>
    </row>
    <row r="3733" spans="3:4" x14ac:dyDescent="0.2">
      <c r="C3733" s="19"/>
      <c r="D3733" s="19"/>
    </row>
    <row r="3734" spans="3:4" x14ac:dyDescent="0.2">
      <c r="C3734" s="19"/>
      <c r="D3734" s="19"/>
    </row>
    <row r="3735" spans="3:4" x14ac:dyDescent="0.2">
      <c r="C3735" s="19"/>
      <c r="D3735" s="19"/>
    </row>
    <row r="3736" spans="3:4" x14ac:dyDescent="0.2">
      <c r="C3736" s="19"/>
      <c r="D3736" s="19"/>
    </row>
    <row r="3737" spans="3:4" x14ac:dyDescent="0.2">
      <c r="C3737" s="19"/>
      <c r="D3737" s="19"/>
    </row>
    <row r="3738" spans="3:4" x14ac:dyDescent="0.2">
      <c r="C3738" s="19"/>
      <c r="D3738" s="19"/>
    </row>
    <row r="3739" spans="3:4" x14ac:dyDescent="0.2">
      <c r="C3739" s="19"/>
      <c r="D3739" s="19"/>
    </row>
    <row r="3740" spans="3:4" x14ac:dyDescent="0.2">
      <c r="C3740" s="19"/>
      <c r="D3740" s="19"/>
    </row>
    <row r="3741" spans="3:4" x14ac:dyDescent="0.2">
      <c r="C3741" s="19"/>
      <c r="D3741" s="19"/>
    </row>
    <row r="3742" spans="3:4" x14ac:dyDescent="0.2">
      <c r="C3742" s="19"/>
      <c r="D3742" s="19"/>
    </row>
    <row r="3743" spans="3:4" x14ac:dyDescent="0.2">
      <c r="C3743" s="19"/>
      <c r="D3743" s="19"/>
    </row>
    <row r="3744" spans="3:4" x14ac:dyDescent="0.2">
      <c r="C3744" s="19"/>
      <c r="D3744" s="19"/>
    </row>
    <row r="3745" spans="3:4" x14ac:dyDescent="0.2">
      <c r="C3745" s="19"/>
      <c r="D3745" s="19"/>
    </row>
    <row r="3746" spans="3:4" x14ac:dyDescent="0.2">
      <c r="C3746" s="19"/>
      <c r="D3746" s="19"/>
    </row>
    <row r="3747" spans="3:4" x14ac:dyDescent="0.2">
      <c r="C3747" s="19"/>
      <c r="D3747" s="19"/>
    </row>
    <row r="3748" spans="3:4" x14ac:dyDescent="0.2">
      <c r="C3748" s="19"/>
      <c r="D3748" s="19"/>
    </row>
    <row r="3749" spans="3:4" x14ac:dyDescent="0.2">
      <c r="C3749" s="19"/>
      <c r="D3749" s="19"/>
    </row>
    <row r="3750" spans="3:4" x14ac:dyDescent="0.2">
      <c r="C3750" s="19"/>
      <c r="D3750" s="19"/>
    </row>
    <row r="3751" spans="3:4" x14ac:dyDescent="0.2">
      <c r="C3751" s="19"/>
      <c r="D3751" s="19"/>
    </row>
    <row r="3752" spans="3:4" x14ac:dyDescent="0.2">
      <c r="C3752" s="19"/>
      <c r="D3752" s="19"/>
    </row>
    <row r="3753" spans="3:4" x14ac:dyDescent="0.2">
      <c r="C3753" s="19"/>
      <c r="D3753" s="19"/>
    </row>
    <row r="3754" spans="3:4" x14ac:dyDescent="0.2">
      <c r="C3754" s="19"/>
      <c r="D3754" s="19"/>
    </row>
    <row r="3755" spans="3:4" x14ac:dyDescent="0.2">
      <c r="C3755" s="19"/>
      <c r="D3755" s="19"/>
    </row>
    <row r="3756" spans="3:4" x14ac:dyDescent="0.2">
      <c r="C3756" s="19"/>
      <c r="D3756" s="19"/>
    </row>
    <row r="3757" spans="3:4" x14ac:dyDescent="0.2">
      <c r="C3757" s="19"/>
      <c r="D3757" s="19"/>
    </row>
    <row r="3758" spans="3:4" x14ac:dyDescent="0.2">
      <c r="C3758" s="19"/>
      <c r="D3758" s="19"/>
    </row>
    <row r="3759" spans="3:4" x14ac:dyDescent="0.2">
      <c r="C3759" s="19"/>
      <c r="D3759" s="19"/>
    </row>
    <row r="3760" spans="3:4" x14ac:dyDescent="0.2">
      <c r="C3760" s="19"/>
      <c r="D3760" s="19"/>
    </row>
    <row r="3761" spans="3:4" x14ac:dyDescent="0.2">
      <c r="C3761" s="19"/>
      <c r="D3761" s="19"/>
    </row>
    <row r="3762" spans="3:4" x14ac:dyDescent="0.2">
      <c r="C3762" s="19"/>
      <c r="D3762" s="19"/>
    </row>
    <row r="3763" spans="3:4" x14ac:dyDescent="0.2">
      <c r="C3763" s="19"/>
      <c r="D3763" s="19"/>
    </row>
    <row r="3764" spans="3:4" x14ac:dyDescent="0.2">
      <c r="C3764" s="19"/>
      <c r="D3764" s="19"/>
    </row>
    <row r="3765" spans="3:4" x14ac:dyDescent="0.2">
      <c r="C3765" s="19"/>
      <c r="D3765" s="19"/>
    </row>
    <row r="3766" spans="3:4" x14ac:dyDescent="0.2">
      <c r="C3766" s="19"/>
      <c r="D3766" s="19"/>
    </row>
    <row r="3767" spans="3:4" x14ac:dyDescent="0.2">
      <c r="C3767" s="19"/>
      <c r="D3767" s="19"/>
    </row>
    <row r="3768" spans="3:4" x14ac:dyDescent="0.2">
      <c r="C3768" s="19"/>
      <c r="D3768" s="19"/>
    </row>
    <row r="3769" spans="3:4" x14ac:dyDescent="0.2">
      <c r="C3769" s="19"/>
      <c r="D3769" s="19"/>
    </row>
    <row r="3770" spans="3:4" x14ac:dyDescent="0.2">
      <c r="C3770" s="19"/>
      <c r="D3770" s="19"/>
    </row>
    <row r="3771" spans="3:4" x14ac:dyDescent="0.2">
      <c r="C3771" s="19"/>
      <c r="D3771" s="19"/>
    </row>
    <row r="3772" spans="3:4" x14ac:dyDescent="0.2">
      <c r="C3772" s="19"/>
      <c r="D3772" s="19"/>
    </row>
    <row r="3773" spans="3:4" x14ac:dyDescent="0.2">
      <c r="C3773" s="19"/>
      <c r="D3773" s="19"/>
    </row>
    <row r="3774" spans="3:4" x14ac:dyDescent="0.2">
      <c r="C3774" s="19"/>
      <c r="D3774" s="19"/>
    </row>
    <row r="3775" spans="3:4" x14ac:dyDescent="0.2">
      <c r="C3775" s="19"/>
      <c r="D3775" s="19"/>
    </row>
    <row r="3776" spans="3:4" x14ac:dyDescent="0.2">
      <c r="C3776" s="19"/>
      <c r="D3776" s="19"/>
    </row>
    <row r="3777" spans="3:4" x14ac:dyDescent="0.2">
      <c r="C3777" s="19"/>
      <c r="D3777" s="19"/>
    </row>
    <row r="3778" spans="3:4" x14ac:dyDescent="0.2">
      <c r="C3778" s="19"/>
      <c r="D3778" s="19"/>
    </row>
    <row r="3779" spans="3:4" x14ac:dyDescent="0.2">
      <c r="C3779" s="19"/>
      <c r="D3779" s="19"/>
    </row>
    <row r="3780" spans="3:4" x14ac:dyDescent="0.2">
      <c r="C3780" s="19"/>
      <c r="D3780" s="19"/>
    </row>
    <row r="3781" spans="3:4" x14ac:dyDescent="0.2">
      <c r="C3781" s="19"/>
      <c r="D3781" s="19"/>
    </row>
    <row r="3782" spans="3:4" x14ac:dyDescent="0.2">
      <c r="C3782" s="19"/>
      <c r="D3782" s="19"/>
    </row>
    <row r="3783" spans="3:4" x14ac:dyDescent="0.2">
      <c r="C3783" s="19"/>
      <c r="D3783" s="19"/>
    </row>
    <row r="3784" spans="3:4" x14ac:dyDescent="0.2">
      <c r="C3784" s="19"/>
      <c r="D3784" s="19"/>
    </row>
    <row r="3785" spans="3:4" x14ac:dyDescent="0.2">
      <c r="C3785" s="19"/>
      <c r="D3785" s="19"/>
    </row>
    <row r="3786" spans="3:4" x14ac:dyDescent="0.2">
      <c r="C3786" s="19"/>
      <c r="D3786" s="19"/>
    </row>
    <row r="3787" spans="3:4" x14ac:dyDescent="0.2">
      <c r="C3787" s="19"/>
      <c r="D3787" s="19"/>
    </row>
    <row r="3788" spans="3:4" x14ac:dyDescent="0.2">
      <c r="C3788" s="19"/>
      <c r="D3788" s="19"/>
    </row>
    <row r="3789" spans="3:4" x14ac:dyDescent="0.2">
      <c r="C3789" s="19"/>
      <c r="D3789" s="19"/>
    </row>
    <row r="3790" spans="3:4" x14ac:dyDescent="0.2">
      <c r="C3790" s="19"/>
      <c r="D3790" s="19"/>
    </row>
    <row r="3791" spans="3:4" x14ac:dyDescent="0.2">
      <c r="C3791" s="19"/>
      <c r="D3791" s="19"/>
    </row>
    <row r="3792" spans="3:4" x14ac:dyDescent="0.2">
      <c r="C3792" s="19"/>
      <c r="D3792" s="19"/>
    </row>
    <row r="3793" spans="3:4" x14ac:dyDescent="0.2">
      <c r="C3793" s="19"/>
      <c r="D3793" s="19"/>
    </row>
    <row r="3794" spans="3:4" x14ac:dyDescent="0.2">
      <c r="C3794" s="19"/>
      <c r="D3794" s="19"/>
    </row>
    <row r="3795" spans="3:4" x14ac:dyDescent="0.2">
      <c r="C3795" s="19"/>
      <c r="D3795" s="19"/>
    </row>
    <row r="3796" spans="3:4" x14ac:dyDescent="0.2">
      <c r="C3796" s="19"/>
      <c r="D3796" s="19"/>
    </row>
    <row r="3797" spans="3:4" x14ac:dyDescent="0.2">
      <c r="C3797" s="19"/>
      <c r="D3797" s="19"/>
    </row>
    <row r="3798" spans="3:4" x14ac:dyDescent="0.2">
      <c r="C3798" s="19"/>
      <c r="D3798" s="19"/>
    </row>
    <row r="3799" spans="3:4" x14ac:dyDescent="0.2">
      <c r="C3799" s="19"/>
      <c r="D3799" s="19"/>
    </row>
    <row r="3800" spans="3:4" x14ac:dyDescent="0.2">
      <c r="C3800" s="19"/>
      <c r="D3800" s="19"/>
    </row>
    <row r="3801" spans="3:4" x14ac:dyDescent="0.2">
      <c r="C3801" s="19"/>
      <c r="D3801" s="19"/>
    </row>
    <row r="3802" spans="3:4" x14ac:dyDescent="0.2">
      <c r="C3802" s="19"/>
      <c r="D3802" s="19"/>
    </row>
    <row r="3803" spans="3:4" x14ac:dyDescent="0.2">
      <c r="C3803" s="19"/>
      <c r="D3803" s="19"/>
    </row>
    <row r="3804" spans="3:4" x14ac:dyDescent="0.2">
      <c r="C3804" s="19"/>
      <c r="D3804" s="19"/>
    </row>
    <row r="3805" spans="3:4" x14ac:dyDescent="0.2">
      <c r="C3805" s="19"/>
      <c r="D3805" s="19"/>
    </row>
    <row r="3806" spans="3:4" x14ac:dyDescent="0.2">
      <c r="C3806" s="19"/>
      <c r="D3806" s="19"/>
    </row>
    <row r="3807" spans="3:4" x14ac:dyDescent="0.2">
      <c r="C3807" s="19"/>
      <c r="D3807" s="19"/>
    </row>
    <row r="3808" spans="3:4" x14ac:dyDescent="0.2">
      <c r="C3808" s="19"/>
      <c r="D3808" s="19"/>
    </row>
    <row r="3809" spans="3:4" x14ac:dyDescent="0.2">
      <c r="C3809" s="19"/>
      <c r="D3809" s="19"/>
    </row>
    <row r="3810" spans="3:4" x14ac:dyDescent="0.2">
      <c r="C3810" s="19"/>
      <c r="D3810" s="19"/>
    </row>
    <row r="3811" spans="3:4" x14ac:dyDescent="0.2">
      <c r="C3811" s="19"/>
      <c r="D3811" s="19"/>
    </row>
    <row r="3812" spans="3:4" x14ac:dyDescent="0.2">
      <c r="C3812" s="19"/>
      <c r="D3812" s="19"/>
    </row>
    <row r="3813" spans="3:4" x14ac:dyDescent="0.2">
      <c r="C3813" s="19"/>
      <c r="D3813" s="19"/>
    </row>
    <row r="3814" spans="3:4" x14ac:dyDescent="0.2">
      <c r="C3814" s="19"/>
      <c r="D3814" s="19"/>
    </row>
    <row r="3815" spans="3:4" x14ac:dyDescent="0.2">
      <c r="C3815" s="19"/>
      <c r="D3815" s="19"/>
    </row>
    <row r="3816" spans="3:4" x14ac:dyDescent="0.2">
      <c r="C3816" s="19"/>
      <c r="D3816" s="19"/>
    </row>
    <row r="3817" spans="3:4" x14ac:dyDescent="0.2">
      <c r="C3817" s="19"/>
      <c r="D3817" s="19"/>
    </row>
    <row r="3818" spans="3:4" x14ac:dyDescent="0.2">
      <c r="C3818" s="19"/>
      <c r="D3818" s="19"/>
    </row>
    <row r="3819" spans="3:4" x14ac:dyDescent="0.2">
      <c r="C3819" s="19"/>
      <c r="D3819" s="19"/>
    </row>
    <row r="3820" spans="3:4" x14ac:dyDescent="0.2">
      <c r="C3820" s="19"/>
      <c r="D3820" s="19"/>
    </row>
    <row r="3821" spans="3:4" x14ac:dyDescent="0.2">
      <c r="C3821" s="19"/>
      <c r="D3821" s="19"/>
    </row>
    <row r="3822" spans="3:4" x14ac:dyDescent="0.2">
      <c r="C3822" s="19"/>
      <c r="D3822" s="19"/>
    </row>
    <row r="3823" spans="3:4" x14ac:dyDescent="0.2">
      <c r="C3823" s="19"/>
      <c r="D3823" s="19"/>
    </row>
    <row r="3824" spans="3:4" x14ac:dyDescent="0.2">
      <c r="C3824" s="19"/>
      <c r="D3824" s="19"/>
    </row>
    <row r="3825" spans="3:4" x14ac:dyDescent="0.2">
      <c r="C3825" s="19"/>
      <c r="D3825" s="19"/>
    </row>
    <row r="3826" spans="3:4" x14ac:dyDescent="0.2">
      <c r="C3826" s="19"/>
      <c r="D3826" s="19"/>
    </row>
    <row r="3827" spans="3:4" x14ac:dyDescent="0.2">
      <c r="C3827" s="19"/>
      <c r="D3827" s="19"/>
    </row>
    <row r="3828" spans="3:4" x14ac:dyDescent="0.2">
      <c r="C3828" s="19"/>
      <c r="D3828" s="19"/>
    </row>
    <row r="3829" spans="3:4" x14ac:dyDescent="0.2">
      <c r="C3829" s="19"/>
      <c r="D3829" s="19"/>
    </row>
    <row r="3830" spans="3:4" x14ac:dyDescent="0.2">
      <c r="C3830" s="19"/>
      <c r="D3830" s="19"/>
    </row>
    <row r="3831" spans="3:4" x14ac:dyDescent="0.2">
      <c r="C3831" s="19"/>
      <c r="D3831" s="19"/>
    </row>
    <row r="3832" spans="3:4" x14ac:dyDescent="0.2">
      <c r="C3832" s="19"/>
      <c r="D3832" s="19"/>
    </row>
    <row r="3833" spans="3:4" x14ac:dyDescent="0.2">
      <c r="C3833" s="19"/>
      <c r="D3833" s="19"/>
    </row>
    <row r="3834" spans="3:4" x14ac:dyDescent="0.2">
      <c r="C3834" s="19"/>
      <c r="D3834" s="19"/>
    </row>
    <row r="3835" spans="3:4" x14ac:dyDescent="0.2">
      <c r="C3835" s="19"/>
      <c r="D3835" s="19"/>
    </row>
    <row r="3836" spans="3:4" x14ac:dyDescent="0.2">
      <c r="C3836" s="19"/>
      <c r="D3836" s="19"/>
    </row>
    <row r="3837" spans="3:4" x14ac:dyDescent="0.2">
      <c r="C3837" s="19"/>
      <c r="D3837" s="19"/>
    </row>
    <row r="3838" spans="3:4" x14ac:dyDescent="0.2">
      <c r="C3838" s="19"/>
      <c r="D3838" s="19"/>
    </row>
    <row r="3839" spans="3:4" x14ac:dyDescent="0.2">
      <c r="C3839" s="19"/>
      <c r="D3839" s="19"/>
    </row>
    <row r="3840" spans="3:4" x14ac:dyDescent="0.2">
      <c r="C3840" s="19"/>
      <c r="D3840" s="19"/>
    </row>
    <row r="3841" spans="3:4" x14ac:dyDescent="0.2">
      <c r="C3841" s="19"/>
      <c r="D3841" s="19"/>
    </row>
    <row r="3842" spans="3:4" x14ac:dyDescent="0.2">
      <c r="C3842" s="19"/>
      <c r="D3842" s="19"/>
    </row>
    <row r="3843" spans="3:4" x14ac:dyDescent="0.2">
      <c r="C3843" s="19"/>
      <c r="D3843" s="19"/>
    </row>
    <row r="3844" spans="3:4" x14ac:dyDescent="0.2">
      <c r="C3844" s="19"/>
      <c r="D3844" s="19"/>
    </row>
    <row r="3845" spans="3:4" x14ac:dyDescent="0.2">
      <c r="C3845" s="19"/>
      <c r="D3845" s="19"/>
    </row>
    <row r="3846" spans="3:4" x14ac:dyDescent="0.2">
      <c r="C3846" s="19"/>
      <c r="D3846" s="19"/>
    </row>
    <row r="3847" spans="3:4" x14ac:dyDescent="0.2">
      <c r="C3847" s="19"/>
      <c r="D3847" s="19"/>
    </row>
    <row r="3848" spans="3:4" x14ac:dyDescent="0.2">
      <c r="C3848" s="19"/>
      <c r="D3848" s="19"/>
    </row>
    <row r="3849" spans="3:4" x14ac:dyDescent="0.2">
      <c r="C3849" s="19"/>
      <c r="D3849" s="19"/>
    </row>
    <row r="3850" spans="3:4" x14ac:dyDescent="0.2">
      <c r="C3850" s="19"/>
      <c r="D3850" s="19"/>
    </row>
    <row r="3851" spans="3:4" x14ac:dyDescent="0.2">
      <c r="C3851" s="19"/>
      <c r="D3851" s="19"/>
    </row>
    <row r="3852" spans="3:4" x14ac:dyDescent="0.2">
      <c r="C3852" s="19"/>
      <c r="D3852" s="19"/>
    </row>
    <row r="3853" spans="3:4" x14ac:dyDescent="0.2">
      <c r="C3853" s="19"/>
      <c r="D3853" s="19"/>
    </row>
    <row r="3854" spans="3:4" x14ac:dyDescent="0.2">
      <c r="C3854" s="19"/>
      <c r="D3854" s="19"/>
    </row>
    <row r="3855" spans="3:4" x14ac:dyDescent="0.2">
      <c r="C3855" s="19"/>
      <c r="D3855" s="19"/>
    </row>
    <row r="3856" spans="3:4" x14ac:dyDescent="0.2">
      <c r="C3856" s="19"/>
      <c r="D3856" s="19"/>
    </row>
    <row r="3857" spans="3:4" x14ac:dyDescent="0.2">
      <c r="C3857" s="19"/>
      <c r="D3857" s="19"/>
    </row>
    <row r="3858" spans="3:4" x14ac:dyDescent="0.2">
      <c r="C3858" s="19"/>
      <c r="D3858" s="19"/>
    </row>
    <row r="3859" spans="3:4" x14ac:dyDescent="0.2">
      <c r="C3859" s="19"/>
      <c r="D3859" s="19"/>
    </row>
    <row r="3860" spans="3:4" x14ac:dyDescent="0.2">
      <c r="C3860" s="19"/>
      <c r="D3860" s="19"/>
    </row>
    <row r="3861" spans="3:4" x14ac:dyDescent="0.2">
      <c r="C3861" s="19"/>
      <c r="D3861" s="19"/>
    </row>
    <row r="3862" spans="3:4" x14ac:dyDescent="0.2">
      <c r="C3862" s="19"/>
      <c r="D3862" s="19"/>
    </row>
    <row r="3863" spans="3:4" x14ac:dyDescent="0.2">
      <c r="C3863" s="19"/>
      <c r="D3863" s="19"/>
    </row>
    <row r="3864" spans="3:4" x14ac:dyDescent="0.2">
      <c r="C3864" s="19"/>
      <c r="D3864" s="19"/>
    </row>
    <row r="3865" spans="3:4" x14ac:dyDescent="0.2">
      <c r="C3865" s="19"/>
      <c r="D3865" s="19"/>
    </row>
    <row r="3866" spans="3:4" x14ac:dyDescent="0.2">
      <c r="C3866" s="19"/>
      <c r="D3866" s="19"/>
    </row>
    <row r="3867" spans="3:4" x14ac:dyDescent="0.2">
      <c r="C3867" s="19"/>
      <c r="D3867" s="19"/>
    </row>
    <row r="3868" spans="3:4" x14ac:dyDescent="0.2">
      <c r="C3868" s="19"/>
      <c r="D3868" s="19"/>
    </row>
    <row r="3869" spans="3:4" x14ac:dyDescent="0.2">
      <c r="C3869" s="19"/>
      <c r="D3869" s="19"/>
    </row>
    <row r="3870" spans="3:4" x14ac:dyDescent="0.2">
      <c r="C3870" s="19"/>
      <c r="D3870" s="19"/>
    </row>
    <row r="3871" spans="3:4" x14ac:dyDescent="0.2">
      <c r="C3871" s="19"/>
      <c r="D3871" s="19"/>
    </row>
    <row r="3872" spans="3:4" x14ac:dyDescent="0.2">
      <c r="C3872" s="19"/>
      <c r="D3872" s="19"/>
    </row>
    <row r="3873" spans="3:4" x14ac:dyDescent="0.2">
      <c r="C3873" s="19"/>
      <c r="D3873" s="19"/>
    </row>
    <row r="3874" spans="3:4" x14ac:dyDescent="0.2">
      <c r="C3874" s="19"/>
      <c r="D3874" s="19"/>
    </row>
    <row r="3875" spans="3:4" x14ac:dyDescent="0.2">
      <c r="C3875" s="19"/>
      <c r="D3875" s="19"/>
    </row>
    <row r="3876" spans="3:4" x14ac:dyDescent="0.2">
      <c r="C3876" s="19"/>
      <c r="D3876" s="19"/>
    </row>
    <row r="3877" spans="3:4" x14ac:dyDescent="0.2">
      <c r="C3877" s="19"/>
      <c r="D3877" s="19"/>
    </row>
    <row r="3878" spans="3:4" x14ac:dyDescent="0.2">
      <c r="C3878" s="19"/>
      <c r="D3878" s="19"/>
    </row>
    <row r="3879" spans="3:4" x14ac:dyDescent="0.2">
      <c r="C3879" s="19"/>
      <c r="D3879" s="19"/>
    </row>
    <row r="3880" spans="3:4" x14ac:dyDescent="0.2">
      <c r="C3880" s="19"/>
      <c r="D3880" s="19"/>
    </row>
    <row r="3881" spans="3:4" x14ac:dyDescent="0.2">
      <c r="C3881" s="19"/>
      <c r="D3881" s="19"/>
    </row>
    <row r="3882" spans="3:4" x14ac:dyDescent="0.2">
      <c r="C3882" s="19"/>
      <c r="D3882" s="19"/>
    </row>
    <row r="3883" spans="3:4" x14ac:dyDescent="0.2">
      <c r="C3883" s="19"/>
      <c r="D3883" s="19"/>
    </row>
    <row r="3884" spans="3:4" x14ac:dyDescent="0.2">
      <c r="C3884" s="19"/>
      <c r="D3884" s="19"/>
    </row>
    <row r="3885" spans="3:4" x14ac:dyDescent="0.2">
      <c r="C3885" s="19"/>
      <c r="D3885" s="19"/>
    </row>
    <row r="3886" spans="3:4" x14ac:dyDescent="0.2">
      <c r="C3886" s="19"/>
      <c r="D3886" s="19"/>
    </row>
    <row r="3887" spans="3:4" x14ac:dyDescent="0.2">
      <c r="C3887" s="19"/>
      <c r="D3887" s="19"/>
    </row>
    <row r="3888" spans="3:4" x14ac:dyDescent="0.2">
      <c r="C3888" s="19"/>
      <c r="D3888" s="19"/>
    </row>
    <row r="3889" spans="3:4" x14ac:dyDescent="0.2">
      <c r="C3889" s="19"/>
      <c r="D3889" s="19"/>
    </row>
    <row r="3890" spans="3:4" x14ac:dyDescent="0.2">
      <c r="C3890" s="19"/>
      <c r="D3890" s="19"/>
    </row>
    <row r="3891" spans="3:4" x14ac:dyDescent="0.2">
      <c r="C3891" s="19"/>
      <c r="D3891" s="19"/>
    </row>
    <row r="3892" spans="3:4" x14ac:dyDescent="0.2">
      <c r="C3892" s="19"/>
      <c r="D3892" s="19"/>
    </row>
    <row r="3893" spans="3:4" x14ac:dyDescent="0.2">
      <c r="C3893" s="19"/>
      <c r="D3893" s="19"/>
    </row>
    <row r="3894" spans="3:4" x14ac:dyDescent="0.2">
      <c r="C3894" s="19"/>
      <c r="D3894" s="19"/>
    </row>
    <row r="3895" spans="3:4" x14ac:dyDescent="0.2">
      <c r="C3895" s="19"/>
      <c r="D3895" s="19"/>
    </row>
    <row r="3896" spans="3:4" x14ac:dyDescent="0.2">
      <c r="C3896" s="19"/>
      <c r="D3896" s="19"/>
    </row>
    <row r="3897" spans="3:4" x14ac:dyDescent="0.2">
      <c r="C3897" s="19"/>
      <c r="D3897" s="19"/>
    </row>
    <row r="3898" spans="3:4" x14ac:dyDescent="0.2">
      <c r="C3898" s="19"/>
      <c r="D3898" s="19"/>
    </row>
    <row r="3899" spans="3:4" x14ac:dyDescent="0.2">
      <c r="C3899" s="19"/>
      <c r="D3899" s="19"/>
    </row>
    <row r="3900" spans="3:4" x14ac:dyDescent="0.2">
      <c r="C3900" s="19"/>
      <c r="D3900" s="19"/>
    </row>
    <row r="3901" spans="3:4" x14ac:dyDescent="0.2">
      <c r="C3901" s="19"/>
      <c r="D3901" s="19"/>
    </row>
    <row r="3902" spans="3:4" x14ac:dyDescent="0.2">
      <c r="C3902" s="19"/>
      <c r="D3902" s="19"/>
    </row>
    <row r="3903" spans="3:4" x14ac:dyDescent="0.2">
      <c r="C3903" s="19"/>
      <c r="D3903" s="19"/>
    </row>
    <row r="3904" spans="3:4" x14ac:dyDescent="0.2">
      <c r="C3904" s="19"/>
      <c r="D3904" s="19"/>
    </row>
    <row r="3905" spans="3:4" x14ac:dyDescent="0.2">
      <c r="C3905" s="19"/>
      <c r="D3905" s="19"/>
    </row>
    <row r="3906" spans="3:4" x14ac:dyDescent="0.2">
      <c r="C3906" s="19"/>
      <c r="D3906" s="19"/>
    </row>
    <row r="3907" spans="3:4" x14ac:dyDescent="0.2">
      <c r="C3907" s="19"/>
      <c r="D3907" s="19"/>
    </row>
    <row r="3908" spans="3:4" x14ac:dyDescent="0.2">
      <c r="C3908" s="19"/>
      <c r="D3908" s="19"/>
    </row>
    <row r="3909" spans="3:4" x14ac:dyDescent="0.2">
      <c r="C3909" s="19"/>
      <c r="D3909" s="19"/>
    </row>
    <row r="3910" spans="3:4" x14ac:dyDescent="0.2">
      <c r="C3910" s="19"/>
      <c r="D3910" s="19"/>
    </row>
    <row r="3911" spans="3:4" x14ac:dyDescent="0.2">
      <c r="C3911" s="19"/>
      <c r="D3911" s="19"/>
    </row>
    <row r="3912" spans="3:4" x14ac:dyDescent="0.2">
      <c r="C3912" s="19"/>
      <c r="D3912" s="19"/>
    </row>
    <row r="3913" spans="3:4" x14ac:dyDescent="0.2">
      <c r="C3913" s="19"/>
      <c r="D3913" s="19"/>
    </row>
    <row r="3914" spans="3:4" x14ac:dyDescent="0.2">
      <c r="C3914" s="19"/>
      <c r="D3914" s="19"/>
    </row>
    <row r="3915" spans="3:4" x14ac:dyDescent="0.2">
      <c r="C3915" s="19"/>
      <c r="D3915" s="19"/>
    </row>
    <row r="3916" spans="3:4" x14ac:dyDescent="0.2">
      <c r="C3916" s="19"/>
      <c r="D3916" s="19"/>
    </row>
    <row r="3917" spans="3:4" x14ac:dyDescent="0.2">
      <c r="C3917" s="19"/>
      <c r="D3917" s="19"/>
    </row>
    <row r="3918" spans="3:4" x14ac:dyDescent="0.2">
      <c r="C3918" s="19"/>
      <c r="D3918" s="19"/>
    </row>
    <row r="3919" spans="3:4" x14ac:dyDescent="0.2">
      <c r="C3919" s="19"/>
      <c r="D3919" s="19"/>
    </row>
    <row r="3920" spans="3:4" x14ac:dyDescent="0.2">
      <c r="C3920" s="19"/>
      <c r="D3920" s="19"/>
    </row>
    <row r="3921" spans="3:4" x14ac:dyDescent="0.2">
      <c r="C3921" s="19"/>
      <c r="D3921" s="19"/>
    </row>
    <row r="3922" spans="3:4" x14ac:dyDescent="0.2">
      <c r="C3922" s="19"/>
      <c r="D3922" s="19"/>
    </row>
    <row r="3923" spans="3:4" x14ac:dyDescent="0.2">
      <c r="C3923" s="19"/>
      <c r="D3923" s="19"/>
    </row>
    <row r="3924" spans="3:4" x14ac:dyDescent="0.2">
      <c r="C3924" s="19"/>
      <c r="D3924" s="19"/>
    </row>
    <row r="3925" spans="3:4" x14ac:dyDescent="0.2">
      <c r="C3925" s="19"/>
      <c r="D3925" s="19"/>
    </row>
    <row r="3926" spans="3:4" x14ac:dyDescent="0.2">
      <c r="C3926" s="19"/>
      <c r="D3926" s="19"/>
    </row>
    <row r="3927" spans="3:4" x14ac:dyDescent="0.2">
      <c r="C3927" s="19"/>
      <c r="D3927" s="19"/>
    </row>
    <row r="3928" spans="3:4" x14ac:dyDescent="0.2">
      <c r="C3928" s="19"/>
      <c r="D3928" s="19"/>
    </row>
    <row r="3929" spans="3:4" x14ac:dyDescent="0.2">
      <c r="C3929" s="19"/>
      <c r="D3929" s="19"/>
    </row>
    <row r="3930" spans="3:4" x14ac:dyDescent="0.2">
      <c r="C3930" s="19"/>
      <c r="D3930" s="19"/>
    </row>
    <row r="3931" spans="3:4" x14ac:dyDescent="0.2">
      <c r="C3931" s="19"/>
      <c r="D3931" s="19"/>
    </row>
    <row r="3932" spans="3:4" x14ac:dyDescent="0.2">
      <c r="C3932" s="19"/>
      <c r="D3932" s="19"/>
    </row>
    <row r="3933" spans="3:4" x14ac:dyDescent="0.2">
      <c r="C3933" s="19"/>
      <c r="D3933" s="19"/>
    </row>
    <row r="3934" spans="3:4" x14ac:dyDescent="0.2">
      <c r="C3934" s="19"/>
      <c r="D3934" s="19"/>
    </row>
    <row r="3935" spans="3:4" x14ac:dyDescent="0.2">
      <c r="C3935" s="19"/>
      <c r="D3935" s="19"/>
    </row>
    <row r="3936" spans="3:4" x14ac:dyDescent="0.2">
      <c r="C3936" s="19"/>
      <c r="D3936" s="19"/>
    </row>
    <row r="3937" spans="3:4" x14ac:dyDescent="0.2">
      <c r="C3937" s="19"/>
      <c r="D3937" s="19"/>
    </row>
    <row r="3938" spans="3:4" x14ac:dyDescent="0.2">
      <c r="C3938" s="19"/>
      <c r="D3938" s="19"/>
    </row>
    <row r="3939" spans="3:4" x14ac:dyDescent="0.2">
      <c r="C3939" s="19"/>
      <c r="D3939" s="19"/>
    </row>
    <row r="3940" spans="3:4" x14ac:dyDescent="0.2">
      <c r="C3940" s="19"/>
      <c r="D3940" s="19"/>
    </row>
    <row r="3941" spans="3:4" x14ac:dyDescent="0.2">
      <c r="C3941" s="19"/>
      <c r="D3941" s="19"/>
    </row>
    <row r="3942" spans="3:4" x14ac:dyDescent="0.2">
      <c r="C3942" s="19"/>
      <c r="D3942" s="19"/>
    </row>
    <row r="3943" spans="3:4" x14ac:dyDescent="0.2">
      <c r="C3943" s="19"/>
      <c r="D3943" s="19"/>
    </row>
    <row r="3944" spans="3:4" x14ac:dyDescent="0.2">
      <c r="C3944" s="19"/>
      <c r="D3944" s="19"/>
    </row>
    <row r="3945" spans="3:4" x14ac:dyDescent="0.2">
      <c r="C3945" s="19"/>
      <c r="D3945" s="19"/>
    </row>
    <row r="3946" spans="3:4" x14ac:dyDescent="0.2">
      <c r="C3946" s="19"/>
      <c r="D3946" s="19"/>
    </row>
    <row r="3947" spans="3:4" x14ac:dyDescent="0.2">
      <c r="C3947" s="19"/>
      <c r="D3947" s="19"/>
    </row>
    <row r="3948" spans="3:4" x14ac:dyDescent="0.2">
      <c r="C3948" s="19"/>
      <c r="D3948" s="19"/>
    </row>
    <row r="3949" spans="3:4" x14ac:dyDescent="0.2">
      <c r="C3949" s="19"/>
      <c r="D3949" s="19"/>
    </row>
    <row r="3950" spans="3:4" x14ac:dyDescent="0.2">
      <c r="C3950" s="19"/>
      <c r="D3950" s="19"/>
    </row>
    <row r="3951" spans="3:4" x14ac:dyDescent="0.2">
      <c r="C3951" s="19"/>
      <c r="D3951" s="19"/>
    </row>
    <row r="3952" spans="3:4" x14ac:dyDescent="0.2">
      <c r="C3952" s="19"/>
      <c r="D3952" s="19"/>
    </row>
    <row r="3953" spans="3:4" x14ac:dyDescent="0.2">
      <c r="C3953" s="19"/>
      <c r="D3953" s="19"/>
    </row>
    <row r="3954" spans="3:4" x14ac:dyDescent="0.2">
      <c r="C3954" s="19"/>
      <c r="D3954" s="19"/>
    </row>
    <row r="3955" spans="3:4" x14ac:dyDescent="0.2">
      <c r="C3955" s="19"/>
      <c r="D3955" s="19"/>
    </row>
    <row r="3956" spans="3:4" x14ac:dyDescent="0.2">
      <c r="C3956" s="19"/>
      <c r="D3956" s="19"/>
    </row>
    <row r="3957" spans="3:4" x14ac:dyDescent="0.2">
      <c r="C3957" s="19"/>
      <c r="D3957" s="19"/>
    </row>
    <row r="3958" spans="3:4" x14ac:dyDescent="0.2">
      <c r="C3958" s="19"/>
      <c r="D3958" s="19"/>
    </row>
    <row r="3959" spans="3:4" x14ac:dyDescent="0.2">
      <c r="C3959" s="19"/>
      <c r="D3959" s="19"/>
    </row>
    <row r="3960" spans="3:4" x14ac:dyDescent="0.2">
      <c r="C3960" s="19"/>
      <c r="D3960" s="19"/>
    </row>
    <row r="3961" spans="3:4" x14ac:dyDescent="0.2">
      <c r="C3961" s="19"/>
      <c r="D3961" s="19"/>
    </row>
    <row r="3962" spans="3:4" x14ac:dyDescent="0.2">
      <c r="C3962" s="19"/>
      <c r="D3962" s="19"/>
    </row>
    <row r="3963" spans="3:4" x14ac:dyDescent="0.2">
      <c r="C3963" s="19"/>
      <c r="D3963" s="19"/>
    </row>
    <row r="3964" spans="3:4" x14ac:dyDescent="0.2">
      <c r="C3964" s="19"/>
      <c r="D3964" s="19"/>
    </row>
    <row r="3965" spans="3:4" x14ac:dyDescent="0.2">
      <c r="C3965" s="19"/>
      <c r="D3965" s="19"/>
    </row>
    <row r="3966" spans="3:4" x14ac:dyDescent="0.2">
      <c r="C3966" s="19"/>
      <c r="D3966" s="19"/>
    </row>
    <row r="3967" spans="3:4" x14ac:dyDescent="0.2">
      <c r="C3967" s="19"/>
      <c r="D3967" s="19"/>
    </row>
    <row r="3968" spans="3:4" x14ac:dyDescent="0.2">
      <c r="C3968" s="19"/>
      <c r="D3968" s="19"/>
    </row>
    <row r="3969" spans="3:4" x14ac:dyDescent="0.2">
      <c r="C3969" s="19"/>
      <c r="D3969" s="19"/>
    </row>
    <row r="3970" spans="3:4" x14ac:dyDescent="0.2">
      <c r="C3970" s="19"/>
      <c r="D3970" s="19"/>
    </row>
    <row r="3971" spans="3:4" x14ac:dyDescent="0.2">
      <c r="C3971" s="19"/>
      <c r="D3971" s="19"/>
    </row>
    <row r="3972" spans="3:4" x14ac:dyDescent="0.2">
      <c r="C3972" s="19"/>
      <c r="D3972" s="19"/>
    </row>
    <row r="3973" spans="3:4" x14ac:dyDescent="0.2">
      <c r="C3973" s="19"/>
      <c r="D3973" s="19"/>
    </row>
    <row r="3974" spans="3:4" x14ac:dyDescent="0.2">
      <c r="C3974" s="19"/>
      <c r="D3974" s="19"/>
    </row>
    <row r="3975" spans="3:4" x14ac:dyDescent="0.2">
      <c r="C3975" s="19"/>
      <c r="D3975" s="19"/>
    </row>
    <row r="3976" spans="3:4" x14ac:dyDescent="0.2">
      <c r="C3976" s="19"/>
      <c r="D3976" s="19"/>
    </row>
    <row r="3977" spans="3:4" x14ac:dyDescent="0.2">
      <c r="C3977" s="19"/>
      <c r="D3977" s="19"/>
    </row>
    <row r="3978" spans="3:4" x14ac:dyDescent="0.2">
      <c r="C3978" s="19"/>
      <c r="D3978" s="19"/>
    </row>
    <row r="3979" spans="3:4" x14ac:dyDescent="0.2">
      <c r="C3979" s="19"/>
      <c r="D3979" s="19"/>
    </row>
    <row r="3980" spans="3:4" x14ac:dyDescent="0.2">
      <c r="C3980" s="19"/>
      <c r="D3980" s="19"/>
    </row>
    <row r="3981" spans="3:4" x14ac:dyDescent="0.2">
      <c r="C3981" s="19"/>
      <c r="D3981" s="19"/>
    </row>
    <row r="3982" spans="3:4" x14ac:dyDescent="0.2">
      <c r="C3982" s="19"/>
      <c r="D3982" s="19"/>
    </row>
    <row r="3983" spans="3:4" x14ac:dyDescent="0.2">
      <c r="C3983" s="19"/>
      <c r="D3983" s="19"/>
    </row>
    <row r="3984" spans="3:4" x14ac:dyDescent="0.2">
      <c r="C3984" s="19"/>
      <c r="D3984" s="19"/>
    </row>
    <row r="3985" spans="3:4" x14ac:dyDescent="0.2">
      <c r="C3985" s="19"/>
      <c r="D3985" s="19"/>
    </row>
    <row r="3986" spans="3:4" x14ac:dyDescent="0.2">
      <c r="C3986" s="19"/>
      <c r="D3986" s="19"/>
    </row>
    <row r="3987" spans="3:4" x14ac:dyDescent="0.2">
      <c r="C3987" s="19"/>
      <c r="D3987" s="19"/>
    </row>
    <row r="3988" spans="3:4" x14ac:dyDescent="0.2">
      <c r="C3988" s="19"/>
      <c r="D3988" s="19"/>
    </row>
    <row r="3989" spans="3:4" x14ac:dyDescent="0.2">
      <c r="C3989" s="19"/>
      <c r="D3989" s="19"/>
    </row>
    <row r="3990" spans="3:4" x14ac:dyDescent="0.2">
      <c r="C3990" s="19"/>
      <c r="D3990" s="19"/>
    </row>
    <row r="3991" spans="3:4" x14ac:dyDescent="0.2">
      <c r="C3991" s="19"/>
      <c r="D3991" s="19"/>
    </row>
    <row r="3992" spans="3:4" x14ac:dyDescent="0.2">
      <c r="C3992" s="19"/>
      <c r="D3992" s="19"/>
    </row>
    <row r="3993" spans="3:4" x14ac:dyDescent="0.2">
      <c r="C3993" s="19"/>
      <c r="D3993" s="19"/>
    </row>
    <row r="3994" spans="3:4" x14ac:dyDescent="0.2">
      <c r="C3994" s="19"/>
      <c r="D3994" s="19"/>
    </row>
    <row r="3995" spans="3:4" x14ac:dyDescent="0.2">
      <c r="C3995" s="19"/>
      <c r="D3995" s="19"/>
    </row>
    <row r="3996" spans="3:4" x14ac:dyDescent="0.2">
      <c r="C3996" s="19"/>
      <c r="D3996" s="19"/>
    </row>
    <row r="3997" spans="3:4" x14ac:dyDescent="0.2">
      <c r="C3997" s="19"/>
      <c r="D3997" s="19"/>
    </row>
    <row r="3998" spans="3:4" x14ac:dyDescent="0.2">
      <c r="C3998" s="19"/>
      <c r="D3998" s="19"/>
    </row>
    <row r="3999" spans="3:4" x14ac:dyDescent="0.2">
      <c r="C3999" s="19"/>
      <c r="D3999" s="19"/>
    </row>
    <row r="4000" spans="3:4" x14ac:dyDescent="0.2">
      <c r="C4000" s="19"/>
      <c r="D4000" s="19"/>
    </row>
    <row r="4001" spans="3:4" x14ac:dyDescent="0.2">
      <c r="C4001" s="19"/>
      <c r="D4001" s="19"/>
    </row>
    <row r="4002" spans="3:4" x14ac:dyDescent="0.2">
      <c r="C4002" s="19"/>
      <c r="D4002" s="19"/>
    </row>
    <row r="4003" spans="3:4" x14ac:dyDescent="0.2">
      <c r="C4003" s="19"/>
      <c r="D4003" s="19"/>
    </row>
    <row r="4004" spans="3:4" x14ac:dyDescent="0.2">
      <c r="C4004" s="19"/>
      <c r="D4004" s="19"/>
    </row>
    <row r="4005" spans="3:4" x14ac:dyDescent="0.2">
      <c r="C4005" s="19"/>
      <c r="D4005" s="19"/>
    </row>
    <row r="4006" spans="3:4" x14ac:dyDescent="0.2">
      <c r="C4006" s="19"/>
      <c r="D4006" s="19"/>
    </row>
    <row r="4007" spans="3:4" x14ac:dyDescent="0.2">
      <c r="C4007" s="19"/>
      <c r="D4007" s="19"/>
    </row>
    <row r="4008" spans="3:4" x14ac:dyDescent="0.2">
      <c r="C4008" s="19"/>
      <c r="D4008" s="19"/>
    </row>
    <row r="4009" spans="3:4" x14ac:dyDescent="0.2">
      <c r="C4009" s="19"/>
      <c r="D4009" s="19"/>
    </row>
    <row r="4010" spans="3:4" x14ac:dyDescent="0.2">
      <c r="C4010" s="19"/>
      <c r="D4010" s="19"/>
    </row>
    <row r="4011" spans="3:4" x14ac:dyDescent="0.2">
      <c r="C4011" s="19"/>
      <c r="D4011" s="19"/>
    </row>
    <row r="4012" spans="3:4" x14ac:dyDescent="0.2">
      <c r="C4012" s="19"/>
      <c r="D4012" s="19"/>
    </row>
    <row r="4013" spans="3:4" x14ac:dyDescent="0.2">
      <c r="C4013" s="19"/>
      <c r="D4013" s="19"/>
    </row>
    <row r="4014" spans="3:4" x14ac:dyDescent="0.2">
      <c r="C4014" s="19"/>
      <c r="D4014" s="19"/>
    </row>
    <row r="4015" spans="3:4" x14ac:dyDescent="0.2">
      <c r="C4015" s="19"/>
      <c r="D4015" s="19"/>
    </row>
    <row r="4016" spans="3:4" x14ac:dyDescent="0.2">
      <c r="C4016" s="19"/>
      <c r="D4016" s="19"/>
    </row>
    <row r="4017" spans="3:4" x14ac:dyDescent="0.2">
      <c r="C4017" s="19"/>
      <c r="D4017" s="19"/>
    </row>
    <row r="4018" spans="3:4" x14ac:dyDescent="0.2">
      <c r="C4018" s="19"/>
      <c r="D4018" s="19"/>
    </row>
    <row r="4019" spans="3:4" x14ac:dyDescent="0.2">
      <c r="C4019" s="19"/>
      <c r="D4019" s="19"/>
    </row>
    <row r="4020" spans="3:4" x14ac:dyDescent="0.2">
      <c r="C4020" s="19"/>
      <c r="D4020" s="19"/>
    </row>
    <row r="4021" spans="3:4" x14ac:dyDescent="0.2">
      <c r="C4021" s="19"/>
      <c r="D4021" s="19"/>
    </row>
    <row r="4022" spans="3:4" x14ac:dyDescent="0.2">
      <c r="C4022" s="19"/>
      <c r="D4022" s="19"/>
    </row>
    <row r="4023" spans="3:4" x14ac:dyDescent="0.2">
      <c r="C4023" s="19"/>
      <c r="D4023" s="19"/>
    </row>
    <row r="4024" spans="3:4" x14ac:dyDescent="0.2">
      <c r="C4024" s="19"/>
      <c r="D4024" s="19"/>
    </row>
    <row r="4025" spans="3:4" x14ac:dyDescent="0.2">
      <c r="C4025" s="19"/>
      <c r="D4025" s="19"/>
    </row>
    <row r="4026" spans="3:4" x14ac:dyDescent="0.2">
      <c r="C4026" s="19"/>
      <c r="D4026" s="19"/>
    </row>
    <row r="4027" spans="3:4" x14ac:dyDescent="0.2">
      <c r="C4027" s="19"/>
      <c r="D4027" s="19"/>
    </row>
    <row r="4028" spans="3:4" x14ac:dyDescent="0.2">
      <c r="C4028" s="19"/>
      <c r="D4028" s="19"/>
    </row>
    <row r="4029" spans="3:4" x14ac:dyDescent="0.2">
      <c r="C4029" s="19"/>
      <c r="D4029" s="19"/>
    </row>
    <row r="4030" spans="3:4" x14ac:dyDescent="0.2">
      <c r="C4030" s="19"/>
      <c r="D4030" s="19"/>
    </row>
    <row r="4031" spans="3:4" x14ac:dyDescent="0.2">
      <c r="C4031" s="19"/>
      <c r="D4031" s="19"/>
    </row>
    <row r="4032" spans="3:4" x14ac:dyDescent="0.2">
      <c r="C4032" s="19"/>
      <c r="D4032" s="19"/>
    </row>
    <row r="4033" spans="3:4" x14ac:dyDescent="0.2">
      <c r="C4033" s="19"/>
      <c r="D4033" s="19"/>
    </row>
    <row r="4034" spans="3:4" x14ac:dyDescent="0.2">
      <c r="C4034" s="19"/>
      <c r="D4034" s="19"/>
    </row>
    <row r="4035" spans="3:4" x14ac:dyDescent="0.2">
      <c r="C4035" s="19"/>
      <c r="D4035" s="19"/>
    </row>
    <row r="4036" spans="3:4" x14ac:dyDescent="0.2">
      <c r="C4036" s="19"/>
      <c r="D4036" s="19"/>
    </row>
    <row r="4037" spans="3:4" x14ac:dyDescent="0.2">
      <c r="C4037" s="19"/>
      <c r="D4037" s="19"/>
    </row>
    <row r="4038" spans="3:4" x14ac:dyDescent="0.2">
      <c r="C4038" s="19"/>
      <c r="D4038" s="19"/>
    </row>
    <row r="4039" spans="3:4" x14ac:dyDescent="0.2">
      <c r="C4039" s="19"/>
      <c r="D4039" s="19"/>
    </row>
    <row r="4040" spans="3:4" x14ac:dyDescent="0.2">
      <c r="C4040" s="19"/>
      <c r="D4040" s="19"/>
    </row>
    <row r="4041" spans="3:4" x14ac:dyDescent="0.2">
      <c r="C4041" s="19"/>
      <c r="D4041" s="19"/>
    </row>
    <row r="4042" spans="3:4" x14ac:dyDescent="0.2">
      <c r="C4042" s="19"/>
      <c r="D4042" s="19"/>
    </row>
    <row r="4043" spans="3:4" x14ac:dyDescent="0.2">
      <c r="C4043" s="19"/>
      <c r="D4043" s="19"/>
    </row>
    <row r="4044" spans="3:4" x14ac:dyDescent="0.2">
      <c r="C4044" s="19"/>
      <c r="D4044" s="19"/>
    </row>
    <row r="4045" spans="3:4" x14ac:dyDescent="0.2">
      <c r="C4045" s="19"/>
      <c r="D4045" s="19"/>
    </row>
    <row r="4046" spans="3:4" x14ac:dyDescent="0.2">
      <c r="C4046" s="19"/>
      <c r="D4046" s="19"/>
    </row>
    <row r="4047" spans="3:4" x14ac:dyDescent="0.2">
      <c r="C4047" s="19"/>
      <c r="D4047" s="19"/>
    </row>
    <row r="4048" spans="3:4" x14ac:dyDescent="0.2">
      <c r="C4048" s="19"/>
      <c r="D4048" s="19"/>
    </row>
    <row r="4049" spans="3:4" x14ac:dyDescent="0.2">
      <c r="C4049" s="19"/>
      <c r="D4049" s="19"/>
    </row>
    <row r="4050" spans="3:4" x14ac:dyDescent="0.2">
      <c r="C4050" s="19"/>
      <c r="D4050" s="19"/>
    </row>
    <row r="4051" spans="3:4" x14ac:dyDescent="0.2">
      <c r="C4051" s="19"/>
      <c r="D4051" s="19"/>
    </row>
    <row r="4052" spans="3:4" x14ac:dyDescent="0.2">
      <c r="C4052" s="19"/>
      <c r="D4052" s="19"/>
    </row>
    <row r="4053" spans="3:4" x14ac:dyDescent="0.2">
      <c r="C4053" s="19"/>
      <c r="D4053" s="19"/>
    </row>
    <row r="4054" spans="3:4" x14ac:dyDescent="0.2">
      <c r="C4054" s="19"/>
      <c r="D4054" s="19"/>
    </row>
    <row r="4055" spans="3:4" x14ac:dyDescent="0.2">
      <c r="C4055" s="19"/>
      <c r="D4055" s="19"/>
    </row>
    <row r="4056" spans="3:4" x14ac:dyDescent="0.2">
      <c r="C4056" s="19"/>
      <c r="D4056" s="19"/>
    </row>
    <row r="4057" spans="3:4" x14ac:dyDescent="0.2">
      <c r="C4057" s="19"/>
      <c r="D4057" s="19"/>
    </row>
    <row r="4058" spans="3:4" x14ac:dyDescent="0.2">
      <c r="C4058" s="19"/>
      <c r="D4058" s="19"/>
    </row>
    <row r="4059" spans="3:4" x14ac:dyDescent="0.2">
      <c r="C4059" s="19"/>
      <c r="D4059" s="19"/>
    </row>
    <row r="4060" spans="3:4" x14ac:dyDescent="0.2">
      <c r="C4060" s="19"/>
      <c r="D4060" s="19"/>
    </row>
    <row r="4061" spans="3:4" x14ac:dyDescent="0.2">
      <c r="C4061" s="19"/>
      <c r="D4061" s="19"/>
    </row>
    <row r="4062" spans="3:4" x14ac:dyDescent="0.2">
      <c r="C4062" s="19"/>
      <c r="D4062" s="19"/>
    </row>
    <row r="4063" spans="3:4" x14ac:dyDescent="0.2">
      <c r="C4063" s="19"/>
      <c r="D4063" s="19"/>
    </row>
    <row r="4064" spans="3:4" x14ac:dyDescent="0.2">
      <c r="C4064" s="19"/>
      <c r="D4064" s="19"/>
    </row>
    <row r="4065" spans="3:4" x14ac:dyDescent="0.2">
      <c r="C4065" s="19"/>
      <c r="D4065" s="19"/>
    </row>
    <row r="4066" spans="3:4" x14ac:dyDescent="0.2">
      <c r="C4066" s="19"/>
      <c r="D4066" s="19"/>
    </row>
    <row r="4067" spans="3:4" x14ac:dyDescent="0.2">
      <c r="C4067" s="19"/>
      <c r="D4067" s="19"/>
    </row>
    <row r="4068" spans="3:4" x14ac:dyDescent="0.2">
      <c r="C4068" s="19"/>
      <c r="D4068" s="19"/>
    </row>
    <row r="4069" spans="3:4" x14ac:dyDescent="0.2">
      <c r="C4069" s="19"/>
      <c r="D4069" s="19"/>
    </row>
    <row r="4070" spans="3:4" x14ac:dyDescent="0.2">
      <c r="C4070" s="19"/>
      <c r="D4070" s="19"/>
    </row>
    <row r="4071" spans="3:4" x14ac:dyDescent="0.2">
      <c r="C4071" s="19"/>
      <c r="D4071" s="19"/>
    </row>
    <row r="4072" spans="3:4" x14ac:dyDescent="0.2">
      <c r="C4072" s="19"/>
      <c r="D4072" s="19"/>
    </row>
    <row r="4073" spans="3:4" x14ac:dyDescent="0.2">
      <c r="C4073" s="19"/>
      <c r="D4073" s="19"/>
    </row>
    <row r="4074" spans="3:4" x14ac:dyDescent="0.2">
      <c r="C4074" s="19"/>
      <c r="D4074" s="19"/>
    </row>
    <row r="4075" spans="3:4" x14ac:dyDescent="0.2">
      <c r="C4075" s="19"/>
      <c r="D4075" s="19"/>
    </row>
    <row r="4076" spans="3:4" x14ac:dyDescent="0.2">
      <c r="C4076" s="19"/>
      <c r="D4076" s="19"/>
    </row>
    <row r="4077" spans="3:4" x14ac:dyDescent="0.2">
      <c r="C4077" s="19"/>
      <c r="D4077" s="19"/>
    </row>
    <row r="4078" spans="3:4" x14ac:dyDescent="0.2">
      <c r="C4078" s="19"/>
      <c r="D4078" s="19"/>
    </row>
    <row r="4079" spans="3:4" x14ac:dyDescent="0.2">
      <c r="C4079" s="19"/>
      <c r="D4079" s="19"/>
    </row>
    <row r="4080" spans="3:4" x14ac:dyDescent="0.2">
      <c r="C4080" s="19"/>
      <c r="D4080" s="19"/>
    </row>
    <row r="4081" spans="3:4" x14ac:dyDescent="0.2">
      <c r="C4081" s="19"/>
      <c r="D4081" s="19"/>
    </row>
    <row r="4082" spans="3:4" x14ac:dyDescent="0.2">
      <c r="C4082" s="19"/>
      <c r="D4082" s="19"/>
    </row>
    <row r="4083" spans="3:4" x14ac:dyDescent="0.2">
      <c r="C4083" s="19"/>
      <c r="D4083" s="19"/>
    </row>
    <row r="4084" spans="3:4" x14ac:dyDescent="0.2">
      <c r="C4084" s="19"/>
      <c r="D4084" s="19"/>
    </row>
    <row r="4085" spans="3:4" x14ac:dyDescent="0.2">
      <c r="C4085" s="19"/>
      <c r="D4085" s="19"/>
    </row>
    <row r="4086" spans="3:4" x14ac:dyDescent="0.2">
      <c r="C4086" s="19"/>
      <c r="D4086" s="19"/>
    </row>
    <row r="4087" spans="3:4" x14ac:dyDescent="0.2">
      <c r="C4087" s="19"/>
      <c r="D4087" s="19"/>
    </row>
    <row r="4088" spans="3:4" x14ac:dyDescent="0.2">
      <c r="C4088" s="19"/>
      <c r="D4088" s="19"/>
    </row>
    <row r="4089" spans="3:4" x14ac:dyDescent="0.2">
      <c r="C4089" s="19"/>
      <c r="D4089" s="19"/>
    </row>
    <row r="4090" spans="3:4" x14ac:dyDescent="0.2">
      <c r="C4090" s="19"/>
      <c r="D4090" s="19"/>
    </row>
    <row r="4091" spans="3:4" x14ac:dyDescent="0.2">
      <c r="C4091" s="19"/>
      <c r="D4091" s="19"/>
    </row>
    <row r="4092" spans="3:4" x14ac:dyDescent="0.2">
      <c r="C4092" s="19"/>
      <c r="D4092" s="19"/>
    </row>
    <row r="4093" spans="3:4" x14ac:dyDescent="0.2">
      <c r="C4093" s="19"/>
      <c r="D4093" s="19"/>
    </row>
    <row r="4094" spans="3:4" x14ac:dyDescent="0.2">
      <c r="C4094" s="19"/>
      <c r="D4094" s="19"/>
    </row>
    <row r="4095" spans="3:4" x14ac:dyDescent="0.2">
      <c r="C4095" s="19"/>
      <c r="D4095" s="19"/>
    </row>
    <row r="4096" spans="3:4" x14ac:dyDescent="0.2">
      <c r="C4096" s="19"/>
      <c r="D4096" s="19"/>
    </row>
    <row r="4097" spans="3:4" x14ac:dyDescent="0.2">
      <c r="C4097" s="19"/>
      <c r="D4097" s="19"/>
    </row>
    <row r="4098" spans="3:4" x14ac:dyDescent="0.2">
      <c r="C4098" s="19"/>
      <c r="D4098" s="19"/>
    </row>
    <row r="4099" spans="3:4" x14ac:dyDescent="0.2">
      <c r="C4099" s="19"/>
      <c r="D4099" s="19"/>
    </row>
    <row r="4100" spans="3:4" x14ac:dyDescent="0.2">
      <c r="C4100" s="19"/>
      <c r="D4100" s="19"/>
    </row>
    <row r="4101" spans="3:4" x14ac:dyDescent="0.2">
      <c r="C4101" s="19"/>
      <c r="D4101" s="19"/>
    </row>
    <row r="4102" spans="3:4" x14ac:dyDescent="0.2">
      <c r="C4102" s="19"/>
      <c r="D4102" s="19"/>
    </row>
    <row r="4103" spans="3:4" x14ac:dyDescent="0.2">
      <c r="C4103" s="19"/>
      <c r="D4103" s="19"/>
    </row>
    <row r="4104" spans="3:4" x14ac:dyDescent="0.2">
      <c r="C4104" s="19"/>
      <c r="D4104" s="19"/>
    </row>
    <row r="4105" spans="3:4" x14ac:dyDescent="0.2">
      <c r="C4105" s="19"/>
      <c r="D4105" s="19"/>
    </row>
    <row r="4106" spans="3:4" x14ac:dyDescent="0.2">
      <c r="C4106" s="19"/>
      <c r="D4106" s="19"/>
    </row>
    <row r="4107" spans="3:4" x14ac:dyDescent="0.2">
      <c r="C4107" s="19"/>
      <c r="D4107" s="19"/>
    </row>
    <row r="4108" spans="3:4" x14ac:dyDescent="0.2">
      <c r="C4108" s="19"/>
      <c r="D4108" s="19"/>
    </row>
    <row r="4109" spans="3:4" x14ac:dyDescent="0.2">
      <c r="C4109" s="19"/>
      <c r="D4109" s="19"/>
    </row>
    <row r="4110" spans="3:4" x14ac:dyDescent="0.2">
      <c r="C4110" s="19"/>
      <c r="D4110" s="19"/>
    </row>
    <row r="4111" spans="3:4" x14ac:dyDescent="0.2">
      <c r="C4111" s="19"/>
      <c r="D4111" s="19"/>
    </row>
    <row r="4112" spans="3:4" x14ac:dyDescent="0.2">
      <c r="C4112" s="19"/>
      <c r="D4112" s="19"/>
    </row>
    <row r="4113" spans="3:4" x14ac:dyDescent="0.2">
      <c r="C4113" s="19"/>
      <c r="D4113" s="19"/>
    </row>
    <row r="4114" spans="3:4" x14ac:dyDescent="0.2">
      <c r="C4114" s="19"/>
      <c r="D4114" s="19"/>
    </row>
    <row r="4115" spans="3:4" x14ac:dyDescent="0.2">
      <c r="C4115" s="19"/>
      <c r="D4115" s="19"/>
    </row>
    <row r="4116" spans="3:4" x14ac:dyDescent="0.2">
      <c r="C4116" s="19"/>
      <c r="D4116" s="19"/>
    </row>
    <row r="4117" spans="3:4" x14ac:dyDescent="0.2">
      <c r="C4117" s="19"/>
      <c r="D4117" s="19"/>
    </row>
    <row r="4118" spans="3:4" x14ac:dyDescent="0.2">
      <c r="C4118" s="19"/>
      <c r="D4118" s="19"/>
    </row>
    <row r="4119" spans="3:4" x14ac:dyDescent="0.2">
      <c r="C4119" s="19"/>
      <c r="D4119" s="19"/>
    </row>
    <row r="4120" spans="3:4" x14ac:dyDescent="0.2">
      <c r="C4120" s="19"/>
      <c r="D4120" s="19"/>
    </row>
    <row r="4121" spans="3:4" x14ac:dyDescent="0.2">
      <c r="C4121" s="19"/>
      <c r="D4121" s="19"/>
    </row>
    <row r="4122" spans="3:4" x14ac:dyDescent="0.2">
      <c r="C4122" s="19"/>
      <c r="D4122" s="19"/>
    </row>
    <row r="4123" spans="3:4" x14ac:dyDescent="0.2">
      <c r="C4123" s="19"/>
      <c r="D4123" s="19"/>
    </row>
    <row r="4124" spans="3:4" x14ac:dyDescent="0.2">
      <c r="C4124" s="19"/>
      <c r="D4124" s="19"/>
    </row>
    <row r="4125" spans="3:4" x14ac:dyDescent="0.2">
      <c r="C4125" s="19"/>
      <c r="D4125" s="19"/>
    </row>
    <row r="4126" spans="3:4" x14ac:dyDescent="0.2">
      <c r="C4126" s="19"/>
      <c r="D4126" s="19"/>
    </row>
    <row r="4127" spans="3:4" x14ac:dyDescent="0.2">
      <c r="C4127" s="19"/>
      <c r="D4127" s="19"/>
    </row>
    <row r="4128" spans="3:4" x14ac:dyDescent="0.2">
      <c r="C4128" s="19"/>
      <c r="D4128" s="19"/>
    </row>
    <row r="4129" spans="3:4" x14ac:dyDescent="0.2">
      <c r="C4129" s="19"/>
      <c r="D4129" s="19"/>
    </row>
    <row r="4130" spans="3:4" x14ac:dyDescent="0.2">
      <c r="C4130" s="19"/>
      <c r="D4130" s="19"/>
    </row>
    <row r="4131" spans="3:4" x14ac:dyDescent="0.2">
      <c r="C4131" s="19"/>
      <c r="D4131" s="19"/>
    </row>
    <row r="4132" spans="3:4" x14ac:dyDescent="0.2">
      <c r="C4132" s="19"/>
      <c r="D4132" s="19"/>
    </row>
    <row r="4133" spans="3:4" x14ac:dyDescent="0.2">
      <c r="C4133" s="19"/>
      <c r="D4133" s="19"/>
    </row>
    <row r="4134" spans="3:4" x14ac:dyDescent="0.2">
      <c r="C4134" s="19"/>
      <c r="D4134" s="19"/>
    </row>
    <row r="4135" spans="3:4" x14ac:dyDescent="0.2">
      <c r="C4135" s="19"/>
      <c r="D4135" s="19"/>
    </row>
    <row r="4136" spans="3:4" x14ac:dyDescent="0.2">
      <c r="C4136" s="19"/>
      <c r="D4136" s="19"/>
    </row>
    <row r="4137" spans="3:4" x14ac:dyDescent="0.2">
      <c r="C4137" s="19"/>
      <c r="D4137" s="19"/>
    </row>
    <row r="4138" spans="3:4" x14ac:dyDescent="0.2">
      <c r="C4138" s="19"/>
      <c r="D4138" s="19"/>
    </row>
    <row r="4139" spans="3:4" x14ac:dyDescent="0.2">
      <c r="C4139" s="19"/>
      <c r="D4139" s="19"/>
    </row>
    <row r="4140" spans="3:4" x14ac:dyDescent="0.2">
      <c r="C4140" s="19"/>
      <c r="D4140" s="19"/>
    </row>
    <row r="4141" spans="3:4" x14ac:dyDescent="0.2">
      <c r="C4141" s="19"/>
      <c r="D4141" s="19"/>
    </row>
    <row r="4142" spans="3:4" x14ac:dyDescent="0.2">
      <c r="C4142" s="19"/>
      <c r="D4142" s="19"/>
    </row>
    <row r="4143" spans="3:4" x14ac:dyDescent="0.2">
      <c r="C4143" s="19"/>
      <c r="D4143" s="19"/>
    </row>
    <row r="4144" spans="3:4" x14ac:dyDescent="0.2">
      <c r="C4144" s="19"/>
      <c r="D4144" s="19"/>
    </row>
    <row r="4145" spans="3:4" x14ac:dyDescent="0.2">
      <c r="C4145" s="19"/>
      <c r="D4145" s="19"/>
    </row>
    <row r="4146" spans="3:4" x14ac:dyDescent="0.2">
      <c r="C4146" s="19"/>
      <c r="D4146" s="19"/>
    </row>
    <row r="4147" spans="3:4" x14ac:dyDescent="0.2">
      <c r="C4147" s="19"/>
      <c r="D4147" s="19"/>
    </row>
    <row r="4148" spans="3:4" x14ac:dyDescent="0.2">
      <c r="C4148" s="19"/>
      <c r="D4148" s="19"/>
    </row>
    <row r="4149" spans="3:4" x14ac:dyDescent="0.2">
      <c r="C4149" s="19"/>
      <c r="D4149" s="19"/>
    </row>
    <row r="4150" spans="3:4" x14ac:dyDescent="0.2">
      <c r="C4150" s="19"/>
      <c r="D4150" s="19"/>
    </row>
    <row r="4151" spans="3:4" x14ac:dyDescent="0.2">
      <c r="C4151" s="19"/>
      <c r="D4151" s="19"/>
    </row>
    <row r="4152" spans="3:4" x14ac:dyDescent="0.2">
      <c r="C4152" s="19"/>
      <c r="D4152" s="19"/>
    </row>
    <row r="4153" spans="3:4" x14ac:dyDescent="0.2">
      <c r="C4153" s="19"/>
      <c r="D4153" s="19"/>
    </row>
    <row r="4154" spans="3:4" x14ac:dyDescent="0.2">
      <c r="C4154" s="19"/>
      <c r="D4154" s="19"/>
    </row>
    <row r="4155" spans="3:4" x14ac:dyDescent="0.2">
      <c r="C4155" s="19"/>
      <c r="D4155" s="19"/>
    </row>
    <row r="4156" spans="3:4" x14ac:dyDescent="0.2">
      <c r="C4156" s="19"/>
      <c r="D4156" s="19"/>
    </row>
    <row r="4157" spans="3:4" x14ac:dyDescent="0.2">
      <c r="C4157" s="19"/>
      <c r="D4157" s="19"/>
    </row>
    <row r="4158" spans="3:4" x14ac:dyDescent="0.2">
      <c r="C4158" s="19"/>
      <c r="D4158" s="19"/>
    </row>
    <row r="4159" spans="3:4" x14ac:dyDescent="0.2">
      <c r="C4159" s="19"/>
      <c r="D4159" s="19"/>
    </row>
    <row r="4160" spans="3:4" x14ac:dyDescent="0.2">
      <c r="C4160" s="19"/>
      <c r="D4160" s="19"/>
    </row>
    <row r="4161" spans="3:4" x14ac:dyDescent="0.2">
      <c r="C4161" s="19"/>
      <c r="D4161" s="19"/>
    </row>
    <row r="4162" spans="3:4" x14ac:dyDescent="0.2">
      <c r="C4162" s="19"/>
      <c r="D4162" s="19"/>
    </row>
    <row r="4163" spans="3:4" x14ac:dyDescent="0.2">
      <c r="C4163" s="19"/>
      <c r="D4163" s="19"/>
    </row>
    <row r="4164" spans="3:4" x14ac:dyDescent="0.2">
      <c r="C4164" s="19"/>
      <c r="D4164" s="19"/>
    </row>
    <row r="4165" spans="3:4" x14ac:dyDescent="0.2">
      <c r="C4165" s="19"/>
      <c r="D4165" s="19"/>
    </row>
    <row r="4166" spans="3:4" x14ac:dyDescent="0.2">
      <c r="C4166" s="19"/>
      <c r="D4166" s="19"/>
    </row>
    <row r="4167" spans="3:4" x14ac:dyDescent="0.2">
      <c r="C4167" s="19"/>
      <c r="D4167" s="19"/>
    </row>
    <row r="4168" spans="3:4" x14ac:dyDescent="0.2">
      <c r="C4168" s="19"/>
      <c r="D4168" s="19"/>
    </row>
    <row r="4169" spans="3:4" x14ac:dyDescent="0.2">
      <c r="C4169" s="19"/>
      <c r="D4169" s="19"/>
    </row>
    <row r="4170" spans="3:4" x14ac:dyDescent="0.2">
      <c r="C4170" s="19"/>
      <c r="D4170" s="19"/>
    </row>
    <row r="4171" spans="3:4" x14ac:dyDescent="0.2">
      <c r="C4171" s="19"/>
      <c r="D4171" s="19"/>
    </row>
    <row r="4172" spans="3:4" x14ac:dyDescent="0.2">
      <c r="C4172" s="19"/>
      <c r="D4172" s="19"/>
    </row>
    <row r="4173" spans="3:4" x14ac:dyDescent="0.2">
      <c r="C4173" s="19"/>
      <c r="D4173" s="19"/>
    </row>
    <row r="4174" spans="3:4" x14ac:dyDescent="0.2">
      <c r="C4174" s="19"/>
      <c r="D4174" s="19"/>
    </row>
    <row r="4175" spans="3:4" x14ac:dyDescent="0.2">
      <c r="C4175" s="19"/>
      <c r="D4175" s="19"/>
    </row>
    <row r="4176" spans="3:4" x14ac:dyDescent="0.2">
      <c r="C4176" s="19"/>
      <c r="D4176" s="19"/>
    </row>
    <row r="4177" spans="3:4" x14ac:dyDescent="0.2">
      <c r="C4177" s="19"/>
      <c r="D4177" s="19"/>
    </row>
    <row r="4178" spans="3:4" x14ac:dyDescent="0.2">
      <c r="C4178" s="19"/>
      <c r="D4178" s="19"/>
    </row>
    <row r="4179" spans="3:4" x14ac:dyDescent="0.2">
      <c r="C4179" s="19"/>
      <c r="D4179" s="19"/>
    </row>
    <row r="4180" spans="3:4" x14ac:dyDescent="0.2">
      <c r="C4180" s="19"/>
      <c r="D4180" s="19"/>
    </row>
    <row r="4181" spans="3:4" x14ac:dyDescent="0.2">
      <c r="C4181" s="19"/>
      <c r="D4181" s="19"/>
    </row>
    <row r="4182" spans="3:4" x14ac:dyDescent="0.2">
      <c r="C4182" s="19"/>
      <c r="D4182" s="19"/>
    </row>
    <row r="4183" spans="3:4" x14ac:dyDescent="0.2">
      <c r="C4183" s="19"/>
      <c r="D4183" s="19"/>
    </row>
    <row r="4184" spans="3:4" x14ac:dyDescent="0.2">
      <c r="C4184" s="19"/>
      <c r="D4184" s="19"/>
    </row>
    <row r="4185" spans="3:4" x14ac:dyDescent="0.2">
      <c r="C4185" s="19"/>
      <c r="D4185" s="19"/>
    </row>
    <row r="4186" spans="3:4" x14ac:dyDescent="0.2">
      <c r="C4186" s="19"/>
      <c r="D4186" s="19"/>
    </row>
    <row r="4187" spans="3:4" x14ac:dyDescent="0.2">
      <c r="C4187" s="19"/>
      <c r="D4187" s="19"/>
    </row>
    <row r="4188" spans="3:4" x14ac:dyDescent="0.2">
      <c r="C4188" s="19"/>
      <c r="D4188" s="19"/>
    </row>
    <row r="4189" spans="3:4" x14ac:dyDescent="0.2">
      <c r="C4189" s="19"/>
      <c r="D4189" s="19"/>
    </row>
    <row r="4190" spans="3:4" x14ac:dyDescent="0.2">
      <c r="C4190" s="19"/>
      <c r="D4190" s="19"/>
    </row>
    <row r="4191" spans="3:4" x14ac:dyDescent="0.2">
      <c r="C4191" s="19"/>
      <c r="D4191" s="19"/>
    </row>
    <row r="4192" spans="3:4" x14ac:dyDescent="0.2">
      <c r="C4192" s="19"/>
      <c r="D4192" s="19"/>
    </row>
    <row r="4193" spans="3:4" x14ac:dyDescent="0.2">
      <c r="C4193" s="19"/>
      <c r="D4193" s="19"/>
    </row>
    <row r="4194" spans="3:4" x14ac:dyDescent="0.2">
      <c r="C4194" s="19"/>
      <c r="D4194" s="19"/>
    </row>
    <row r="4195" spans="3:4" x14ac:dyDescent="0.2">
      <c r="C4195" s="19"/>
      <c r="D4195" s="19"/>
    </row>
    <row r="4196" spans="3:4" x14ac:dyDescent="0.2">
      <c r="C4196" s="19"/>
      <c r="D4196" s="19"/>
    </row>
    <row r="4197" spans="3:4" x14ac:dyDescent="0.2">
      <c r="C4197" s="19"/>
      <c r="D4197" s="19"/>
    </row>
    <row r="4198" spans="3:4" x14ac:dyDescent="0.2">
      <c r="C4198" s="19"/>
      <c r="D4198" s="19"/>
    </row>
    <row r="4199" spans="3:4" x14ac:dyDescent="0.2">
      <c r="C4199" s="19"/>
      <c r="D4199" s="19"/>
    </row>
    <row r="4200" spans="3:4" x14ac:dyDescent="0.2">
      <c r="C4200" s="19"/>
      <c r="D4200" s="19"/>
    </row>
    <row r="4201" spans="3:4" x14ac:dyDescent="0.2">
      <c r="C4201" s="19"/>
      <c r="D4201" s="19"/>
    </row>
    <row r="4202" spans="3:4" x14ac:dyDescent="0.2">
      <c r="C4202" s="19"/>
      <c r="D4202" s="19"/>
    </row>
    <row r="4203" spans="3:4" x14ac:dyDescent="0.2">
      <c r="C4203" s="19"/>
      <c r="D4203" s="19"/>
    </row>
    <row r="4204" spans="3:4" x14ac:dyDescent="0.2">
      <c r="C4204" s="19"/>
      <c r="D4204" s="19"/>
    </row>
    <row r="4205" spans="3:4" x14ac:dyDescent="0.2">
      <c r="C4205" s="19"/>
      <c r="D4205" s="19"/>
    </row>
    <row r="4206" spans="3:4" x14ac:dyDescent="0.2">
      <c r="C4206" s="19"/>
      <c r="D4206" s="19"/>
    </row>
    <row r="4207" spans="3:4" x14ac:dyDescent="0.2">
      <c r="C4207" s="19"/>
      <c r="D4207" s="19"/>
    </row>
    <row r="4208" spans="3:4" x14ac:dyDescent="0.2">
      <c r="C4208" s="19"/>
      <c r="D4208" s="19"/>
    </row>
    <row r="4209" spans="3:4" x14ac:dyDescent="0.2">
      <c r="C4209" s="19"/>
      <c r="D4209" s="19"/>
    </row>
    <row r="4210" spans="3:4" x14ac:dyDescent="0.2">
      <c r="C4210" s="19"/>
      <c r="D4210" s="19"/>
    </row>
    <row r="4211" spans="3:4" x14ac:dyDescent="0.2">
      <c r="C4211" s="19"/>
      <c r="D4211" s="19"/>
    </row>
    <row r="4212" spans="3:4" x14ac:dyDescent="0.2">
      <c r="C4212" s="19"/>
      <c r="D4212" s="19"/>
    </row>
    <row r="4213" spans="3:4" x14ac:dyDescent="0.2">
      <c r="C4213" s="19"/>
      <c r="D4213" s="19"/>
    </row>
    <row r="4214" spans="3:4" x14ac:dyDescent="0.2">
      <c r="C4214" s="19"/>
      <c r="D4214" s="19"/>
    </row>
    <row r="4215" spans="3:4" x14ac:dyDescent="0.2">
      <c r="C4215" s="19"/>
      <c r="D4215" s="19"/>
    </row>
    <row r="4216" spans="3:4" x14ac:dyDescent="0.2">
      <c r="C4216" s="19"/>
      <c r="D4216" s="19"/>
    </row>
    <row r="4217" spans="3:4" x14ac:dyDescent="0.2">
      <c r="C4217" s="19"/>
      <c r="D4217" s="19"/>
    </row>
    <row r="4218" spans="3:4" x14ac:dyDescent="0.2">
      <c r="C4218" s="19"/>
      <c r="D4218" s="19"/>
    </row>
    <row r="4219" spans="3:4" x14ac:dyDescent="0.2">
      <c r="C4219" s="19"/>
      <c r="D4219" s="19"/>
    </row>
    <row r="4220" spans="3:4" x14ac:dyDescent="0.2">
      <c r="C4220" s="19"/>
      <c r="D4220" s="19"/>
    </row>
    <row r="4221" spans="3:4" x14ac:dyDescent="0.2">
      <c r="C4221" s="19"/>
      <c r="D4221" s="19"/>
    </row>
    <row r="4222" spans="3:4" x14ac:dyDescent="0.2">
      <c r="C4222" s="19"/>
      <c r="D4222" s="19"/>
    </row>
    <row r="4223" spans="3:4" x14ac:dyDescent="0.2">
      <c r="C4223" s="19"/>
      <c r="D4223" s="19"/>
    </row>
    <row r="4224" spans="3:4" x14ac:dyDescent="0.2">
      <c r="C4224" s="19"/>
      <c r="D4224" s="19"/>
    </row>
    <row r="4225" spans="3:4" x14ac:dyDescent="0.2">
      <c r="C4225" s="19"/>
      <c r="D4225" s="19"/>
    </row>
    <row r="4226" spans="3:4" x14ac:dyDescent="0.2">
      <c r="C4226" s="19"/>
      <c r="D4226" s="19"/>
    </row>
    <row r="4227" spans="3:4" x14ac:dyDescent="0.2">
      <c r="C4227" s="19"/>
      <c r="D4227" s="19"/>
    </row>
    <row r="4228" spans="3:4" x14ac:dyDescent="0.2">
      <c r="C4228" s="19"/>
      <c r="D4228" s="19"/>
    </row>
    <row r="4229" spans="3:4" x14ac:dyDescent="0.2">
      <c r="C4229" s="19"/>
      <c r="D4229" s="19"/>
    </row>
    <row r="4230" spans="3:4" x14ac:dyDescent="0.2">
      <c r="C4230" s="19"/>
      <c r="D4230" s="19"/>
    </row>
    <row r="4231" spans="3:4" x14ac:dyDescent="0.2">
      <c r="C4231" s="19"/>
      <c r="D4231" s="19"/>
    </row>
    <row r="4232" spans="3:4" x14ac:dyDescent="0.2">
      <c r="C4232" s="19"/>
      <c r="D4232" s="19"/>
    </row>
    <row r="4233" spans="3:4" x14ac:dyDescent="0.2">
      <c r="C4233" s="19"/>
      <c r="D4233" s="19"/>
    </row>
    <row r="4234" spans="3:4" x14ac:dyDescent="0.2">
      <c r="C4234" s="19"/>
      <c r="D4234" s="19"/>
    </row>
    <row r="4235" spans="3:4" x14ac:dyDescent="0.2">
      <c r="C4235" s="19"/>
      <c r="D4235" s="19"/>
    </row>
    <row r="4236" spans="3:4" x14ac:dyDescent="0.2">
      <c r="C4236" s="19"/>
      <c r="D4236" s="19"/>
    </row>
    <row r="4237" spans="3:4" x14ac:dyDescent="0.2">
      <c r="C4237" s="19"/>
      <c r="D4237" s="19"/>
    </row>
    <row r="4238" spans="3:4" x14ac:dyDescent="0.2">
      <c r="C4238" s="19"/>
      <c r="D4238" s="19"/>
    </row>
    <row r="4239" spans="3:4" x14ac:dyDescent="0.2">
      <c r="C4239" s="19"/>
      <c r="D4239" s="19"/>
    </row>
    <row r="4240" spans="3:4" x14ac:dyDescent="0.2">
      <c r="C4240" s="19"/>
      <c r="D4240" s="19"/>
    </row>
    <row r="4241" spans="3:4" x14ac:dyDescent="0.2">
      <c r="C4241" s="19"/>
      <c r="D4241" s="19"/>
    </row>
    <row r="4242" spans="3:4" x14ac:dyDescent="0.2">
      <c r="C4242" s="19"/>
      <c r="D4242" s="19"/>
    </row>
    <row r="4243" spans="3:4" x14ac:dyDescent="0.2">
      <c r="C4243" s="19"/>
      <c r="D4243" s="19"/>
    </row>
    <row r="4244" spans="3:4" x14ac:dyDescent="0.2">
      <c r="C4244" s="19"/>
      <c r="D4244" s="19"/>
    </row>
    <row r="4245" spans="3:4" x14ac:dyDescent="0.2">
      <c r="C4245" s="19"/>
      <c r="D4245" s="19"/>
    </row>
    <row r="4246" spans="3:4" x14ac:dyDescent="0.2">
      <c r="C4246" s="19"/>
      <c r="D4246" s="19"/>
    </row>
    <row r="4247" spans="3:4" x14ac:dyDescent="0.2">
      <c r="C4247" s="19"/>
      <c r="D4247" s="19"/>
    </row>
    <row r="4248" spans="3:4" x14ac:dyDescent="0.2">
      <c r="C4248" s="19"/>
      <c r="D4248" s="19"/>
    </row>
    <row r="4249" spans="3:4" x14ac:dyDescent="0.2">
      <c r="C4249" s="19"/>
      <c r="D4249" s="19"/>
    </row>
    <row r="4250" spans="3:4" x14ac:dyDescent="0.2">
      <c r="C4250" s="19"/>
      <c r="D4250" s="19"/>
    </row>
    <row r="4251" spans="3:4" x14ac:dyDescent="0.2">
      <c r="C4251" s="19"/>
      <c r="D4251" s="19"/>
    </row>
    <row r="4252" spans="3:4" x14ac:dyDescent="0.2">
      <c r="C4252" s="19"/>
      <c r="D4252" s="19"/>
    </row>
    <row r="4253" spans="3:4" x14ac:dyDescent="0.2">
      <c r="C4253" s="19"/>
      <c r="D4253" s="19"/>
    </row>
    <row r="4254" spans="3:4" x14ac:dyDescent="0.2">
      <c r="C4254" s="19"/>
      <c r="D4254" s="19"/>
    </row>
    <row r="4255" spans="3:4" x14ac:dyDescent="0.2">
      <c r="C4255" s="19"/>
      <c r="D4255" s="19"/>
    </row>
    <row r="4256" spans="3:4" x14ac:dyDescent="0.2">
      <c r="C4256" s="19"/>
      <c r="D4256" s="19"/>
    </row>
    <row r="4257" spans="3:4" x14ac:dyDescent="0.2">
      <c r="C4257" s="19"/>
      <c r="D4257" s="19"/>
    </row>
    <row r="4258" spans="3:4" x14ac:dyDescent="0.2">
      <c r="C4258" s="19"/>
      <c r="D4258" s="19"/>
    </row>
    <row r="4259" spans="3:4" x14ac:dyDescent="0.2">
      <c r="C4259" s="19"/>
      <c r="D4259" s="19"/>
    </row>
    <row r="4260" spans="3:4" x14ac:dyDescent="0.2">
      <c r="C4260" s="19"/>
      <c r="D4260" s="19"/>
    </row>
    <row r="4261" spans="3:4" x14ac:dyDescent="0.2">
      <c r="C4261" s="19"/>
      <c r="D4261" s="19"/>
    </row>
    <row r="4262" spans="3:4" x14ac:dyDescent="0.2">
      <c r="C4262" s="19"/>
      <c r="D4262" s="19"/>
    </row>
    <row r="4263" spans="3:4" x14ac:dyDescent="0.2">
      <c r="C4263" s="19"/>
      <c r="D4263" s="19"/>
    </row>
    <row r="4264" spans="3:4" x14ac:dyDescent="0.2">
      <c r="C4264" s="19"/>
      <c r="D4264" s="19"/>
    </row>
    <row r="4265" spans="3:4" x14ac:dyDescent="0.2">
      <c r="C4265" s="19"/>
      <c r="D4265" s="19"/>
    </row>
    <row r="4266" spans="3:4" x14ac:dyDescent="0.2">
      <c r="C4266" s="19"/>
      <c r="D4266" s="19"/>
    </row>
    <row r="4267" spans="3:4" x14ac:dyDescent="0.2">
      <c r="C4267" s="19"/>
      <c r="D4267" s="19"/>
    </row>
    <row r="4268" spans="3:4" x14ac:dyDescent="0.2">
      <c r="C4268" s="19"/>
      <c r="D4268" s="19"/>
    </row>
    <row r="4269" spans="3:4" x14ac:dyDescent="0.2">
      <c r="C4269" s="19"/>
      <c r="D4269" s="19"/>
    </row>
    <row r="4270" spans="3:4" x14ac:dyDescent="0.2">
      <c r="C4270" s="19"/>
      <c r="D4270" s="19"/>
    </row>
    <row r="4271" spans="3:4" x14ac:dyDescent="0.2">
      <c r="C4271" s="19"/>
      <c r="D4271" s="19"/>
    </row>
    <row r="4272" spans="3:4" x14ac:dyDescent="0.2">
      <c r="C4272" s="19"/>
      <c r="D4272" s="19"/>
    </row>
    <row r="4273" spans="3:4" x14ac:dyDescent="0.2">
      <c r="C4273" s="19"/>
      <c r="D4273" s="19"/>
    </row>
    <row r="4274" spans="3:4" x14ac:dyDescent="0.2">
      <c r="C4274" s="19"/>
      <c r="D4274" s="19"/>
    </row>
    <row r="4275" spans="3:4" x14ac:dyDescent="0.2">
      <c r="C4275" s="19"/>
      <c r="D4275" s="19"/>
    </row>
    <row r="4276" spans="3:4" x14ac:dyDescent="0.2">
      <c r="C4276" s="19"/>
      <c r="D4276" s="19"/>
    </row>
    <row r="4277" spans="3:4" x14ac:dyDescent="0.2">
      <c r="C4277" s="19"/>
      <c r="D4277" s="19"/>
    </row>
    <row r="4278" spans="3:4" x14ac:dyDescent="0.2">
      <c r="C4278" s="19"/>
      <c r="D4278" s="19"/>
    </row>
    <row r="4279" spans="3:4" x14ac:dyDescent="0.2">
      <c r="C4279" s="19"/>
      <c r="D4279" s="19"/>
    </row>
    <row r="4280" spans="3:4" x14ac:dyDescent="0.2">
      <c r="C4280" s="19"/>
      <c r="D4280" s="19"/>
    </row>
    <row r="4281" spans="3:4" x14ac:dyDescent="0.2">
      <c r="C4281" s="19"/>
      <c r="D4281" s="19"/>
    </row>
    <row r="4282" spans="3:4" x14ac:dyDescent="0.2">
      <c r="C4282" s="19"/>
      <c r="D4282" s="19"/>
    </row>
    <row r="4283" spans="3:4" x14ac:dyDescent="0.2">
      <c r="C4283" s="19"/>
      <c r="D4283" s="19"/>
    </row>
    <row r="4284" spans="3:4" x14ac:dyDescent="0.2">
      <c r="C4284" s="19"/>
      <c r="D4284" s="19"/>
    </row>
    <row r="4285" spans="3:4" x14ac:dyDescent="0.2">
      <c r="C4285" s="19"/>
      <c r="D4285" s="19"/>
    </row>
    <row r="4286" spans="3:4" x14ac:dyDescent="0.2">
      <c r="C4286" s="19"/>
      <c r="D4286" s="19"/>
    </row>
    <row r="4287" spans="3:4" x14ac:dyDescent="0.2">
      <c r="C4287" s="19"/>
      <c r="D4287" s="19"/>
    </row>
    <row r="4288" spans="3:4" x14ac:dyDescent="0.2">
      <c r="C4288" s="19"/>
      <c r="D4288" s="19"/>
    </row>
    <row r="4289" spans="3:4" x14ac:dyDescent="0.2">
      <c r="C4289" s="19"/>
      <c r="D4289" s="19"/>
    </row>
    <row r="4290" spans="3:4" x14ac:dyDescent="0.2">
      <c r="C4290" s="19"/>
      <c r="D4290" s="19"/>
    </row>
    <row r="4291" spans="3:4" x14ac:dyDescent="0.2">
      <c r="C4291" s="19"/>
      <c r="D4291" s="19"/>
    </row>
    <row r="4292" spans="3:4" x14ac:dyDescent="0.2">
      <c r="C4292" s="19"/>
      <c r="D4292" s="19"/>
    </row>
    <row r="4293" spans="3:4" x14ac:dyDescent="0.2">
      <c r="C4293" s="19"/>
      <c r="D4293" s="19"/>
    </row>
    <row r="4294" spans="3:4" x14ac:dyDescent="0.2">
      <c r="C4294" s="19"/>
      <c r="D4294" s="19"/>
    </row>
    <row r="4295" spans="3:4" x14ac:dyDescent="0.2">
      <c r="C4295" s="19"/>
      <c r="D4295" s="19"/>
    </row>
    <row r="4296" spans="3:4" x14ac:dyDescent="0.2">
      <c r="C4296" s="19"/>
      <c r="D4296" s="19"/>
    </row>
    <row r="4297" spans="3:4" x14ac:dyDescent="0.2">
      <c r="C4297" s="19"/>
      <c r="D4297" s="19"/>
    </row>
    <row r="4298" spans="3:4" x14ac:dyDescent="0.2">
      <c r="C4298" s="19"/>
      <c r="D4298" s="19"/>
    </row>
    <row r="4299" spans="3:4" x14ac:dyDescent="0.2">
      <c r="C4299" s="19"/>
      <c r="D4299" s="19"/>
    </row>
    <row r="4300" spans="3:4" x14ac:dyDescent="0.2">
      <c r="C4300" s="19"/>
      <c r="D4300" s="19"/>
    </row>
    <row r="4301" spans="3:4" x14ac:dyDescent="0.2">
      <c r="C4301" s="19"/>
      <c r="D4301" s="19"/>
    </row>
    <row r="4302" spans="3:4" x14ac:dyDescent="0.2">
      <c r="C4302" s="19"/>
      <c r="D4302" s="19"/>
    </row>
    <row r="4303" spans="3:4" x14ac:dyDescent="0.2">
      <c r="C4303" s="19"/>
      <c r="D4303" s="19"/>
    </row>
    <row r="4304" spans="3:4" x14ac:dyDescent="0.2">
      <c r="C4304" s="19"/>
      <c r="D4304" s="19"/>
    </row>
    <row r="4305" spans="3:4" x14ac:dyDescent="0.2">
      <c r="C4305" s="19"/>
      <c r="D4305" s="19"/>
    </row>
    <row r="4306" spans="3:4" x14ac:dyDescent="0.2">
      <c r="C4306" s="19"/>
      <c r="D4306" s="19"/>
    </row>
    <row r="4307" spans="3:4" x14ac:dyDescent="0.2">
      <c r="C4307" s="19"/>
      <c r="D4307" s="19"/>
    </row>
    <row r="4308" spans="3:4" x14ac:dyDescent="0.2">
      <c r="C4308" s="19"/>
      <c r="D4308" s="19"/>
    </row>
    <row r="4309" spans="3:4" x14ac:dyDescent="0.2">
      <c r="C4309" s="19"/>
      <c r="D4309" s="19"/>
    </row>
    <row r="4310" spans="3:4" x14ac:dyDescent="0.2">
      <c r="C4310" s="19"/>
      <c r="D4310" s="19"/>
    </row>
    <row r="4311" spans="3:4" x14ac:dyDescent="0.2">
      <c r="C4311" s="19"/>
      <c r="D4311" s="19"/>
    </row>
    <row r="4312" spans="3:4" x14ac:dyDescent="0.2">
      <c r="C4312" s="19"/>
      <c r="D4312" s="19"/>
    </row>
    <row r="4313" spans="3:4" x14ac:dyDescent="0.2">
      <c r="C4313" s="19"/>
      <c r="D4313" s="19"/>
    </row>
    <row r="4314" spans="3:4" x14ac:dyDescent="0.2">
      <c r="C4314" s="19"/>
      <c r="D4314" s="19"/>
    </row>
    <row r="4315" spans="3:4" x14ac:dyDescent="0.2">
      <c r="C4315" s="19"/>
      <c r="D4315" s="19"/>
    </row>
    <row r="4316" spans="3:4" x14ac:dyDescent="0.2">
      <c r="C4316" s="19"/>
      <c r="D4316" s="19"/>
    </row>
    <row r="4317" spans="3:4" x14ac:dyDescent="0.2">
      <c r="C4317" s="19"/>
      <c r="D4317" s="19"/>
    </row>
    <row r="4318" spans="3:4" x14ac:dyDescent="0.2">
      <c r="C4318" s="19"/>
      <c r="D4318" s="19"/>
    </row>
    <row r="4319" spans="3:4" x14ac:dyDescent="0.2">
      <c r="C4319" s="19"/>
      <c r="D4319" s="19"/>
    </row>
    <row r="4320" spans="3:4" x14ac:dyDescent="0.2">
      <c r="C4320" s="19"/>
      <c r="D4320" s="19"/>
    </row>
    <row r="4321" spans="3:4" x14ac:dyDescent="0.2">
      <c r="C4321" s="19"/>
      <c r="D4321" s="19"/>
    </row>
    <row r="4322" spans="3:4" x14ac:dyDescent="0.2">
      <c r="C4322" s="19"/>
      <c r="D4322" s="19"/>
    </row>
    <row r="4323" spans="3:4" x14ac:dyDescent="0.2">
      <c r="C4323" s="19"/>
      <c r="D4323" s="19"/>
    </row>
    <row r="4324" spans="3:4" x14ac:dyDescent="0.2">
      <c r="C4324" s="19"/>
      <c r="D4324" s="19"/>
    </row>
    <row r="4325" spans="3:4" x14ac:dyDescent="0.2">
      <c r="C4325" s="19"/>
      <c r="D4325" s="19"/>
    </row>
    <row r="4326" spans="3:4" x14ac:dyDescent="0.2">
      <c r="C4326" s="19"/>
      <c r="D4326" s="19"/>
    </row>
    <row r="4327" spans="3:4" x14ac:dyDescent="0.2">
      <c r="C4327" s="19"/>
      <c r="D4327" s="19"/>
    </row>
    <row r="4328" spans="3:4" x14ac:dyDescent="0.2">
      <c r="C4328" s="19"/>
      <c r="D4328" s="19"/>
    </row>
    <row r="4329" spans="3:4" x14ac:dyDescent="0.2">
      <c r="C4329" s="19"/>
      <c r="D4329" s="19"/>
    </row>
    <row r="4330" spans="3:4" x14ac:dyDescent="0.2">
      <c r="C4330" s="19"/>
      <c r="D4330" s="19"/>
    </row>
    <row r="4331" spans="3:4" x14ac:dyDescent="0.2">
      <c r="C4331" s="19"/>
      <c r="D4331" s="19"/>
    </row>
    <row r="4332" spans="3:4" x14ac:dyDescent="0.2">
      <c r="C4332" s="19"/>
      <c r="D4332" s="19"/>
    </row>
    <row r="4333" spans="3:4" x14ac:dyDescent="0.2">
      <c r="C4333" s="19"/>
      <c r="D4333" s="19"/>
    </row>
    <row r="4334" spans="3:4" x14ac:dyDescent="0.2">
      <c r="C4334" s="19"/>
      <c r="D4334" s="19"/>
    </row>
    <row r="4335" spans="3:4" x14ac:dyDescent="0.2">
      <c r="C4335" s="19"/>
      <c r="D4335" s="19"/>
    </row>
    <row r="4336" spans="3:4" x14ac:dyDescent="0.2">
      <c r="C4336" s="19"/>
      <c r="D4336" s="19"/>
    </row>
    <row r="4337" spans="3:4" x14ac:dyDescent="0.2">
      <c r="C4337" s="19"/>
      <c r="D4337" s="19"/>
    </row>
    <row r="4338" spans="3:4" x14ac:dyDescent="0.2">
      <c r="C4338" s="19"/>
      <c r="D4338" s="19"/>
    </row>
    <row r="4339" spans="3:4" x14ac:dyDescent="0.2">
      <c r="C4339" s="19"/>
      <c r="D4339" s="19"/>
    </row>
    <row r="4340" spans="3:4" x14ac:dyDescent="0.2">
      <c r="C4340" s="19"/>
      <c r="D4340" s="19"/>
    </row>
    <row r="4341" spans="3:4" x14ac:dyDescent="0.2">
      <c r="C4341" s="19"/>
      <c r="D4341" s="1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topLeftCell="A40" workbookViewId="0">
      <selection activeCell="A51" sqref="A51:C82"/>
    </sheetView>
  </sheetViews>
  <sheetFormatPr defaultRowHeight="12.75" x14ac:dyDescent="0.2"/>
  <cols>
    <col min="1" max="1" width="19.7109375" style="52" customWidth="1"/>
    <col min="2" max="2" width="4.42578125" style="25" customWidth="1"/>
    <col min="3" max="3" width="12.7109375" style="52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52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1" t="s">
        <v>91</v>
      </c>
      <c r="I1" s="53" t="s">
        <v>92</v>
      </c>
      <c r="J1" s="54" t="s">
        <v>93</v>
      </c>
    </row>
    <row r="2" spans="1:16" x14ac:dyDescent="0.2">
      <c r="I2" s="55" t="s">
        <v>94</v>
      </c>
      <c r="J2" s="56" t="s">
        <v>95</v>
      </c>
    </row>
    <row r="3" spans="1:16" x14ac:dyDescent="0.2">
      <c r="A3" s="57" t="s">
        <v>96</v>
      </c>
      <c r="I3" s="55" t="s">
        <v>97</v>
      </c>
      <c r="J3" s="56" t="s">
        <v>98</v>
      </c>
    </row>
    <row r="4" spans="1:16" x14ac:dyDescent="0.2">
      <c r="I4" s="55" t="s">
        <v>99</v>
      </c>
      <c r="J4" s="56" t="s">
        <v>98</v>
      </c>
    </row>
    <row r="5" spans="1:16" ht="13.5" thickBot="1" x14ac:dyDescent="0.25">
      <c r="I5" s="58" t="s">
        <v>100</v>
      </c>
      <c r="J5" s="59" t="s">
        <v>83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 BBS 6 </v>
      </c>
      <c r="B11" s="28" t="str">
        <f t="shared" ref="B11:B42" si="1">IF(H11=INT(H11),"I","II")</f>
        <v>I</v>
      </c>
      <c r="C11" s="52">
        <f t="shared" ref="C11:C42" si="2">1*G11</f>
        <v>41650.43</v>
      </c>
      <c r="D11" s="25" t="str">
        <f t="shared" ref="D11:D42" si="3">VLOOKUP(F11,I$1:J$5,2,FALSE)</f>
        <v>vis</v>
      </c>
      <c r="E11" s="60">
        <f>VLOOKUP(C11,Active!C$21:E$972,3,FALSE)</f>
        <v>-1308.0008289348143</v>
      </c>
      <c r="F11" s="28" t="s">
        <v>100</v>
      </c>
      <c r="G11" s="25" t="str">
        <f t="shared" ref="G11:G42" si="4">MID(I11,3,LEN(I11)-3)</f>
        <v>41650.430</v>
      </c>
      <c r="H11" s="52">
        <f t="shared" ref="H11:H42" si="5">1*K11</f>
        <v>-1308</v>
      </c>
      <c r="I11" s="61" t="s">
        <v>186</v>
      </c>
      <c r="J11" s="62" t="s">
        <v>187</v>
      </c>
      <c r="K11" s="61">
        <v>-1308</v>
      </c>
      <c r="L11" s="61" t="s">
        <v>101</v>
      </c>
      <c r="M11" s="62" t="s">
        <v>106</v>
      </c>
      <c r="N11" s="62"/>
      <c r="O11" s="63" t="s">
        <v>188</v>
      </c>
      <c r="P11" s="63" t="s">
        <v>189</v>
      </c>
    </row>
    <row r="12" spans="1:16" ht="12.75" customHeight="1" thickBot="1" x14ac:dyDescent="0.25">
      <c r="A12" s="52" t="str">
        <f t="shared" si="0"/>
        <v> BBS 13 </v>
      </c>
      <c r="B12" s="28" t="str">
        <f t="shared" si="1"/>
        <v>I</v>
      </c>
      <c r="C12" s="52">
        <f t="shared" si="2"/>
        <v>42076.311999999998</v>
      </c>
      <c r="D12" s="25" t="str">
        <f t="shared" si="3"/>
        <v>vis</v>
      </c>
      <c r="E12" s="60">
        <f>VLOOKUP(C12,Active!C$21:E$972,3,FALSE)</f>
        <v>-1179.9992275698078</v>
      </c>
      <c r="F12" s="28" t="s">
        <v>100</v>
      </c>
      <c r="G12" s="25" t="str">
        <f t="shared" si="4"/>
        <v>42076.312</v>
      </c>
      <c r="H12" s="52">
        <f t="shared" si="5"/>
        <v>-1180</v>
      </c>
      <c r="I12" s="61" t="s">
        <v>190</v>
      </c>
      <c r="J12" s="62" t="s">
        <v>191</v>
      </c>
      <c r="K12" s="61">
        <v>-1180</v>
      </c>
      <c r="L12" s="61" t="s">
        <v>192</v>
      </c>
      <c r="M12" s="62" t="s">
        <v>106</v>
      </c>
      <c r="N12" s="62"/>
      <c r="O12" s="63" t="s">
        <v>193</v>
      </c>
      <c r="P12" s="63" t="s">
        <v>194</v>
      </c>
    </row>
    <row r="13" spans="1:16" ht="12.75" customHeight="1" thickBot="1" x14ac:dyDescent="0.25">
      <c r="A13" s="52" t="str">
        <f t="shared" si="0"/>
        <v> BBS 19 </v>
      </c>
      <c r="B13" s="28" t="str">
        <f t="shared" si="1"/>
        <v>I</v>
      </c>
      <c r="C13" s="52">
        <f t="shared" si="2"/>
        <v>42402.366000000002</v>
      </c>
      <c r="D13" s="25" t="str">
        <f t="shared" si="3"/>
        <v>vis</v>
      </c>
      <c r="E13" s="60">
        <f>VLOOKUP(C13,Active!C$21:E$972,3,FALSE)</f>
        <v>-1082.001580025496</v>
      </c>
      <c r="F13" s="28" t="s">
        <v>100</v>
      </c>
      <c r="G13" s="25" t="str">
        <f t="shared" si="4"/>
        <v>42402.366</v>
      </c>
      <c r="H13" s="52">
        <f t="shared" si="5"/>
        <v>-1082</v>
      </c>
      <c r="I13" s="61" t="s">
        <v>195</v>
      </c>
      <c r="J13" s="62" t="s">
        <v>196</v>
      </c>
      <c r="K13" s="61">
        <v>-1082</v>
      </c>
      <c r="L13" s="61" t="s">
        <v>197</v>
      </c>
      <c r="M13" s="62" t="s">
        <v>106</v>
      </c>
      <c r="N13" s="62"/>
      <c r="O13" s="63" t="s">
        <v>198</v>
      </c>
      <c r="P13" s="63" t="s">
        <v>199</v>
      </c>
    </row>
    <row r="14" spans="1:16" ht="12.75" customHeight="1" thickBot="1" x14ac:dyDescent="0.25">
      <c r="A14" s="52" t="str">
        <f t="shared" si="0"/>
        <v> BBS 19 </v>
      </c>
      <c r="B14" s="28" t="str">
        <f t="shared" si="1"/>
        <v>I</v>
      </c>
      <c r="C14" s="52">
        <f t="shared" si="2"/>
        <v>42402.373</v>
      </c>
      <c r="D14" s="25" t="str">
        <f t="shared" si="3"/>
        <v>vis</v>
      </c>
      <c r="E14" s="60">
        <f>VLOOKUP(C14,Active!C$21:E$972,3,FALSE)</f>
        <v>-1081.9994761300288</v>
      </c>
      <c r="F14" s="28" t="s">
        <v>100</v>
      </c>
      <c r="G14" s="25" t="str">
        <f t="shared" si="4"/>
        <v>42402.373</v>
      </c>
      <c r="H14" s="52">
        <f t="shared" si="5"/>
        <v>-1082</v>
      </c>
      <c r="I14" s="61" t="s">
        <v>200</v>
      </c>
      <c r="J14" s="62" t="s">
        <v>201</v>
      </c>
      <c r="K14" s="61">
        <v>-1082</v>
      </c>
      <c r="L14" s="61" t="s">
        <v>202</v>
      </c>
      <c r="M14" s="62" t="s">
        <v>106</v>
      </c>
      <c r="N14" s="62"/>
      <c r="O14" s="63" t="s">
        <v>193</v>
      </c>
      <c r="P14" s="63" t="s">
        <v>199</v>
      </c>
    </row>
    <row r="15" spans="1:16" ht="12.75" customHeight="1" thickBot="1" x14ac:dyDescent="0.25">
      <c r="A15" s="52" t="str">
        <f t="shared" si="0"/>
        <v> BBS 21 </v>
      </c>
      <c r="B15" s="28" t="str">
        <f t="shared" si="1"/>
        <v>I</v>
      </c>
      <c r="C15" s="52">
        <f t="shared" si="2"/>
        <v>42452.3</v>
      </c>
      <c r="D15" s="25" t="str">
        <f t="shared" si="3"/>
        <v>vis</v>
      </c>
      <c r="E15" s="60">
        <f>VLOOKUP(C15,Active!C$21:E$972,3,FALSE)</f>
        <v>-1066.9935919852396</v>
      </c>
      <c r="F15" s="28" t="s">
        <v>100</v>
      </c>
      <c r="G15" s="25" t="str">
        <f t="shared" si="4"/>
        <v>42452.300</v>
      </c>
      <c r="H15" s="52">
        <f t="shared" si="5"/>
        <v>-1067</v>
      </c>
      <c r="I15" s="61" t="s">
        <v>203</v>
      </c>
      <c r="J15" s="62" t="s">
        <v>204</v>
      </c>
      <c r="K15" s="61">
        <v>-1067</v>
      </c>
      <c r="L15" s="61" t="s">
        <v>205</v>
      </c>
      <c r="M15" s="62" t="s">
        <v>106</v>
      </c>
      <c r="N15" s="62"/>
      <c r="O15" s="63" t="s">
        <v>193</v>
      </c>
      <c r="P15" s="63" t="s">
        <v>206</v>
      </c>
    </row>
    <row r="16" spans="1:16" ht="12.75" customHeight="1" thickBot="1" x14ac:dyDescent="0.25">
      <c r="A16" s="52" t="str">
        <f t="shared" si="0"/>
        <v> BBS 29 </v>
      </c>
      <c r="B16" s="28" t="str">
        <f t="shared" si="1"/>
        <v>I</v>
      </c>
      <c r="C16" s="52">
        <f t="shared" si="2"/>
        <v>43014.567999999999</v>
      </c>
      <c r="D16" s="25" t="str">
        <f t="shared" si="3"/>
        <v>vis</v>
      </c>
      <c r="E16" s="60">
        <f>VLOOKUP(C16,Active!C$21:E$972,3,FALSE)</f>
        <v>-898.00029244147038</v>
      </c>
      <c r="F16" s="28" t="s">
        <v>100</v>
      </c>
      <c r="G16" s="25" t="str">
        <f t="shared" si="4"/>
        <v>43014.568</v>
      </c>
      <c r="H16" s="52">
        <f t="shared" si="5"/>
        <v>-898</v>
      </c>
      <c r="I16" s="61" t="s">
        <v>207</v>
      </c>
      <c r="J16" s="62" t="s">
        <v>208</v>
      </c>
      <c r="K16" s="61">
        <v>-898</v>
      </c>
      <c r="L16" s="61" t="s">
        <v>209</v>
      </c>
      <c r="M16" s="62" t="s">
        <v>106</v>
      </c>
      <c r="N16" s="62"/>
      <c r="O16" s="63" t="s">
        <v>193</v>
      </c>
      <c r="P16" s="63" t="s">
        <v>210</v>
      </c>
    </row>
    <row r="17" spans="1:16" ht="12.75" customHeight="1" thickBot="1" x14ac:dyDescent="0.25">
      <c r="A17" s="52" t="str">
        <f t="shared" si="0"/>
        <v> BBS 34 </v>
      </c>
      <c r="B17" s="28" t="str">
        <f t="shared" si="1"/>
        <v>I</v>
      </c>
      <c r="C17" s="52">
        <f t="shared" si="2"/>
        <v>43380.563000000002</v>
      </c>
      <c r="D17" s="25" t="str">
        <f t="shared" si="3"/>
        <v>vis</v>
      </c>
      <c r="E17" s="60">
        <f>VLOOKUP(C17,Active!C$21:E$972,3,FALSE)</f>
        <v>-787.99811791522552</v>
      </c>
      <c r="F17" s="28" t="s">
        <v>100</v>
      </c>
      <c r="G17" s="25" t="str">
        <f t="shared" si="4"/>
        <v>43380.563</v>
      </c>
      <c r="H17" s="52">
        <f t="shared" si="5"/>
        <v>-788</v>
      </c>
      <c r="I17" s="61" t="s">
        <v>211</v>
      </c>
      <c r="J17" s="62" t="s">
        <v>212</v>
      </c>
      <c r="K17" s="61">
        <v>-788</v>
      </c>
      <c r="L17" s="61" t="s">
        <v>213</v>
      </c>
      <c r="M17" s="62" t="s">
        <v>106</v>
      </c>
      <c r="N17" s="62"/>
      <c r="O17" s="63" t="s">
        <v>193</v>
      </c>
      <c r="P17" s="63" t="s">
        <v>214</v>
      </c>
    </row>
    <row r="18" spans="1:16" ht="12.75" customHeight="1" thickBot="1" x14ac:dyDescent="0.25">
      <c r="A18" s="52" t="str">
        <f t="shared" si="0"/>
        <v> BBS 36 </v>
      </c>
      <c r="B18" s="28" t="str">
        <f t="shared" si="1"/>
        <v>I</v>
      </c>
      <c r="C18" s="52">
        <f t="shared" si="2"/>
        <v>43480.379000000001</v>
      </c>
      <c r="D18" s="25" t="str">
        <f t="shared" si="3"/>
        <v>vis</v>
      </c>
      <c r="E18" s="60">
        <f>VLOOKUP(C18,Active!C$21:E$972,3,FALSE)</f>
        <v>-757.9977707724737</v>
      </c>
      <c r="F18" s="28" t="s">
        <v>100</v>
      </c>
      <c r="G18" s="25" t="str">
        <f t="shared" si="4"/>
        <v>43480.379</v>
      </c>
      <c r="H18" s="52">
        <f t="shared" si="5"/>
        <v>-758</v>
      </c>
      <c r="I18" s="61" t="s">
        <v>215</v>
      </c>
      <c r="J18" s="62" t="s">
        <v>216</v>
      </c>
      <c r="K18" s="61">
        <v>-758</v>
      </c>
      <c r="L18" s="61" t="s">
        <v>217</v>
      </c>
      <c r="M18" s="62" t="s">
        <v>106</v>
      </c>
      <c r="N18" s="62"/>
      <c r="O18" s="63" t="s">
        <v>193</v>
      </c>
      <c r="P18" s="63" t="s">
        <v>218</v>
      </c>
    </row>
    <row r="19" spans="1:16" ht="12.75" customHeight="1" thickBot="1" x14ac:dyDescent="0.25">
      <c r="A19" s="52" t="str">
        <f t="shared" si="0"/>
        <v> BBS 36 </v>
      </c>
      <c r="B19" s="28" t="str">
        <f t="shared" si="1"/>
        <v>I</v>
      </c>
      <c r="C19" s="52">
        <f t="shared" si="2"/>
        <v>43510.345999999998</v>
      </c>
      <c r="D19" s="25" t="str">
        <f t="shared" si="3"/>
        <v>vis</v>
      </c>
      <c r="E19" s="60">
        <f>VLOOKUP(C19,Active!C$21:E$972,3,FALSE)</f>
        <v>-748.99099427545161</v>
      </c>
      <c r="F19" s="28" t="s">
        <v>100</v>
      </c>
      <c r="G19" s="25" t="str">
        <f t="shared" si="4"/>
        <v>43510.346</v>
      </c>
      <c r="H19" s="52">
        <f t="shared" si="5"/>
        <v>-749</v>
      </c>
      <c r="I19" s="61" t="s">
        <v>219</v>
      </c>
      <c r="J19" s="62" t="s">
        <v>220</v>
      </c>
      <c r="K19" s="61">
        <v>-749</v>
      </c>
      <c r="L19" s="61" t="s">
        <v>221</v>
      </c>
      <c r="M19" s="62" t="s">
        <v>106</v>
      </c>
      <c r="N19" s="62"/>
      <c r="O19" s="63" t="s">
        <v>198</v>
      </c>
      <c r="P19" s="63" t="s">
        <v>218</v>
      </c>
    </row>
    <row r="20" spans="1:16" ht="12.75" customHeight="1" thickBot="1" x14ac:dyDescent="0.25">
      <c r="A20" s="52" t="str">
        <f t="shared" si="0"/>
        <v> BBS 39 </v>
      </c>
      <c r="B20" s="28" t="str">
        <f t="shared" si="1"/>
        <v>I</v>
      </c>
      <c r="C20" s="52">
        <f t="shared" si="2"/>
        <v>43756.538999999997</v>
      </c>
      <c r="D20" s="25" t="str">
        <f t="shared" si="3"/>
        <v>vis</v>
      </c>
      <c r="E20" s="60">
        <f>VLOOKUP(C20,Active!C$21:E$972,3,FALSE)</f>
        <v>-674.99608900860494</v>
      </c>
      <c r="F20" s="28" t="s">
        <v>100</v>
      </c>
      <c r="G20" s="25" t="str">
        <f t="shared" si="4"/>
        <v>43756.539</v>
      </c>
      <c r="H20" s="52">
        <f t="shared" si="5"/>
        <v>-675</v>
      </c>
      <c r="I20" s="61" t="s">
        <v>222</v>
      </c>
      <c r="J20" s="62" t="s">
        <v>223</v>
      </c>
      <c r="K20" s="61">
        <v>-675</v>
      </c>
      <c r="L20" s="61" t="s">
        <v>224</v>
      </c>
      <c r="M20" s="62" t="s">
        <v>106</v>
      </c>
      <c r="N20" s="62"/>
      <c r="O20" s="63" t="s">
        <v>193</v>
      </c>
      <c r="P20" s="63" t="s">
        <v>225</v>
      </c>
    </row>
    <row r="21" spans="1:16" ht="12.75" customHeight="1" thickBot="1" x14ac:dyDescent="0.25">
      <c r="A21" s="52" t="str">
        <f t="shared" si="0"/>
        <v> BBS 42 </v>
      </c>
      <c r="B21" s="28" t="str">
        <f t="shared" si="1"/>
        <v>I</v>
      </c>
      <c r="C21" s="52">
        <f t="shared" si="2"/>
        <v>43916.232000000004</v>
      </c>
      <c r="D21" s="25" t="str">
        <f t="shared" si="3"/>
        <v>vis</v>
      </c>
      <c r="E21" s="60">
        <f>VLOOKUP(C21,Active!C$21:E$972,3,FALSE)</f>
        <v>-626.99932059204127</v>
      </c>
      <c r="F21" s="28" t="s">
        <v>100</v>
      </c>
      <c r="G21" s="25" t="str">
        <f t="shared" si="4"/>
        <v>43916.232</v>
      </c>
      <c r="H21" s="52">
        <f t="shared" si="5"/>
        <v>-627</v>
      </c>
      <c r="I21" s="61" t="s">
        <v>226</v>
      </c>
      <c r="J21" s="62" t="s">
        <v>227</v>
      </c>
      <c r="K21" s="61">
        <v>-627</v>
      </c>
      <c r="L21" s="61" t="s">
        <v>202</v>
      </c>
      <c r="M21" s="62" t="s">
        <v>106</v>
      </c>
      <c r="N21" s="62"/>
      <c r="O21" s="63" t="s">
        <v>193</v>
      </c>
      <c r="P21" s="63" t="s">
        <v>228</v>
      </c>
    </row>
    <row r="22" spans="1:16" ht="12.75" customHeight="1" thickBot="1" x14ac:dyDescent="0.25">
      <c r="A22" s="52" t="str">
        <f t="shared" si="0"/>
        <v> BBS 44 </v>
      </c>
      <c r="B22" s="28" t="str">
        <f t="shared" si="1"/>
        <v>I</v>
      </c>
      <c r="C22" s="52">
        <f t="shared" si="2"/>
        <v>44082.586000000003</v>
      </c>
      <c r="D22" s="25" t="str">
        <f t="shared" si="3"/>
        <v>vis</v>
      </c>
      <c r="E22" s="60">
        <f>VLOOKUP(C22,Active!C$21:E$972,3,FALSE)</f>
        <v>-577.00054535976017</v>
      </c>
      <c r="F22" s="28" t="s">
        <v>100</v>
      </c>
      <c r="G22" s="25" t="str">
        <f t="shared" si="4"/>
        <v>44082.586</v>
      </c>
      <c r="H22" s="52">
        <f t="shared" si="5"/>
        <v>-577</v>
      </c>
      <c r="I22" s="61" t="s">
        <v>229</v>
      </c>
      <c r="J22" s="62" t="s">
        <v>230</v>
      </c>
      <c r="K22" s="61">
        <v>-577</v>
      </c>
      <c r="L22" s="61" t="s">
        <v>231</v>
      </c>
      <c r="M22" s="62" t="s">
        <v>106</v>
      </c>
      <c r="N22" s="62"/>
      <c r="O22" s="63" t="s">
        <v>193</v>
      </c>
      <c r="P22" s="63" t="s">
        <v>232</v>
      </c>
    </row>
    <row r="23" spans="1:16" ht="12.75" customHeight="1" thickBot="1" x14ac:dyDescent="0.25">
      <c r="A23" s="52" t="str">
        <f t="shared" si="0"/>
        <v> BBS 45 </v>
      </c>
      <c r="B23" s="28" t="str">
        <f t="shared" si="1"/>
        <v>I</v>
      </c>
      <c r="C23" s="52">
        <f t="shared" si="2"/>
        <v>44122.508999999998</v>
      </c>
      <c r="D23" s="25" t="str">
        <f t="shared" si="3"/>
        <v>vis</v>
      </c>
      <c r="E23" s="60">
        <f>VLOOKUP(C23,Active!C$21:E$972,3,FALSE)</f>
        <v>-565.00142839474506</v>
      </c>
      <c r="F23" s="28" t="s">
        <v>100</v>
      </c>
      <c r="G23" s="25" t="str">
        <f t="shared" si="4"/>
        <v>44122.509</v>
      </c>
      <c r="H23" s="52">
        <f t="shared" si="5"/>
        <v>-565</v>
      </c>
      <c r="I23" s="61" t="s">
        <v>233</v>
      </c>
      <c r="J23" s="62" t="s">
        <v>234</v>
      </c>
      <c r="K23" s="61">
        <v>-565</v>
      </c>
      <c r="L23" s="61" t="s">
        <v>197</v>
      </c>
      <c r="M23" s="62" t="s">
        <v>106</v>
      </c>
      <c r="N23" s="62"/>
      <c r="O23" s="63" t="s">
        <v>193</v>
      </c>
      <c r="P23" s="63" t="s">
        <v>235</v>
      </c>
    </row>
    <row r="24" spans="1:16" ht="12.75" customHeight="1" thickBot="1" x14ac:dyDescent="0.25">
      <c r="A24" s="52" t="str">
        <f t="shared" si="0"/>
        <v> BBS 49 </v>
      </c>
      <c r="B24" s="28" t="str">
        <f t="shared" si="1"/>
        <v>I</v>
      </c>
      <c r="C24" s="52">
        <f t="shared" si="2"/>
        <v>44458.563000000002</v>
      </c>
      <c r="D24" s="25" t="str">
        <f t="shared" si="3"/>
        <v>vis</v>
      </c>
      <c r="E24" s="60">
        <f>VLOOKUP(C24,Active!C$21:E$972,3,FALSE)</f>
        <v>-463.99821589664305</v>
      </c>
      <c r="F24" s="28" t="s">
        <v>100</v>
      </c>
      <c r="G24" s="25" t="str">
        <f t="shared" si="4"/>
        <v>44458.563</v>
      </c>
      <c r="H24" s="52">
        <f t="shared" si="5"/>
        <v>-464</v>
      </c>
      <c r="I24" s="61" t="s">
        <v>236</v>
      </c>
      <c r="J24" s="62" t="s">
        <v>237</v>
      </c>
      <c r="K24" s="61">
        <v>-464</v>
      </c>
      <c r="L24" s="61" t="s">
        <v>213</v>
      </c>
      <c r="M24" s="62" t="s">
        <v>106</v>
      </c>
      <c r="N24" s="62"/>
      <c r="O24" s="63" t="s">
        <v>193</v>
      </c>
      <c r="P24" s="63" t="s">
        <v>238</v>
      </c>
    </row>
    <row r="25" spans="1:16" ht="12.75" customHeight="1" thickBot="1" x14ac:dyDescent="0.25">
      <c r="A25" s="52" t="str">
        <f t="shared" si="0"/>
        <v> BBS 51 </v>
      </c>
      <c r="B25" s="28" t="str">
        <f t="shared" si="1"/>
        <v>I</v>
      </c>
      <c r="C25" s="52">
        <f t="shared" si="2"/>
        <v>44528.415000000001</v>
      </c>
      <c r="D25" s="25" t="str">
        <f t="shared" si="3"/>
        <v>vis</v>
      </c>
      <c r="E25" s="60">
        <f>VLOOKUP(C25,Active!C$21:E$972,3,FALSE)</f>
        <v>-443.00374358142813</v>
      </c>
      <c r="F25" s="28" t="s">
        <v>100</v>
      </c>
      <c r="G25" s="25" t="str">
        <f t="shared" si="4"/>
        <v>44528.415</v>
      </c>
      <c r="H25" s="52">
        <f t="shared" si="5"/>
        <v>-443</v>
      </c>
      <c r="I25" s="61" t="s">
        <v>239</v>
      </c>
      <c r="J25" s="62" t="s">
        <v>240</v>
      </c>
      <c r="K25" s="61">
        <v>-443</v>
      </c>
      <c r="L25" s="61" t="s">
        <v>241</v>
      </c>
      <c r="M25" s="62" t="s">
        <v>106</v>
      </c>
      <c r="N25" s="62"/>
      <c r="O25" s="63" t="s">
        <v>193</v>
      </c>
      <c r="P25" s="63" t="s">
        <v>242</v>
      </c>
    </row>
    <row r="26" spans="1:16" ht="12.75" customHeight="1" thickBot="1" x14ac:dyDescent="0.25">
      <c r="A26" s="52" t="str">
        <f t="shared" si="0"/>
        <v> BBS 56 </v>
      </c>
      <c r="B26" s="28" t="str">
        <f t="shared" si="1"/>
        <v>I</v>
      </c>
      <c r="C26" s="52">
        <f t="shared" si="2"/>
        <v>44844.504999999997</v>
      </c>
      <c r="D26" s="25" t="str">
        <f t="shared" si="3"/>
        <v>vis</v>
      </c>
      <c r="E26" s="60">
        <f>VLOOKUP(C26,Active!C$21:E$972,3,FALSE)</f>
        <v>-348.00084095707507</v>
      </c>
      <c r="F26" s="28" t="s">
        <v>100</v>
      </c>
      <c r="G26" s="25" t="str">
        <f t="shared" si="4"/>
        <v>44844.505</v>
      </c>
      <c r="H26" s="52">
        <f t="shared" si="5"/>
        <v>-348</v>
      </c>
      <c r="I26" s="61" t="s">
        <v>243</v>
      </c>
      <c r="J26" s="62" t="s">
        <v>244</v>
      </c>
      <c r="K26" s="61">
        <v>-348</v>
      </c>
      <c r="L26" s="61" t="s">
        <v>101</v>
      </c>
      <c r="M26" s="62" t="s">
        <v>106</v>
      </c>
      <c r="N26" s="62"/>
      <c r="O26" s="63" t="s">
        <v>193</v>
      </c>
      <c r="P26" s="63" t="s">
        <v>245</v>
      </c>
    </row>
    <row r="27" spans="1:16" ht="12.75" customHeight="1" thickBot="1" x14ac:dyDescent="0.25">
      <c r="A27" s="52" t="str">
        <f t="shared" si="0"/>
        <v> BBS 58 </v>
      </c>
      <c r="B27" s="28" t="str">
        <f t="shared" si="1"/>
        <v>I</v>
      </c>
      <c r="C27" s="52">
        <f t="shared" si="2"/>
        <v>44984.248</v>
      </c>
      <c r="D27" s="25" t="str">
        <f t="shared" si="3"/>
        <v>vis</v>
      </c>
      <c r="E27" s="60">
        <f>VLOOKUP(C27,Active!C$21:E$972,3,FALSE)</f>
        <v>-306.00017462332414</v>
      </c>
      <c r="F27" s="28" t="s">
        <v>100</v>
      </c>
      <c r="G27" s="25" t="str">
        <f t="shared" si="4"/>
        <v>44984.248</v>
      </c>
      <c r="H27" s="52">
        <f t="shared" si="5"/>
        <v>-306</v>
      </c>
      <c r="I27" s="61" t="s">
        <v>246</v>
      </c>
      <c r="J27" s="62" t="s">
        <v>247</v>
      </c>
      <c r="K27" s="61">
        <v>-306</v>
      </c>
      <c r="L27" s="61" t="s">
        <v>209</v>
      </c>
      <c r="M27" s="62" t="s">
        <v>106</v>
      </c>
      <c r="N27" s="62"/>
      <c r="O27" s="63" t="s">
        <v>193</v>
      </c>
      <c r="P27" s="63" t="s">
        <v>248</v>
      </c>
    </row>
    <row r="28" spans="1:16" ht="12.75" customHeight="1" thickBot="1" x14ac:dyDescent="0.25">
      <c r="A28" s="52" t="str">
        <f t="shared" si="0"/>
        <v> BBS 64 </v>
      </c>
      <c r="B28" s="28" t="str">
        <f t="shared" si="1"/>
        <v>I</v>
      </c>
      <c r="C28" s="52">
        <f t="shared" si="2"/>
        <v>45320.247000000003</v>
      </c>
      <c r="D28" s="25" t="str">
        <f t="shared" si="3"/>
        <v>vis</v>
      </c>
      <c r="E28" s="60">
        <f>VLOOKUP(C28,Active!C$21:E$972,3,FALSE)</f>
        <v>-205.01349273246808</v>
      </c>
      <c r="F28" s="28" t="s">
        <v>100</v>
      </c>
      <c r="G28" s="25" t="str">
        <f t="shared" si="4"/>
        <v>45320.247</v>
      </c>
      <c r="H28" s="52">
        <f t="shared" si="5"/>
        <v>-205</v>
      </c>
      <c r="I28" s="61" t="s">
        <v>249</v>
      </c>
      <c r="J28" s="62" t="s">
        <v>250</v>
      </c>
      <c r="K28" s="61">
        <v>-205</v>
      </c>
      <c r="L28" s="61" t="s">
        <v>251</v>
      </c>
      <c r="M28" s="62" t="s">
        <v>106</v>
      </c>
      <c r="N28" s="62"/>
      <c r="O28" s="63" t="s">
        <v>252</v>
      </c>
      <c r="P28" s="63" t="s">
        <v>253</v>
      </c>
    </row>
    <row r="29" spans="1:16" ht="12.75" customHeight="1" thickBot="1" x14ac:dyDescent="0.25">
      <c r="A29" s="52" t="str">
        <f t="shared" si="0"/>
        <v> BBS 68 </v>
      </c>
      <c r="B29" s="28" t="str">
        <f t="shared" si="1"/>
        <v>I</v>
      </c>
      <c r="C29" s="52">
        <f t="shared" si="2"/>
        <v>45586.462</v>
      </c>
      <c r="D29" s="25" t="str">
        <f t="shared" si="3"/>
        <v>vis</v>
      </c>
      <c r="E29" s="60">
        <f>VLOOKUP(C29,Active!C$21:E$972,3,FALSE)</f>
        <v>-125.00084531514358</v>
      </c>
      <c r="F29" s="28" t="s">
        <v>100</v>
      </c>
      <c r="G29" s="25" t="str">
        <f t="shared" si="4"/>
        <v>45586.462</v>
      </c>
      <c r="H29" s="52">
        <f t="shared" si="5"/>
        <v>-125</v>
      </c>
      <c r="I29" s="61" t="s">
        <v>254</v>
      </c>
      <c r="J29" s="62" t="s">
        <v>255</v>
      </c>
      <c r="K29" s="61">
        <v>-125</v>
      </c>
      <c r="L29" s="61" t="s">
        <v>101</v>
      </c>
      <c r="M29" s="62" t="s">
        <v>106</v>
      </c>
      <c r="N29" s="62"/>
      <c r="O29" s="63" t="s">
        <v>193</v>
      </c>
      <c r="P29" s="63" t="s">
        <v>256</v>
      </c>
    </row>
    <row r="30" spans="1:16" ht="12.75" customHeight="1" thickBot="1" x14ac:dyDescent="0.25">
      <c r="A30" s="52" t="str">
        <f t="shared" si="0"/>
        <v> BBS 69 </v>
      </c>
      <c r="B30" s="28" t="str">
        <f t="shared" si="1"/>
        <v>I</v>
      </c>
      <c r="C30" s="52">
        <f t="shared" si="2"/>
        <v>45649.682000000001</v>
      </c>
      <c r="D30" s="25" t="str">
        <f t="shared" si="3"/>
        <v>vis</v>
      </c>
      <c r="E30" s="60">
        <f>VLOOKUP(C30,Active!C$21:E$972,3,FALSE)</f>
        <v>-105.99966367728165</v>
      </c>
      <c r="F30" s="28" t="s">
        <v>100</v>
      </c>
      <c r="G30" s="25" t="str">
        <f t="shared" si="4"/>
        <v>45649.682</v>
      </c>
      <c r="H30" s="52">
        <f t="shared" si="5"/>
        <v>-106</v>
      </c>
      <c r="I30" s="61" t="s">
        <v>257</v>
      </c>
      <c r="J30" s="62" t="s">
        <v>258</v>
      </c>
      <c r="K30" s="61">
        <v>-106</v>
      </c>
      <c r="L30" s="61" t="s">
        <v>259</v>
      </c>
      <c r="M30" s="62" t="s">
        <v>106</v>
      </c>
      <c r="N30" s="62"/>
      <c r="O30" s="63" t="s">
        <v>193</v>
      </c>
      <c r="P30" s="63" t="s">
        <v>260</v>
      </c>
    </row>
    <row r="31" spans="1:16" ht="12.75" customHeight="1" thickBot="1" x14ac:dyDescent="0.25">
      <c r="A31" s="52" t="str">
        <f t="shared" si="0"/>
        <v> BBS 74 </v>
      </c>
      <c r="B31" s="28" t="str">
        <f t="shared" si="1"/>
        <v>I</v>
      </c>
      <c r="C31" s="52">
        <f t="shared" si="2"/>
        <v>46002.36</v>
      </c>
      <c r="D31" s="25" t="str">
        <f t="shared" si="3"/>
        <v>vis</v>
      </c>
      <c r="E31" s="60">
        <f>VLOOKUP(C31,Active!C$21:E$972,3,FALSE)</f>
        <v>0</v>
      </c>
      <c r="F31" s="28" t="s">
        <v>100</v>
      </c>
      <c r="G31" s="25" t="str">
        <f t="shared" si="4"/>
        <v>46002.360</v>
      </c>
      <c r="H31" s="52">
        <f t="shared" si="5"/>
        <v>0</v>
      </c>
      <c r="I31" s="61" t="s">
        <v>261</v>
      </c>
      <c r="J31" s="62" t="s">
        <v>262</v>
      </c>
      <c r="K31" s="61">
        <v>0</v>
      </c>
      <c r="L31" s="61" t="s">
        <v>263</v>
      </c>
      <c r="M31" s="62" t="s">
        <v>106</v>
      </c>
      <c r="N31" s="62"/>
      <c r="O31" s="63" t="s">
        <v>193</v>
      </c>
      <c r="P31" s="63" t="s">
        <v>264</v>
      </c>
    </row>
    <row r="32" spans="1:16" ht="12.75" customHeight="1" thickBot="1" x14ac:dyDescent="0.25">
      <c r="A32" s="52" t="str">
        <f t="shared" si="0"/>
        <v> BBS 93 </v>
      </c>
      <c r="B32" s="28" t="str">
        <f t="shared" si="1"/>
        <v>I</v>
      </c>
      <c r="C32" s="52">
        <f t="shared" si="2"/>
        <v>47822.326999999997</v>
      </c>
      <c r="D32" s="25" t="str">
        <f t="shared" si="3"/>
        <v>vis</v>
      </c>
      <c r="E32" s="60">
        <f>VLOOKUP(C32,Active!C$21:E$972,3,FALSE)</f>
        <v>547.00290322546618</v>
      </c>
      <c r="F32" s="28" t="s">
        <v>100</v>
      </c>
      <c r="G32" s="25" t="str">
        <f t="shared" si="4"/>
        <v>47822.327</v>
      </c>
      <c r="H32" s="52">
        <f t="shared" si="5"/>
        <v>547</v>
      </c>
      <c r="I32" s="61" t="s">
        <v>265</v>
      </c>
      <c r="J32" s="62" t="s">
        <v>266</v>
      </c>
      <c r="K32" s="61">
        <v>547</v>
      </c>
      <c r="L32" s="61" t="s">
        <v>267</v>
      </c>
      <c r="M32" s="62" t="s">
        <v>106</v>
      </c>
      <c r="N32" s="62"/>
      <c r="O32" s="63" t="s">
        <v>188</v>
      </c>
      <c r="P32" s="63" t="s">
        <v>268</v>
      </c>
    </row>
    <row r="33" spans="1:16" ht="12.75" customHeight="1" thickBot="1" x14ac:dyDescent="0.25">
      <c r="A33" s="52" t="str">
        <f t="shared" si="0"/>
        <v> BBS 100 </v>
      </c>
      <c r="B33" s="28" t="str">
        <f t="shared" si="1"/>
        <v>I</v>
      </c>
      <c r="C33" s="52">
        <f t="shared" si="2"/>
        <v>48677.394</v>
      </c>
      <c r="D33" s="25" t="str">
        <f t="shared" si="3"/>
        <v>vis</v>
      </c>
      <c r="E33" s="60">
        <f>VLOOKUP(C33,Active!C$21:E$972,3,FALSE)</f>
        <v>803.99884405971875</v>
      </c>
      <c r="F33" s="28" t="s">
        <v>100</v>
      </c>
      <c r="G33" s="25" t="str">
        <f t="shared" si="4"/>
        <v>48677.394</v>
      </c>
      <c r="H33" s="52">
        <f t="shared" si="5"/>
        <v>804</v>
      </c>
      <c r="I33" s="61" t="s">
        <v>269</v>
      </c>
      <c r="J33" s="62" t="s">
        <v>270</v>
      </c>
      <c r="K33" s="61">
        <v>804</v>
      </c>
      <c r="L33" s="61" t="s">
        <v>271</v>
      </c>
      <c r="M33" s="62" t="s">
        <v>106</v>
      </c>
      <c r="N33" s="62"/>
      <c r="O33" s="63" t="s">
        <v>188</v>
      </c>
      <c r="P33" s="63" t="s">
        <v>272</v>
      </c>
    </row>
    <row r="34" spans="1:16" ht="12.75" customHeight="1" thickBot="1" x14ac:dyDescent="0.25">
      <c r="A34" s="52" t="str">
        <f t="shared" si="0"/>
        <v> BBS 103 </v>
      </c>
      <c r="B34" s="28" t="str">
        <f t="shared" si="1"/>
        <v>I</v>
      </c>
      <c r="C34" s="52">
        <f t="shared" si="2"/>
        <v>49043.375</v>
      </c>
      <c r="D34" s="25" t="str">
        <f t="shared" si="3"/>
        <v>vis</v>
      </c>
      <c r="E34" s="60">
        <f>VLOOKUP(C34,Active!C$21:E$972,3,FALSE)</f>
        <v>913.99681079502739</v>
      </c>
      <c r="F34" s="28" t="s">
        <v>100</v>
      </c>
      <c r="G34" s="25" t="str">
        <f t="shared" si="4"/>
        <v>49043.375</v>
      </c>
      <c r="H34" s="52">
        <f t="shared" si="5"/>
        <v>914</v>
      </c>
      <c r="I34" s="61" t="s">
        <v>273</v>
      </c>
      <c r="J34" s="62" t="s">
        <v>274</v>
      </c>
      <c r="K34" s="61">
        <v>914</v>
      </c>
      <c r="L34" s="61" t="s">
        <v>275</v>
      </c>
      <c r="M34" s="62" t="s">
        <v>106</v>
      </c>
      <c r="N34" s="62"/>
      <c r="O34" s="63" t="s">
        <v>188</v>
      </c>
      <c r="P34" s="63" t="s">
        <v>276</v>
      </c>
    </row>
    <row r="35" spans="1:16" ht="12.75" customHeight="1" thickBot="1" x14ac:dyDescent="0.25">
      <c r="A35" s="52" t="str">
        <f t="shared" si="0"/>
        <v> BBS 111 </v>
      </c>
      <c r="B35" s="28" t="str">
        <f t="shared" si="1"/>
        <v>I</v>
      </c>
      <c r="C35" s="52">
        <f t="shared" si="2"/>
        <v>50141.343999999997</v>
      </c>
      <c r="D35" s="25" t="str">
        <f t="shared" si="3"/>
        <v>vis</v>
      </c>
      <c r="E35" s="60">
        <f>VLOOKUP(C35,Active!C$21:E$972,3,FALSE)</f>
        <v>1243.9985254698327</v>
      </c>
      <c r="F35" s="28" t="s">
        <v>100</v>
      </c>
      <c r="G35" s="25" t="str">
        <f t="shared" si="4"/>
        <v>50141.344</v>
      </c>
      <c r="H35" s="52">
        <f t="shared" si="5"/>
        <v>1244</v>
      </c>
      <c r="I35" s="61" t="s">
        <v>277</v>
      </c>
      <c r="J35" s="62" t="s">
        <v>278</v>
      </c>
      <c r="K35" s="61">
        <v>1244</v>
      </c>
      <c r="L35" s="61" t="s">
        <v>197</v>
      </c>
      <c r="M35" s="62" t="s">
        <v>106</v>
      </c>
      <c r="N35" s="62"/>
      <c r="O35" s="63" t="s">
        <v>188</v>
      </c>
      <c r="P35" s="63" t="s">
        <v>279</v>
      </c>
    </row>
    <row r="36" spans="1:16" ht="12.75" customHeight="1" thickBot="1" x14ac:dyDescent="0.25">
      <c r="A36" s="52" t="str">
        <f t="shared" si="0"/>
        <v> BBS 114 </v>
      </c>
      <c r="B36" s="28" t="str">
        <f t="shared" si="1"/>
        <v>I</v>
      </c>
      <c r="C36" s="52">
        <f t="shared" si="2"/>
        <v>50487.362999999998</v>
      </c>
      <c r="D36" s="25" t="str">
        <f t="shared" si="3"/>
        <v>vis</v>
      </c>
      <c r="E36" s="60">
        <f>VLOOKUP(C36,Active!C$21:E$972,3,FALSE)</f>
        <v>1347.9967834443855</v>
      </c>
      <c r="F36" s="28" t="s">
        <v>100</v>
      </c>
      <c r="G36" s="25" t="str">
        <f t="shared" si="4"/>
        <v>50487.363</v>
      </c>
      <c r="H36" s="52">
        <f t="shared" si="5"/>
        <v>1348</v>
      </c>
      <c r="I36" s="61" t="s">
        <v>280</v>
      </c>
      <c r="J36" s="62" t="s">
        <v>281</v>
      </c>
      <c r="K36" s="61">
        <v>1348</v>
      </c>
      <c r="L36" s="61" t="s">
        <v>275</v>
      </c>
      <c r="M36" s="62" t="s">
        <v>106</v>
      </c>
      <c r="N36" s="62"/>
      <c r="O36" s="63" t="s">
        <v>188</v>
      </c>
      <c r="P36" s="63" t="s">
        <v>282</v>
      </c>
    </row>
    <row r="37" spans="1:16" ht="12.75" customHeight="1" thickBot="1" x14ac:dyDescent="0.25">
      <c r="A37" s="52" t="str">
        <f t="shared" si="0"/>
        <v> BBS 117 </v>
      </c>
      <c r="B37" s="28" t="str">
        <f t="shared" si="1"/>
        <v>I</v>
      </c>
      <c r="C37" s="52">
        <f t="shared" si="2"/>
        <v>50863.323100000001</v>
      </c>
      <c r="D37" s="25" t="str">
        <f t="shared" si="3"/>
        <v>vis</v>
      </c>
      <c r="E37" s="60">
        <f>VLOOKUP(C37,Active!C$21:E$972,3,FALSE)</f>
        <v>1460.9940335027322</v>
      </c>
      <c r="F37" s="28" t="s">
        <v>100</v>
      </c>
      <c r="G37" s="25" t="str">
        <f t="shared" si="4"/>
        <v>50863.3231</v>
      </c>
      <c r="H37" s="52">
        <f t="shared" si="5"/>
        <v>1461</v>
      </c>
      <c r="I37" s="61" t="s">
        <v>283</v>
      </c>
      <c r="J37" s="62" t="s">
        <v>284</v>
      </c>
      <c r="K37" s="61">
        <v>1461</v>
      </c>
      <c r="L37" s="61" t="s">
        <v>285</v>
      </c>
      <c r="M37" s="62" t="s">
        <v>286</v>
      </c>
      <c r="N37" s="62" t="s">
        <v>287</v>
      </c>
      <c r="O37" s="63" t="s">
        <v>198</v>
      </c>
      <c r="P37" s="63" t="s">
        <v>288</v>
      </c>
    </row>
    <row r="38" spans="1:16" ht="12.75" customHeight="1" thickBot="1" x14ac:dyDescent="0.25">
      <c r="A38" s="52" t="str">
        <f t="shared" si="0"/>
        <v>IBVS 5263 </v>
      </c>
      <c r="B38" s="28" t="str">
        <f t="shared" si="1"/>
        <v>I</v>
      </c>
      <c r="C38" s="52">
        <f t="shared" si="2"/>
        <v>51535.3943</v>
      </c>
      <c r="D38" s="25" t="str">
        <f t="shared" si="3"/>
        <v>vis</v>
      </c>
      <c r="E38" s="60">
        <f>VLOOKUP(C38,Active!C$21:E$972,3,FALSE)</f>
        <v>1662.9893980199035</v>
      </c>
      <c r="F38" s="28" t="s">
        <v>100</v>
      </c>
      <c r="G38" s="25" t="str">
        <f t="shared" si="4"/>
        <v>51535.3943</v>
      </c>
      <c r="H38" s="52">
        <f t="shared" si="5"/>
        <v>1663</v>
      </c>
      <c r="I38" s="61" t="s">
        <v>294</v>
      </c>
      <c r="J38" s="62" t="s">
        <v>295</v>
      </c>
      <c r="K38" s="61">
        <v>1663</v>
      </c>
      <c r="L38" s="61" t="s">
        <v>296</v>
      </c>
      <c r="M38" s="62" t="s">
        <v>286</v>
      </c>
      <c r="N38" s="62" t="s">
        <v>287</v>
      </c>
      <c r="O38" s="63" t="s">
        <v>297</v>
      </c>
      <c r="P38" s="64" t="s">
        <v>298</v>
      </c>
    </row>
    <row r="39" spans="1:16" ht="12.75" customHeight="1" thickBot="1" x14ac:dyDescent="0.25">
      <c r="A39" s="52" t="str">
        <f t="shared" si="0"/>
        <v>OEJV 0074 </v>
      </c>
      <c r="B39" s="28" t="str">
        <f t="shared" si="1"/>
        <v>I</v>
      </c>
      <c r="C39" s="52">
        <f t="shared" si="2"/>
        <v>52267.353999999999</v>
      </c>
      <c r="D39" s="25" t="str">
        <f t="shared" si="3"/>
        <v>vis</v>
      </c>
      <c r="E39" s="60">
        <f>VLOOKUP(C39,Active!C$21:E$972,3,FALSE)</f>
        <v>1882.9846402105816</v>
      </c>
      <c r="F39" s="28" t="s">
        <v>100</v>
      </c>
      <c r="G39" s="25" t="str">
        <f t="shared" si="4"/>
        <v>52267.354</v>
      </c>
      <c r="H39" s="52">
        <f t="shared" si="5"/>
        <v>1883</v>
      </c>
      <c r="I39" s="61" t="s">
        <v>311</v>
      </c>
      <c r="J39" s="62" t="s">
        <v>312</v>
      </c>
      <c r="K39" s="61">
        <v>1883</v>
      </c>
      <c r="L39" s="61" t="s">
        <v>313</v>
      </c>
      <c r="M39" s="62" t="s">
        <v>106</v>
      </c>
      <c r="N39" s="62"/>
      <c r="O39" s="63" t="s">
        <v>314</v>
      </c>
      <c r="P39" s="64" t="s">
        <v>310</v>
      </c>
    </row>
    <row r="40" spans="1:16" ht="12.75" customHeight="1" thickBot="1" x14ac:dyDescent="0.25">
      <c r="A40" s="52" t="str">
        <f t="shared" si="0"/>
        <v>OEJV 0074 </v>
      </c>
      <c r="B40" s="28" t="str">
        <f t="shared" si="1"/>
        <v>I</v>
      </c>
      <c r="C40" s="52">
        <f t="shared" si="2"/>
        <v>52267.353999999999</v>
      </c>
      <c r="D40" s="25" t="str">
        <f t="shared" si="3"/>
        <v>vis</v>
      </c>
      <c r="E40" s="60">
        <f>VLOOKUP(C40,Active!C$21:E$972,3,FALSE)</f>
        <v>1882.9846402105816</v>
      </c>
      <c r="F40" s="28" t="s">
        <v>100</v>
      </c>
      <c r="G40" s="25" t="str">
        <f t="shared" si="4"/>
        <v>52267.354</v>
      </c>
      <c r="H40" s="52">
        <f t="shared" si="5"/>
        <v>1883</v>
      </c>
      <c r="I40" s="61" t="s">
        <v>311</v>
      </c>
      <c r="J40" s="62" t="s">
        <v>312</v>
      </c>
      <c r="K40" s="61">
        <v>1883</v>
      </c>
      <c r="L40" s="61" t="s">
        <v>313</v>
      </c>
      <c r="M40" s="62" t="s">
        <v>106</v>
      </c>
      <c r="N40" s="62"/>
      <c r="O40" s="63" t="s">
        <v>309</v>
      </c>
      <c r="P40" s="64" t="s">
        <v>310</v>
      </c>
    </row>
    <row r="41" spans="1:16" ht="12.75" customHeight="1" thickBot="1" x14ac:dyDescent="0.25">
      <c r="A41" s="52" t="str">
        <f t="shared" si="0"/>
        <v> BBS 129 </v>
      </c>
      <c r="B41" s="28" t="str">
        <f t="shared" si="1"/>
        <v>I</v>
      </c>
      <c r="C41" s="52">
        <f t="shared" si="2"/>
        <v>52533.516000000003</v>
      </c>
      <c r="D41" s="25" t="str">
        <f t="shared" si="3"/>
        <v>vis</v>
      </c>
      <c r="E41" s="60">
        <f>VLOOKUP(C41,Active!C$21:E$972,3,FALSE)</f>
        <v>1962.9813581336532</v>
      </c>
      <c r="F41" s="28" t="s">
        <v>100</v>
      </c>
      <c r="G41" s="25" t="str">
        <f t="shared" si="4"/>
        <v>52533.516</v>
      </c>
      <c r="H41" s="52">
        <f t="shared" si="5"/>
        <v>1963</v>
      </c>
      <c r="I41" s="61" t="s">
        <v>315</v>
      </c>
      <c r="J41" s="62" t="s">
        <v>316</v>
      </c>
      <c r="K41" s="61">
        <v>1963</v>
      </c>
      <c r="L41" s="61" t="s">
        <v>317</v>
      </c>
      <c r="M41" s="62" t="s">
        <v>106</v>
      </c>
      <c r="N41" s="62"/>
      <c r="O41" s="63" t="s">
        <v>193</v>
      </c>
      <c r="P41" s="63" t="s">
        <v>318</v>
      </c>
    </row>
    <row r="42" spans="1:16" ht="12.75" customHeight="1" thickBot="1" x14ac:dyDescent="0.25">
      <c r="A42" s="52" t="str">
        <f t="shared" si="0"/>
        <v> BBS 130 </v>
      </c>
      <c r="B42" s="28" t="str">
        <f t="shared" si="1"/>
        <v>I</v>
      </c>
      <c r="C42" s="52">
        <f t="shared" si="2"/>
        <v>52879.523999999998</v>
      </c>
      <c r="D42" s="25" t="str">
        <f t="shared" si="3"/>
        <v>vis</v>
      </c>
      <c r="E42" s="60">
        <f>VLOOKUP(C42,Active!C$21:E$972,3,FALSE)</f>
        <v>2066.976309986755</v>
      </c>
      <c r="F42" s="28" t="s">
        <v>100</v>
      </c>
      <c r="G42" s="25" t="str">
        <f t="shared" si="4"/>
        <v>52879.524</v>
      </c>
      <c r="H42" s="52">
        <f t="shared" si="5"/>
        <v>2067</v>
      </c>
      <c r="I42" s="61" t="s">
        <v>324</v>
      </c>
      <c r="J42" s="62" t="s">
        <v>325</v>
      </c>
      <c r="K42" s="61">
        <v>2067</v>
      </c>
      <c r="L42" s="61" t="s">
        <v>326</v>
      </c>
      <c r="M42" s="62" t="s">
        <v>106</v>
      </c>
      <c r="N42" s="62"/>
      <c r="O42" s="63" t="s">
        <v>193</v>
      </c>
      <c r="P42" s="63" t="s">
        <v>327</v>
      </c>
    </row>
    <row r="43" spans="1:16" ht="12.75" customHeight="1" thickBot="1" x14ac:dyDescent="0.25">
      <c r="A43" s="52" t="str">
        <f t="shared" ref="A43:A74" si="6">P43</f>
        <v>IBVS 5676 </v>
      </c>
      <c r="B43" s="28" t="str">
        <f t="shared" ref="B43:B74" si="7">IF(H43=INT(H43),"I","II")</f>
        <v>I</v>
      </c>
      <c r="C43" s="52">
        <f t="shared" ref="C43:C74" si="8">1*G43</f>
        <v>52949.388700000003</v>
      </c>
      <c r="D43" s="25" t="str">
        <f t="shared" ref="D43:D74" si="9">VLOOKUP(F43,I$1:J$5,2,FALSE)</f>
        <v>vis</v>
      </c>
      <c r="E43" s="60">
        <f>VLOOKUP(C43,Active!C$21:E$972,3,FALSE)</f>
        <v>2087.9745993694632</v>
      </c>
      <c r="F43" s="28" t="s">
        <v>100</v>
      </c>
      <c r="G43" s="25" t="str">
        <f t="shared" ref="G43:G74" si="10">MID(I43,3,LEN(I43)-3)</f>
        <v>52949.3887</v>
      </c>
      <c r="H43" s="52">
        <f t="shared" ref="H43:H74" si="11">1*K43</f>
        <v>2088</v>
      </c>
      <c r="I43" s="61" t="s">
        <v>328</v>
      </c>
      <c r="J43" s="62" t="s">
        <v>329</v>
      </c>
      <c r="K43" s="61">
        <v>2088</v>
      </c>
      <c r="L43" s="61" t="s">
        <v>330</v>
      </c>
      <c r="M43" s="62" t="s">
        <v>286</v>
      </c>
      <c r="N43" s="62" t="s">
        <v>287</v>
      </c>
      <c r="O43" s="63" t="s">
        <v>331</v>
      </c>
      <c r="P43" s="64" t="s">
        <v>332</v>
      </c>
    </row>
    <row r="44" spans="1:16" ht="12.75" customHeight="1" thickBot="1" x14ac:dyDescent="0.25">
      <c r="A44" s="52" t="str">
        <f t="shared" si="6"/>
        <v>IBVS 5583 </v>
      </c>
      <c r="B44" s="28" t="str">
        <f t="shared" si="7"/>
        <v>I</v>
      </c>
      <c r="C44" s="52">
        <f t="shared" si="8"/>
        <v>52949.3897</v>
      </c>
      <c r="D44" s="25" t="str">
        <f t="shared" si="9"/>
        <v>vis</v>
      </c>
      <c r="E44" s="60">
        <f>VLOOKUP(C44,Active!C$21:E$972,3,FALSE)</f>
        <v>2087.9748999259577</v>
      </c>
      <c r="F44" s="28" t="s">
        <v>100</v>
      </c>
      <c r="G44" s="25" t="str">
        <f t="shared" si="10"/>
        <v>52949.3897</v>
      </c>
      <c r="H44" s="52">
        <f t="shared" si="11"/>
        <v>2088</v>
      </c>
      <c r="I44" s="61" t="s">
        <v>333</v>
      </c>
      <c r="J44" s="62" t="s">
        <v>334</v>
      </c>
      <c r="K44" s="61">
        <v>2088</v>
      </c>
      <c r="L44" s="61" t="s">
        <v>335</v>
      </c>
      <c r="M44" s="62" t="s">
        <v>286</v>
      </c>
      <c r="N44" s="62" t="s">
        <v>336</v>
      </c>
      <c r="O44" s="63" t="s">
        <v>297</v>
      </c>
      <c r="P44" s="64" t="s">
        <v>337</v>
      </c>
    </row>
    <row r="45" spans="1:16" ht="12.75" customHeight="1" thickBot="1" x14ac:dyDescent="0.25">
      <c r="A45" s="52" t="str">
        <f t="shared" si="6"/>
        <v>IBVS 5493 </v>
      </c>
      <c r="B45" s="28" t="str">
        <f t="shared" si="7"/>
        <v>I</v>
      </c>
      <c r="C45" s="52">
        <f t="shared" si="8"/>
        <v>53002.616000000002</v>
      </c>
      <c r="D45" s="25" t="str">
        <f t="shared" si="9"/>
        <v>vis</v>
      </c>
      <c r="E45" s="60">
        <f>VLOOKUP(C45,Active!C$21:E$972,3,FALSE)</f>
        <v>2103.9724101159504</v>
      </c>
      <c r="F45" s="28" t="s">
        <v>100</v>
      </c>
      <c r="G45" s="25" t="str">
        <f t="shared" si="10"/>
        <v>53002.616</v>
      </c>
      <c r="H45" s="52">
        <f t="shared" si="11"/>
        <v>2104</v>
      </c>
      <c r="I45" s="61" t="s">
        <v>338</v>
      </c>
      <c r="J45" s="62" t="s">
        <v>339</v>
      </c>
      <c r="K45" s="61">
        <v>2104</v>
      </c>
      <c r="L45" s="61" t="s">
        <v>340</v>
      </c>
      <c r="M45" s="62" t="s">
        <v>286</v>
      </c>
      <c r="N45" s="62" t="s">
        <v>287</v>
      </c>
      <c r="O45" s="63" t="s">
        <v>322</v>
      </c>
      <c r="P45" s="64" t="s">
        <v>341</v>
      </c>
    </row>
    <row r="46" spans="1:16" ht="12.75" customHeight="1" thickBot="1" x14ac:dyDescent="0.25">
      <c r="A46" s="52" t="str">
        <f t="shared" si="6"/>
        <v>BAVM 209 </v>
      </c>
      <c r="B46" s="28" t="str">
        <f t="shared" si="7"/>
        <v>I</v>
      </c>
      <c r="C46" s="52">
        <f t="shared" si="8"/>
        <v>54842.466899999999</v>
      </c>
      <c r="D46" s="25" t="str">
        <f t="shared" si="9"/>
        <v>CCD</v>
      </c>
      <c r="E46" s="60">
        <f>VLOOKUP(C46,Active!C$21:E$972,3,FALSE)</f>
        <v>2656.9515486398841</v>
      </c>
      <c r="F46" s="28" t="str">
        <f>LEFT(M46,1)</f>
        <v>C</v>
      </c>
      <c r="G46" s="25" t="str">
        <f t="shared" si="10"/>
        <v>54842.4669</v>
      </c>
      <c r="H46" s="52">
        <f t="shared" si="11"/>
        <v>2657</v>
      </c>
      <c r="I46" s="61" t="s">
        <v>342</v>
      </c>
      <c r="J46" s="62" t="s">
        <v>343</v>
      </c>
      <c r="K46" s="61">
        <v>2657</v>
      </c>
      <c r="L46" s="61" t="s">
        <v>344</v>
      </c>
      <c r="M46" s="62" t="s">
        <v>345</v>
      </c>
      <c r="N46" s="62" t="s">
        <v>346</v>
      </c>
      <c r="O46" s="63" t="s">
        <v>347</v>
      </c>
      <c r="P46" s="64" t="s">
        <v>348</v>
      </c>
    </row>
    <row r="47" spans="1:16" ht="12.75" customHeight="1" thickBot="1" x14ac:dyDescent="0.25">
      <c r="A47" s="52" t="str">
        <f t="shared" si="6"/>
        <v>IBVS 5960 </v>
      </c>
      <c r="B47" s="28" t="str">
        <f t="shared" si="7"/>
        <v>I</v>
      </c>
      <c r="C47" s="52">
        <f t="shared" si="8"/>
        <v>55497.892800000001</v>
      </c>
      <c r="D47" s="25" t="str">
        <f t="shared" si="9"/>
        <v>CCD</v>
      </c>
      <c r="E47" s="60">
        <f>VLOOKUP(C47,Active!C$21:E$972,3,FALSE)</f>
        <v>2853.9440601245237</v>
      </c>
      <c r="F47" s="28" t="str">
        <f>LEFT(M47,1)</f>
        <v>C</v>
      </c>
      <c r="G47" s="25" t="str">
        <f t="shared" si="10"/>
        <v>55497.8928</v>
      </c>
      <c r="H47" s="52">
        <f t="shared" si="11"/>
        <v>2854</v>
      </c>
      <c r="I47" s="61" t="s">
        <v>349</v>
      </c>
      <c r="J47" s="62" t="s">
        <v>350</v>
      </c>
      <c r="K47" s="61" t="s">
        <v>351</v>
      </c>
      <c r="L47" s="61" t="s">
        <v>352</v>
      </c>
      <c r="M47" s="62" t="s">
        <v>345</v>
      </c>
      <c r="N47" s="62" t="s">
        <v>100</v>
      </c>
      <c r="O47" s="63" t="s">
        <v>198</v>
      </c>
      <c r="P47" s="64" t="s">
        <v>353</v>
      </c>
    </row>
    <row r="48" spans="1:16" ht="12.75" customHeight="1" thickBot="1" x14ac:dyDescent="0.25">
      <c r="A48" s="52" t="str">
        <f t="shared" si="6"/>
        <v>BAVM 231 </v>
      </c>
      <c r="B48" s="28" t="str">
        <f t="shared" si="7"/>
        <v>I</v>
      </c>
      <c r="C48" s="52">
        <f t="shared" si="8"/>
        <v>55614.339599999999</v>
      </c>
      <c r="D48" s="25" t="str">
        <f t="shared" si="9"/>
        <v>CCD</v>
      </c>
      <c r="E48" s="60">
        <f>VLOOKUP(C48,Active!C$21:E$972,3,FALSE)</f>
        <v>2888.9429022306249</v>
      </c>
      <c r="F48" s="28" t="str">
        <f>LEFT(M48,1)</f>
        <v>C</v>
      </c>
      <c r="G48" s="25" t="str">
        <f t="shared" si="10"/>
        <v>55614.3396</v>
      </c>
      <c r="H48" s="52">
        <f t="shared" si="11"/>
        <v>2889</v>
      </c>
      <c r="I48" s="61" t="s">
        <v>354</v>
      </c>
      <c r="J48" s="62" t="s">
        <v>355</v>
      </c>
      <c r="K48" s="61" t="s">
        <v>356</v>
      </c>
      <c r="L48" s="61" t="s">
        <v>357</v>
      </c>
      <c r="M48" s="62" t="s">
        <v>345</v>
      </c>
      <c r="N48" s="62" t="s">
        <v>346</v>
      </c>
      <c r="O48" s="63" t="s">
        <v>358</v>
      </c>
      <c r="P48" s="64" t="s">
        <v>359</v>
      </c>
    </row>
    <row r="49" spans="1:16" ht="12.75" customHeight="1" thickBot="1" x14ac:dyDescent="0.25">
      <c r="A49" s="52" t="str">
        <f t="shared" si="6"/>
        <v>IBVS 6011 </v>
      </c>
      <c r="B49" s="28" t="str">
        <f t="shared" si="7"/>
        <v>I</v>
      </c>
      <c r="C49" s="52">
        <f t="shared" si="8"/>
        <v>55853.886899999998</v>
      </c>
      <c r="D49" s="25" t="str">
        <f t="shared" si="9"/>
        <v>CCD</v>
      </c>
      <c r="E49" s="60">
        <f>VLOOKUP(C49,Active!C$21:E$972,3,FALSE)</f>
        <v>2960.9403991961308</v>
      </c>
      <c r="F49" s="28" t="str">
        <f>LEFT(M49,1)</f>
        <v>C</v>
      </c>
      <c r="G49" s="25" t="str">
        <f t="shared" si="10"/>
        <v>55853.8869</v>
      </c>
      <c r="H49" s="52">
        <f t="shared" si="11"/>
        <v>2961</v>
      </c>
      <c r="I49" s="61" t="s">
        <v>360</v>
      </c>
      <c r="J49" s="62" t="s">
        <v>361</v>
      </c>
      <c r="K49" s="61" t="s">
        <v>362</v>
      </c>
      <c r="L49" s="61" t="s">
        <v>363</v>
      </c>
      <c r="M49" s="62" t="s">
        <v>345</v>
      </c>
      <c r="N49" s="62" t="s">
        <v>100</v>
      </c>
      <c r="O49" s="63" t="s">
        <v>198</v>
      </c>
      <c r="P49" s="64" t="s">
        <v>364</v>
      </c>
    </row>
    <row r="50" spans="1:16" ht="12.75" customHeight="1" thickBot="1" x14ac:dyDescent="0.25">
      <c r="A50" s="52" t="str">
        <f t="shared" si="6"/>
        <v>OEJV 0160 </v>
      </c>
      <c r="B50" s="28" t="str">
        <f t="shared" si="7"/>
        <v>I</v>
      </c>
      <c r="C50" s="52">
        <f t="shared" si="8"/>
        <v>55970.330580000002</v>
      </c>
      <c r="D50" s="25" t="str">
        <f t="shared" si="9"/>
        <v>CCD</v>
      </c>
      <c r="E50" s="60">
        <f>VLOOKUP(C50,Active!C$21:E$972,3,FALSE)</f>
        <v>2995.938303565968</v>
      </c>
      <c r="F50" s="28" t="str">
        <f>LEFT(M50,1)</f>
        <v>C</v>
      </c>
      <c r="G50" s="25" t="str">
        <f t="shared" si="10"/>
        <v>55970.33058</v>
      </c>
      <c r="H50" s="52">
        <f t="shared" si="11"/>
        <v>2996</v>
      </c>
      <c r="I50" s="61" t="s">
        <v>365</v>
      </c>
      <c r="J50" s="62" t="s">
        <v>366</v>
      </c>
      <c r="K50" s="61" t="s">
        <v>367</v>
      </c>
      <c r="L50" s="61" t="s">
        <v>368</v>
      </c>
      <c r="M50" s="62" t="s">
        <v>345</v>
      </c>
      <c r="N50" s="62" t="s">
        <v>92</v>
      </c>
      <c r="O50" s="63" t="s">
        <v>369</v>
      </c>
      <c r="P50" s="64" t="s">
        <v>370</v>
      </c>
    </row>
    <row r="51" spans="1:16" ht="12.75" customHeight="1" thickBot="1" x14ac:dyDescent="0.25">
      <c r="A51" s="52" t="str">
        <f t="shared" si="6"/>
        <v> AN 214.1 </v>
      </c>
      <c r="B51" s="28" t="str">
        <f t="shared" si="7"/>
        <v>I</v>
      </c>
      <c r="C51" s="52">
        <f t="shared" si="8"/>
        <v>21541.348000000002</v>
      </c>
      <c r="D51" s="25" t="str">
        <f t="shared" si="9"/>
        <v>vis</v>
      </c>
      <c r="E51" s="60">
        <f>VLOOKUP(C51,Active!C$21:E$972,3,FALSE)</f>
        <v>-7351.9160401441286</v>
      </c>
      <c r="F51" s="28" t="s">
        <v>100</v>
      </c>
      <c r="G51" s="25" t="str">
        <f t="shared" si="10"/>
        <v>21541.348</v>
      </c>
      <c r="H51" s="52">
        <f t="shared" si="11"/>
        <v>-7352</v>
      </c>
      <c r="I51" s="61" t="s">
        <v>103</v>
      </c>
      <c r="J51" s="62" t="s">
        <v>104</v>
      </c>
      <c r="K51" s="61">
        <v>-7352</v>
      </c>
      <c r="L51" s="61" t="s">
        <v>105</v>
      </c>
      <c r="M51" s="62" t="s">
        <v>106</v>
      </c>
      <c r="N51" s="62"/>
      <c r="O51" s="63" t="s">
        <v>107</v>
      </c>
      <c r="P51" s="63" t="s">
        <v>108</v>
      </c>
    </row>
    <row r="52" spans="1:16" ht="12.75" customHeight="1" thickBot="1" x14ac:dyDescent="0.25">
      <c r="A52" s="52" t="str">
        <f t="shared" si="6"/>
        <v> AN 214.1 </v>
      </c>
      <c r="B52" s="28" t="str">
        <f t="shared" si="7"/>
        <v>I</v>
      </c>
      <c r="C52" s="52">
        <f t="shared" si="8"/>
        <v>21664.452000000001</v>
      </c>
      <c r="D52" s="25" t="str">
        <f t="shared" si="9"/>
        <v>vis</v>
      </c>
      <c r="E52" s="60">
        <f>VLOOKUP(C52,Active!C$21:E$972,3,FALSE)</f>
        <v>-7314.9163333369906</v>
      </c>
      <c r="F52" s="28" t="s">
        <v>100</v>
      </c>
      <c r="G52" s="25" t="str">
        <f t="shared" si="10"/>
        <v>21664.452</v>
      </c>
      <c r="H52" s="52">
        <f t="shared" si="11"/>
        <v>-7315</v>
      </c>
      <c r="I52" s="61" t="s">
        <v>109</v>
      </c>
      <c r="J52" s="62" t="s">
        <v>110</v>
      </c>
      <c r="K52" s="61">
        <v>-7315</v>
      </c>
      <c r="L52" s="61" t="s">
        <v>111</v>
      </c>
      <c r="M52" s="62" t="s">
        <v>106</v>
      </c>
      <c r="N52" s="62"/>
      <c r="O52" s="63" t="s">
        <v>107</v>
      </c>
      <c r="P52" s="63" t="s">
        <v>108</v>
      </c>
    </row>
    <row r="53" spans="1:16" ht="12.75" customHeight="1" thickBot="1" x14ac:dyDescent="0.25">
      <c r="A53" s="52" t="str">
        <f t="shared" si="6"/>
        <v> AN 214.1 </v>
      </c>
      <c r="B53" s="28" t="str">
        <f t="shared" si="7"/>
        <v>I</v>
      </c>
      <c r="C53" s="52">
        <f t="shared" si="8"/>
        <v>21684.412</v>
      </c>
      <c r="D53" s="25" t="str">
        <f t="shared" si="9"/>
        <v>vis</v>
      </c>
      <c r="E53" s="60">
        <f>VLOOKUP(C53,Active!C$21:E$972,3,FALSE)</f>
        <v>-7308.9172256892252</v>
      </c>
      <c r="F53" s="28" t="s">
        <v>100</v>
      </c>
      <c r="G53" s="25" t="str">
        <f t="shared" si="10"/>
        <v>21684.412</v>
      </c>
      <c r="H53" s="52">
        <f t="shared" si="11"/>
        <v>-7309</v>
      </c>
      <c r="I53" s="61" t="s">
        <v>112</v>
      </c>
      <c r="J53" s="62" t="s">
        <v>113</v>
      </c>
      <c r="K53" s="61">
        <v>-7309</v>
      </c>
      <c r="L53" s="61" t="s">
        <v>114</v>
      </c>
      <c r="M53" s="62" t="s">
        <v>106</v>
      </c>
      <c r="N53" s="62"/>
      <c r="O53" s="63" t="s">
        <v>107</v>
      </c>
      <c r="P53" s="63" t="s">
        <v>108</v>
      </c>
    </row>
    <row r="54" spans="1:16" ht="12.75" customHeight="1" thickBot="1" x14ac:dyDescent="0.25">
      <c r="A54" s="52" t="str">
        <f t="shared" si="6"/>
        <v> AN 214.1 </v>
      </c>
      <c r="B54" s="28" t="str">
        <f t="shared" si="7"/>
        <v>I</v>
      </c>
      <c r="C54" s="52">
        <f t="shared" si="8"/>
        <v>21817.494999999999</v>
      </c>
      <c r="D54" s="25" t="str">
        <f t="shared" si="9"/>
        <v>vis</v>
      </c>
      <c r="E54" s="60">
        <f>VLOOKUP(C54,Active!C$21:E$972,3,FALSE)</f>
        <v>-7268.9182656146995</v>
      </c>
      <c r="F54" s="28" t="s">
        <v>100</v>
      </c>
      <c r="G54" s="25" t="str">
        <f t="shared" si="10"/>
        <v>21817.495</v>
      </c>
      <c r="H54" s="52">
        <f t="shared" si="11"/>
        <v>-7269</v>
      </c>
      <c r="I54" s="61" t="s">
        <v>115</v>
      </c>
      <c r="J54" s="62" t="s">
        <v>116</v>
      </c>
      <c r="K54" s="61">
        <v>-7269</v>
      </c>
      <c r="L54" s="61" t="s">
        <v>117</v>
      </c>
      <c r="M54" s="62" t="s">
        <v>106</v>
      </c>
      <c r="N54" s="62"/>
      <c r="O54" s="63" t="s">
        <v>107</v>
      </c>
      <c r="P54" s="63" t="s">
        <v>108</v>
      </c>
    </row>
    <row r="55" spans="1:16" ht="12.75" customHeight="1" thickBot="1" x14ac:dyDescent="0.25">
      <c r="A55" s="52" t="str">
        <f t="shared" si="6"/>
        <v> AN 214.1 </v>
      </c>
      <c r="B55" s="28" t="str">
        <f t="shared" si="7"/>
        <v>I</v>
      </c>
      <c r="C55" s="52">
        <f t="shared" si="8"/>
        <v>21827.488000000001</v>
      </c>
      <c r="D55" s="25" t="str">
        <f t="shared" si="9"/>
        <v>vis</v>
      </c>
      <c r="E55" s="60">
        <f>VLOOKUP(C55,Active!C$21:E$972,3,FALSE)</f>
        <v>-7265.9148045563761</v>
      </c>
      <c r="F55" s="28" t="s">
        <v>100</v>
      </c>
      <c r="G55" s="25" t="str">
        <f t="shared" si="10"/>
        <v>21827.488</v>
      </c>
      <c r="H55" s="52">
        <f t="shared" si="11"/>
        <v>-7266</v>
      </c>
      <c r="I55" s="61" t="s">
        <v>118</v>
      </c>
      <c r="J55" s="62" t="s">
        <v>119</v>
      </c>
      <c r="K55" s="61">
        <v>-7266</v>
      </c>
      <c r="L55" s="61" t="s">
        <v>120</v>
      </c>
      <c r="M55" s="62" t="s">
        <v>106</v>
      </c>
      <c r="N55" s="62"/>
      <c r="O55" s="63" t="s">
        <v>107</v>
      </c>
      <c r="P55" s="63" t="s">
        <v>108</v>
      </c>
    </row>
    <row r="56" spans="1:16" ht="12.75" customHeight="1" thickBot="1" x14ac:dyDescent="0.25">
      <c r="A56" s="52" t="str">
        <f t="shared" si="6"/>
        <v> AN 214.1 </v>
      </c>
      <c r="B56" s="28" t="str">
        <f t="shared" si="7"/>
        <v>I</v>
      </c>
      <c r="C56" s="52">
        <f t="shared" si="8"/>
        <v>21857.43</v>
      </c>
      <c r="D56" s="25" t="str">
        <f t="shared" si="9"/>
        <v>vis</v>
      </c>
      <c r="E56" s="60">
        <f>VLOOKUP(C56,Active!C$21:E$972,3,FALSE)</f>
        <v>-7256.9155419717381</v>
      </c>
      <c r="F56" s="28" t="s">
        <v>100</v>
      </c>
      <c r="G56" s="25" t="str">
        <f t="shared" si="10"/>
        <v>21857.430</v>
      </c>
      <c r="H56" s="52">
        <f t="shared" si="11"/>
        <v>-7257</v>
      </c>
      <c r="I56" s="61" t="s">
        <v>121</v>
      </c>
      <c r="J56" s="62" t="s">
        <v>122</v>
      </c>
      <c r="K56" s="61">
        <v>-7257</v>
      </c>
      <c r="L56" s="61" t="s">
        <v>123</v>
      </c>
      <c r="M56" s="62" t="s">
        <v>106</v>
      </c>
      <c r="N56" s="62"/>
      <c r="O56" s="63" t="s">
        <v>107</v>
      </c>
      <c r="P56" s="63" t="s">
        <v>108</v>
      </c>
    </row>
    <row r="57" spans="1:16" ht="12.75" customHeight="1" thickBot="1" x14ac:dyDescent="0.25">
      <c r="A57" s="52" t="str">
        <f t="shared" si="6"/>
        <v> AN 214.1 </v>
      </c>
      <c r="B57" s="28" t="str">
        <f t="shared" si="7"/>
        <v>I</v>
      </c>
      <c r="C57" s="52">
        <f t="shared" si="8"/>
        <v>21877.385999999999</v>
      </c>
      <c r="D57" s="25" t="str">
        <f t="shared" si="9"/>
        <v>vis</v>
      </c>
      <c r="E57" s="60">
        <f>VLOOKUP(C57,Active!C$21:E$972,3,FALSE)</f>
        <v>-7250.9176365499552</v>
      </c>
      <c r="F57" s="28" t="s">
        <v>100</v>
      </c>
      <c r="G57" s="25" t="str">
        <f t="shared" si="10"/>
        <v>21877.386</v>
      </c>
      <c r="H57" s="52">
        <f t="shared" si="11"/>
        <v>-7251</v>
      </c>
      <c r="I57" s="61" t="s">
        <v>124</v>
      </c>
      <c r="J57" s="62" t="s">
        <v>125</v>
      </c>
      <c r="K57" s="61">
        <v>-7251</v>
      </c>
      <c r="L57" s="61" t="s">
        <v>126</v>
      </c>
      <c r="M57" s="62" t="s">
        <v>106</v>
      </c>
      <c r="N57" s="62"/>
      <c r="O57" s="63" t="s">
        <v>107</v>
      </c>
      <c r="P57" s="63" t="s">
        <v>108</v>
      </c>
    </row>
    <row r="58" spans="1:16" ht="12.75" customHeight="1" thickBot="1" x14ac:dyDescent="0.25">
      <c r="A58" s="52" t="str">
        <f t="shared" si="6"/>
        <v> AN 214.1 </v>
      </c>
      <c r="B58" s="28" t="str">
        <f t="shared" si="7"/>
        <v>I</v>
      </c>
      <c r="C58" s="52">
        <f t="shared" si="8"/>
        <v>21897.35</v>
      </c>
      <c r="D58" s="25" t="str">
        <f t="shared" si="9"/>
        <v>vis</v>
      </c>
      <c r="E58" s="60">
        <f>VLOOKUP(C58,Active!C$21:E$972,3,FALSE)</f>
        <v>-7244.9173266762082</v>
      </c>
      <c r="F58" s="28" t="s">
        <v>100</v>
      </c>
      <c r="G58" s="25" t="str">
        <f t="shared" si="10"/>
        <v>21897.350</v>
      </c>
      <c r="H58" s="52">
        <f t="shared" si="11"/>
        <v>-7245</v>
      </c>
      <c r="I58" s="61" t="s">
        <v>127</v>
      </c>
      <c r="J58" s="62" t="s">
        <v>128</v>
      </c>
      <c r="K58" s="61">
        <v>-7245</v>
      </c>
      <c r="L58" s="61" t="s">
        <v>114</v>
      </c>
      <c r="M58" s="62" t="s">
        <v>106</v>
      </c>
      <c r="N58" s="62"/>
      <c r="O58" s="63" t="s">
        <v>107</v>
      </c>
      <c r="P58" s="63" t="s">
        <v>108</v>
      </c>
    </row>
    <row r="59" spans="1:16" ht="12.75" customHeight="1" thickBot="1" x14ac:dyDescent="0.25">
      <c r="A59" s="52" t="str">
        <f t="shared" si="6"/>
        <v> AN 214.1 </v>
      </c>
      <c r="B59" s="28" t="str">
        <f t="shared" si="7"/>
        <v>I</v>
      </c>
      <c r="C59" s="52">
        <f t="shared" si="8"/>
        <v>22609.355</v>
      </c>
      <c r="D59" s="25" t="str">
        <f t="shared" si="9"/>
        <v>vis</v>
      </c>
      <c r="E59" s="60">
        <f>VLOOKUP(C59,Active!C$21:E$972,3,FALSE)</f>
        <v>-7030.9195991838697</v>
      </c>
      <c r="F59" s="28" t="s">
        <v>100</v>
      </c>
      <c r="G59" s="25" t="str">
        <f t="shared" si="10"/>
        <v>22609.355</v>
      </c>
      <c r="H59" s="52">
        <f t="shared" si="11"/>
        <v>-7031</v>
      </c>
      <c r="I59" s="61" t="s">
        <v>129</v>
      </c>
      <c r="J59" s="62" t="s">
        <v>130</v>
      </c>
      <c r="K59" s="61">
        <v>-7031</v>
      </c>
      <c r="L59" s="61" t="s">
        <v>131</v>
      </c>
      <c r="M59" s="62" t="s">
        <v>106</v>
      </c>
      <c r="N59" s="62"/>
      <c r="O59" s="63" t="s">
        <v>107</v>
      </c>
      <c r="P59" s="63" t="s">
        <v>108</v>
      </c>
    </row>
    <row r="60" spans="1:16" ht="12.75" customHeight="1" thickBot="1" x14ac:dyDescent="0.25">
      <c r="A60" s="52" t="str">
        <f t="shared" si="6"/>
        <v> AN 214.1 </v>
      </c>
      <c r="B60" s="28" t="str">
        <f t="shared" si="7"/>
        <v>I</v>
      </c>
      <c r="C60" s="52">
        <f t="shared" si="8"/>
        <v>22619.33</v>
      </c>
      <c r="D60" s="25" t="str">
        <f t="shared" si="9"/>
        <v>vis</v>
      </c>
      <c r="E60" s="60">
        <f>VLOOKUP(C60,Active!C$21:E$972,3,FALSE)</f>
        <v>-7027.9215481424635</v>
      </c>
      <c r="F60" s="28" t="s">
        <v>100</v>
      </c>
      <c r="G60" s="25" t="str">
        <f t="shared" si="10"/>
        <v>22619.330</v>
      </c>
      <c r="H60" s="52">
        <f t="shared" si="11"/>
        <v>-7028</v>
      </c>
      <c r="I60" s="61" t="s">
        <v>132</v>
      </c>
      <c r="J60" s="62" t="s">
        <v>133</v>
      </c>
      <c r="K60" s="61">
        <v>-7028</v>
      </c>
      <c r="L60" s="61" t="s">
        <v>134</v>
      </c>
      <c r="M60" s="62" t="s">
        <v>106</v>
      </c>
      <c r="N60" s="62"/>
      <c r="O60" s="63" t="s">
        <v>107</v>
      </c>
      <c r="P60" s="63" t="s">
        <v>108</v>
      </c>
    </row>
    <row r="61" spans="1:16" ht="12.75" customHeight="1" thickBot="1" x14ac:dyDescent="0.25">
      <c r="A61" s="52" t="str">
        <f t="shared" si="6"/>
        <v> AN 242.13 </v>
      </c>
      <c r="B61" s="28" t="str">
        <f t="shared" si="7"/>
        <v>I</v>
      </c>
      <c r="C61" s="52">
        <f t="shared" si="8"/>
        <v>24492.506000000001</v>
      </c>
      <c r="D61" s="25" t="str">
        <f t="shared" si="9"/>
        <v>vis</v>
      </c>
      <c r="E61" s="60">
        <f>VLOOKUP(C61,Active!C$21:E$972,3,FALSE)</f>
        <v>-6464.9263343543735</v>
      </c>
      <c r="F61" s="28" t="s">
        <v>100</v>
      </c>
      <c r="G61" s="25" t="str">
        <f t="shared" si="10"/>
        <v>24492.506</v>
      </c>
      <c r="H61" s="52">
        <f t="shared" si="11"/>
        <v>-6465</v>
      </c>
      <c r="I61" s="61" t="s">
        <v>135</v>
      </c>
      <c r="J61" s="62" t="s">
        <v>136</v>
      </c>
      <c r="K61" s="61">
        <v>-6465</v>
      </c>
      <c r="L61" s="61" t="s">
        <v>137</v>
      </c>
      <c r="M61" s="62" t="s">
        <v>106</v>
      </c>
      <c r="N61" s="62"/>
      <c r="O61" s="63" t="s">
        <v>138</v>
      </c>
      <c r="P61" s="63" t="s">
        <v>139</v>
      </c>
    </row>
    <row r="62" spans="1:16" ht="12.75" customHeight="1" thickBot="1" x14ac:dyDescent="0.25">
      <c r="A62" s="52" t="str">
        <f t="shared" si="6"/>
        <v> AN 242.13 </v>
      </c>
      <c r="B62" s="28" t="str">
        <f t="shared" si="7"/>
        <v>I</v>
      </c>
      <c r="C62" s="52">
        <f t="shared" si="8"/>
        <v>24795.272000000001</v>
      </c>
      <c r="D62" s="25" t="str">
        <f t="shared" si="9"/>
        <v>vis</v>
      </c>
      <c r="E62" s="60">
        <f>VLOOKUP(C62,Active!C$21:E$972,3,FALSE)</f>
        <v>-6373.9280464744497</v>
      </c>
      <c r="F62" s="28" t="s">
        <v>100</v>
      </c>
      <c r="G62" s="25" t="str">
        <f t="shared" si="10"/>
        <v>24795.272</v>
      </c>
      <c r="H62" s="52">
        <f t="shared" si="11"/>
        <v>-6374</v>
      </c>
      <c r="I62" s="61" t="s">
        <v>140</v>
      </c>
      <c r="J62" s="62" t="s">
        <v>141</v>
      </c>
      <c r="K62" s="61">
        <v>-6374</v>
      </c>
      <c r="L62" s="61" t="s">
        <v>142</v>
      </c>
      <c r="M62" s="62" t="s">
        <v>106</v>
      </c>
      <c r="N62" s="62"/>
      <c r="O62" s="63" t="s">
        <v>138</v>
      </c>
      <c r="P62" s="63" t="s">
        <v>139</v>
      </c>
    </row>
    <row r="63" spans="1:16" ht="12.75" customHeight="1" thickBot="1" x14ac:dyDescent="0.25">
      <c r="A63" s="52" t="str">
        <f t="shared" si="6"/>
        <v> AN 242.13 </v>
      </c>
      <c r="B63" s="28" t="str">
        <f t="shared" si="7"/>
        <v>I</v>
      </c>
      <c r="C63" s="52">
        <f t="shared" si="8"/>
        <v>24908.404999999999</v>
      </c>
      <c r="D63" s="25" t="str">
        <f t="shared" si="9"/>
        <v>vis</v>
      </c>
      <c r="E63" s="60">
        <f>VLOOKUP(C63,Active!C$21:E$972,3,FALSE)</f>
        <v>-6339.9251884827363</v>
      </c>
      <c r="F63" s="28" t="s">
        <v>100</v>
      </c>
      <c r="G63" s="25" t="str">
        <f t="shared" si="10"/>
        <v>24908.405</v>
      </c>
      <c r="H63" s="52">
        <f t="shared" si="11"/>
        <v>-6340</v>
      </c>
      <c r="I63" s="61" t="s">
        <v>143</v>
      </c>
      <c r="J63" s="62" t="s">
        <v>144</v>
      </c>
      <c r="K63" s="61">
        <v>-6340</v>
      </c>
      <c r="L63" s="61" t="s">
        <v>145</v>
      </c>
      <c r="M63" s="62" t="s">
        <v>106</v>
      </c>
      <c r="N63" s="62"/>
      <c r="O63" s="63" t="s">
        <v>138</v>
      </c>
      <c r="P63" s="63" t="s">
        <v>139</v>
      </c>
    </row>
    <row r="64" spans="1:16" ht="12.75" customHeight="1" thickBot="1" x14ac:dyDescent="0.25">
      <c r="A64" s="52" t="str">
        <f t="shared" si="6"/>
        <v> AN 242.13 </v>
      </c>
      <c r="B64" s="28" t="str">
        <f t="shared" si="7"/>
        <v>I</v>
      </c>
      <c r="C64" s="52">
        <f t="shared" si="8"/>
        <v>25234.460999999999</v>
      </c>
      <c r="D64" s="25" t="str">
        <f t="shared" si="9"/>
        <v>vis</v>
      </c>
      <c r="E64" s="60">
        <f>VLOOKUP(C64,Active!C$21:E$972,3,FALSE)</f>
        <v>-6241.9269398254346</v>
      </c>
      <c r="F64" s="28" t="s">
        <v>100</v>
      </c>
      <c r="G64" s="25" t="str">
        <f t="shared" si="10"/>
        <v>25234.461</v>
      </c>
      <c r="H64" s="52">
        <f t="shared" si="11"/>
        <v>-6242</v>
      </c>
      <c r="I64" s="61" t="s">
        <v>146</v>
      </c>
      <c r="J64" s="62" t="s">
        <v>147</v>
      </c>
      <c r="K64" s="61">
        <v>-6242</v>
      </c>
      <c r="L64" s="61" t="s">
        <v>148</v>
      </c>
      <c r="M64" s="62" t="s">
        <v>106</v>
      </c>
      <c r="N64" s="62"/>
      <c r="O64" s="63" t="s">
        <v>138</v>
      </c>
      <c r="P64" s="63" t="s">
        <v>139</v>
      </c>
    </row>
    <row r="65" spans="1:16" ht="12.75" customHeight="1" thickBot="1" x14ac:dyDescent="0.25">
      <c r="A65" s="52" t="str">
        <f t="shared" si="6"/>
        <v> AN 242.13 </v>
      </c>
      <c r="B65" s="28" t="str">
        <f t="shared" si="7"/>
        <v>I</v>
      </c>
      <c r="C65" s="52">
        <f t="shared" si="8"/>
        <v>25244.441999999999</v>
      </c>
      <c r="D65" s="25" t="str">
        <f t="shared" si="9"/>
        <v>vis</v>
      </c>
      <c r="E65" s="60">
        <f>VLOOKUP(C65,Active!C$21:E$972,3,FALSE)</f>
        <v>-6238.927085445056</v>
      </c>
      <c r="F65" s="28" t="s">
        <v>100</v>
      </c>
      <c r="G65" s="25" t="str">
        <f t="shared" si="10"/>
        <v>25244.442</v>
      </c>
      <c r="H65" s="52">
        <f t="shared" si="11"/>
        <v>-6239</v>
      </c>
      <c r="I65" s="61" t="s">
        <v>149</v>
      </c>
      <c r="J65" s="62" t="s">
        <v>150</v>
      </c>
      <c r="K65" s="61">
        <v>-6239</v>
      </c>
      <c r="L65" s="61" t="s">
        <v>148</v>
      </c>
      <c r="M65" s="62" t="s">
        <v>106</v>
      </c>
      <c r="N65" s="62"/>
      <c r="O65" s="63" t="s">
        <v>138</v>
      </c>
      <c r="P65" s="63" t="s">
        <v>139</v>
      </c>
    </row>
    <row r="66" spans="1:16" ht="12.75" customHeight="1" thickBot="1" x14ac:dyDescent="0.25">
      <c r="A66" s="52" t="str">
        <f t="shared" si="6"/>
        <v> AN 242.13 </v>
      </c>
      <c r="B66" s="28" t="str">
        <f t="shared" si="7"/>
        <v>I</v>
      </c>
      <c r="C66" s="52">
        <f t="shared" si="8"/>
        <v>25510.616999999998</v>
      </c>
      <c r="D66" s="25" t="str">
        <f t="shared" si="9"/>
        <v>vis</v>
      </c>
      <c r="E66" s="60">
        <f>VLOOKUP(C66,Active!C$21:E$972,3,FALSE)</f>
        <v>-6158.9264602875464</v>
      </c>
      <c r="F66" s="28" t="s">
        <v>100</v>
      </c>
      <c r="G66" s="25" t="str">
        <f t="shared" si="10"/>
        <v>25510.617</v>
      </c>
      <c r="H66" s="52">
        <f t="shared" si="11"/>
        <v>-6159</v>
      </c>
      <c r="I66" s="61" t="s">
        <v>151</v>
      </c>
      <c r="J66" s="62" t="s">
        <v>152</v>
      </c>
      <c r="K66" s="61">
        <v>-6159</v>
      </c>
      <c r="L66" s="61" t="s">
        <v>137</v>
      </c>
      <c r="M66" s="62" t="s">
        <v>106</v>
      </c>
      <c r="N66" s="62"/>
      <c r="O66" s="63" t="s">
        <v>138</v>
      </c>
      <c r="P66" s="63" t="s">
        <v>139</v>
      </c>
    </row>
    <row r="67" spans="1:16" ht="12.75" customHeight="1" thickBot="1" x14ac:dyDescent="0.25">
      <c r="A67" s="52" t="str">
        <f t="shared" si="6"/>
        <v> AN 242.13 </v>
      </c>
      <c r="B67" s="28" t="str">
        <f t="shared" si="7"/>
        <v>I</v>
      </c>
      <c r="C67" s="52">
        <f t="shared" si="8"/>
        <v>25590.468000000001</v>
      </c>
      <c r="D67" s="25" t="str">
        <f t="shared" si="9"/>
        <v>vis</v>
      </c>
      <c r="E67" s="60">
        <f>VLOOKUP(C67,Active!C$21:E$972,3,FALSE)</f>
        <v>-6134.9267235750358</v>
      </c>
      <c r="F67" s="28" t="s">
        <v>100</v>
      </c>
      <c r="G67" s="25" t="str">
        <f t="shared" si="10"/>
        <v>25590.468</v>
      </c>
      <c r="H67" s="52">
        <f t="shared" si="11"/>
        <v>-6135</v>
      </c>
      <c r="I67" s="61" t="s">
        <v>153</v>
      </c>
      <c r="J67" s="62" t="s">
        <v>154</v>
      </c>
      <c r="K67" s="61">
        <v>-6135</v>
      </c>
      <c r="L67" s="61" t="s">
        <v>155</v>
      </c>
      <c r="M67" s="62" t="s">
        <v>106</v>
      </c>
      <c r="N67" s="62"/>
      <c r="O67" s="63" t="s">
        <v>138</v>
      </c>
      <c r="P67" s="63" t="s">
        <v>139</v>
      </c>
    </row>
    <row r="68" spans="1:16" ht="12.75" customHeight="1" thickBot="1" x14ac:dyDescent="0.25">
      <c r="A68" s="52" t="str">
        <f t="shared" si="6"/>
        <v> AN 242.13 </v>
      </c>
      <c r="B68" s="28" t="str">
        <f t="shared" si="7"/>
        <v>I</v>
      </c>
      <c r="C68" s="52">
        <f t="shared" si="8"/>
        <v>25620.41</v>
      </c>
      <c r="D68" s="25" t="str">
        <f t="shared" si="9"/>
        <v>vis</v>
      </c>
      <c r="E68" s="60">
        <f>VLOOKUP(C68,Active!C$21:E$972,3,FALSE)</f>
        <v>-6125.9274609903969</v>
      </c>
      <c r="F68" s="28" t="s">
        <v>100</v>
      </c>
      <c r="G68" s="25" t="str">
        <f t="shared" si="10"/>
        <v>25620.410</v>
      </c>
      <c r="H68" s="52">
        <f t="shared" si="11"/>
        <v>-6126</v>
      </c>
      <c r="I68" s="61" t="s">
        <v>156</v>
      </c>
      <c r="J68" s="62" t="s">
        <v>157</v>
      </c>
      <c r="K68" s="61">
        <v>-6126</v>
      </c>
      <c r="L68" s="61" t="s">
        <v>158</v>
      </c>
      <c r="M68" s="62" t="s">
        <v>106</v>
      </c>
      <c r="N68" s="62"/>
      <c r="O68" s="63" t="s">
        <v>138</v>
      </c>
      <c r="P68" s="63" t="s">
        <v>139</v>
      </c>
    </row>
    <row r="69" spans="1:16" ht="12.75" customHeight="1" thickBot="1" x14ac:dyDescent="0.25">
      <c r="A69" s="52" t="str">
        <f t="shared" si="6"/>
        <v> AN 242.13 </v>
      </c>
      <c r="B69" s="28" t="str">
        <f t="shared" si="7"/>
        <v>I</v>
      </c>
      <c r="C69" s="52">
        <f t="shared" si="8"/>
        <v>25650.346000000001</v>
      </c>
      <c r="D69" s="25" t="str">
        <f t="shared" si="9"/>
        <v>vis</v>
      </c>
      <c r="E69" s="60">
        <f>VLOOKUP(C69,Active!C$21:E$972,3,FALSE)</f>
        <v>-6116.9300017447304</v>
      </c>
      <c r="F69" s="28" t="s">
        <v>100</v>
      </c>
      <c r="G69" s="25" t="str">
        <f t="shared" si="10"/>
        <v>25650.346</v>
      </c>
      <c r="H69" s="52">
        <f t="shared" si="11"/>
        <v>-6117</v>
      </c>
      <c r="I69" s="61" t="s">
        <v>159</v>
      </c>
      <c r="J69" s="62" t="s">
        <v>160</v>
      </c>
      <c r="K69" s="61">
        <v>-6117</v>
      </c>
      <c r="L69" s="61" t="s">
        <v>161</v>
      </c>
      <c r="M69" s="62" t="s">
        <v>106</v>
      </c>
      <c r="N69" s="62"/>
      <c r="O69" s="63" t="s">
        <v>138</v>
      </c>
      <c r="P69" s="63" t="s">
        <v>139</v>
      </c>
    </row>
    <row r="70" spans="1:16" ht="12.75" customHeight="1" thickBot="1" x14ac:dyDescent="0.25">
      <c r="A70" s="52" t="str">
        <f t="shared" si="6"/>
        <v> AN 242.13 </v>
      </c>
      <c r="B70" s="28" t="str">
        <f t="shared" si="7"/>
        <v>I</v>
      </c>
      <c r="C70" s="52">
        <f t="shared" si="8"/>
        <v>25670.315999999999</v>
      </c>
      <c r="D70" s="25" t="str">
        <f t="shared" si="9"/>
        <v>vis</v>
      </c>
      <c r="E70" s="60">
        <f>VLOOKUP(C70,Active!C$21:E$972,3,FALSE)</f>
        <v>-6110.9278885320118</v>
      </c>
      <c r="F70" s="28" t="s">
        <v>100</v>
      </c>
      <c r="G70" s="25" t="str">
        <f t="shared" si="10"/>
        <v>25670.316</v>
      </c>
      <c r="H70" s="52">
        <f t="shared" si="11"/>
        <v>-6111</v>
      </c>
      <c r="I70" s="61" t="s">
        <v>162</v>
      </c>
      <c r="J70" s="62" t="s">
        <v>163</v>
      </c>
      <c r="K70" s="61">
        <v>-6111</v>
      </c>
      <c r="L70" s="61" t="s">
        <v>164</v>
      </c>
      <c r="M70" s="62" t="s">
        <v>106</v>
      </c>
      <c r="N70" s="62"/>
      <c r="O70" s="63" t="s">
        <v>138</v>
      </c>
      <c r="P70" s="63" t="s">
        <v>139</v>
      </c>
    </row>
    <row r="71" spans="1:16" ht="12.75" customHeight="1" thickBot="1" x14ac:dyDescent="0.25">
      <c r="A71" s="52" t="str">
        <f t="shared" si="6"/>
        <v> AN 242.13 </v>
      </c>
      <c r="B71" s="28" t="str">
        <f t="shared" si="7"/>
        <v>I</v>
      </c>
      <c r="C71" s="52">
        <f t="shared" si="8"/>
        <v>25680.297999999999</v>
      </c>
      <c r="D71" s="25" t="str">
        <f t="shared" si="9"/>
        <v>vis</v>
      </c>
      <c r="E71" s="60">
        <f>VLOOKUP(C71,Active!C$21:E$972,3,FALSE)</f>
        <v>-6107.9277335951392</v>
      </c>
      <c r="F71" s="28" t="s">
        <v>100</v>
      </c>
      <c r="G71" s="25" t="str">
        <f t="shared" si="10"/>
        <v>25680.298</v>
      </c>
      <c r="H71" s="52">
        <f t="shared" si="11"/>
        <v>-6108</v>
      </c>
      <c r="I71" s="61" t="s">
        <v>165</v>
      </c>
      <c r="J71" s="62" t="s">
        <v>166</v>
      </c>
      <c r="K71" s="61">
        <v>-6108</v>
      </c>
      <c r="L71" s="61" t="s">
        <v>164</v>
      </c>
      <c r="M71" s="62" t="s">
        <v>106</v>
      </c>
      <c r="N71" s="62"/>
      <c r="O71" s="63" t="s">
        <v>138</v>
      </c>
      <c r="P71" s="63" t="s">
        <v>139</v>
      </c>
    </row>
    <row r="72" spans="1:16" ht="12.75" customHeight="1" thickBot="1" x14ac:dyDescent="0.25">
      <c r="A72" s="52" t="str">
        <f t="shared" si="6"/>
        <v> AN 242.13 </v>
      </c>
      <c r="B72" s="28" t="str">
        <f t="shared" si="7"/>
        <v>I</v>
      </c>
      <c r="C72" s="52">
        <f t="shared" si="8"/>
        <v>25700.249</v>
      </c>
      <c r="D72" s="25" t="str">
        <f t="shared" si="9"/>
        <v>vis</v>
      </c>
      <c r="E72" s="60">
        <f>VLOOKUP(C72,Active!C$21:E$972,3,FALSE)</f>
        <v>-6101.931330955832</v>
      </c>
      <c r="F72" s="28" t="s">
        <v>100</v>
      </c>
      <c r="G72" s="25" t="str">
        <f t="shared" si="10"/>
        <v>25700.249</v>
      </c>
      <c r="H72" s="52">
        <f t="shared" si="11"/>
        <v>-6102</v>
      </c>
      <c r="I72" s="61" t="s">
        <v>167</v>
      </c>
      <c r="J72" s="62" t="s">
        <v>168</v>
      </c>
      <c r="K72" s="61">
        <v>-6102</v>
      </c>
      <c r="L72" s="61" t="s">
        <v>169</v>
      </c>
      <c r="M72" s="62" t="s">
        <v>106</v>
      </c>
      <c r="N72" s="62"/>
      <c r="O72" s="63" t="s">
        <v>138</v>
      </c>
      <c r="P72" s="63" t="s">
        <v>139</v>
      </c>
    </row>
    <row r="73" spans="1:16" ht="12.75" customHeight="1" thickBot="1" x14ac:dyDescent="0.25">
      <c r="A73" s="52" t="str">
        <f t="shared" si="6"/>
        <v> AN 242.13 </v>
      </c>
      <c r="B73" s="28" t="str">
        <f t="shared" si="7"/>
        <v>I</v>
      </c>
      <c r="C73" s="52">
        <f t="shared" si="8"/>
        <v>25966.425999999999</v>
      </c>
      <c r="D73" s="25" t="str">
        <f t="shared" si="9"/>
        <v>vis</v>
      </c>
      <c r="E73" s="60">
        <f>VLOOKUP(C73,Active!C$21:E$972,3,FALSE)</f>
        <v>-6021.9301046853307</v>
      </c>
      <c r="F73" s="28" t="s">
        <v>100</v>
      </c>
      <c r="G73" s="25" t="str">
        <f t="shared" si="10"/>
        <v>25966.426</v>
      </c>
      <c r="H73" s="52">
        <f t="shared" si="11"/>
        <v>-6022</v>
      </c>
      <c r="I73" s="61" t="s">
        <v>170</v>
      </c>
      <c r="J73" s="62" t="s">
        <v>171</v>
      </c>
      <c r="K73" s="61">
        <v>-6022</v>
      </c>
      <c r="L73" s="61" t="s">
        <v>161</v>
      </c>
      <c r="M73" s="62" t="s">
        <v>106</v>
      </c>
      <c r="N73" s="62"/>
      <c r="O73" s="63" t="s">
        <v>138</v>
      </c>
      <c r="P73" s="63" t="s">
        <v>139</v>
      </c>
    </row>
    <row r="74" spans="1:16" ht="12.75" customHeight="1" thickBot="1" x14ac:dyDescent="0.25">
      <c r="A74" s="52" t="str">
        <f t="shared" si="6"/>
        <v> AJ 64.262 </v>
      </c>
      <c r="B74" s="28" t="str">
        <f t="shared" si="7"/>
        <v>I</v>
      </c>
      <c r="C74" s="52">
        <f t="shared" si="8"/>
        <v>36210.553</v>
      </c>
      <c r="D74" s="25" t="str">
        <f t="shared" si="9"/>
        <v>vis</v>
      </c>
      <c r="E74" s="60">
        <f>VLOOKUP(C74,Active!C$21:E$972,3,FALSE)</f>
        <v>-2942.9911953477463</v>
      </c>
      <c r="F74" s="28" t="s">
        <v>100</v>
      </c>
      <c r="G74" s="25" t="str">
        <f t="shared" si="10"/>
        <v>36210.553</v>
      </c>
      <c r="H74" s="52">
        <f t="shared" si="11"/>
        <v>-2943</v>
      </c>
      <c r="I74" s="61" t="s">
        <v>172</v>
      </c>
      <c r="J74" s="62" t="s">
        <v>173</v>
      </c>
      <c r="K74" s="61">
        <v>-2943</v>
      </c>
      <c r="L74" s="61" t="s">
        <v>174</v>
      </c>
      <c r="M74" s="62" t="s">
        <v>102</v>
      </c>
      <c r="N74" s="62"/>
      <c r="O74" s="63" t="s">
        <v>175</v>
      </c>
      <c r="P74" s="63" t="s">
        <v>176</v>
      </c>
    </row>
    <row r="75" spans="1:16" ht="12.75" customHeight="1" thickBot="1" x14ac:dyDescent="0.25">
      <c r="A75" s="52" t="str">
        <f t="shared" ref="A75:A82" si="12">P75</f>
        <v> AJ 64.262 </v>
      </c>
      <c r="B75" s="28" t="str">
        <f t="shared" ref="B75:B82" si="13">IF(H75=INT(H75),"I","II")</f>
        <v>I</v>
      </c>
      <c r="C75" s="52">
        <f t="shared" ref="C75:C82" si="14">1*G75</f>
        <v>36230.514999999999</v>
      </c>
      <c r="D75" s="25" t="str">
        <f t="shared" ref="D75:D82" si="15">VLOOKUP(F75,I$1:J$5,2,FALSE)</f>
        <v>vis</v>
      </c>
      <c r="E75" s="60">
        <f>VLOOKUP(C75,Active!C$21:E$972,3,FALSE)</f>
        <v>-2936.9914865869905</v>
      </c>
      <c r="F75" s="28" t="s">
        <v>100</v>
      </c>
      <c r="G75" s="25" t="str">
        <f t="shared" ref="G75:G82" si="16">MID(I75,3,LEN(I75)-3)</f>
        <v>36230.515</v>
      </c>
      <c r="H75" s="52">
        <f t="shared" ref="H75:H82" si="17">1*K75</f>
        <v>-2937</v>
      </c>
      <c r="I75" s="61" t="s">
        <v>177</v>
      </c>
      <c r="J75" s="62" t="s">
        <v>178</v>
      </c>
      <c r="K75" s="61">
        <v>-2937</v>
      </c>
      <c r="L75" s="61" t="s">
        <v>179</v>
      </c>
      <c r="M75" s="62" t="s">
        <v>102</v>
      </c>
      <c r="N75" s="62"/>
      <c r="O75" s="63" t="s">
        <v>175</v>
      </c>
      <c r="P75" s="63" t="s">
        <v>176</v>
      </c>
    </row>
    <row r="76" spans="1:16" ht="12.75" customHeight="1" thickBot="1" x14ac:dyDescent="0.25">
      <c r="A76" s="52" t="str">
        <f t="shared" si="12"/>
        <v> AJ 64.262 </v>
      </c>
      <c r="B76" s="28" t="str">
        <f t="shared" si="13"/>
        <v>I</v>
      </c>
      <c r="C76" s="52">
        <f t="shared" si="14"/>
        <v>36446.775000000001</v>
      </c>
      <c r="D76" s="25" t="str">
        <f t="shared" si="15"/>
        <v>vis</v>
      </c>
      <c r="E76" s="60">
        <f>VLOOKUP(C76,Active!C$21:E$972,3,FALSE)</f>
        <v>-2871.9931388963232</v>
      </c>
      <c r="F76" s="28" t="s">
        <v>100</v>
      </c>
      <c r="G76" s="25" t="str">
        <f t="shared" si="16"/>
        <v>36446.775</v>
      </c>
      <c r="H76" s="52">
        <f t="shared" si="17"/>
        <v>-2872</v>
      </c>
      <c r="I76" s="61" t="s">
        <v>180</v>
      </c>
      <c r="J76" s="62" t="s">
        <v>181</v>
      </c>
      <c r="K76" s="61">
        <v>-2872</v>
      </c>
      <c r="L76" s="61" t="s">
        <v>182</v>
      </c>
      <c r="M76" s="62" t="s">
        <v>102</v>
      </c>
      <c r="N76" s="62"/>
      <c r="O76" s="63" t="s">
        <v>175</v>
      </c>
      <c r="P76" s="63" t="s">
        <v>176</v>
      </c>
    </row>
    <row r="77" spans="1:16" ht="12.75" customHeight="1" thickBot="1" x14ac:dyDescent="0.25">
      <c r="A77" s="52" t="str">
        <f t="shared" si="12"/>
        <v> AJ 64.262 </v>
      </c>
      <c r="B77" s="28" t="str">
        <f t="shared" si="13"/>
        <v>I</v>
      </c>
      <c r="C77" s="52">
        <f t="shared" si="14"/>
        <v>36536.605000000003</v>
      </c>
      <c r="D77" s="25" t="str">
        <f t="shared" si="15"/>
        <v>vis</v>
      </c>
      <c r="E77" s="60">
        <f>VLOOKUP(C77,Active!C$21:E$972,3,FALSE)</f>
        <v>-2844.9941489164257</v>
      </c>
      <c r="F77" s="28" t="s">
        <v>100</v>
      </c>
      <c r="G77" s="25" t="str">
        <f t="shared" si="16"/>
        <v>36536.605</v>
      </c>
      <c r="H77" s="52">
        <f t="shared" si="17"/>
        <v>-2845</v>
      </c>
      <c r="I77" s="61" t="s">
        <v>183</v>
      </c>
      <c r="J77" s="62" t="s">
        <v>184</v>
      </c>
      <c r="K77" s="61">
        <v>-2845</v>
      </c>
      <c r="L77" s="61" t="s">
        <v>185</v>
      </c>
      <c r="M77" s="62" t="s">
        <v>102</v>
      </c>
      <c r="N77" s="62"/>
      <c r="O77" s="63" t="s">
        <v>175</v>
      </c>
      <c r="P77" s="63" t="s">
        <v>176</v>
      </c>
    </row>
    <row r="78" spans="1:16" ht="12.75" customHeight="1" thickBot="1" x14ac:dyDescent="0.25">
      <c r="A78" s="52" t="str">
        <f t="shared" si="12"/>
        <v> BBS 123 </v>
      </c>
      <c r="B78" s="28" t="str">
        <f t="shared" si="13"/>
        <v>I</v>
      </c>
      <c r="C78" s="52">
        <f t="shared" si="14"/>
        <v>51139.463000000003</v>
      </c>
      <c r="D78" s="25" t="str">
        <f t="shared" si="15"/>
        <v>vis</v>
      </c>
      <c r="E78" s="60">
        <f>VLOOKUP(C78,Active!C$21:E$972,3,FALSE)</f>
        <v>1543.9896740810457</v>
      </c>
      <c r="F78" s="28" t="s">
        <v>100</v>
      </c>
      <c r="G78" s="25" t="str">
        <f t="shared" si="16"/>
        <v>51139.463</v>
      </c>
      <c r="H78" s="52">
        <f t="shared" si="17"/>
        <v>1544</v>
      </c>
      <c r="I78" s="61" t="s">
        <v>289</v>
      </c>
      <c r="J78" s="62" t="s">
        <v>290</v>
      </c>
      <c r="K78" s="61">
        <v>1544</v>
      </c>
      <c r="L78" s="61" t="s">
        <v>291</v>
      </c>
      <c r="M78" s="62" t="s">
        <v>106</v>
      </c>
      <c r="N78" s="62"/>
      <c r="O78" s="63" t="s">
        <v>292</v>
      </c>
      <c r="P78" s="63" t="s">
        <v>293</v>
      </c>
    </row>
    <row r="79" spans="1:16" ht="12.75" customHeight="1" thickBot="1" x14ac:dyDescent="0.25">
      <c r="A79" s="52" t="str">
        <f t="shared" si="12"/>
        <v> BBS 124 </v>
      </c>
      <c r="B79" s="28" t="str">
        <f t="shared" si="13"/>
        <v>I</v>
      </c>
      <c r="C79" s="52">
        <f t="shared" si="14"/>
        <v>51841.491999999998</v>
      </c>
      <c r="D79" s="25" t="str">
        <f t="shared" si="15"/>
        <v>vis</v>
      </c>
      <c r="E79" s="60">
        <f>VLOOKUP(C79,Active!C$21:E$972,3,FALSE)</f>
        <v>1754.9890499754815</v>
      </c>
      <c r="F79" s="28" t="s">
        <v>100</v>
      </c>
      <c r="G79" s="25" t="str">
        <f t="shared" si="16"/>
        <v>51841.492</v>
      </c>
      <c r="H79" s="52">
        <f t="shared" si="17"/>
        <v>1755</v>
      </c>
      <c r="I79" s="61" t="s">
        <v>299</v>
      </c>
      <c r="J79" s="62" t="s">
        <v>300</v>
      </c>
      <c r="K79" s="61">
        <v>1755</v>
      </c>
      <c r="L79" s="61" t="s">
        <v>301</v>
      </c>
      <c r="M79" s="62" t="s">
        <v>106</v>
      </c>
      <c r="N79" s="62"/>
      <c r="O79" s="63" t="s">
        <v>193</v>
      </c>
      <c r="P79" s="63" t="s">
        <v>302</v>
      </c>
    </row>
    <row r="80" spans="1:16" ht="12.75" customHeight="1" thickBot="1" x14ac:dyDescent="0.25">
      <c r="A80" s="52" t="str">
        <f t="shared" si="12"/>
        <v> BBS 124 </v>
      </c>
      <c r="B80" s="28" t="str">
        <f t="shared" si="13"/>
        <v>I</v>
      </c>
      <c r="C80" s="52">
        <f t="shared" si="14"/>
        <v>51951.282299999999</v>
      </c>
      <c r="D80" s="25" t="str">
        <f t="shared" si="15"/>
        <v>vis</v>
      </c>
      <c r="E80" s="60">
        <f>VLOOKUP(C80,Active!C$21:E$972,3,FALSE)</f>
        <v>1787.9872377700929</v>
      </c>
      <c r="F80" s="28" t="s">
        <v>100</v>
      </c>
      <c r="G80" s="25" t="str">
        <f t="shared" si="16"/>
        <v>51951.2823</v>
      </c>
      <c r="H80" s="52">
        <f t="shared" si="17"/>
        <v>1788</v>
      </c>
      <c r="I80" s="61" t="s">
        <v>303</v>
      </c>
      <c r="J80" s="62" t="s">
        <v>304</v>
      </c>
      <c r="K80" s="61">
        <v>1788</v>
      </c>
      <c r="L80" s="61" t="s">
        <v>305</v>
      </c>
      <c r="M80" s="62" t="s">
        <v>286</v>
      </c>
      <c r="N80" s="62" t="s">
        <v>287</v>
      </c>
      <c r="O80" s="63" t="s">
        <v>198</v>
      </c>
      <c r="P80" s="63" t="s">
        <v>302</v>
      </c>
    </row>
    <row r="81" spans="1:16" ht="12.75" customHeight="1" thickBot="1" x14ac:dyDescent="0.25">
      <c r="A81" s="52" t="str">
        <f t="shared" si="12"/>
        <v>OEJV 0074 </v>
      </c>
      <c r="B81" s="28" t="str">
        <f t="shared" si="13"/>
        <v>I</v>
      </c>
      <c r="C81" s="52">
        <f t="shared" si="14"/>
        <v>52267.337</v>
      </c>
      <c r="D81" s="25" t="str">
        <f t="shared" si="15"/>
        <v>vis</v>
      </c>
      <c r="E81" s="60" t="e">
        <f>VLOOKUP(C81,Active!C$21:E$972,3,FALSE)</f>
        <v>#N/A</v>
      </c>
      <c r="F81" s="28" t="s">
        <v>100</v>
      </c>
      <c r="G81" s="25" t="str">
        <f t="shared" si="16"/>
        <v>52267.337</v>
      </c>
      <c r="H81" s="52">
        <f t="shared" si="17"/>
        <v>1883</v>
      </c>
      <c r="I81" s="61" t="s">
        <v>306</v>
      </c>
      <c r="J81" s="62" t="s">
        <v>307</v>
      </c>
      <c r="K81" s="61">
        <v>1883</v>
      </c>
      <c r="L81" s="61" t="s">
        <v>308</v>
      </c>
      <c r="M81" s="62" t="s">
        <v>106</v>
      </c>
      <c r="N81" s="62"/>
      <c r="O81" s="63" t="s">
        <v>309</v>
      </c>
      <c r="P81" s="64" t="s">
        <v>310</v>
      </c>
    </row>
    <row r="82" spans="1:16" ht="12.75" customHeight="1" thickBot="1" x14ac:dyDescent="0.25">
      <c r="A82" s="52" t="str">
        <f t="shared" si="12"/>
        <v>IBVS 5371 </v>
      </c>
      <c r="B82" s="28" t="str">
        <f t="shared" si="13"/>
        <v>I</v>
      </c>
      <c r="C82" s="52">
        <f t="shared" si="14"/>
        <v>52546.818899999998</v>
      </c>
      <c r="D82" s="25" t="str">
        <f t="shared" si="15"/>
        <v>vis</v>
      </c>
      <c r="E82" s="60">
        <f>VLOOKUP(C82,Active!C$21:E$972,3,FALSE)</f>
        <v>1966.9796311360294</v>
      </c>
      <c r="F82" s="28" t="s">
        <v>100</v>
      </c>
      <c r="G82" s="25" t="str">
        <f t="shared" si="16"/>
        <v>52546.8189</v>
      </c>
      <c r="H82" s="52">
        <f t="shared" si="17"/>
        <v>1967</v>
      </c>
      <c r="I82" s="61" t="s">
        <v>319</v>
      </c>
      <c r="J82" s="62" t="s">
        <v>320</v>
      </c>
      <c r="K82" s="61">
        <v>1967</v>
      </c>
      <c r="L82" s="61" t="s">
        <v>321</v>
      </c>
      <c r="M82" s="62" t="s">
        <v>286</v>
      </c>
      <c r="N82" s="62" t="s">
        <v>287</v>
      </c>
      <c r="O82" s="63" t="s">
        <v>322</v>
      </c>
      <c r="P82" s="64" t="s">
        <v>323</v>
      </c>
    </row>
    <row r="83" spans="1:16" x14ac:dyDescent="0.2">
      <c r="B83" s="28"/>
      <c r="F83" s="28"/>
    </row>
    <row r="84" spans="1:16" x14ac:dyDescent="0.2">
      <c r="B84" s="28"/>
      <c r="F84" s="28"/>
    </row>
    <row r="85" spans="1:16" x14ac:dyDescent="0.2">
      <c r="B85" s="28"/>
      <c r="F85" s="28"/>
    </row>
    <row r="86" spans="1:16" x14ac:dyDescent="0.2">
      <c r="B86" s="28"/>
      <c r="F86" s="28"/>
    </row>
    <row r="87" spans="1:16" x14ac:dyDescent="0.2">
      <c r="B87" s="28"/>
      <c r="F87" s="28"/>
    </row>
    <row r="88" spans="1:16" x14ac:dyDescent="0.2">
      <c r="B88" s="28"/>
      <c r="F88" s="28"/>
    </row>
    <row r="89" spans="1:16" x14ac:dyDescent="0.2">
      <c r="B89" s="28"/>
      <c r="F89" s="28"/>
    </row>
    <row r="90" spans="1:16" x14ac:dyDescent="0.2">
      <c r="B90" s="28"/>
      <c r="F90" s="28"/>
    </row>
    <row r="91" spans="1:16" x14ac:dyDescent="0.2">
      <c r="B91" s="28"/>
      <c r="F91" s="28"/>
    </row>
    <row r="92" spans="1:16" x14ac:dyDescent="0.2">
      <c r="B92" s="28"/>
      <c r="F92" s="28"/>
    </row>
    <row r="93" spans="1:16" x14ac:dyDescent="0.2">
      <c r="B93" s="28"/>
      <c r="F93" s="28"/>
    </row>
    <row r="94" spans="1:16" x14ac:dyDescent="0.2">
      <c r="B94" s="28"/>
      <c r="F94" s="28"/>
    </row>
    <row r="95" spans="1:16" x14ac:dyDescent="0.2">
      <c r="B95" s="28"/>
      <c r="F95" s="28"/>
    </row>
    <row r="96" spans="1:16" x14ac:dyDescent="0.2">
      <c r="B96" s="28"/>
      <c r="F96" s="28"/>
    </row>
    <row r="97" spans="2:6" x14ac:dyDescent="0.2">
      <c r="B97" s="28"/>
      <c r="F97" s="28"/>
    </row>
    <row r="98" spans="2:6" x14ac:dyDescent="0.2">
      <c r="B98" s="28"/>
      <c r="F98" s="28"/>
    </row>
    <row r="99" spans="2:6" x14ac:dyDescent="0.2">
      <c r="B99" s="28"/>
      <c r="F99" s="28"/>
    </row>
    <row r="100" spans="2:6" x14ac:dyDescent="0.2">
      <c r="B100" s="28"/>
      <c r="F100" s="28"/>
    </row>
    <row r="101" spans="2:6" x14ac:dyDescent="0.2">
      <c r="B101" s="28"/>
      <c r="F101" s="28"/>
    </row>
    <row r="102" spans="2:6" x14ac:dyDescent="0.2">
      <c r="B102" s="28"/>
      <c r="F102" s="28"/>
    </row>
    <row r="103" spans="2:6" x14ac:dyDescent="0.2">
      <c r="B103" s="28"/>
      <c r="F103" s="28"/>
    </row>
    <row r="104" spans="2:6" x14ac:dyDescent="0.2">
      <c r="B104" s="28"/>
      <c r="F104" s="28"/>
    </row>
    <row r="105" spans="2:6" x14ac:dyDescent="0.2">
      <c r="B105" s="28"/>
      <c r="F105" s="28"/>
    </row>
    <row r="106" spans="2:6" x14ac:dyDescent="0.2">
      <c r="B106" s="28"/>
      <c r="F106" s="28"/>
    </row>
    <row r="107" spans="2:6" x14ac:dyDescent="0.2">
      <c r="B107" s="28"/>
      <c r="F107" s="28"/>
    </row>
    <row r="108" spans="2:6" x14ac:dyDescent="0.2">
      <c r="B108" s="28"/>
      <c r="F108" s="28"/>
    </row>
    <row r="109" spans="2:6" x14ac:dyDescent="0.2">
      <c r="B109" s="28"/>
      <c r="F109" s="28"/>
    </row>
    <row r="110" spans="2:6" x14ac:dyDescent="0.2">
      <c r="B110" s="28"/>
      <c r="F110" s="28"/>
    </row>
    <row r="111" spans="2:6" x14ac:dyDescent="0.2">
      <c r="B111" s="28"/>
      <c r="F111" s="28"/>
    </row>
    <row r="112" spans="2:6" x14ac:dyDescent="0.2">
      <c r="B112" s="28"/>
      <c r="F112" s="28"/>
    </row>
    <row r="113" spans="2:6" x14ac:dyDescent="0.2">
      <c r="B113" s="28"/>
      <c r="F113" s="28"/>
    </row>
    <row r="114" spans="2:6" x14ac:dyDescent="0.2">
      <c r="B114" s="28"/>
      <c r="F114" s="28"/>
    </row>
    <row r="115" spans="2:6" x14ac:dyDescent="0.2">
      <c r="B115" s="28"/>
      <c r="F115" s="28"/>
    </row>
    <row r="116" spans="2:6" x14ac:dyDescent="0.2">
      <c r="B116" s="28"/>
      <c r="F116" s="28"/>
    </row>
    <row r="117" spans="2:6" x14ac:dyDescent="0.2">
      <c r="B117" s="28"/>
      <c r="F117" s="28"/>
    </row>
    <row r="118" spans="2:6" x14ac:dyDescent="0.2">
      <c r="B118" s="28"/>
      <c r="F118" s="28"/>
    </row>
    <row r="119" spans="2:6" x14ac:dyDescent="0.2">
      <c r="B119" s="28"/>
      <c r="F119" s="28"/>
    </row>
    <row r="120" spans="2:6" x14ac:dyDescent="0.2">
      <c r="B120" s="28"/>
      <c r="F120" s="28"/>
    </row>
    <row r="121" spans="2:6" x14ac:dyDescent="0.2">
      <c r="B121" s="28"/>
      <c r="F121" s="28"/>
    </row>
    <row r="122" spans="2:6" x14ac:dyDescent="0.2">
      <c r="B122" s="28"/>
      <c r="F122" s="28"/>
    </row>
    <row r="123" spans="2:6" x14ac:dyDescent="0.2">
      <c r="B123" s="28"/>
      <c r="F123" s="28"/>
    </row>
    <row r="124" spans="2:6" x14ac:dyDescent="0.2">
      <c r="B124" s="28"/>
      <c r="F124" s="28"/>
    </row>
    <row r="125" spans="2:6" x14ac:dyDescent="0.2">
      <c r="B125" s="28"/>
      <c r="F125" s="28"/>
    </row>
    <row r="126" spans="2:6" x14ac:dyDescent="0.2">
      <c r="B126" s="28"/>
      <c r="F126" s="28"/>
    </row>
    <row r="127" spans="2:6" x14ac:dyDescent="0.2">
      <c r="B127" s="28"/>
      <c r="F127" s="28"/>
    </row>
    <row r="128" spans="2:6" x14ac:dyDescent="0.2">
      <c r="B128" s="28"/>
      <c r="F128" s="28"/>
    </row>
    <row r="129" spans="2:6" x14ac:dyDescent="0.2">
      <c r="B129" s="28"/>
      <c r="F129" s="28"/>
    </row>
    <row r="130" spans="2:6" x14ac:dyDescent="0.2">
      <c r="B130" s="28"/>
      <c r="F130" s="28"/>
    </row>
    <row r="131" spans="2:6" x14ac:dyDescent="0.2">
      <c r="B131" s="28"/>
      <c r="F131" s="28"/>
    </row>
    <row r="132" spans="2:6" x14ac:dyDescent="0.2">
      <c r="B132" s="28"/>
      <c r="F132" s="28"/>
    </row>
    <row r="133" spans="2:6" x14ac:dyDescent="0.2">
      <c r="B133" s="28"/>
      <c r="F133" s="28"/>
    </row>
    <row r="134" spans="2:6" x14ac:dyDescent="0.2">
      <c r="B134" s="28"/>
      <c r="F134" s="28"/>
    </row>
    <row r="135" spans="2:6" x14ac:dyDescent="0.2">
      <c r="B135" s="28"/>
      <c r="F135" s="28"/>
    </row>
    <row r="136" spans="2:6" x14ac:dyDescent="0.2">
      <c r="B136" s="28"/>
      <c r="F136" s="28"/>
    </row>
    <row r="137" spans="2:6" x14ac:dyDescent="0.2">
      <c r="B137" s="28"/>
      <c r="F137" s="28"/>
    </row>
    <row r="138" spans="2:6" x14ac:dyDescent="0.2">
      <c r="B138" s="28"/>
      <c r="F138" s="28"/>
    </row>
    <row r="139" spans="2:6" x14ac:dyDescent="0.2">
      <c r="B139" s="28"/>
      <c r="F139" s="28"/>
    </row>
    <row r="140" spans="2:6" x14ac:dyDescent="0.2">
      <c r="B140" s="28"/>
      <c r="F140" s="28"/>
    </row>
    <row r="141" spans="2:6" x14ac:dyDescent="0.2">
      <c r="B141" s="28"/>
      <c r="F141" s="28"/>
    </row>
    <row r="142" spans="2:6" x14ac:dyDescent="0.2">
      <c r="B142" s="28"/>
      <c r="F142" s="28"/>
    </row>
    <row r="143" spans="2:6" x14ac:dyDescent="0.2">
      <c r="B143" s="28"/>
      <c r="F143" s="28"/>
    </row>
    <row r="144" spans="2:6" x14ac:dyDescent="0.2">
      <c r="B144" s="28"/>
      <c r="F144" s="28"/>
    </row>
    <row r="145" spans="2:6" x14ac:dyDescent="0.2">
      <c r="B145" s="28"/>
      <c r="F145" s="28"/>
    </row>
    <row r="146" spans="2:6" x14ac:dyDescent="0.2">
      <c r="B146" s="28"/>
      <c r="F146" s="28"/>
    </row>
    <row r="147" spans="2:6" x14ac:dyDescent="0.2">
      <c r="B147" s="28"/>
      <c r="F147" s="28"/>
    </row>
    <row r="148" spans="2:6" x14ac:dyDescent="0.2">
      <c r="B148" s="28"/>
      <c r="F148" s="28"/>
    </row>
    <row r="149" spans="2:6" x14ac:dyDescent="0.2">
      <c r="B149" s="28"/>
      <c r="F149" s="28"/>
    </row>
    <row r="150" spans="2:6" x14ac:dyDescent="0.2">
      <c r="B150" s="28"/>
      <c r="F150" s="28"/>
    </row>
    <row r="151" spans="2:6" x14ac:dyDescent="0.2">
      <c r="B151" s="28"/>
      <c r="F151" s="28"/>
    </row>
    <row r="152" spans="2:6" x14ac:dyDescent="0.2">
      <c r="B152" s="28"/>
      <c r="F152" s="28"/>
    </row>
    <row r="153" spans="2:6" x14ac:dyDescent="0.2">
      <c r="B153" s="28"/>
      <c r="F153" s="28"/>
    </row>
    <row r="154" spans="2:6" x14ac:dyDescent="0.2">
      <c r="B154" s="28"/>
      <c r="F154" s="28"/>
    </row>
    <row r="155" spans="2:6" x14ac:dyDescent="0.2">
      <c r="B155" s="28"/>
      <c r="F155" s="28"/>
    </row>
    <row r="156" spans="2:6" x14ac:dyDescent="0.2">
      <c r="B156" s="28"/>
      <c r="F156" s="28"/>
    </row>
    <row r="157" spans="2:6" x14ac:dyDescent="0.2">
      <c r="B157" s="28"/>
      <c r="F157" s="28"/>
    </row>
    <row r="158" spans="2:6" x14ac:dyDescent="0.2">
      <c r="B158" s="28"/>
      <c r="F158" s="28"/>
    </row>
    <row r="159" spans="2:6" x14ac:dyDescent="0.2">
      <c r="B159" s="28"/>
      <c r="F159" s="28"/>
    </row>
    <row r="160" spans="2:6" x14ac:dyDescent="0.2">
      <c r="B160" s="28"/>
      <c r="F160" s="28"/>
    </row>
    <row r="161" spans="2:6" x14ac:dyDescent="0.2">
      <c r="B161" s="28"/>
      <c r="F161" s="28"/>
    </row>
    <row r="162" spans="2:6" x14ac:dyDescent="0.2">
      <c r="B162" s="28"/>
      <c r="F162" s="28"/>
    </row>
    <row r="163" spans="2:6" x14ac:dyDescent="0.2">
      <c r="B163" s="28"/>
      <c r="F163" s="28"/>
    </row>
    <row r="164" spans="2:6" x14ac:dyDescent="0.2">
      <c r="B164" s="28"/>
      <c r="F164" s="28"/>
    </row>
    <row r="165" spans="2:6" x14ac:dyDescent="0.2">
      <c r="B165" s="28"/>
      <c r="F165" s="28"/>
    </row>
    <row r="166" spans="2:6" x14ac:dyDescent="0.2">
      <c r="B166" s="28"/>
      <c r="F166" s="28"/>
    </row>
    <row r="167" spans="2:6" x14ac:dyDescent="0.2">
      <c r="B167" s="28"/>
      <c r="F167" s="28"/>
    </row>
    <row r="168" spans="2:6" x14ac:dyDescent="0.2">
      <c r="B168" s="28"/>
      <c r="F168" s="28"/>
    </row>
    <row r="169" spans="2:6" x14ac:dyDescent="0.2">
      <c r="B169" s="28"/>
      <c r="F169" s="28"/>
    </row>
    <row r="170" spans="2:6" x14ac:dyDescent="0.2">
      <c r="B170" s="28"/>
      <c r="F170" s="28"/>
    </row>
    <row r="171" spans="2:6" x14ac:dyDescent="0.2">
      <c r="B171" s="28"/>
      <c r="F171" s="28"/>
    </row>
    <row r="172" spans="2:6" x14ac:dyDescent="0.2">
      <c r="B172" s="28"/>
      <c r="F172" s="28"/>
    </row>
    <row r="173" spans="2:6" x14ac:dyDescent="0.2">
      <c r="B173" s="28"/>
      <c r="F173" s="28"/>
    </row>
    <row r="174" spans="2:6" x14ac:dyDescent="0.2">
      <c r="B174" s="28"/>
      <c r="F174" s="28"/>
    </row>
    <row r="175" spans="2:6" x14ac:dyDescent="0.2">
      <c r="B175" s="28"/>
      <c r="F175" s="28"/>
    </row>
    <row r="176" spans="2:6" x14ac:dyDescent="0.2">
      <c r="B176" s="28"/>
      <c r="F176" s="28"/>
    </row>
    <row r="177" spans="2:6" x14ac:dyDescent="0.2">
      <c r="B177" s="28"/>
      <c r="F177" s="28"/>
    </row>
    <row r="178" spans="2:6" x14ac:dyDescent="0.2">
      <c r="B178" s="28"/>
      <c r="F178" s="28"/>
    </row>
    <row r="179" spans="2:6" x14ac:dyDescent="0.2">
      <c r="B179" s="28"/>
      <c r="F179" s="28"/>
    </row>
    <row r="180" spans="2:6" x14ac:dyDescent="0.2">
      <c r="B180" s="28"/>
      <c r="F180" s="28"/>
    </row>
    <row r="181" spans="2:6" x14ac:dyDescent="0.2">
      <c r="B181" s="28"/>
      <c r="F181" s="28"/>
    </row>
    <row r="182" spans="2:6" x14ac:dyDescent="0.2">
      <c r="B182" s="28"/>
      <c r="F182" s="28"/>
    </row>
    <row r="183" spans="2:6" x14ac:dyDescent="0.2">
      <c r="B183" s="28"/>
      <c r="F183" s="28"/>
    </row>
    <row r="184" spans="2:6" x14ac:dyDescent="0.2">
      <c r="B184" s="28"/>
      <c r="F184" s="28"/>
    </row>
    <row r="185" spans="2:6" x14ac:dyDescent="0.2">
      <c r="B185" s="28"/>
      <c r="F185" s="28"/>
    </row>
    <row r="186" spans="2:6" x14ac:dyDescent="0.2">
      <c r="B186" s="28"/>
      <c r="F186" s="28"/>
    </row>
    <row r="187" spans="2:6" x14ac:dyDescent="0.2">
      <c r="B187" s="28"/>
      <c r="F187" s="28"/>
    </row>
    <row r="188" spans="2:6" x14ac:dyDescent="0.2">
      <c r="B188" s="28"/>
      <c r="F188" s="28"/>
    </row>
    <row r="189" spans="2:6" x14ac:dyDescent="0.2">
      <c r="B189" s="28"/>
      <c r="F189" s="28"/>
    </row>
    <row r="190" spans="2:6" x14ac:dyDescent="0.2">
      <c r="B190" s="28"/>
      <c r="F190" s="28"/>
    </row>
    <row r="191" spans="2:6" x14ac:dyDescent="0.2">
      <c r="B191" s="28"/>
      <c r="F191" s="28"/>
    </row>
    <row r="192" spans="2:6" x14ac:dyDescent="0.2">
      <c r="B192" s="28"/>
      <c r="F192" s="28"/>
    </row>
    <row r="193" spans="2:6" x14ac:dyDescent="0.2">
      <c r="B193" s="28"/>
      <c r="F193" s="28"/>
    </row>
    <row r="194" spans="2:6" x14ac:dyDescent="0.2">
      <c r="B194" s="28"/>
      <c r="F194" s="28"/>
    </row>
    <row r="195" spans="2:6" x14ac:dyDescent="0.2">
      <c r="B195" s="28"/>
      <c r="F195" s="28"/>
    </row>
    <row r="196" spans="2:6" x14ac:dyDescent="0.2">
      <c r="B196" s="28"/>
      <c r="F196" s="28"/>
    </row>
    <row r="197" spans="2:6" x14ac:dyDescent="0.2">
      <c r="B197" s="28"/>
      <c r="F197" s="28"/>
    </row>
    <row r="198" spans="2:6" x14ac:dyDescent="0.2">
      <c r="B198" s="28"/>
      <c r="F198" s="28"/>
    </row>
    <row r="199" spans="2:6" x14ac:dyDescent="0.2">
      <c r="B199" s="28"/>
      <c r="F199" s="28"/>
    </row>
    <row r="200" spans="2:6" x14ac:dyDescent="0.2">
      <c r="B200" s="28"/>
      <c r="F200" s="28"/>
    </row>
    <row r="201" spans="2:6" x14ac:dyDescent="0.2">
      <c r="B201" s="28"/>
      <c r="F201" s="28"/>
    </row>
    <row r="202" spans="2:6" x14ac:dyDescent="0.2">
      <c r="B202" s="28"/>
      <c r="F202" s="28"/>
    </row>
    <row r="203" spans="2:6" x14ac:dyDescent="0.2">
      <c r="B203" s="28"/>
      <c r="F203" s="28"/>
    </row>
    <row r="204" spans="2:6" x14ac:dyDescent="0.2">
      <c r="B204" s="28"/>
      <c r="F204" s="28"/>
    </row>
    <row r="205" spans="2:6" x14ac:dyDescent="0.2">
      <c r="B205" s="28"/>
      <c r="F205" s="28"/>
    </row>
    <row r="206" spans="2:6" x14ac:dyDescent="0.2">
      <c r="B206" s="28"/>
      <c r="F206" s="28"/>
    </row>
    <row r="207" spans="2:6" x14ac:dyDescent="0.2">
      <c r="B207" s="28"/>
      <c r="F207" s="28"/>
    </row>
    <row r="208" spans="2:6" x14ac:dyDescent="0.2">
      <c r="B208" s="28"/>
      <c r="F208" s="28"/>
    </row>
    <row r="209" spans="2:6" x14ac:dyDescent="0.2">
      <c r="B209" s="28"/>
      <c r="F209" s="28"/>
    </row>
    <row r="210" spans="2:6" x14ac:dyDescent="0.2">
      <c r="B210" s="28"/>
      <c r="F210" s="28"/>
    </row>
    <row r="211" spans="2:6" x14ac:dyDescent="0.2">
      <c r="B211" s="28"/>
      <c r="F211" s="28"/>
    </row>
    <row r="212" spans="2:6" x14ac:dyDescent="0.2">
      <c r="B212" s="28"/>
      <c r="F212" s="28"/>
    </row>
    <row r="213" spans="2:6" x14ac:dyDescent="0.2">
      <c r="B213" s="28"/>
      <c r="F213" s="28"/>
    </row>
    <row r="214" spans="2:6" x14ac:dyDescent="0.2">
      <c r="B214" s="28"/>
      <c r="F214" s="28"/>
    </row>
    <row r="215" spans="2:6" x14ac:dyDescent="0.2">
      <c r="B215" s="28"/>
      <c r="F215" s="28"/>
    </row>
    <row r="216" spans="2:6" x14ac:dyDescent="0.2">
      <c r="B216" s="28"/>
      <c r="F216" s="28"/>
    </row>
    <row r="217" spans="2:6" x14ac:dyDescent="0.2">
      <c r="B217" s="28"/>
      <c r="F217" s="28"/>
    </row>
    <row r="218" spans="2:6" x14ac:dyDescent="0.2">
      <c r="B218" s="28"/>
      <c r="F218" s="28"/>
    </row>
    <row r="219" spans="2:6" x14ac:dyDescent="0.2">
      <c r="B219" s="28"/>
      <c r="F219" s="28"/>
    </row>
    <row r="220" spans="2:6" x14ac:dyDescent="0.2">
      <c r="B220" s="28"/>
      <c r="F220" s="28"/>
    </row>
    <row r="221" spans="2:6" x14ac:dyDescent="0.2">
      <c r="B221" s="28"/>
      <c r="F221" s="28"/>
    </row>
    <row r="222" spans="2:6" x14ac:dyDescent="0.2">
      <c r="B222" s="28"/>
      <c r="F222" s="28"/>
    </row>
    <row r="223" spans="2:6" x14ac:dyDescent="0.2">
      <c r="B223" s="28"/>
      <c r="F223" s="28"/>
    </row>
    <row r="224" spans="2:6" x14ac:dyDescent="0.2">
      <c r="B224" s="28"/>
      <c r="F224" s="28"/>
    </row>
    <row r="225" spans="2:6" x14ac:dyDescent="0.2">
      <c r="B225" s="28"/>
      <c r="F225" s="28"/>
    </row>
    <row r="226" spans="2:6" x14ac:dyDescent="0.2">
      <c r="B226" s="28"/>
      <c r="F226" s="28"/>
    </row>
    <row r="227" spans="2:6" x14ac:dyDescent="0.2">
      <c r="B227" s="28"/>
      <c r="F227" s="28"/>
    </row>
    <row r="228" spans="2:6" x14ac:dyDescent="0.2">
      <c r="B228" s="28"/>
      <c r="F228" s="28"/>
    </row>
    <row r="229" spans="2:6" x14ac:dyDescent="0.2">
      <c r="B229" s="28"/>
      <c r="F229" s="28"/>
    </row>
    <row r="230" spans="2:6" x14ac:dyDescent="0.2">
      <c r="B230" s="28"/>
      <c r="F230" s="28"/>
    </row>
    <row r="231" spans="2:6" x14ac:dyDescent="0.2">
      <c r="B231" s="28"/>
      <c r="F231" s="28"/>
    </row>
    <row r="232" spans="2:6" x14ac:dyDescent="0.2">
      <c r="B232" s="28"/>
      <c r="F232" s="28"/>
    </row>
    <row r="233" spans="2:6" x14ac:dyDescent="0.2">
      <c r="B233" s="28"/>
      <c r="F233" s="28"/>
    </row>
    <row r="234" spans="2:6" x14ac:dyDescent="0.2">
      <c r="B234" s="28"/>
      <c r="F234" s="28"/>
    </row>
    <row r="235" spans="2:6" x14ac:dyDescent="0.2">
      <c r="B235" s="28"/>
      <c r="F235" s="28"/>
    </row>
    <row r="236" spans="2:6" x14ac:dyDescent="0.2">
      <c r="B236" s="28"/>
      <c r="F236" s="28"/>
    </row>
    <row r="237" spans="2:6" x14ac:dyDescent="0.2">
      <c r="B237" s="28"/>
      <c r="F237" s="28"/>
    </row>
    <row r="238" spans="2:6" x14ac:dyDescent="0.2">
      <c r="B238" s="28"/>
      <c r="F238" s="28"/>
    </row>
    <row r="239" spans="2:6" x14ac:dyDescent="0.2">
      <c r="B239" s="28"/>
      <c r="F239" s="28"/>
    </row>
    <row r="240" spans="2:6" x14ac:dyDescent="0.2">
      <c r="B240" s="28"/>
      <c r="F240" s="28"/>
    </row>
    <row r="241" spans="2:6" x14ac:dyDescent="0.2">
      <c r="B241" s="28"/>
      <c r="F241" s="28"/>
    </row>
    <row r="242" spans="2:6" x14ac:dyDescent="0.2">
      <c r="B242" s="28"/>
      <c r="F242" s="28"/>
    </row>
    <row r="243" spans="2:6" x14ac:dyDescent="0.2">
      <c r="B243" s="28"/>
      <c r="F243" s="28"/>
    </row>
    <row r="244" spans="2:6" x14ac:dyDescent="0.2">
      <c r="B244" s="28"/>
      <c r="F244" s="28"/>
    </row>
    <row r="245" spans="2:6" x14ac:dyDescent="0.2">
      <c r="B245" s="28"/>
      <c r="F245" s="28"/>
    </row>
    <row r="246" spans="2:6" x14ac:dyDescent="0.2">
      <c r="B246" s="28"/>
      <c r="F246" s="28"/>
    </row>
    <row r="247" spans="2:6" x14ac:dyDescent="0.2">
      <c r="B247" s="28"/>
      <c r="F247" s="28"/>
    </row>
    <row r="248" spans="2:6" x14ac:dyDescent="0.2">
      <c r="B248" s="28"/>
      <c r="F248" s="28"/>
    </row>
    <row r="249" spans="2:6" x14ac:dyDescent="0.2">
      <c r="B249" s="28"/>
      <c r="F249" s="28"/>
    </row>
    <row r="250" spans="2:6" x14ac:dyDescent="0.2">
      <c r="B250" s="28"/>
      <c r="F250" s="28"/>
    </row>
    <row r="251" spans="2:6" x14ac:dyDescent="0.2">
      <c r="B251" s="28"/>
      <c r="F251" s="28"/>
    </row>
    <row r="252" spans="2:6" x14ac:dyDescent="0.2">
      <c r="B252" s="28"/>
      <c r="F252" s="28"/>
    </row>
    <row r="253" spans="2:6" x14ac:dyDescent="0.2">
      <c r="B253" s="28"/>
      <c r="F253" s="28"/>
    </row>
    <row r="254" spans="2:6" x14ac:dyDescent="0.2">
      <c r="B254" s="28"/>
      <c r="F254" s="28"/>
    </row>
    <row r="255" spans="2:6" x14ac:dyDescent="0.2">
      <c r="B255" s="28"/>
      <c r="F255" s="28"/>
    </row>
    <row r="256" spans="2:6" x14ac:dyDescent="0.2">
      <c r="B256" s="28"/>
      <c r="F256" s="28"/>
    </row>
    <row r="257" spans="2:6" x14ac:dyDescent="0.2">
      <c r="B257" s="28"/>
      <c r="F257" s="28"/>
    </row>
    <row r="258" spans="2:6" x14ac:dyDescent="0.2">
      <c r="B258" s="28"/>
      <c r="F258" s="28"/>
    </row>
    <row r="259" spans="2:6" x14ac:dyDescent="0.2">
      <c r="B259" s="28"/>
      <c r="F259" s="28"/>
    </row>
    <row r="260" spans="2:6" x14ac:dyDescent="0.2">
      <c r="B260" s="28"/>
      <c r="F260" s="28"/>
    </row>
    <row r="261" spans="2:6" x14ac:dyDescent="0.2">
      <c r="B261" s="28"/>
      <c r="F261" s="28"/>
    </row>
    <row r="262" spans="2:6" x14ac:dyDescent="0.2">
      <c r="B262" s="28"/>
      <c r="F262" s="28"/>
    </row>
    <row r="263" spans="2:6" x14ac:dyDescent="0.2">
      <c r="B263" s="28"/>
      <c r="F263" s="28"/>
    </row>
    <row r="264" spans="2:6" x14ac:dyDescent="0.2">
      <c r="B264" s="28"/>
      <c r="F264" s="28"/>
    </row>
    <row r="265" spans="2:6" x14ac:dyDescent="0.2">
      <c r="B265" s="28"/>
      <c r="F265" s="28"/>
    </row>
    <row r="266" spans="2:6" x14ac:dyDescent="0.2">
      <c r="B266" s="28"/>
      <c r="F266" s="28"/>
    </row>
    <row r="267" spans="2:6" x14ac:dyDescent="0.2">
      <c r="B267" s="28"/>
      <c r="F267" s="28"/>
    </row>
    <row r="268" spans="2:6" x14ac:dyDescent="0.2">
      <c r="B268" s="28"/>
      <c r="F268" s="28"/>
    </row>
    <row r="269" spans="2:6" x14ac:dyDescent="0.2">
      <c r="B269" s="28"/>
      <c r="F269" s="28"/>
    </row>
    <row r="270" spans="2:6" x14ac:dyDescent="0.2">
      <c r="B270" s="28"/>
      <c r="F270" s="28"/>
    </row>
    <row r="271" spans="2:6" x14ac:dyDescent="0.2">
      <c r="B271" s="28"/>
      <c r="F271" s="28"/>
    </row>
    <row r="272" spans="2:6" x14ac:dyDescent="0.2">
      <c r="B272" s="28"/>
      <c r="F272" s="28"/>
    </row>
    <row r="273" spans="2:6" x14ac:dyDescent="0.2">
      <c r="B273" s="28"/>
      <c r="F273" s="28"/>
    </row>
    <row r="274" spans="2:6" x14ac:dyDescent="0.2">
      <c r="B274" s="28"/>
      <c r="F274" s="28"/>
    </row>
    <row r="275" spans="2:6" x14ac:dyDescent="0.2">
      <c r="B275" s="28"/>
      <c r="F275" s="28"/>
    </row>
    <row r="276" spans="2:6" x14ac:dyDescent="0.2">
      <c r="B276" s="28"/>
      <c r="F276" s="28"/>
    </row>
    <row r="277" spans="2:6" x14ac:dyDescent="0.2">
      <c r="B277" s="28"/>
      <c r="F277" s="28"/>
    </row>
    <row r="278" spans="2:6" x14ac:dyDescent="0.2">
      <c r="B278" s="28"/>
      <c r="F278" s="28"/>
    </row>
    <row r="279" spans="2:6" x14ac:dyDescent="0.2">
      <c r="B279" s="28"/>
      <c r="F279" s="28"/>
    </row>
    <row r="280" spans="2:6" x14ac:dyDescent="0.2">
      <c r="B280" s="28"/>
      <c r="F280" s="28"/>
    </row>
    <row r="281" spans="2:6" x14ac:dyDescent="0.2">
      <c r="B281" s="28"/>
      <c r="F281" s="28"/>
    </row>
    <row r="282" spans="2:6" x14ac:dyDescent="0.2">
      <c r="B282" s="28"/>
      <c r="F282" s="28"/>
    </row>
    <row r="283" spans="2:6" x14ac:dyDescent="0.2">
      <c r="B283" s="28"/>
      <c r="F283" s="28"/>
    </row>
    <row r="284" spans="2:6" x14ac:dyDescent="0.2">
      <c r="B284" s="28"/>
      <c r="F284" s="28"/>
    </row>
    <row r="285" spans="2:6" x14ac:dyDescent="0.2">
      <c r="B285" s="28"/>
      <c r="F285" s="28"/>
    </row>
    <row r="286" spans="2:6" x14ac:dyDescent="0.2">
      <c r="B286" s="28"/>
      <c r="F286" s="28"/>
    </row>
    <row r="287" spans="2:6" x14ac:dyDescent="0.2">
      <c r="B287" s="28"/>
      <c r="F287" s="28"/>
    </row>
    <row r="288" spans="2:6" x14ac:dyDescent="0.2">
      <c r="B288" s="28"/>
      <c r="F288" s="28"/>
    </row>
    <row r="289" spans="2:6" x14ac:dyDescent="0.2">
      <c r="B289" s="28"/>
      <c r="F289" s="28"/>
    </row>
    <row r="290" spans="2:6" x14ac:dyDescent="0.2">
      <c r="B290" s="28"/>
      <c r="F290" s="28"/>
    </row>
    <row r="291" spans="2:6" x14ac:dyDescent="0.2">
      <c r="B291" s="28"/>
      <c r="F291" s="28"/>
    </row>
    <row r="292" spans="2:6" x14ac:dyDescent="0.2">
      <c r="B292" s="28"/>
      <c r="F292" s="28"/>
    </row>
    <row r="293" spans="2:6" x14ac:dyDescent="0.2">
      <c r="B293" s="28"/>
      <c r="F293" s="28"/>
    </row>
    <row r="294" spans="2:6" x14ac:dyDescent="0.2">
      <c r="B294" s="28"/>
      <c r="F294" s="28"/>
    </row>
    <row r="295" spans="2:6" x14ac:dyDescent="0.2">
      <c r="B295" s="28"/>
      <c r="F295" s="28"/>
    </row>
    <row r="296" spans="2:6" x14ac:dyDescent="0.2">
      <c r="B296" s="28"/>
      <c r="F296" s="28"/>
    </row>
    <row r="297" spans="2:6" x14ac:dyDescent="0.2">
      <c r="B297" s="28"/>
      <c r="F297" s="28"/>
    </row>
    <row r="298" spans="2:6" x14ac:dyDescent="0.2">
      <c r="B298" s="28"/>
      <c r="F298" s="28"/>
    </row>
    <row r="299" spans="2:6" x14ac:dyDescent="0.2">
      <c r="B299" s="28"/>
      <c r="F299" s="28"/>
    </row>
    <row r="300" spans="2:6" x14ac:dyDescent="0.2">
      <c r="B300" s="28"/>
      <c r="F300" s="28"/>
    </row>
    <row r="301" spans="2:6" x14ac:dyDescent="0.2">
      <c r="B301" s="28"/>
      <c r="F301" s="28"/>
    </row>
    <row r="302" spans="2:6" x14ac:dyDescent="0.2">
      <c r="B302" s="28"/>
      <c r="F302" s="28"/>
    </row>
    <row r="303" spans="2:6" x14ac:dyDescent="0.2">
      <c r="B303" s="28"/>
      <c r="F303" s="28"/>
    </row>
    <row r="304" spans="2:6" x14ac:dyDescent="0.2">
      <c r="B304" s="28"/>
      <c r="F304" s="28"/>
    </row>
    <row r="305" spans="2:6" x14ac:dyDescent="0.2">
      <c r="B305" s="28"/>
      <c r="F305" s="28"/>
    </row>
    <row r="306" spans="2:6" x14ac:dyDescent="0.2">
      <c r="B306" s="28"/>
      <c r="F306" s="28"/>
    </row>
    <row r="307" spans="2:6" x14ac:dyDescent="0.2">
      <c r="B307" s="28"/>
      <c r="F307" s="28"/>
    </row>
    <row r="308" spans="2:6" x14ac:dyDescent="0.2">
      <c r="B308" s="28"/>
      <c r="F308" s="28"/>
    </row>
    <row r="309" spans="2:6" x14ac:dyDescent="0.2">
      <c r="B309" s="28"/>
      <c r="F309" s="28"/>
    </row>
    <row r="310" spans="2:6" x14ac:dyDescent="0.2">
      <c r="B310" s="28"/>
      <c r="F310" s="28"/>
    </row>
    <row r="311" spans="2:6" x14ac:dyDescent="0.2">
      <c r="B311" s="28"/>
      <c r="F311" s="28"/>
    </row>
    <row r="312" spans="2:6" x14ac:dyDescent="0.2">
      <c r="B312" s="28"/>
      <c r="F312" s="28"/>
    </row>
    <row r="313" spans="2:6" x14ac:dyDescent="0.2">
      <c r="B313" s="28"/>
      <c r="F313" s="28"/>
    </row>
    <row r="314" spans="2:6" x14ac:dyDescent="0.2">
      <c r="B314" s="28"/>
      <c r="F314" s="28"/>
    </row>
    <row r="315" spans="2:6" x14ac:dyDescent="0.2">
      <c r="B315" s="28"/>
      <c r="F315" s="28"/>
    </row>
    <row r="316" spans="2:6" x14ac:dyDescent="0.2">
      <c r="B316" s="28"/>
      <c r="F316" s="28"/>
    </row>
    <row r="317" spans="2:6" x14ac:dyDescent="0.2">
      <c r="B317" s="28"/>
      <c r="F317" s="28"/>
    </row>
    <row r="318" spans="2:6" x14ac:dyDescent="0.2">
      <c r="B318" s="28"/>
      <c r="F318" s="28"/>
    </row>
    <row r="319" spans="2:6" x14ac:dyDescent="0.2">
      <c r="B319" s="28"/>
      <c r="F319" s="28"/>
    </row>
    <row r="320" spans="2:6" x14ac:dyDescent="0.2">
      <c r="B320" s="28"/>
      <c r="F320" s="28"/>
    </row>
    <row r="321" spans="2:6" x14ac:dyDescent="0.2">
      <c r="B321" s="28"/>
      <c r="F321" s="28"/>
    </row>
    <row r="322" spans="2:6" x14ac:dyDescent="0.2">
      <c r="B322" s="28"/>
      <c r="F322" s="28"/>
    </row>
    <row r="323" spans="2:6" x14ac:dyDescent="0.2">
      <c r="B323" s="28"/>
      <c r="F323" s="28"/>
    </row>
    <row r="324" spans="2:6" x14ac:dyDescent="0.2">
      <c r="B324" s="28"/>
      <c r="F324" s="28"/>
    </row>
    <row r="325" spans="2:6" x14ac:dyDescent="0.2">
      <c r="B325" s="28"/>
      <c r="F325" s="28"/>
    </row>
    <row r="326" spans="2:6" x14ac:dyDescent="0.2">
      <c r="B326" s="28"/>
      <c r="F326" s="28"/>
    </row>
    <row r="327" spans="2:6" x14ac:dyDescent="0.2">
      <c r="B327" s="28"/>
      <c r="F327" s="28"/>
    </row>
    <row r="328" spans="2:6" x14ac:dyDescent="0.2">
      <c r="B328" s="28"/>
      <c r="F328" s="28"/>
    </row>
    <row r="329" spans="2:6" x14ac:dyDescent="0.2">
      <c r="B329" s="28"/>
      <c r="F329" s="28"/>
    </row>
    <row r="330" spans="2:6" x14ac:dyDescent="0.2">
      <c r="B330" s="28"/>
      <c r="F330" s="28"/>
    </row>
    <row r="331" spans="2:6" x14ac:dyDescent="0.2">
      <c r="B331" s="28"/>
      <c r="F331" s="28"/>
    </row>
    <row r="332" spans="2:6" x14ac:dyDescent="0.2">
      <c r="B332" s="28"/>
      <c r="F332" s="28"/>
    </row>
    <row r="333" spans="2:6" x14ac:dyDescent="0.2">
      <c r="B333" s="28"/>
      <c r="F333" s="28"/>
    </row>
    <row r="334" spans="2:6" x14ac:dyDescent="0.2">
      <c r="B334" s="28"/>
      <c r="F334" s="28"/>
    </row>
    <row r="335" spans="2:6" x14ac:dyDescent="0.2">
      <c r="B335" s="28"/>
      <c r="F335" s="28"/>
    </row>
    <row r="336" spans="2:6" x14ac:dyDescent="0.2">
      <c r="B336" s="28"/>
      <c r="F336" s="28"/>
    </row>
    <row r="337" spans="2:6" x14ac:dyDescent="0.2">
      <c r="B337" s="28"/>
      <c r="F337" s="28"/>
    </row>
    <row r="338" spans="2:6" x14ac:dyDescent="0.2">
      <c r="B338" s="28"/>
      <c r="F338" s="28"/>
    </row>
    <row r="339" spans="2:6" x14ac:dyDescent="0.2">
      <c r="B339" s="28"/>
      <c r="F339" s="28"/>
    </row>
    <row r="340" spans="2:6" x14ac:dyDescent="0.2">
      <c r="B340" s="28"/>
      <c r="F340" s="28"/>
    </row>
    <row r="341" spans="2:6" x14ac:dyDescent="0.2">
      <c r="B341" s="28"/>
      <c r="F341" s="28"/>
    </row>
    <row r="342" spans="2:6" x14ac:dyDescent="0.2">
      <c r="B342" s="28"/>
      <c r="F342" s="28"/>
    </row>
    <row r="343" spans="2:6" x14ac:dyDescent="0.2">
      <c r="B343" s="28"/>
      <c r="F343" s="28"/>
    </row>
    <row r="344" spans="2:6" x14ac:dyDescent="0.2">
      <c r="B344" s="28"/>
      <c r="F344" s="28"/>
    </row>
    <row r="345" spans="2:6" x14ac:dyDescent="0.2">
      <c r="B345" s="28"/>
      <c r="F345" s="28"/>
    </row>
    <row r="346" spans="2:6" x14ac:dyDescent="0.2">
      <c r="B346" s="28"/>
      <c r="F346" s="28"/>
    </row>
    <row r="347" spans="2:6" x14ac:dyDescent="0.2">
      <c r="B347" s="28"/>
      <c r="F347" s="28"/>
    </row>
    <row r="348" spans="2:6" x14ac:dyDescent="0.2">
      <c r="B348" s="28"/>
      <c r="F348" s="28"/>
    </row>
    <row r="349" spans="2:6" x14ac:dyDescent="0.2">
      <c r="B349" s="28"/>
      <c r="F349" s="28"/>
    </row>
    <row r="350" spans="2:6" x14ac:dyDescent="0.2">
      <c r="B350" s="28"/>
      <c r="F350" s="28"/>
    </row>
    <row r="351" spans="2:6" x14ac:dyDescent="0.2">
      <c r="B351" s="28"/>
      <c r="F351" s="28"/>
    </row>
    <row r="352" spans="2:6" x14ac:dyDescent="0.2">
      <c r="B352" s="28"/>
      <c r="F352" s="28"/>
    </row>
    <row r="353" spans="2:6" x14ac:dyDescent="0.2">
      <c r="B353" s="28"/>
      <c r="F353" s="28"/>
    </row>
    <row r="354" spans="2:6" x14ac:dyDescent="0.2">
      <c r="B354" s="28"/>
      <c r="F354" s="28"/>
    </row>
    <row r="355" spans="2:6" x14ac:dyDescent="0.2">
      <c r="B355" s="28"/>
      <c r="F355" s="28"/>
    </row>
    <row r="356" spans="2:6" x14ac:dyDescent="0.2">
      <c r="B356" s="28"/>
      <c r="F356" s="28"/>
    </row>
    <row r="357" spans="2:6" x14ac:dyDescent="0.2">
      <c r="B357" s="28"/>
      <c r="F357" s="28"/>
    </row>
    <row r="358" spans="2:6" x14ac:dyDescent="0.2">
      <c r="B358" s="28"/>
      <c r="F358" s="28"/>
    </row>
    <row r="359" spans="2:6" x14ac:dyDescent="0.2">
      <c r="B359" s="28"/>
      <c r="F359" s="28"/>
    </row>
    <row r="360" spans="2:6" x14ac:dyDescent="0.2">
      <c r="B360" s="28"/>
      <c r="F360" s="28"/>
    </row>
    <row r="361" spans="2:6" x14ac:dyDescent="0.2">
      <c r="B361" s="28"/>
      <c r="F361" s="28"/>
    </row>
    <row r="362" spans="2:6" x14ac:dyDescent="0.2">
      <c r="B362" s="28"/>
      <c r="F362" s="28"/>
    </row>
    <row r="363" spans="2:6" x14ac:dyDescent="0.2">
      <c r="B363" s="28"/>
      <c r="F363" s="28"/>
    </row>
    <row r="364" spans="2:6" x14ac:dyDescent="0.2">
      <c r="B364" s="28"/>
      <c r="F364" s="28"/>
    </row>
    <row r="365" spans="2:6" x14ac:dyDescent="0.2">
      <c r="B365" s="28"/>
      <c r="F365" s="28"/>
    </row>
    <row r="366" spans="2:6" x14ac:dyDescent="0.2">
      <c r="B366" s="28"/>
      <c r="F366" s="28"/>
    </row>
    <row r="367" spans="2:6" x14ac:dyDescent="0.2">
      <c r="B367" s="28"/>
      <c r="F367" s="28"/>
    </row>
    <row r="368" spans="2:6" x14ac:dyDescent="0.2">
      <c r="B368" s="28"/>
      <c r="F368" s="28"/>
    </row>
    <row r="369" spans="2:6" x14ac:dyDescent="0.2">
      <c r="B369" s="28"/>
      <c r="F369" s="28"/>
    </row>
    <row r="370" spans="2:6" x14ac:dyDescent="0.2">
      <c r="B370" s="28"/>
      <c r="F370" s="28"/>
    </row>
    <row r="371" spans="2:6" x14ac:dyDescent="0.2">
      <c r="B371" s="28"/>
      <c r="F371" s="28"/>
    </row>
    <row r="372" spans="2:6" x14ac:dyDescent="0.2">
      <c r="B372" s="28"/>
      <c r="F372" s="28"/>
    </row>
    <row r="373" spans="2:6" x14ac:dyDescent="0.2">
      <c r="B373" s="28"/>
      <c r="F373" s="28"/>
    </row>
    <row r="374" spans="2:6" x14ac:dyDescent="0.2">
      <c r="B374" s="28"/>
      <c r="F374" s="28"/>
    </row>
    <row r="375" spans="2:6" x14ac:dyDescent="0.2">
      <c r="B375" s="28"/>
      <c r="F375" s="28"/>
    </row>
    <row r="376" spans="2:6" x14ac:dyDescent="0.2">
      <c r="B376" s="28"/>
      <c r="F376" s="28"/>
    </row>
    <row r="377" spans="2:6" x14ac:dyDescent="0.2">
      <c r="B377" s="28"/>
      <c r="F377" s="28"/>
    </row>
    <row r="378" spans="2:6" x14ac:dyDescent="0.2">
      <c r="B378" s="28"/>
      <c r="F378" s="28"/>
    </row>
    <row r="379" spans="2:6" x14ac:dyDescent="0.2">
      <c r="B379" s="28"/>
      <c r="F379" s="28"/>
    </row>
    <row r="380" spans="2:6" x14ac:dyDescent="0.2">
      <c r="B380" s="28"/>
      <c r="F380" s="28"/>
    </row>
    <row r="381" spans="2:6" x14ac:dyDescent="0.2">
      <c r="B381" s="28"/>
      <c r="F381" s="28"/>
    </row>
    <row r="382" spans="2:6" x14ac:dyDescent="0.2">
      <c r="B382" s="28"/>
      <c r="F382" s="28"/>
    </row>
    <row r="383" spans="2:6" x14ac:dyDescent="0.2">
      <c r="B383" s="28"/>
      <c r="F383" s="28"/>
    </row>
    <row r="384" spans="2:6" x14ac:dyDescent="0.2">
      <c r="B384" s="28"/>
      <c r="F384" s="28"/>
    </row>
    <row r="385" spans="2:6" x14ac:dyDescent="0.2">
      <c r="B385" s="28"/>
      <c r="F385" s="28"/>
    </row>
    <row r="386" spans="2:6" x14ac:dyDescent="0.2">
      <c r="B386" s="28"/>
      <c r="F386" s="28"/>
    </row>
    <row r="387" spans="2:6" x14ac:dyDescent="0.2">
      <c r="B387" s="28"/>
      <c r="F387" s="28"/>
    </row>
    <row r="388" spans="2:6" x14ac:dyDescent="0.2">
      <c r="B388" s="28"/>
      <c r="F388" s="28"/>
    </row>
    <row r="389" spans="2:6" x14ac:dyDescent="0.2">
      <c r="B389" s="28"/>
      <c r="F389" s="28"/>
    </row>
    <row r="390" spans="2:6" x14ac:dyDescent="0.2">
      <c r="B390" s="28"/>
      <c r="F390" s="28"/>
    </row>
    <row r="391" spans="2:6" x14ac:dyDescent="0.2">
      <c r="B391" s="28"/>
      <c r="F391" s="28"/>
    </row>
    <row r="392" spans="2:6" x14ac:dyDescent="0.2">
      <c r="B392" s="28"/>
      <c r="F392" s="28"/>
    </row>
    <row r="393" spans="2:6" x14ac:dyDescent="0.2">
      <c r="B393" s="28"/>
      <c r="F393" s="28"/>
    </row>
    <row r="394" spans="2:6" x14ac:dyDescent="0.2">
      <c r="B394" s="28"/>
      <c r="F394" s="28"/>
    </row>
    <row r="395" spans="2:6" x14ac:dyDescent="0.2">
      <c r="B395" s="28"/>
      <c r="F395" s="28"/>
    </row>
    <row r="396" spans="2:6" x14ac:dyDescent="0.2">
      <c r="B396" s="28"/>
      <c r="F396" s="28"/>
    </row>
    <row r="397" spans="2:6" x14ac:dyDescent="0.2">
      <c r="B397" s="28"/>
      <c r="F397" s="28"/>
    </row>
    <row r="398" spans="2:6" x14ac:dyDescent="0.2">
      <c r="B398" s="28"/>
      <c r="F398" s="28"/>
    </row>
    <row r="399" spans="2:6" x14ac:dyDescent="0.2">
      <c r="B399" s="28"/>
      <c r="F399" s="28"/>
    </row>
    <row r="400" spans="2:6" x14ac:dyDescent="0.2">
      <c r="B400" s="28"/>
      <c r="F400" s="28"/>
    </row>
    <row r="401" spans="2:6" x14ac:dyDescent="0.2">
      <c r="B401" s="28"/>
      <c r="F401" s="28"/>
    </row>
    <row r="402" spans="2:6" x14ac:dyDescent="0.2">
      <c r="B402" s="28"/>
      <c r="F402" s="28"/>
    </row>
    <row r="403" spans="2:6" x14ac:dyDescent="0.2">
      <c r="B403" s="28"/>
      <c r="F403" s="28"/>
    </row>
    <row r="404" spans="2:6" x14ac:dyDescent="0.2">
      <c r="B404" s="28"/>
      <c r="F404" s="28"/>
    </row>
    <row r="405" spans="2:6" x14ac:dyDescent="0.2">
      <c r="B405" s="28"/>
      <c r="F405" s="28"/>
    </row>
    <row r="406" spans="2:6" x14ac:dyDescent="0.2">
      <c r="B406" s="28"/>
      <c r="F406" s="28"/>
    </row>
    <row r="407" spans="2:6" x14ac:dyDescent="0.2">
      <c r="B407" s="28"/>
      <c r="F407" s="28"/>
    </row>
    <row r="408" spans="2:6" x14ac:dyDescent="0.2">
      <c r="B408" s="28"/>
      <c r="F408" s="28"/>
    </row>
    <row r="409" spans="2:6" x14ac:dyDescent="0.2">
      <c r="B409" s="28"/>
      <c r="F409" s="28"/>
    </row>
    <row r="410" spans="2:6" x14ac:dyDescent="0.2">
      <c r="B410" s="28"/>
      <c r="F410" s="28"/>
    </row>
    <row r="411" spans="2:6" x14ac:dyDescent="0.2">
      <c r="B411" s="28"/>
      <c r="F411" s="28"/>
    </row>
    <row r="412" spans="2:6" x14ac:dyDescent="0.2">
      <c r="B412" s="28"/>
      <c r="F412" s="28"/>
    </row>
    <row r="413" spans="2:6" x14ac:dyDescent="0.2">
      <c r="B413" s="28"/>
      <c r="F413" s="28"/>
    </row>
    <row r="414" spans="2:6" x14ac:dyDescent="0.2">
      <c r="B414" s="28"/>
      <c r="F414" s="28"/>
    </row>
    <row r="415" spans="2:6" x14ac:dyDescent="0.2">
      <c r="B415" s="28"/>
      <c r="F415" s="28"/>
    </row>
    <row r="416" spans="2:6" x14ac:dyDescent="0.2">
      <c r="B416" s="28"/>
      <c r="F416" s="28"/>
    </row>
    <row r="417" spans="2:6" x14ac:dyDescent="0.2">
      <c r="B417" s="28"/>
      <c r="F417" s="28"/>
    </row>
    <row r="418" spans="2:6" x14ac:dyDescent="0.2">
      <c r="B418" s="28"/>
      <c r="F418" s="28"/>
    </row>
    <row r="419" spans="2:6" x14ac:dyDescent="0.2">
      <c r="B419" s="28"/>
      <c r="F419" s="28"/>
    </row>
    <row r="420" spans="2:6" x14ac:dyDescent="0.2">
      <c r="B420" s="28"/>
      <c r="F420" s="28"/>
    </row>
    <row r="421" spans="2:6" x14ac:dyDescent="0.2">
      <c r="B421" s="28"/>
      <c r="F421" s="28"/>
    </row>
    <row r="422" spans="2:6" x14ac:dyDescent="0.2">
      <c r="B422" s="28"/>
      <c r="F422" s="28"/>
    </row>
    <row r="423" spans="2:6" x14ac:dyDescent="0.2">
      <c r="B423" s="28"/>
      <c r="F423" s="28"/>
    </row>
    <row r="424" spans="2:6" x14ac:dyDescent="0.2">
      <c r="B424" s="28"/>
      <c r="F424" s="28"/>
    </row>
    <row r="425" spans="2:6" x14ac:dyDescent="0.2">
      <c r="B425" s="28"/>
      <c r="F425" s="28"/>
    </row>
    <row r="426" spans="2:6" x14ac:dyDescent="0.2">
      <c r="B426" s="28"/>
      <c r="F426" s="28"/>
    </row>
    <row r="427" spans="2:6" x14ac:dyDescent="0.2">
      <c r="B427" s="28"/>
      <c r="F427" s="28"/>
    </row>
    <row r="428" spans="2:6" x14ac:dyDescent="0.2">
      <c r="B428" s="28"/>
      <c r="F428" s="28"/>
    </row>
    <row r="429" spans="2:6" x14ac:dyDescent="0.2">
      <c r="B429" s="28"/>
      <c r="F429" s="28"/>
    </row>
    <row r="430" spans="2:6" x14ac:dyDescent="0.2">
      <c r="B430" s="28"/>
      <c r="F430" s="28"/>
    </row>
    <row r="431" spans="2:6" x14ac:dyDescent="0.2">
      <c r="B431" s="28"/>
      <c r="F431" s="28"/>
    </row>
    <row r="432" spans="2:6" x14ac:dyDescent="0.2">
      <c r="B432" s="28"/>
      <c r="F432" s="28"/>
    </row>
    <row r="433" spans="2:6" x14ac:dyDescent="0.2">
      <c r="B433" s="28"/>
      <c r="F433" s="28"/>
    </row>
    <row r="434" spans="2:6" x14ac:dyDescent="0.2">
      <c r="B434" s="28"/>
      <c r="F434" s="28"/>
    </row>
    <row r="435" spans="2:6" x14ac:dyDescent="0.2">
      <c r="B435" s="28"/>
      <c r="F435" s="28"/>
    </row>
    <row r="436" spans="2:6" x14ac:dyDescent="0.2">
      <c r="B436" s="28"/>
      <c r="F436" s="28"/>
    </row>
    <row r="437" spans="2:6" x14ac:dyDescent="0.2">
      <c r="B437" s="28"/>
      <c r="F437" s="28"/>
    </row>
    <row r="438" spans="2:6" x14ac:dyDescent="0.2">
      <c r="B438" s="28"/>
      <c r="F438" s="28"/>
    </row>
    <row r="439" spans="2:6" x14ac:dyDescent="0.2">
      <c r="B439" s="28"/>
      <c r="F439" s="28"/>
    </row>
    <row r="440" spans="2:6" x14ac:dyDescent="0.2">
      <c r="B440" s="28"/>
      <c r="F440" s="28"/>
    </row>
    <row r="441" spans="2:6" x14ac:dyDescent="0.2">
      <c r="B441" s="28"/>
      <c r="F441" s="28"/>
    </row>
    <row r="442" spans="2:6" x14ac:dyDescent="0.2">
      <c r="B442" s="28"/>
      <c r="F442" s="28"/>
    </row>
    <row r="443" spans="2:6" x14ac:dyDescent="0.2">
      <c r="B443" s="28"/>
      <c r="F443" s="28"/>
    </row>
    <row r="444" spans="2:6" x14ac:dyDescent="0.2">
      <c r="B444" s="28"/>
      <c r="F444" s="28"/>
    </row>
    <row r="445" spans="2:6" x14ac:dyDescent="0.2">
      <c r="B445" s="28"/>
      <c r="F445" s="28"/>
    </row>
    <row r="446" spans="2:6" x14ac:dyDescent="0.2">
      <c r="B446" s="28"/>
      <c r="F446" s="28"/>
    </row>
    <row r="447" spans="2:6" x14ac:dyDescent="0.2">
      <c r="B447" s="28"/>
      <c r="F447" s="28"/>
    </row>
    <row r="448" spans="2:6" x14ac:dyDescent="0.2">
      <c r="B448" s="28"/>
      <c r="F448" s="28"/>
    </row>
    <row r="449" spans="2:6" x14ac:dyDescent="0.2">
      <c r="B449" s="28"/>
      <c r="F449" s="28"/>
    </row>
    <row r="450" spans="2:6" x14ac:dyDescent="0.2">
      <c r="B450" s="28"/>
      <c r="F450" s="28"/>
    </row>
    <row r="451" spans="2:6" x14ac:dyDescent="0.2">
      <c r="B451" s="28"/>
      <c r="F451" s="28"/>
    </row>
    <row r="452" spans="2:6" x14ac:dyDescent="0.2">
      <c r="B452" s="28"/>
      <c r="F452" s="28"/>
    </row>
    <row r="453" spans="2:6" x14ac:dyDescent="0.2">
      <c r="B453" s="28"/>
      <c r="F453" s="28"/>
    </row>
    <row r="454" spans="2:6" x14ac:dyDescent="0.2">
      <c r="B454" s="28"/>
      <c r="F454" s="28"/>
    </row>
    <row r="455" spans="2:6" x14ac:dyDescent="0.2">
      <c r="B455" s="28"/>
      <c r="F455" s="28"/>
    </row>
    <row r="456" spans="2:6" x14ac:dyDescent="0.2">
      <c r="B456" s="28"/>
      <c r="F456" s="28"/>
    </row>
    <row r="457" spans="2:6" x14ac:dyDescent="0.2">
      <c r="B457" s="28"/>
      <c r="F457" s="28"/>
    </row>
    <row r="458" spans="2:6" x14ac:dyDescent="0.2">
      <c r="B458" s="28"/>
      <c r="F458" s="28"/>
    </row>
    <row r="459" spans="2:6" x14ac:dyDescent="0.2">
      <c r="B459" s="28"/>
      <c r="F459" s="28"/>
    </row>
    <row r="460" spans="2:6" x14ac:dyDescent="0.2">
      <c r="B460" s="28"/>
      <c r="F460" s="28"/>
    </row>
    <row r="461" spans="2:6" x14ac:dyDescent="0.2">
      <c r="B461" s="28"/>
      <c r="F461" s="28"/>
    </row>
    <row r="462" spans="2:6" x14ac:dyDescent="0.2">
      <c r="B462" s="28"/>
      <c r="F462" s="28"/>
    </row>
    <row r="463" spans="2:6" x14ac:dyDescent="0.2">
      <c r="B463" s="28"/>
      <c r="F463" s="28"/>
    </row>
    <row r="464" spans="2:6" x14ac:dyDescent="0.2">
      <c r="B464" s="28"/>
      <c r="F464" s="28"/>
    </row>
    <row r="465" spans="2:6" x14ac:dyDescent="0.2">
      <c r="B465" s="28"/>
      <c r="F465" s="28"/>
    </row>
    <row r="466" spans="2:6" x14ac:dyDescent="0.2">
      <c r="B466" s="28"/>
      <c r="F466" s="28"/>
    </row>
    <row r="467" spans="2:6" x14ac:dyDescent="0.2">
      <c r="B467" s="28"/>
      <c r="F467" s="28"/>
    </row>
    <row r="468" spans="2:6" x14ac:dyDescent="0.2">
      <c r="B468" s="28"/>
      <c r="F468" s="28"/>
    </row>
    <row r="469" spans="2:6" x14ac:dyDescent="0.2">
      <c r="B469" s="28"/>
      <c r="F469" s="28"/>
    </row>
    <row r="470" spans="2:6" x14ac:dyDescent="0.2">
      <c r="B470" s="28"/>
      <c r="F470" s="28"/>
    </row>
    <row r="471" spans="2:6" x14ac:dyDescent="0.2">
      <c r="B471" s="28"/>
      <c r="F471" s="28"/>
    </row>
    <row r="472" spans="2:6" x14ac:dyDescent="0.2">
      <c r="B472" s="28"/>
      <c r="F472" s="28"/>
    </row>
    <row r="473" spans="2:6" x14ac:dyDescent="0.2">
      <c r="B473" s="28"/>
      <c r="F473" s="28"/>
    </row>
    <row r="474" spans="2:6" x14ac:dyDescent="0.2">
      <c r="B474" s="28"/>
      <c r="F474" s="28"/>
    </row>
    <row r="475" spans="2:6" x14ac:dyDescent="0.2">
      <c r="B475" s="28"/>
      <c r="F475" s="28"/>
    </row>
    <row r="476" spans="2:6" x14ac:dyDescent="0.2">
      <c r="B476" s="28"/>
      <c r="F476" s="28"/>
    </row>
    <row r="477" spans="2:6" x14ac:dyDescent="0.2">
      <c r="B477" s="28"/>
      <c r="F477" s="28"/>
    </row>
    <row r="478" spans="2:6" x14ac:dyDescent="0.2">
      <c r="B478" s="28"/>
      <c r="F478" s="28"/>
    </row>
    <row r="479" spans="2:6" x14ac:dyDescent="0.2">
      <c r="B479" s="28"/>
      <c r="F479" s="28"/>
    </row>
    <row r="480" spans="2:6" x14ac:dyDescent="0.2">
      <c r="B480" s="28"/>
      <c r="F480" s="28"/>
    </row>
    <row r="481" spans="2:6" x14ac:dyDescent="0.2">
      <c r="B481" s="28"/>
      <c r="F481" s="28"/>
    </row>
    <row r="482" spans="2:6" x14ac:dyDescent="0.2">
      <c r="B482" s="28"/>
      <c r="F482" s="28"/>
    </row>
    <row r="483" spans="2:6" x14ac:dyDescent="0.2">
      <c r="B483" s="28"/>
      <c r="F483" s="28"/>
    </row>
    <row r="484" spans="2:6" x14ac:dyDescent="0.2">
      <c r="B484" s="28"/>
      <c r="F484" s="28"/>
    </row>
    <row r="485" spans="2:6" x14ac:dyDescent="0.2">
      <c r="B485" s="28"/>
      <c r="F485" s="28"/>
    </row>
    <row r="486" spans="2:6" x14ac:dyDescent="0.2">
      <c r="B486" s="28"/>
      <c r="F486" s="28"/>
    </row>
    <row r="487" spans="2:6" x14ac:dyDescent="0.2">
      <c r="B487" s="28"/>
      <c r="F487" s="28"/>
    </row>
    <row r="488" spans="2:6" x14ac:dyDescent="0.2">
      <c r="B488" s="28"/>
      <c r="F488" s="28"/>
    </row>
    <row r="489" spans="2:6" x14ac:dyDescent="0.2">
      <c r="B489" s="28"/>
      <c r="F489" s="28"/>
    </row>
    <row r="490" spans="2:6" x14ac:dyDescent="0.2">
      <c r="B490" s="28"/>
      <c r="F490" s="28"/>
    </row>
    <row r="491" spans="2:6" x14ac:dyDescent="0.2">
      <c r="B491" s="28"/>
      <c r="F491" s="28"/>
    </row>
    <row r="492" spans="2:6" x14ac:dyDescent="0.2">
      <c r="B492" s="28"/>
      <c r="F492" s="28"/>
    </row>
    <row r="493" spans="2:6" x14ac:dyDescent="0.2">
      <c r="B493" s="28"/>
      <c r="F493" s="28"/>
    </row>
    <row r="494" spans="2:6" x14ac:dyDescent="0.2">
      <c r="B494" s="28"/>
      <c r="F494" s="28"/>
    </row>
    <row r="495" spans="2:6" x14ac:dyDescent="0.2">
      <c r="B495" s="28"/>
      <c r="F495" s="28"/>
    </row>
    <row r="496" spans="2:6" x14ac:dyDescent="0.2">
      <c r="B496" s="28"/>
      <c r="F496" s="28"/>
    </row>
    <row r="497" spans="2:6" x14ac:dyDescent="0.2">
      <c r="B497" s="28"/>
      <c r="F497" s="28"/>
    </row>
    <row r="498" spans="2:6" x14ac:dyDescent="0.2">
      <c r="B498" s="28"/>
      <c r="F498" s="28"/>
    </row>
    <row r="499" spans="2:6" x14ac:dyDescent="0.2">
      <c r="B499" s="28"/>
      <c r="F499" s="28"/>
    </row>
    <row r="500" spans="2:6" x14ac:dyDescent="0.2">
      <c r="B500" s="28"/>
      <c r="F500" s="28"/>
    </row>
    <row r="501" spans="2:6" x14ac:dyDescent="0.2">
      <c r="B501" s="28"/>
      <c r="F501" s="28"/>
    </row>
    <row r="502" spans="2:6" x14ac:dyDescent="0.2">
      <c r="B502" s="28"/>
      <c r="F502" s="28"/>
    </row>
    <row r="503" spans="2:6" x14ac:dyDescent="0.2">
      <c r="B503" s="28"/>
      <c r="F503" s="28"/>
    </row>
    <row r="504" spans="2:6" x14ac:dyDescent="0.2">
      <c r="B504" s="28"/>
      <c r="F504" s="28"/>
    </row>
    <row r="505" spans="2:6" x14ac:dyDescent="0.2">
      <c r="B505" s="28"/>
      <c r="F505" s="28"/>
    </row>
    <row r="506" spans="2:6" x14ac:dyDescent="0.2">
      <c r="B506" s="28"/>
      <c r="F506" s="28"/>
    </row>
    <row r="507" spans="2:6" x14ac:dyDescent="0.2">
      <c r="B507" s="28"/>
      <c r="F507" s="28"/>
    </row>
    <row r="508" spans="2:6" x14ac:dyDescent="0.2">
      <c r="B508" s="28"/>
      <c r="F508" s="28"/>
    </row>
    <row r="509" spans="2:6" x14ac:dyDescent="0.2">
      <c r="B509" s="28"/>
      <c r="F509" s="28"/>
    </row>
    <row r="510" spans="2:6" x14ac:dyDescent="0.2">
      <c r="B510" s="28"/>
      <c r="F510" s="28"/>
    </row>
    <row r="511" spans="2:6" x14ac:dyDescent="0.2">
      <c r="B511" s="28"/>
      <c r="F511" s="28"/>
    </row>
    <row r="512" spans="2:6" x14ac:dyDescent="0.2">
      <c r="B512" s="28"/>
      <c r="F512" s="28"/>
    </row>
    <row r="513" spans="2:6" x14ac:dyDescent="0.2">
      <c r="B513" s="28"/>
      <c r="F513" s="28"/>
    </row>
    <row r="514" spans="2:6" x14ac:dyDescent="0.2">
      <c r="B514" s="28"/>
      <c r="F514" s="28"/>
    </row>
    <row r="515" spans="2:6" x14ac:dyDescent="0.2">
      <c r="B515" s="28"/>
      <c r="F515" s="28"/>
    </row>
    <row r="516" spans="2:6" x14ac:dyDescent="0.2">
      <c r="B516" s="28"/>
      <c r="F516" s="28"/>
    </row>
    <row r="517" spans="2:6" x14ac:dyDescent="0.2">
      <c r="B517" s="28"/>
      <c r="F517" s="28"/>
    </row>
    <row r="518" spans="2:6" x14ac:dyDescent="0.2">
      <c r="B518" s="28"/>
      <c r="F518" s="28"/>
    </row>
    <row r="519" spans="2:6" x14ac:dyDescent="0.2">
      <c r="B519" s="28"/>
      <c r="F519" s="28"/>
    </row>
    <row r="520" spans="2:6" x14ac:dyDescent="0.2">
      <c r="B520" s="28"/>
      <c r="F520" s="28"/>
    </row>
    <row r="521" spans="2:6" x14ac:dyDescent="0.2">
      <c r="B521" s="28"/>
      <c r="F521" s="28"/>
    </row>
    <row r="522" spans="2:6" x14ac:dyDescent="0.2">
      <c r="B522" s="28"/>
      <c r="F522" s="28"/>
    </row>
    <row r="523" spans="2:6" x14ac:dyDescent="0.2">
      <c r="B523" s="28"/>
      <c r="F523" s="28"/>
    </row>
    <row r="524" spans="2:6" x14ac:dyDescent="0.2">
      <c r="B524" s="28"/>
      <c r="F524" s="28"/>
    </row>
    <row r="525" spans="2:6" x14ac:dyDescent="0.2">
      <c r="B525" s="28"/>
      <c r="F525" s="28"/>
    </row>
    <row r="526" spans="2:6" x14ac:dyDescent="0.2">
      <c r="B526" s="28"/>
      <c r="F526" s="28"/>
    </row>
    <row r="527" spans="2:6" x14ac:dyDescent="0.2">
      <c r="B527" s="28"/>
      <c r="F527" s="28"/>
    </row>
    <row r="528" spans="2:6" x14ac:dyDescent="0.2">
      <c r="B528" s="28"/>
      <c r="F528" s="28"/>
    </row>
    <row r="529" spans="2:6" x14ac:dyDescent="0.2">
      <c r="B529" s="28"/>
      <c r="F529" s="28"/>
    </row>
    <row r="530" spans="2:6" x14ac:dyDescent="0.2">
      <c r="B530" s="28"/>
      <c r="F530" s="28"/>
    </row>
    <row r="531" spans="2:6" x14ac:dyDescent="0.2">
      <c r="B531" s="28"/>
      <c r="F531" s="28"/>
    </row>
    <row r="532" spans="2:6" x14ac:dyDescent="0.2">
      <c r="B532" s="28"/>
      <c r="F532" s="28"/>
    </row>
    <row r="533" spans="2:6" x14ac:dyDescent="0.2">
      <c r="B533" s="28"/>
      <c r="F533" s="28"/>
    </row>
    <row r="534" spans="2:6" x14ac:dyDescent="0.2">
      <c r="B534" s="28"/>
      <c r="F534" s="28"/>
    </row>
    <row r="535" spans="2:6" x14ac:dyDescent="0.2">
      <c r="B535" s="28"/>
      <c r="F535" s="28"/>
    </row>
    <row r="536" spans="2:6" x14ac:dyDescent="0.2">
      <c r="B536" s="28"/>
      <c r="F536" s="28"/>
    </row>
    <row r="537" spans="2:6" x14ac:dyDescent="0.2">
      <c r="B537" s="28"/>
      <c r="F537" s="28"/>
    </row>
    <row r="538" spans="2:6" x14ac:dyDescent="0.2">
      <c r="B538" s="28"/>
      <c r="F538" s="28"/>
    </row>
    <row r="539" spans="2:6" x14ac:dyDescent="0.2">
      <c r="B539" s="28"/>
      <c r="F539" s="28"/>
    </row>
    <row r="540" spans="2:6" x14ac:dyDescent="0.2">
      <c r="B540" s="28"/>
      <c r="F540" s="28"/>
    </row>
    <row r="541" spans="2:6" x14ac:dyDescent="0.2">
      <c r="B541" s="28"/>
      <c r="F541" s="28"/>
    </row>
    <row r="542" spans="2:6" x14ac:dyDescent="0.2">
      <c r="B542" s="28"/>
      <c r="F542" s="28"/>
    </row>
    <row r="543" spans="2:6" x14ac:dyDescent="0.2">
      <c r="B543" s="28"/>
      <c r="F543" s="28"/>
    </row>
    <row r="544" spans="2:6" x14ac:dyDescent="0.2">
      <c r="B544" s="28"/>
      <c r="F544" s="28"/>
    </row>
    <row r="545" spans="2:6" x14ac:dyDescent="0.2">
      <c r="B545" s="28"/>
      <c r="F545" s="28"/>
    </row>
    <row r="546" spans="2:6" x14ac:dyDescent="0.2">
      <c r="B546" s="28"/>
      <c r="F546" s="28"/>
    </row>
    <row r="547" spans="2:6" x14ac:dyDescent="0.2">
      <c r="B547" s="28"/>
      <c r="F547" s="28"/>
    </row>
    <row r="548" spans="2:6" x14ac:dyDescent="0.2">
      <c r="B548" s="28"/>
      <c r="F548" s="28"/>
    </row>
    <row r="549" spans="2:6" x14ac:dyDescent="0.2">
      <c r="B549" s="28"/>
      <c r="F549" s="28"/>
    </row>
    <row r="550" spans="2:6" x14ac:dyDescent="0.2">
      <c r="B550" s="28"/>
      <c r="F550" s="28"/>
    </row>
    <row r="551" spans="2:6" x14ac:dyDescent="0.2">
      <c r="B551" s="28"/>
      <c r="F551" s="28"/>
    </row>
    <row r="552" spans="2:6" x14ac:dyDescent="0.2">
      <c r="B552" s="28"/>
      <c r="F552" s="28"/>
    </row>
    <row r="553" spans="2:6" x14ac:dyDescent="0.2">
      <c r="B553" s="28"/>
      <c r="F553" s="28"/>
    </row>
    <row r="554" spans="2:6" x14ac:dyDescent="0.2">
      <c r="B554" s="28"/>
      <c r="F554" s="28"/>
    </row>
    <row r="555" spans="2:6" x14ac:dyDescent="0.2">
      <c r="B555" s="28"/>
      <c r="F555" s="28"/>
    </row>
    <row r="556" spans="2:6" x14ac:dyDescent="0.2">
      <c r="B556" s="28"/>
      <c r="F556" s="28"/>
    </row>
    <row r="557" spans="2:6" x14ac:dyDescent="0.2">
      <c r="B557" s="28"/>
      <c r="F557" s="28"/>
    </row>
    <row r="558" spans="2:6" x14ac:dyDescent="0.2">
      <c r="B558" s="28"/>
      <c r="F558" s="28"/>
    </row>
    <row r="559" spans="2:6" x14ac:dyDescent="0.2">
      <c r="B559" s="28"/>
      <c r="F559" s="28"/>
    </row>
    <row r="560" spans="2:6" x14ac:dyDescent="0.2">
      <c r="B560" s="28"/>
      <c r="F560" s="28"/>
    </row>
    <row r="561" spans="2:6" x14ac:dyDescent="0.2">
      <c r="B561" s="28"/>
      <c r="F561" s="28"/>
    </row>
    <row r="562" spans="2:6" x14ac:dyDescent="0.2">
      <c r="B562" s="28"/>
      <c r="F562" s="28"/>
    </row>
    <row r="563" spans="2:6" x14ac:dyDescent="0.2">
      <c r="B563" s="28"/>
      <c r="F563" s="28"/>
    </row>
    <row r="564" spans="2:6" x14ac:dyDescent="0.2">
      <c r="B564" s="28"/>
      <c r="F564" s="28"/>
    </row>
    <row r="565" spans="2:6" x14ac:dyDescent="0.2">
      <c r="B565" s="28"/>
      <c r="F565" s="28"/>
    </row>
    <row r="566" spans="2:6" x14ac:dyDescent="0.2">
      <c r="B566" s="28"/>
      <c r="F566" s="28"/>
    </row>
    <row r="567" spans="2:6" x14ac:dyDescent="0.2">
      <c r="B567" s="28"/>
      <c r="F567" s="28"/>
    </row>
    <row r="568" spans="2:6" x14ac:dyDescent="0.2">
      <c r="B568" s="28"/>
      <c r="F568" s="28"/>
    </row>
    <row r="569" spans="2:6" x14ac:dyDescent="0.2">
      <c r="B569" s="28"/>
      <c r="F569" s="28"/>
    </row>
    <row r="570" spans="2:6" x14ac:dyDescent="0.2">
      <c r="B570" s="28"/>
      <c r="F570" s="28"/>
    </row>
    <row r="571" spans="2:6" x14ac:dyDescent="0.2">
      <c r="B571" s="28"/>
      <c r="F571" s="28"/>
    </row>
    <row r="572" spans="2:6" x14ac:dyDescent="0.2">
      <c r="B572" s="28"/>
      <c r="F572" s="28"/>
    </row>
    <row r="573" spans="2:6" x14ac:dyDescent="0.2">
      <c r="B573" s="28"/>
      <c r="F573" s="28"/>
    </row>
    <row r="574" spans="2:6" x14ac:dyDescent="0.2">
      <c r="B574" s="28"/>
      <c r="F574" s="28"/>
    </row>
    <row r="575" spans="2:6" x14ac:dyDescent="0.2">
      <c r="B575" s="28"/>
      <c r="F575" s="28"/>
    </row>
    <row r="576" spans="2:6" x14ac:dyDescent="0.2">
      <c r="B576" s="28"/>
      <c r="F576" s="28"/>
    </row>
    <row r="577" spans="2:6" x14ac:dyDescent="0.2">
      <c r="B577" s="28"/>
      <c r="F577" s="28"/>
    </row>
    <row r="578" spans="2:6" x14ac:dyDescent="0.2">
      <c r="B578" s="28"/>
      <c r="F578" s="28"/>
    </row>
    <row r="579" spans="2:6" x14ac:dyDescent="0.2">
      <c r="B579" s="28"/>
      <c r="F579" s="28"/>
    </row>
    <row r="580" spans="2:6" x14ac:dyDescent="0.2">
      <c r="B580" s="28"/>
      <c r="F580" s="28"/>
    </row>
    <row r="581" spans="2:6" x14ac:dyDescent="0.2">
      <c r="B581" s="28"/>
      <c r="F581" s="28"/>
    </row>
    <row r="582" spans="2:6" x14ac:dyDescent="0.2">
      <c r="B582" s="28"/>
      <c r="F582" s="28"/>
    </row>
    <row r="583" spans="2:6" x14ac:dyDescent="0.2">
      <c r="B583" s="28"/>
      <c r="F583" s="28"/>
    </row>
    <row r="584" spans="2:6" x14ac:dyDescent="0.2">
      <c r="B584" s="28"/>
      <c r="F584" s="28"/>
    </row>
    <row r="585" spans="2:6" x14ac:dyDescent="0.2">
      <c r="B585" s="28"/>
      <c r="F585" s="28"/>
    </row>
    <row r="586" spans="2:6" x14ac:dyDescent="0.2">
      <c r="B586" s="28"/>
      <c r="F586" s="28"/>
    </row>
    <row r="587" spans="2:6" x14ac:dyDescent="0.2">
      <c r="B587" s="28"/>
      <c r="F587" s="28"/>
    </row>
    <row r="588" spans="2:6" x14ac:dyDescent="0.2">
      <c r="B588" s="28"/>
      <c r="F588" s="28"/>
    </row>
    <row r="589" spans="2:6" x14ac:dyDescent="0.2">
      <c r="B589" s="28"/>
      <c r="F589" s="28"/>
    </row>
    <row r="590" spans="2:6" x14ac:dyDescent="0.2">
      <c r="B590" s="28"/>
      <c r="F590" s="28"/>
    </row>
    <row r="591" spans="2:6" x14ac:dyDescent="0.2">
      <c r="B591" s="28"/>
      <c r="F591" s="28"/>
    </row>
    <row r="592" spans="2:6" x14ac:dyDescent="0.2">
      <c r="B592" s="28"/>
      <c r="F592" s="28"/>
    </row>
    <row r="593" spans="2:6" x14ac:dyDescent="0.2">
      <c r="B593" s="28"/>
      <c r="F593" s="28"/>
    </row>
    <row r="594" spans="2:6" x14ac:dyDescent="0.2">
      <c r="B594" s="28"/>
      <c r="F594" s="28"/>
    </row>
    <row r="595" spans="2:6" x14ac:dyDescent="0.2">
      <c r="B595" s="28"/>
      <c r="F595" s="28"/>
    </row>
    <row r="596" spans="2:6" x14ac:dyDescent="0.2">
      <c r="B596" s="28"/>
      <c r="F596" s="28"/>
    </row>
    <row r="597" spans="2:6" x14ac:dyDescent="0.2">
      <c r="B597" s="28"/>
      <c r="F597" s="28"/>
    </row>
    <row r="598" spans="2:6" x14ac:dyDescent="0.2">
      <c r="B598" s="28"/>
      <c r="F598" s="28"/>
    </row>
    <row r="599" spans="2:6" x14ac:dyDescent="0.2">
      <c r="B599" s="28"/>
      <c r="F599" s="28"/>
    </row>
    <row r="600" spans="2:6" x14ac:dyDescent="0.2">
      <c r="B600" s="28"/>
      <c r="F600" s="28"/>
    </row>
    <row r="601" spans="2:6" x14ac:dyDescent="0.2">
      <c r="B601" s="28"/>
      <c r="F601" s="28"/>
    </row>
    <row r="602" spans="2:6" x14ac:dyDescent="0.2">
      <c r="B602" s="28"/>
      <c r="F602" s="28"/>
    </row>
    <row r="603" spans="2:6" x14ac:dyDescent="0.2">
      <c r="B603" s="28"/>
      <c r="F603" s="28"/>
    </row>
    <row r="604" spans="2:6" x14ac:dyDescent="0.2">
      <c r="B604" s="28"/>
      <c r="F604" s="28"/>
    </row>
    <row r="605" spans="2:6" x14ac:dyDescent="0.2">
      <c r="B605" s="28"/>
      <c r="F605" s="28"/>
    </row>
    <row r="606" spans="2:6" x14ac:dyDescent="0.2">
      <c r="B606" s="28"/>
      <c r="F606" s="28"/>
    </row>
    <row r="607" spans="2:6" x14ac:dyDescent="0.2">
      <c r="B607" s="28"/>
      <c r="F607" s="28"/>
    </row>
    <row r="608" spans="2:6" x14ac:dyDescent="0.2">
      <c r="B608" s="28"/>
      <c r="F608" s="28"/>
    </row>
    <row r="609" spans="2:6" x14ac:dyDescent="0.2">
      <c r="B609" s="28"/>
      <c r="F609" s="28"/>
    </row>
    <row r="610" spans="2:6" x14ac:dyDescent="0.2">
      <c r="B610" s="28"/>
      <c r="F610" s="28"/>
    </row>
    <row r="611" spans="2:6" x14ac:dyDescent="0.2">
      <c r="B611" s="28"/>
      <c r="F611" s="28"/>
    </row>
    <row r="612" spans="2:6" x14ac:dyDescent="0.2">
      <c r="B612" s="28"/>
      <c r="F612" s="28"/>
    </row>
    <row r="613" spans="2:6" x14ac:dyDescent="0.2">
      <c r="B613" s="28"/>
      <c r="F613" s="28"/>
    </row>
    <row r="614" spans="2:6" x14ac:dyDescent="0.2">
      <c r="B614" s="28"/>
      <c r="F614" s="28"/>
    </row>
    <row r="615" spans="2:6" x14ac:dyDescent="0.2">
      <c r="B615" s="28"/>
      <c r="F615" s="28"/>
    </row>
    <row r="616" spans="2:6" x14ac:dyDescent="0.2">
      <c r="B616" s="28"/>
      <c r="F616" s="28"/>
    </row>
    <row r="617" spans="2:6" x14ac:dyDescent="0.2">
      <c r="B617" s="28"/>
      <c r="F617" s="28"/>
    </row>
    <row r="618" spans="2:6" x14ac:dyDescent="0.2">
      <c r="B618" s="28"/>
      <c r="F618" s="28"/>
    </row>
    <row r="619" spans="2:6" x14ac:dyDescent="0.2">
      <c r="B619" s="28"/>
      <c r="F619" s="28"/>
    </row>
    <row r="620" spans="2:6" x14ac:dyDescent="0.2">
      <c r="B620" s="28"/>
      <c r="F620" s="28"/>
    </row>
    <row r="621" spans="2:6" x14ac:dyDescent="0.2">
      <c r="B621" s="28"/>
      <c r="F621" s="28"/>
    </row>
    <row r="622" spans="2:6" x14ac:dyDescent="0.2">
      <c r="B622" s="28"/>
      <c r="F622" s="28"/>
    </row>
    <row r="623" spans="2:6" x14ac:dyDescent="0.2">
      <c r="B623" s="28"/>
      <c r="F623" s="28"/>
    </row>
    <row r="624" spans="2:6" x14ac:dyDescent="0.2">
      <c r="B624" s="28"/>
      <c r="F624" s="28"/>
    </row>
    <row r="625" spans="2:6" x14ac:dyDescent="0.2">
      <c r="B625" s="28"/>
      <c r="F625" s="28"/>
    </row>
    <row r="626" spans="2:6" x14ac:dyDescent="0.2">
      <c r="B626" s="28"/>
      <c r="F626" s="28"/>
    </row>
    <row r="627" spans="2:6" x14ac:dyDescent="0.2">
      <c r="B627" s="28"/>
      <c r="F627" s="28"/>
    </row>
    <row r="628" spans="2:6" x14ac:dyDescent="0.2">
      <c r="B628" s="28"/>
      <c r="F628" s="28"/>
    </row>
    <row r="629" spans="2:6" x14ac:dyDescent="0.2">
      <c r="B629" s="28"/>
      <c r="F629" s="28"/>
    </row>
    <row r="630" spans="2:6" x14ac:dyDescent="0.2">
      <c r="B630" s="28"/>
      <c r="F630" s="28"/>
    </row>
    <row r="631" spans="2:6" x14ac:dyDescent="0.2">
      <c r="B631" s="28"/>
      <c r="F631" s="28"/>
    </row>
    <row r="632" spans="2:6" x14ac:dyDescent="0.2">
      <c r="B632" s="28"/>
      <c r="F632" s="28"/>
    </row>
    <row r="633" spans="2:6" x14ac:dyDescent="0.2">
      <c r="B633" s="28"/>
      <c r="F633" s="28"/>
    </row>
    <row r="634" spans="2:6" x14ac:dyDescent="0.2">
      <c r="B634" s="28"/>
      <c r="F634" s="28"/>
    </row>
    <row r="635" spans="2:6" x14ac:dyDescent="0.2">
      <c r="B635" s="28"/>
      <c r="F635" s="28"/>
    </row>
    <row r="636" spans="2:6" x14ac:dyDescent="0.2">
      <c r="B636" s="28"/>
      <c r="F636" s="28"/>
    </row>
    <row r="637" spans="2:6" x14ac:dyDescent="0.2">
      <c r="B637" s="28"/>
      <c r="F637" s="28"/>
    </row>
    <row r="638" spans="2:6" x14ac:dyDescent="0.2">
      <c r="B638" s="28"/>
      <c r="F638" s="28"/>
    </row>
    <row r="639" spans="2:6" x14ac:dyDescent="0.2">
      <c r="B639" s="28"/>
      <c r="F639" s="28"/>
    </row>
    <row r="640" spans="2:6" x14ac:dyDescent="0.2">
      <c r="B640" s="28"/>
      <c r="F640" s="28"/>
    </row>
    <row r="641" spans="2:6" x14ac:dyDescent="0.2">
      <c r="B641" s="28"/>
      <c r="F641" s="28"/>
    </row>
    <row r="642" spans="2:6" x14ac:dyDescent="0.2">
      <c r="B642" s="28"/>
      <c r="F642" s="28"/>
    </row>
    <row r="643" spans="2:6" x14ac:dyDescent="0.2">
      <c r="B643" s="28"/>
      <c r="F643" s="28"/>
    </row>
    <row r="644" spans="2:6" x14ac:dyDescent="0.2">
      <c r="B644" s="28"/>
      <c r="F644" s="28"/>
    </row>
    <row r="645" spans="2:6" x14ac:dyDescent="0.2">
      <c r="B645" s="28"/>
      <c r="F645" s="28"/>
    </row>
    <row r="646" spans="2:6" x14ac:dyDescent="0.2">
      <c r="B646" s="28"/>
      <c r="F646" s="28"/>
    </row>
    <row r="647" spans="2:6" x14ac:dyDescent="0.2">
      <c r="B647" s="28"/>
      <c r="F647" s="28"/>
    </row>
    <row r="648" spans="2:6" x14ac:dyDescent="0.2">
      <c r="B648" s="28"/>
      <c r="F648" s="28"/>
    </row>
    <row r="649" spans="2:6" x14ac:dyDescent="0.2">
      <c r="B649" s="28"/>
      <c r="F649" s="28"/>
    </row>
    <row r="650" spans="2:6" x14ac:dyDescent="0.2">
      <c r="B650" s="28"/>
      <c r="F650" s="28"/>
    </row>
    <row r="651" spans="2:6" x14ac:dyDescent="0.2">
      <c r="B651" s="28"/>
      <c r="F651" s="28"/>
    </row>
    <row r="652" spans="2:6" x14ac:dyDescent="0.2">
      <c r="B652" s="28"/>
      <c r="F652" s="28"/>
    </row>
    <row r="653" spans="2:6" x14ac:dyDescent="0.2">
      <c r="B653" s="28"/>
      <c r="F653" s="28"/>
    </row>
    <row r="654" spans="2:6" x14ac:dyDescent="0.2">
      <c r="B654" s="28"/>
      <c r="F654" s="28"/>
    </row>
    <row r="655" spans="2:6" x14ac:dyDescent="0.2">
      <c r="B655" s="28"/>
      <c r="F655" s="28"/>
    </row>
    <row r="656" spans="2:6" x14ac:dyDescent="0.2">
      <c r="B656" s="28"/>
      <c r="F656" s="28"/>
    </row>
    <row r="657" spans="2:6" x14ac:dyDescent="0.2">
      <c r="B657" s="28"/>
      <c r="F657" s="28"/>
    </row>
    <row r="658" spans="2:6" x14ac:dyDescent="0.2">
      <c r="B658" s="28"/>
      <c r="F658" s="28"/>
    </row>
    <row r="659" spans="2:6" x14ac:dyDescent="0.2">
      <c r="B659" s="28"/>
      <c r="F659" s="28"/>
    </row>
    <row r="660" spans="2:6" x14ac:dyDescent="0.2">
      <c r="B660" s="28"/>
      <c r="F660" s="28"/>
    </row>
    <row r="661" spans="2:6" x14ac:dyDescent="0.2">
      <c r="B661" s="28"/>
      <c r="F661" s="28"/>
    </row>
    <row r="662" spans="2:6" x14ac:dyDescent="0.2">
      <c r="B662" s="28"/>
      <c r="F662" s="28"/>
    </row>
    <row r="663" spans="2:6" x14ac:dyDescent="0.2">
      <c r="B663" s="28"/>
      <c r="F663" s="28"/>
    </row>
    <row r="664" spans="2:6" x14ac:dyDescent="0.2">
      <c r="B664" s="28"/>
      <c r="F664" s="28"/>
    </row>
    <row r="665" spans="2:6" x14ac:dyDescent="0.2">
      <c r="B665" s="28"/>
      <c r="F665" s="28"/>
    </row>
    <row r="666" spans="2:6" x14ac:dyDescent="0.2">
      <c r="B666" s="28"/>
      <c r="F666" s="28"/>
    </row>
    <row r="667" spans="2:6" x14ac:dyDescent="0.2">
      <c r="B667" s="28"/>
      <c r="F667" s="28"/>
    </row>
    <row r="668" spans="2:6" x14ac:dyDescent="0.2">
      <c r="B668" s="28"/>
      <c r="F668" s="28"/>
    </row>
    <row r="669" spans="2:6" x14ac:dyDescent="0.2">
      <c r="B669" s="28"/>
      <c r="F669" s="28"/>
    </row>
    <row r="670" spans="2:6" x14ac:dyDescent="0.2">
      <c r="B670" s="28"/>
      <c r="F670" s="28"/>
    </row>
    <row r="671" spans="2:6" x14ac:dyDescent="0.2">
      <c r="B671" s="28"/>
      <c r="F671" s="28"/>
    </row>
    <row r="672" spans="2:6" x14ac:dyDescent="0.2">
      <c r="B672" s="28"/>
      <c r="F672" s="28"/>
    </row>
    <row r="673" spans="2:6" x14ac:dyDescent="0.2">
      <c r="B673" s="28"/>
      <c r="F673" s="28"/>
    </row>
    <row r="674" spans="2:6" x14ac:dyDescent="0.2">
      <c r="B674" s="28"/>
      <c r="F674" s="28"/>
    </row>
    <row r="675" spans="2:6" x14ac:dyDescent="0.2">
      <c r="B675" s="28"/>
      <c r="F675" s="28"/>
    </row>
    <row r="676" spans="2:6" x14ac:dyDescent="0.2">
      <c r="B676" s="28"/>
      <c r="F676" s="28"/>
    </row>
    <row r="677" spans="2:6" x14ac:dyDescent="0.2">
      <c r="B677" s="28"/>
      <c r="F677" s="28"/>
    </row>
    <row r="678" spans="2:6" x14ac:dyDescent="0.2">
      <c r="B678" s="28"/>
      <c r="F678" s="28"/>
    </row>
    <row r="679" spans="2:6" x14ac:dyDescent="0.2">
      <c r="B679" s="28"/>
      <c r="F679" s="28"/>
    </row>
    <row r="680" spans="2:6" x14ac:dyDescent="0.2">
      <c r="B680" s="28"/>
      <c r="F680" s="28"/>
    </row>
    <row r="681" spans="2:6" x14ac:dyDescent="0.2">
      <c r="B681" s="28"/>
      <c r="F681" s="28"/>
    </row>
    <row r="682" spans="2:6" x14ac:dyDescent="0.2">
      <c r="B682" s="28"/>
      <c r="F682" s="28"/>
    </row>
    <row r="683" spans="2:6" x14ac:dyDescent="0.2">
      <c r="B683" s="28"/>
      <c r="F683" s="28"/>
    </row>
    <row r="684" spans="2:6" x14ac:dyDescent="0.2">
      <c r="B684" s="28"/>
      <c r="F684" s="28"/>
    </row>
    <row r="685" spans="2:6" x14ac:dyDescent="0.2">
      <c r="B685" s="28"/>
      <c r="F685" s="28"/>
    </row>
    <row r="686" spans="2:6" x14ac:dyDescent="0.2">
      <c r="B686" s="28"/>
      <c r="F686" s="28"/>
    </row>
    <row r="687" spans="2:6" x14ac:dyDescent="0.2">
      <c r="B687" s="28"/>
      <c r="F687" s="28"/>
    </row>
    <row r="688" spans="2:6" x14ac:dyDescent="0.2">
      <c r="B688" s="28"/>
      <c r="F688" s="28"/>
    </row>
    <row r="689" spans="2:6" x14ac:dyDescent="0.2">
      <c r="B689" s="28"/>
      <c r="F689" s="28"/>
    </row>
    <row r="690" spans="2:6" x14ac:dyDescent="0.2">
      <c r="B690" s="28"/>
      <c r="F690" s="28"/>
    </row>
    <row r="691" spans="2:6" x14ac:dyDescent="0.2">
      <c r="B691" s="28"/>
      <c r="F691" s="28"/>
    </row>
    <row r="692" spans="2:6" x14ac:dyDescent="0.2">
      <c r="B692" s="28"/>
      <c r="F692" s="28"/>
    </row>
    <row r="693" spans="2:6" x14ac:dyDescent="0.2">
      <c r="B693" s="28"/>
      <c r="F693" s="28"/>
    </row>
    <row r="694" spans="2:6" x14ac:dyDescent="0.2">
      <c r="B694" s="28"/>
      <c r="F694" s="28"/>
    </row>
    <row r="695" spans="2:6" x14ac:dyDescent="0.2">
      <c r="B695" s="28"/>
      <c r="F695" s="28"/>
    </row>
    <row r="696" spans="2:6" x14ac:dyDescent="0.2">
      <c r="B696" s="28"/>
      <c r="F696" s="28"/>
    </row>
    <row r="697" spans="2:6" x14ac:dyDescent="0.2">
      <c r="B697" s="28"/>
      <c r="F697" s="28"/>
    </row>
    <row r="698" spans="2:6" x14ac:dyDescent="0.2">
      <c r="B698" s="28"/>
      <c r="F698" s="28"/>
    </row>
    <row r="699" spans="2:6" x14ac:dyDescent="0.2">
      <c r="B699" s="28"/>
      <c r="F699" s="28"/>
    </row>
    <row r="700" spans="2:6" x14ac:dyDescent="0.2">
      <c r="B700" s="28"/>
      <c r="F700" s="28"/>
    </row>
    <row r="701" spans="2:6" x14ac:dyDescent="0.2">
      <c r="B701" s="28"/>
      <c r="F701" s="28"/>
    </row>
    <row r="702" spans="2:6" x14ac:dyDescent="0.2">
      <c r="B702" s="28"/>
      <c r="F702" s="28"/>
    </row>
    <row r="703" spans="2:6" x14ac:dyDescent="0.2">
      <c r="B703" s="28"/>
      <c r="F703" s="28"/>
    </row>
    <row r="704" spans="2:6" x14ac:dyDescent="0.2">
      <c r="B704" s="28"/>
      <c r="F704" s="28"/>
    </row>
    <row r="705" spans="2:6" x14ac:dyDescent="0.2">
      <c r="B705" s="28"/>
      <c r="F705" s="28"/>
    </row>
    <row r="706" spans="2:6" x14ac:dyDescent="0.2">
      <c r="B706" s="28"/>
      <c r="F706" s="28"/>
    </row>
    <row r="707" spans="2:6" x14ac:dyDescent="0.2">
      <c r="B707" s="28"/>
      <c r="F707" s="28"/>
    </row>
    <row r="708" spans="2:6" x14ac:dyDescent="0.2">
      <c r="B708" s="28"/>
      <c r="F708" s="28"/>
    </row>
    <row r="709" spans="2:6" x14ac:dyDescent="0.2">
      <c r="B709" s="28"/>
      <c r="F709" s="28"/>
    </row>
    <row r="710" spans="2:6" x14ac:dyDescent="0.2">
      <c r="B710" s="28"/>
      <c r="F710" s="28"/>
    </row>
    <row r="711" spans="2:6" x14ac:dyDescent="0.2">
      <c r="B711" s="28"/>
      <c r="F711" s="28"/>
    </row>
    <row r="712" spans="2:6" x14ac:dyDescent="0.2">
      <c r="B712" s="28"/>
      <c r="F712" s="28"/>
    </row>
    <row r="713" spans="2:6" x14ac:dyDescent="0.2">
      <c r="B713" s="28"/>
      <c r="F713" s="28"/>
    </row>
    <row r="714" spans="2:6" x14ac:dyDescent="0.2">
      <c r="B714" s="28"/>
      <c r="F714" s="28"/>
    </row>
    <row r="715" spans="2:6" x14ac:dyDescent="0.2">
      <c r="B715" s="28"/>
      <c r="F715" s="28"/>
    </row>
    <row r="716" spans="2:6" x14ac:dyDescent="0.2">
      <c r="B716" s="28"/>
      <c r="F716" s="28"/>
    </row>
    <row r="717" spans="2:6" x14ac:dyDescent="0.2">
      <c r="B717" s="28"/>
      <c r="F717" s="28"/>
    </row>
    <row r="718" spans="2:6" x14ac:dyDescent="0.2">
      <c r="B718" s="28"/>
      <c r="F718" s="28"/>
    </row>
    <row r="719" spans="2:6" x14ac:dyDescent="0.2">
      <c r="B719" s="28"/>
      <c r="F719" s="28"/>
    </row>
    <row r="720" spans="2:6" x14ac:dyDescent="0.2">
      <c r="B720" s="28"/>
      <c r="F720" s="28"/>
    </row>
    <row r="721" spans="2:6" x14ac:dyDescent="0.2">
      <c r="B721" s="28"/>
      <c r="F721" s="28"/>
    </row>
    <row r="722" spans="2:6" x14ac:dyDescent="0.2">
      <c r="B722" s="28"/>
      <c r="F722" s="28"/>
    </row>
    <row r="723" spans="2:6" x14ac:dyDescent="0.2">
      <c r="B723" s="28"/>
      <c r="F723" s="28"/>
    </row>
    <row r="724" spans="2:6" x14ac:dyDescent="0.2">
      <c r="B724" s="28"/>
      <c r="F724" s="28"/>
    </row>
    <row r="725" spans="2:6" x14ac:dyDescent="0.2">
      <c r="B725" s="28"/>
      <c r="F725" s="28"/>
    </row>
    <row r="726" spans="2:6" x14ac:dyDescent="0.2">
      <c r="B726" s="28"/>
      <c r="F726" s="28"/>
    </row>
    <row r="727" spans="2:6" x14ac:dyDescent="0.2">
      <c r="B727" s="28"/>
      <c r="F727" s="28"/>
    </row>
    <row r="728" spans="2:6" x14ac:dyDescent="0.2">
      <c r="B728" s="28"/>
      <c r="F728" s="28"/>
    </row>
    <row r="729" spans="2:6" x14ac:dyDescent="0.2">
      <c r="B729" s="28"/>
      <c r="F729" s="28"/>
    </row>
    <row r="730" spans="2:6" x14ac:dyDescent="0.2">
      <c r="B730" s="28"/>
      <c r="F730" s="28"/>
    </row>
    <row r="731" spans="2:6" x14ac:dyDescent="0.2">
      <c r="B731" s="28"/>
      <c r="F731" s="28"/>
    </row>
    <row r="732" spans="2:6" x14ac:dyDescent="0.2">
      <c r="B732" s="28"/>
      <c r="F732" s="28"/>
    </row>
    <row r="733" spans="2:6" x14ac:dyDescent="0.2">
      <c r="B733" s="28"/>
      <c r="F733" s="28"/>
    </row>
    <row r="734" spans="2:6" x14ac:dyDescent="0.2">
      <c r="B734" s="28"/>
      <c r="F734" s="28"/>
    </row>
    <row r="735" spans="2:6" x14ac:dyDescent="0.2">
      <c r="B735" s="28"/>
      <c r="F735" s="28"/>
    </row>
    <row r="736" spans="2:6" x14ac:dyDescent="0.2">
      <c r="B736" s="28"/>
      <c r="F736" s="28"/>
    </row>
    <row r="737" spans="2:6" x14ac:dyDescent="0.2">
      <c r="B737" s="28"/>
      <c r="F737" s="28"/>
    </row>
    <row r="738" spans="2:6" x14ac:dyDescent="0.2">
      <c r="B738" s="28"/>
      <c r="F738" s="28"/>
    </row>
    <row r="739" spans="2:6" x14ac:dyDescent="0.2">
      <c r="B739" s="28"/>
      <c r="F739" s="28"/>
    </row>
    <row r="740" spans="2:6" x14ac:dyDescent="0.2">
      <c r="B740" s="28"/>
      <c r="F740" s="28"/>
    </row>
    <row r="741" spans="2:6" x14ac:dyDescent="0.2">
      <c r="B741" s="28"/>
      <c r="F741" s="28"/>
    </row>
    <row r="742" spans="2:6" x14ac:dyDescent="0.2">
      <c r="B742" s="28"/>
      <c r="F742" s="28"/>
    </row>
    <row r="743" spans="2:6" x14ac:dyDescent="0.2">
      <c r="B743" s="28"/>
      <c r="F743" s="28"/>
    </row>
    <row r="744" spans="2:6" x14ac:dyDescent="0.2">
      <c r="B744" s="28"/>
      <c r="F744" s="28"/>
    </row>
    <row r="745" spans="2:6" x14ac:dyDescent="0.2">
      <c r="B745" s="28"/>
      <c r="F745" s="28"/>
    </row>
    <row r="746" spans="2:6" x14ac:dyDescent="0.2">
      <c r="B746" s="28"/>
      <c r="F746" s="28"/>
    </row>
    <row r="747" spans="2:6" x14ac:dyDescent="0.2">
      <c r="B747" s="28"/>
      <c r="F747" s="28"/>
    </row>
    <row r="748" spans="2:6" x14ac:dyDescent="0.2">
      <c r="B748" s="28"/>
      <c r="F748" s="28"/>
    </row>
    <row r="749" spans="2:6" x14ac:dyDescent="0.2">
      <c r="B749" s="28"/>
      <c r="F749" s="28"/>
    </row>
    <row r="750" spans="2:6" x14ac:dyDescent="0.2">
      <c r="B750" s="28"/>
      <c r="F750" s="28"/>
    </row>
    <row r="751" spans="2:6" x14ac:dyDescent="0.2">
      <c r="B751" s="28"/>
      <c r="F751" s="28"/>
    </row>
    <row r="752" spans="2:6" x14ac:dyDescent="0.2">
      <c r="B752" s="28"/>
      <c r="F752" s="28"/>
    </row>
    <row r="753" spans="2:6" x14ac:dyDescent="0.2">
      <c r="B753" s="28"/>
      <c r="F753" s="28"/>
    </row>
    <row r="754" spans="2:6" x14ac:dyDescent="0.2">
      <c r="B754" s="28"/>
      <c r="F754" s="28"/>
    </row>
    <row r="755" spans="2:6" x14ac:dyDescent="0.2">
      <c r="B755" s="28"/>
      <c r="F755" s="28"/>
    </row>
    <row r="756" spans="2:6" x14ac:dyDescent="0.2">
      <c r="B756" s="28"/>
      <c r="F756" s="28"/>
    </row>
    <row r="757" spans="2:6" x14ac:dyDescent="0.2">
      <c r="B757" s="28"/>
      <c r="F757" s="28"/>
    </row>
    <row r="758" spans="2:6" x14ac:dyDescent="0.2">
      <c r="B758" s="28"/>
      <c r="F758" s="28"/>
    </row>
    <row r="759" spans="2:6" x14ac:dyDescent="0.2">
      <c r="B759" s="28"/>
      <c r="F759" s="28"/>
    </row>
    <row r="760" spans="2:6" x14ac:dyDescent="0.2">
      <c r="B760" s="28"/>
      <c r="F760" s="28"/>
    </row>
    <row r="761" spans="2:6" x14ac:dyDescent="0.2">
      <c r="B761" s="28"/>
      <c r="F761" s="28"/>
    </row>
    <row r="762" spans="2:6" x14ac:dyDescent="0.2">
      <c r="B762" s="28"/>
      <c r="F762" s="28"/>
    </row>
    <row r="763" spans="2:6" x14ac:dyDescent="0.2">
      <c r="B763" s="28"/>
      <c r="F763" s="28"/>
    </row>
    <row r="764" spans="2:6" x14ac:dyDescent="0.2">
      <c r="B764" s="28"/>
      <c r="F764" s="28"/>
    </row>
    <row r="765" spans="2:6" x14ac:dyDescent="0.2">
      <c r="B765" s="28"/>
      <c r="F765" s="28"/>
    </row>
    <row r="766" spans="2:6" x14ac:dyDescent="0.2">
      <c r="B766" s="28"/>
      <c r="F766" s="28"/>
    </row>
    <row r="767" spans="2:6" x14ac:dyDescent="0.2">
      <c r="B767" s="28"/>
      <c r="F767" s="28"/>
    </row>
    <row r="768" spans="2:6" x14ac:dyDescent="0.2">
      <c r="B768" s="28"/>
      <c r="F768" s="28"/>
    </row>
    <row r="769" spans="2:6" x14ac:dyDescent="0.2">
      <c r="B769" s="28"/>
      <c r="F769" s="28"/>
    </row>
    <row r="770" spans="2:6" x14ac:dyDescent="0.2">
      <c r="B770" s="28"/>
      <c r="F770" s="28"/>
    </row>
    <row r="771" spans="2:6" x14ac:dyDescent="0.2">
      <c r="B771" s="28"/>
      <c r="F771" s="28"/>
    </row>
    <row r="772" spans="2:6" x14ac:dyDescent="0.2">
      <c r="B772" s="28"/>
      <c r="F772" s="28"/>
    </row>
    <row r="773" spans="2:6" x14ac:dyDescent="0.2">
      <c r="B773" s="28"/>
      <c r="F773" s="28"/>
    </row>
    <row r="774" spans="2:6" x14ac:dyDescent="0.2">
      <c r="B774" s="28"/>
      <c r="F774" s="28"/>
    </row>
    <row r="775" spans="2:6" x14ac:dyDescent="0.2">
      <c r="B775" s="28"/>
      <c r="F775" s="28"/>
    </row>
    <row r="776" spans="2:6" x14ac:dyDescent="0.2">
      <c r="B776" s="28"/>
      <c r="F776" s="28"/>
    </row>
    <row r="777" spans="2:6" x14ac:dyDescent="0.2">
      <c r="B777" s="28"/>
      <c r="F777" s="28"/>
    </row>
  </sheetData>
  <phoneticPr fontId="19" type="noConversion"/>
  <hyperlinks>
    <hyperlink ref="P38" r:id="rId1" display="http://www.konkoly.hu/cgi-bin/IBVS?5263" xr:uid="{00000000-0004-0000-0100-000000000000}"/>
    <hyperlink ref="P81" r:id="rId2" display="http://var.astro.cz/oejv/issues/oejv0074.pdf" xr:uid="{00000000-0004-0000-0100-000001000000}"/>
    <hyperlink ref="P39" r:id="rId3" display="http://var.astro.cz/oejv/issues/oejv0074.pdf" xr:uid="{00000000-0004-0000-0100-000002000000}"/>
    <hyperlink ref="P40" r:id="rId4" display="http://var.astro.cz/oejv/issues/oejv0074.pdf" xr:uid="{00000000-0004-0000-0100-000003000000}"/>
    <hyperlink ref="P82" r:id="rId5" display="http://www.konkoly.hu/cgi-bin/IBVS?5371" xr:uid="{00000000-0004-0000-0100-000004000000}"/>
    <hyperlink ref="P43" r:id="rId6" display="http://www.konkoly.hu/cgi-bin/IBVS?5676" xr:uid="{00000000-0004-0000-0100-000005000000}"/>
    <hyperlink ref="P44" r:id="rId7" display="http://www.konkoly.hu/cgi-bin/IBVS?5583" xr:uid="{00000000-0004-0000-0100-000006000000}"/>
    <hyperlink ref="P45" r:id="rId8" display="http://www.konkoly.hu/cgi-bin/IBVS?5493" xr:uid="{00000000-0004-0000-0100-000007000000}"/>
    <hyperlink ref="P46" r:id="rId9" display="http://www.bav-astro.de/sfs/BAVM_link.php?BAVMnr=209" xr:uid="{00000000-0004-0000-0100-000008000000}"/>
    <hyperlink ref="P47" r:id="rId10" display="http://www.konkoly.hu/cgi-bin/IBVS?5960" xr:uid="{00000000-0004-0000-0100-000009000000}"/>
    <hyperlink ref="P48" r:id="rId11" display="http://www.bav-astro.de/sfs/BAVM_link.php?BAVMnr=231" xr:uid="{00000000-0004-0000-0100-00000A000000}"/>
    <hyperlink ref="P49" r:id="rId12" display="http://www.konkoly.hu/cgi-bin/IBVS?6011" xr:uid="{00000000-0004-0000-0100-00000B000000}"/>
    <hyperlink ref="P50" r:id="rId13" display="http://var.astro.cz/oejv/issues/oejv0160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2002-08-11T04:42:01Z</dcterms:created>
  <dcterms:modified xsi:type="dcterms:W3CDTF">2025-01-07T07:51:32Z</dcterms:modified>
</cp:coreProperties>
</file>