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C5E37FE-DC78-491B-81F9-10A35481B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O-C Gateway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U502" i="1" l="1"/>
  <c r="E502" i="1"/>
  <c r="F502" i="1" s="1"/>
  <c r="G502" i="1" s="1"/>
  <c r="Q502" i="1"/>
  <c r="F99" i="1"/>
  <c r="F100" i="1"/>
  <c r="F101" i="1"/>
  <c r="F102" i="1"/>
  <c r="F103" i="1"/>
  <c r="F104" i="1"/>
  <c r="G104" i="1" s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G168" i="1" s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98" i="1"/>
  <c r="E98" i="1"/>
  <c r="G98" i="1" s="1"/>
  <c r="Q98" i="1"/>
  <c r="E99" i="1"/>
  <c r="G99" i="1" s="1"/>
  <c r="M99" i="1" s="1"/>
  <c r="Q99" i="1"/>
  <c r="E100" i="1"/>
  <c r="G100" i="1"/>
  <c r="Q100" i="1"/>
  <c r="E101" i="1"/>
  <c r="G101" i="1" s="1"/>
  <c r="Q101" i="1"/>
  <c r="E102" i="1"/>
  <c r="G102" i="1" s="1"/>
  <c r="Q102" i="1"/>
  <c r="E103" i="1"/>
  <c r="G103" i="1"/>
  <c r="Q103" i="1"/>
  <c r="E104" i="1"/>
  <c r="Q104" i="1"/>
  <c r="E105" i="1"/>
  <c r="Q105" i="1"/>
  <c r="E106" i="1"/>
  <c r="Q106" i="1"/>
  <c r="E107" i="1"/>
  <c r="G107" i="1" s="1"/>
  <c r="M107" i="1" s="1"/>
  <c r="Q107" i="1"/>
  <c r="E108" i="1"/>
  <c r="G108" i="1" s="1"/>
  <c r="Q108" i="1"/>
  <c r="E109" i="1"/>
  <c r="G109" i="1" s="1"/>
  <c r="Q109" i="1"/>
  <c r="E110" i="1"/>
  <c r="G110" i="1" s="1"/>
  <c r="P110" i="1" s="1"/>
  <c r="S110" i="1" s="1"/>
  <c r="U110" i="1" s="1"/>
  <c r="Q110" i="1"/>
  <c r="E111" i="1"/>
  <c r="G111" i="1" s="1"/>
  <c r="Q111" i="1"/>
  <c r="E112" i="1"/>
  <c r="Q112" i="1"/>
  <c r="E113" i="1"/>
  <c r="Q113" i="1"/>
  <c r="E114" i="1"/>
  <c r="Q114" i="1"/>
  <c r="E115" i="1"/>
  <c r="G115" i="1" s="1"/>
  <c r="M115" i="1" s="1"/>
  <c r="Q115" i="1"/>
  <c r="E116" i="1"/>
  <c r="G116" i="1"/>
  <c r="Q116" i="1"/>
  <c r="E117" i="1"/>
  <c r="G117" i="1" s="1"/>
  <c r="Q117" i="1"/>
  <c r="E118" i="1"/>
  <c r="G118" i="1"/>
  <c r="Q118" i="1"/>
  <c r="E119" i="1"/>
  <c r="G119" i="1" s="1"/>
  <c r="Q119" i="1"/>
  <c r="E120" i="1"/>
  <c r="Q120" i="1"/>
  <c r="E121" i="1"/>
  <c r="Q121" i="1"/>
  <c r="E122" i="1"/>
  <c r="Q122" i="1"/>
  <c r="E123" i="1"/>
  <c r="G123" i="1"/>
  <c r="Q123" i="1"/>
  <c r="E124" i="1"/>
  <c r="G124" i="1"/>
  <c r="Q124" i="1"/>
  <c r="E125" i="1"/>
  <c r="G125" i="1" s="1"/>
  <c r="Q125" i="1"/>
  <c r="E126" i="1"/>
  <c r="G126" i="1" s="1"/>
  <c r="P126" i="1" s="1"/>
  <c r="S126" i="1" s="1"/>
  <c r="U126" i="1" s="1"/>
  <c r="Q126" i="1"/>
  <c r="E127" i="1"/>
  <c r="G127" i="1"/>
  <c r="Q127" i="1"/>
  <c r="E128" i="1"/>
  <c r="G128" i="1" s="1"/>
  <c r="Q128" i="1"/>
  <c r="E129" i="1"/>
  <c r="G129" i="1" s="1"/>
  <c r="Q129" i="1"/>
  <c r="E130" i="1"/>
  <c r="Q130" i="1"/>
  <c r="E131" i="1"/>
  <c r="G131" i="1" s="1"/>
  <c r="Q131" i="1"/>
  <c r="E132" i="1"/>
  <c r="G132" i="1" s="1"/>
  <c r="Q132" i="1"/>
  <c r="E133" i="1"/>
  <c r="G133" i="1"/>
  <c r="Q133" i="1"/>
  <c r="E134" i="1"/>
  <c r="G134" i="1" s="1"/>
  <c r="Q134" i="1"/>
  <c r="E135" i="1"/>
  <c r="G135" i="1" s="1"/>
  <c r="Q135" i="1"/>
  <c r="E136" i="1"/>
  <c r="G136" i="1" s="1"/>
  <c r="Q136" i="1"/>
  <c r="E137" i="1"/>
  <c r="Q137" i="1"/>
  <c r="E138" i="1"/>
  <c r="Q138" i="1"/>
  <c r="E139" i="1"/>
  <c r="G139" i="1"/>
  <c r="Q139" i="1"/>
  <c r="E140" i="1"/>
  <c r="G140" i="1"/>
  <c r="Q140" i="1"/>
  <c r="E141" i="1"/>
  <c r="G141" i="1"/>
  <c r="P141" i="1" s="1"/>
  <c r="S141" i="1" s="1"/>
  <c r="U141" i="1" s="1"/>
  <c r="Q141" i="1"/>
  <c r="E142" i="1"/>
  <c r="G142" i="1" s="1"/>
  <c r="P142" i="1" s="1"/>
  <c r="S142" i="1" s="1"/>
  <c r="U142" i="1" s="1"/>
  <c r="M142" i="1"/>
  <c r="Q142" i="1"/>
  <c r="E143" i="1"/>
  <c r="G143" i="1" s="1"/>
  <c r="Q143" i="1"/>
  <c r="E144" i="1"/>
  <c r="Q144" i="1"/>
  <c r="E145" i="1"/>
  <c r="Q145" i="1"/>
  <c r="E146" i="1"/>
  <c r="Q146" i="1"/>
  <c r="E147" i="1"/>
  <c r="G147" i="1" s="1"/>
  <c r="Q147" i="1"/>
  <c r="E148" i="1"/>
  <c r="G148" i="1" s="1"/>
  <c r="Q148" i="1"/>
  <c r="E149" i="1"/>
  <c r="G149" i="1" s="1"/>
  <c r="Q149" i="1"/>
  <c r="E150" i="1"/>
  <c r="G150" i="1" s="1"/>
  <c r="Q150" i="1"/>
  <c r="E151" i="1"/>
  <c r="G151" i="1" s="1"/>
  <c r="Q151" i="1"/>
  <c r="E152" i="1"/>
  <c r="Q152" i="1"/>
  <c r="E153" i="1"/>
  <c r="Q153" i="1"/>
  <c r="E154" i="1"/>
  <c r="Q154" i="1"/>
  <c r="E155" i="1"/>
  <c r="G155" i="1"/>
  <c r="Q155" i="1"/>
  <c r="E156" i="1"/>
  <c r="G156" i="1" s="1"/>
  <c r="Q156" i="1"/>
  <c r="E157" i="1"/>
  <c r="G157" i="1"/>
  <c r="P157" i="1" s="1"/>
  <c r="S157" i="1" s="1"/>
  <c r="U157" i="1" s="1"/>
  <c r="Q157" i="1"/>
  <c r="E158" i="1"/>
  <c r="G158" i="1" s="1"/>
  <c r="Q158" i="1"/>
  <c r="E159" i="1"/>
  <c r="G159" i="1" s="1"/>
  <c r="Q159" i="1"/>
  <c r="E160" i="1"/>
  <c r="Q160" i="1"/>
  <c r="E161" i="1"/>
  <c r="G161" i="1" s="1"/>
  <c r="M161" i="1" s="1"/>
  <c r="Q161" i="1"/>
  <c r="E162" i="1"/>
  <c r="Q162" i="1"/>
  <c r="E163" i="1"/>
  <c r="G163" i="1" s="1"/>
  <c r="Q163" i="1"/>
  <c r="E164" i="1"/>
  <c r="G164" i="1"/>
  <c r="Q164" i="1"/>
  <c r="E165" i="1"/>
  <c r="G165" i="1"/>
  <c r="P165" i="1" s="1"/>
  <c r="S165" i="1" s="1"/>
  <c r="U165" i="1" s="1"/>
  <c r="Q165" i="1"/>
  <c r="E166" i="1"/>
  <c r="G166" i="1"/>
  <c r="Q166" i="1"/>
  <c r="E167" i="1"/>
  <c r="G167" i="1" s="1"/>
  <c r="Q167" i="1"/>
  <c r="E168" i="1"/>
  <c r="Q168" i="1"/>
  <c r="E169" i="1"/>
  <c r="Q169" i="1"/>
  <c r="E170" i="1"/>
  <c r="Q170" i="1"/>
  <c r="E171" i="1"/>
  <c r="G171" i="1"/>
  <c r="Q171" i="1"/>
  <c r="E172" i="1"/>
  <c r="G172" i="1"/>
  <c r="P172" i="1" s="1"/>
  <c r="S172" i="1" s="1"/>
  <c r="U172" i="1" s="1"/>
  <c r="Q172" i="1"/>
  <c r="E173" i="1"/>
  <c r="G173" i="1"/>
  <c r="Q173" i="1"/>
  <c r="E174" i="1"/>
  <c r="G174" i="1" s="1"/>
  <c r="Q174" i="1"/>
  <c r="E175" i="1"/>
  <c r="G175" i="1"/>
  <c r="Q175" i="1"/>
  <c r="E176" i="1"/>
  <c r="G176" i="1" s="1"/>
  <c r="Q176" i="1"/>
  <c r="E177" i="1"/>
  <c r="Q177" i="1"/>
  <c r="E178" i="1"/>
  <c r="Q178" i="1"/>
  <c r="E179" i="1"/>
  <c r="G179" i="1"/>
  <c r="Q179" i="1"/>
  <c r="E180" i="1"/>
  <c r="G180" i="1" s="1"/>
  <c r="P180" i="1" s="1"/>
  <c r="S180" i="1" s="1"/>
  <c r="U180" i="1" s="1"/>
  <c r="Q180" i="1"/>
  <c r="E181" i="1"/>
  <c r="G181" i="1"/>
  <c r="Q181" i="1"/>
  <c r="E182" i="1"/>
  <c r="G182" i="1" s="1"/>
  <c r="Q182" i="1"/>
  <c r="E183" i="1"/>
  <c r="G183" i="1" s="1"/>
  <c r="Q183" i="1"/>
  <c r="E184" i="1"/>
  <c r="Q184" i="1"/>
  <c r="E185" i="1"/>
  <c r="Q185" i="1"/>
  <c r="E186" i="1"/>
  <c r="Q186" i="1"/>
  <c r="E187" i="1"/>
  <c r="G187" i="1"/>
  <c r="Q187" i="1"/>
  <c r="E188" i="1"/>
  <c r="G188" i="1"/>
  <c r="Q188" i="1"/>
  <c r="E189" i="1"/>
  <c r="G189" i="1" s="1"/>
  <c r="Q189" i="1"/>
  <c r="E190" i="1"/>
  <c r="G190" i="1"/>
  <c r="P190" i="1" s="1"/>
  <c r="S190" i="1" s="1"/>
  <c r="U190" i="1" s="1"/>
  <c r="Q190" i="1"/>
  <c r="E191" i="1"/>
  <c r="G191" i="1" s="1"/>
  <c r="Q191" i="1"/>
  <c r="E192" i="1"/>
  <c r="Q192" i="1"/>
  <c r="E193" i="1"/>
  <c r="Q193" i="1"/>
  <c r="E194" i="1"/>
  <c r="G194" i="1" s="1"/>
  <c r="Q194" i="1"/>
  <c r="E195" i="1"/>
  <c r="G195" i="1" s="1"/>
  <c r="Q195" i="1"/>
  <c r="E196" i="1"/>
  <c r="G196" i="1" s="1"/>
  <c r="P196" i="1" s="1"/>
  <c r="S196" i="1" s="1"/>
  <c r="U196" i="1" s="1"/>
  <c r="Q196" i="1"/>
  <c r="E197" i="1"/>
  <c r="G197" i="1" s="1"/>
  <c r="Q197" i="1"/>
  <c r="E198" i="1"/>
  <c r="G198" i="1" s="1"/>
  <c r="Q198" i="1"/>
  <c r="E199" i="1"/>
  <c r="G199" i="1" s="1"/>
  <c r="Q199" i="1"/>
  <c r="E200" i="1"/>
  <c r="Q200" i="1"/>
  <c r="E201" i="1"/>
  <c r="Q201" i="1"/>
  <c r="E203" i="1"/>
  <c r="F203" i="1" s="1"/>
  <c r="G203" i="1" s="1"/>
  <c r="Q203" i="1"/>
  <c r="E204" i="1"/>
  <c r="F204" i="1"/>
  <c r="G204" i="1" s="1"/>
  <c r="Q204" i="1"/>
  <c r="E205" i="1"/>
  <c r="F205" i="1" s="1"/>
  <c r="G205" i="1" s="1"/>
  <c r="P205" i="1" s="1"/>
  <c r="S205" i="1" s="1"/>
  <c r="U205" i="1" s="1"/>
  <c r="Q205" i="1"/>
  <c r="E206" i="1"/>
  <c r="F206" i="1"/>
  <c r="G206" i="1" s="1"/>
  <c r="Q206" i="1"/>
  <c r="E207" i="1"/>
  <c r="F207" i="1" s="1"/>
  <c r="G207" i="1" s="1"/>
  <c r="Q207" i="1"/>
  <c r="E208" i="1"/>
  <c r="F208" i="1" s="1"/>
  <c r="G208" i="1" s="1"/>
  <c r="Q208" i="1"/>
  <c r="E209" i="1"/>
  <c r="F209" i="1" s="1"/>
  <c r="G209" i="1" s="1"/>
  <c r="Q209" i="1"/>
  <c r="E210" i="1"/>
  <c r="F210" i="1" s="1"/>
  <c r="G210" i="1" s="1"/>
  <c r="M210" i="1" s="1"/>
  <c r="Q210" i="1"/>
  <c r="E211" i="1"/>
  <c r="F211" i="1"/>
  <c r="G211" i="1" s="1"/>
  <c r="Q211" i="1"/>
  <c r="E212" i="1"/>
  <c r="F212" i="1" s="1"/>
  <c r="G212" i="1" s="1"/>
  <c r="Q212" i="1"/>
  <c r="E213" i="1"/>
  <c r="F213" i="1" s="1"/>
  <c r="G213" i="1"/>
  <c r="Q213" i="1"/>
  <c r="E214" i="1"/>
  <c r="F214" i="1" s="1"/>
  <c r="G214" i="1" s="1"/>
  <c r="Q214" i="1"/>
  <c r="E215" i="1"/>
  <c r="F215" i="1" s="1"/>
  <c r="G215" i="1" s="1"/>
  <c r="P215" i="1" s="1"/>
  <c r="S215" i="1" s="1"/>
  <c r="U215" i="1" s="1"/>
  <c r="Q215" i="1"/>
  <c r="E216" i="1"/>
  <c r="F216" i="1" s="1"/>
  <c r="G216" i="1" s="1"/>
  <c r="Q216" i="1"/>
  <c r="E217" i="1"/>
  <c r="F217" i="1" s="1"/>
  <c r="G217" i="1" s="1"/>
  <c r="P217" i="1" s="1"/>
  <c r="S217" i="1" s="1"/>
  <c r="U217" i="1" s="1"/>
  <c r="Q217" i="1"/>
  <c r="E218" i="1"/>
  <c r="F218" i="1" s="1"/>
  <c r="G218" i="1" s="1"/>
  <c r="Q218" i="1"/>
  <c r="E219" i="1"/>
  <c r="F219" i="1"/>
  <c r="G219" i="1" s="1"/>
  <c r="Q219" i="1"/>
  <c r="E220" i="1"/>
  <c r="F220" i="1" s="1"/>
  <c r="G220" i="1" s="1"/>
  <c r="Q220" i="1"/>
  <c r="E221" i="1"/>
  <c r="F221" i="1" s="1"/>
  <c r="G221" i="1" s="1"/>
  <c r="M221" i="1" s="1"/>
  <c r="Q221" i="1"/>
  <c r="E222" i="1"/>
  <c r="F222" i="1" s="1"/>
  <c r="G222" i="1" s="1"/>
  <c r="Q222" i="1"/>
  <c r="E223" i="1"/>
  <c r="F223" i="1" s="1"/>
  <c r="G223" i="1" s="1"/>
  <c r="Q223" i="1"/>
  <c r="E224" i="1"/>
  <c r="F224" i="1" s="1"/>
  <c r="G224" i="1" s="1"/>
  <c r="Q224" i="1"/>
  <c r="E225" i="1"/>
  <c r="F225" i="1" s="1"/>
  <c r="G225" i="1" s="1"/>
  <c r="P225" i="1" s="1"/>
  <c r="S225" i="1" s="1"/>
  <c r="U225" i="1" s="1"/>
  <c r="Q225" i="1"/>
  <c r="E226" i="1"/>
  <c r="F226" i="1" s="1"/>
  <c r="G226" i="1" s="1"/>
  <c r="Q226" i="1"/>
  <c r="E227" i="1"/>
  <c r="F227" i="1" s="1"/>
  <c r="G227" i="1" s="1"/>
  <c r="Q227" i="1"/>
  <c r="E228" i="1"/>
  <c r="F228" i="1" s="1"/>
  <c r="G228" i="1" s="1"/>
  <c r="Q228" i="1"/>
  <c r="E229" i="1"/>
  <c r="F229" i="1" s="1"/>
  <c r="G229" i="1" s="1"/>
  <c r="P229" i="1" s="1"/>
  <c r="S229" i="1" s="1"/>
  <c r="U229" i="1" s="1"/>
  <c r="Q229" i="1"/>
  <c r="E230" i="1"/>
  <c r="F230" i="1"/>
  <c r="G230" i="1" s="1"/>
  <c r="Q230" i="1"/>
  <c r="E231" i="1"/>
  <c r="F231" i="1" s="1"/>
  <c r="G231" i="1" s="1"/>
  <c r="P231" i="1" s="1"/>
  <c r="S231" i="1" s="1"/>
  <c r="U231" i="1" s="1"/>
  <c r="Q231" i="1"/>
  <c r="E232" i="1"/>
  <c r="F232" i="1" s="1"/>
  <c r="G232" i="1" s="1"/>
  <c r="M232" i="1" s="1"/>
  <c r="P232" i="1"/>
  <c r="S232" i="1" s="1"/>
  <c r="U232" i="1" s="1"/>
  <c r="Q232" i="1"/>
  <c r="E233" i="1"/>
  <c r="F233" i="1" s="1"/>
  <c r="G233" i="1" s="1"/>
  <c r="Q233" i="1"/>
  <c r="E234" i="1"/>
  <c r="F234" i="1" s="1"/>
  <c r="G234" i="1"/>
  <c r="Q234" i="1"/>
  <c r="E235" i="1"/>
  <c r="F235" i="1" s="1"/>
  <c r="G235" i="1" s="1"/>
  <c r="Q235" i="1"/>
  <c r="E236" i="1"/>
  <c r="F236" i="1" s="1"/>
  <c r="G236" i="1" s="1"/>
  <c r="Q236" i="1"/>
  <c r="E237" i="1"/>
  <c r="F237" i="1" s="1"/>
  <c r="G237" i="1" s="1"/>
  <c r="P237" i="1" s="1"/>
  <c r="S237" i="1" s="1"/>
  <c r="U237" i="1" s="1"/>
  <c r="M237" i="1"/>
  <c r="Q237" i="1"/>
  <c r="E238" i="1"/>
  <c r="F238" i="1" s="1"/>
  <c r="G238" i="1" s="1"/>
  <c r="Q238" i="1"/>
  <c r="E239" i="1"/>
  <c r="F239" i="1"/>
  <c r="G239" i="1" s="1"/>
  <c r="M239" i="1" s="1"/>
  <c r="Q239" i="1"/>
  <c r="E240" i="1"/>
  <c r="F240" i="1" s="1"/>
  <c r="G240" i="1" s="1"/>
  <c r="Q240" i="1"/>
  <c r="E241" i="1"/>
  <c r="F241" i="1"/>
  <c r="G241" i="1" s="1"/>
  <c r="Q241" i="1"/>
  <c r="E242" i="1"/>
  <c r="F242" i="1" s="1"/>
  <c r="G242" i="1" s="1"/>
  <c r="Q242" i="1"/>
  <c r="E243" i="1"/>
  <c r="F243" i="1" s="1"/>
  <c r="G243" i="1" s="1"/>
  <c r="Q243" i="1"/>
  <c r="E244" i="1"/>
  <c r="F244" i="1"/>
  <c r="G244" i="1" s="1"/>
  <c r="P244" i="1" s="1"/>
  <c r="S244" i="1" s="1"/>
  <c r="U244" i="1" s="1"/>
  <c r="Q244" i="1"/>
  <c r="E245" i="1"/>
  <c r="F245" i="1" s="1"/>
  <c r="G245" i="1" s="1"/>
  <c r="Q245" i="1"/>
  <c r="E246" i="1"/>
  <c r="F246" i="1"/>
  <c r="G246" i="1" s="1"/>
  <c r="Q246" i="1"/>
  <c r="E247" i="1"/>
  <c r="F247" i="1" s="1"/>
  <c r="G247" i="1" s="1"/>
  <c r="Q247" i="1"/>
  <c r="E248" i="1"/>
  <c r="F248" i="1" s="1"/>
  <c r="G248" i="1"/>
  <c r="M248" i="1" s="1"/>
  <c r="Q248" i="1"/>
  <c r="E249" i="1"/>
  <c r="F249" i="1" s="1"/>
  <c r="G249" i="1" s="1"/>
  <c r="P249" i="1" s="1"/>
  <c r="M249" i="1"/>
  <c r="Q249" i="1"/>
  <c r="S249" i="1"/>
  <c r="U249" i="1" s="1"/>
  <c r="E250" i="1"/>
  <c r="F250" i="1" s="1"/>
  <c r="G250" i="1" s="1"/>
  <c r="Q250" i="1"/>
  <c r="E251" i="1"/>
  <c r="F251" i="1"/>
  <c r="G251" i="1" s="1"/>
  <c r="Q251" i="1"/>
  <c r="E252" i="1"/>
  <c r="F252" i="1" s="1"/>
  <c r="G252" i="1" s="1"/>
  <c r="M252" i="1" s="1"/>
  <c r="Q252" i="1"/>
  <c r="E253" i="1"/>
  <c r="F253" i="1" s="1"/>
  <c r="G253" i="1"/>
  <c r="Q253" i="1"/>
  <c r="E254" i="1"/>
  <c r="F254" i="1" s="1"/>
  <c r="G254" i="1" s="1"/>
  <c r="Q254" i="1"/>
  <c r="E255" i="1"/>
  <c r="F255" i="1" s="1"/>
  <c r="G255" i="1" s="1"/>
  <c r="Q255" i="1"/>
  <c r="E256" i="1"/>
  <c r="F256" i="1" s="1"/>
  <c r="G256" i="1" s="1"/>
  <c r="Q256" i="1"/>
  <c r="E257" i="1"/>
  <c r="F257" i="1"/>
  <c r="G257" i="1" s="1"/>
  <c r="P257" i="1" s="1"/>
  <c r="S257" i="1" s="1"/>
  <c r="U257" i="1" s="1"/>
  <c r="Q257" i="1"/>
  <c r="E258" i="1"/>
  <c r="F258" i="1" s="1"/>
  <c r="G258" i="1"/>
  <c r="P258" i="1" s="1"/>
  <c r="S258" i="1" s="1"/>
  <c r="U258" i="1" s="1"/>
  <c r="Q258" i="1"/>
  <c r="E259" i="1"/>
  <c r="F259" i="1"/>
  <c r="G259" i="1" s="1"/>
  <c r="Q259" i="1"/>
  <c r="E260" i="1"/>
  <c r="F260" i="1" s="1"/>
  <c r="G260" i="1" s="1"/>
  <c r="Q260" i="1"/>
  <c r="E261" i="1"/>
  <c r="F261" i="1"/>
  <c r="G261" i="1" s="1"/>
  <c r="M261" i="1" s="1"/>
  <c r="Q261" i="1"/>
  <c r="E262" i="1"/>
  <c r="F262" i="1" s="1"/>
  <c r="G262" i="1" s="1"/>
  <c r="P262" i="1" s="1"/>
  <c r="S262" i="1" s="1"/>
  <c r="U262" i="1" s="1"/>
  <c r="Q262" i="1"/>
  <c r="E263" i="1"/>
  <c r="F263" i="1" s="1"/>
  <c r="G263" i="1" s="1"/>
  <c r="P263" i="1" s="1"/>
  <c r="S263" i="1" s="1"/>
  <c r="U263" i="1" s="1"/>
  <c r="M263" i="1"/>
  <c r="Q263" i="1"/>
  <c r="E264" i="1"/>
  <c r="F264" i="1" s="1"/>
  <c r="G264" i="1" s="1"/>
  <c r="Q264" i="1"/>
  <c r="E265" i="1"/>
  <c r="F265" i="1" s="1"/>
  <c r="G265" i="1" s="1"/>
  <c r="Q265" i="1"/>
  <c r="E266" i="1"/>
  <c r="F266" i="1" s="1"/>
  <c r="G266" i="1" s="1"/>
  <c r="M266" i="1" s="1"/>
  <c r="Q266" i="1"/>
  <c r="E267" i="1"/>
  <c r="F267" i="1" s="1"/>
  <c r="G267" i="1" s="1"/>
  <c r="Q267" i="1"/>
  <c r="E268" i="1"/>
  <c r="F268" i="1"/>
  <c r="G268" i="1" s="1"/>
  <c r="P268" i="1" s="1"/>
  <c r="S268" i="1" s="1"/>
  <c r="U268" i="1" s="1"/>
  <c r="Q268" i="1"/>
  <c r="E269" i="1"/>
  <c r="F269" i="1" s="1"/>
  <c r="G269" i="1" s="1"/>
  <c r="Q269" i="1"/>
  <c r="E270" i="1"/>
  <c r="F270" i="1" s="1"/>
  <c r="G270" i="1"/>
  <c r="Q270" i="1"/>
  <c r="E271" i="1"/>
  <c r="F271" i="1" s="1"/>
  <c r="G271" i="1" s="1"/>
  <c r="Q271" i="1"/>
  <c r="E272" i="1"/>
  <c r="F272" i="1" s="1"/>
  <c r="G272" i="1" s="1"/>
  <c r="Q272" i="1"/>
  <c r="E273" i="1"/>
  <c r="F273" i="1" s="1"/>
  <c r="G273" i="1" s="1"/>
  <c r="M273" i="1" s="1"/>
  <c r="Q273" i="1"/>
  <c r="E274" i="1"/>
  <c r="F274" i="1" s="1"/>
  <c r="G274" i="1" s="1"/>
  <c r="P274" i="1" s="1"/>
  <c r="S274" i="1" s="1"/>
  <c r="U274" i="1" s="1"/>
  <c r="Q274" i="1"/>
  <c r="E275" i="1"/>
  <c r="F275" i="1" s="1"/>
  <c r="G275" i="1" s="1"/>
  <c r="Q275" i="1"/>
  <c r="E276" i="1"/>
  <c r="F276" i="1" s="1"/>
  <c r="G276" i="1"/>
  <c r="M276" i="1" s="1"/>
  <c r="Q276" i="1"/>
  <c r="E277" i="1"/>
  <c r="F277" i="1" s="1"/>
  <c r="G277" i="1" s="1"/>
  <c r="Q277" i="1"/>
  <c r="E278" i="1"/>
  <c r="F278" i="1" s="1"/>
  <c r="G278" i="1" s="1"/>
  <c r="Q278" i="1"/>
  <c r="E279" i="1"/>
  <c r="F279" i="1" s="1"/>
  <c r="G279" i="1" s="1"/>
  <c r="Q279" i="1"/>
  <c r="E280" i="1"/>
  <c r="F280" i="1" s="1"/>
  <c r="G280" i="1" s="1"/>
  <c r="Q280" i="1"/>
  <c r="E281" i="1"/>
  <c r="F281" i="1"/>
  <c r="G281" i="1" s="1"/>
  <c r="M281" i="1" s="1"/>
  <c r="Q281" i="1"/>
  <c r="E282" i="1"/>
  <c r="F282" i="1" s="1"/>
  <c r="G282" i="1" s="1"/>
  <c r="Q282" i="1"/>
  <c r="E283" i="1"/>
  <c r="F283" i="1"/>
  <c r="G283" i="1" s="1"/>
  <c r="Q283" i="1"/>
  <c r="E284" i="1"/>
  <c r="F284" i="1" s="1"/>
  <c r="G284" i="1" s="1"/>
  <c r="Q284" i="1"/>
  <c r="E285" i="1"/>
  <c r="F285" i="1"/>
  <c r="G285" i="1" s="1"/>
  <c r="P285" i="1" s="1"/>
  <c r="S285" i="1" s="1"/>
  <c r="U285" i="1" s="1"/>
  <c r="Q285" i="1"/>
  <c r="E286" i="1"/>
  <c r="F286" i="1" s="1"/>
  <c r="G286" i="1"/>
  <c r="P286" i="1" s="1"/>
  <c r="S286" i="1" s="1"/>
  <c r="U286" i="1" s="1"/>
  <c r="Q286" i="1"/>
  <c r="E287" i="1"/>
  <c r="F287" i="1" s="1"/>
  <c r="G287" i="1" s="1"/>
  <c r="Q287" i="1"/>
  <c r="E288" i="1"/>
  <c r="F288" i="1" s="1"/>
  <c r="G288" i="1" s="1"/>
  <c r="Q288" i="1"/>
  <c r="E289" i="1"/>
  <c r="F289" i="1"/>
  <c r="G289" i="1" s="1"/>
  <c r="Q289" i="1"/>
  <c r="E290" i="1"/>
  <c r="F290" i="1" s="1"/>
  <c r="G290" i="1" s="1"/>
  <c r="P290" i="1" s="1"/>
  <c r="S290" i="1" s="1"/>
  <c r="U290" i="1" s="1"/>
  <c r="Q290" i="1"/>
  <c r="E291" i="1"/>
  <c r="F291" i="1" s="1"/>
  <c r="G291" i="1" s="1"/>
  <c r="Q291" i="1"/>
  <c r="E292" i="1"/>
  <c r="F292" i="1"/>
  <c r="G292" i="1" s="1"/>
  <c r="M292" i="1" s="1"/>
  <c r="Q292" i="1"/>
  <c r="E293" i="1"/>
  <c r="F293" i="1" s="1"/>
  <c r="G293" i="1" s="1"/>
  <c r="Q293" i="1"/>
  <c r="E294" i="1"/>
  <c r="F294" i="1" s="1"/>
  <c r="G294" i="1" s="1"/>
  <c r="Q294" i="1"/>
  <c r="E295" i="1"/>
  <c r="F295" i="1"/>
  <c r="G295" i="1" s="1"/>
  <c r="M295" i="1" s="1"/>
  <c r="Q295" i="1"/>
  <c r="E296" i="1"/>
  <c r="F296" i="1" s="1"/>
  <c r="G296" i="1"/>
  <c r="M296" i="1" s="1"/>
  <c r="Q296" i="1"/>
  <c r="E297" i="1"/>
  <c r="F297" i="1"/>
  <c r="G297" i="1" s="1"/>
  <c r="P297" i="1" s="1"/>
  <c r="S297" i="1" s="1"/>
  <c r="U297" i="1" s="1"/>
  <c r="Q297" i="1"/>
  <c r="E298" i="1"/>
  <c r="F298" i="1" s="1"/>
  <c r="G298" i="1" s="1"/>
  <c r="Q298" i="1"/>
  <c r="E299" i="1"/>
  <c r="F299" i="1"/>
  <c r="G299" i="1" s="1"/>
  <c r="M299" i="1" s="1"/>
  <c r="Q299" i="1"/>
  <c r="E300" i="1"/>
  <c r="F300" i="1"/>
  <c r="G300" i="1" s="1"/>
  <c r="Q300" i="1"/>
  <c r="E301" i="1"/>
  <c r="F301" i="1" s="1"/>
  <c r="G301" i="1" s="1"/>
  <c r="Q301" i="1"/>
  <c r="E302" i="1"/>
  <c r="F302" i="1"/>
  <c r="G302" i="1" s="1"/>
  <c r="Q302" i="1"/>
  <c r="E303" i="1"/>
  <c r="F303" i="1" s="1"/>
  <c r="G303" i="1" s="1"/>
  <c r="M303" i="1" s="1"/>
  <c r="P303" i="1"/>
  <c r="S303" i="1" s="1"/>
  <c r="Q303" i="1"/>
  <c r="U303" i="1"/>
  <c r="E304" i="1"/>
  <c r="F304" i="1" s="1"/>
  <c r="G304" i="1"/>
  <c r="P304" i="1" s="1"/>
  <c r="S304" i="1" s="1"/>
  <c r="U304" i="1" s="1"/>
  <c r="Q304" i="1"/>
  <c r="E305" i="1"/>
  <c r="F305" i="1"/>
  <c r="G305" i="1" s="1"/>
  <c r="Q305" i="1"/>
  <c r="E306" i="1"/>
  <c r="F306" i="1"/>
  <c r="G306" i="1" s="1"/>
  <c r="Q306" i="1"/>
  <c r="E307" i="1"/>
  <c r="F307" i="1"/>
  <c r="G307" i="1" s="1"/>
  <c r="Q307" i="1"/>
  <c r="E308" i="1"/>
  <c r="F308" i="1"/>
  <c r="G308" i="1" s="1"/>
  <c r="P308" i="1" s="1"/>
  <c r="S308" i="1" s="1"/>
  <c r="U308" i="1" s="1"/>
  <c r="Q308" i="1"/>
  <c r="E309" i="1"/>
  <c r="F309" i="1" s="1"/>
  <c r="G309" i="1" s="1"/>
  <c r="P309" i="1" s="1"/>
  <c r="S309" i="1" s="1"/>
  <c r="U309" i="1" s="1"/>
  <c r="M309" i="1"/>
  <c r="Q309" i="1"/>
  <c r="E310" i="1"/>
  <c r="F310" i="1" s="1"/>
  <c r="G310" i="1" s="1"/>
  <c r="Q310" i="1"/>
  <c r="E311" i="1"/>
  <c r="F311" i="1"/>
  <c r="G311" i="1" s="1"/>
  <c r="M311" i="1" s="1"/>
  <c r="P311" i="1"/>
  <c r="S311" i="1" s="1"/>
  <c r="U311" i="1" s="1"/>
  <c r="Q311" i="1"/>
  <c r="E312" i="1"/>
  <c r="F312" i="1" s="1"/>
  <c r="G312" i="1" s="1"/>
  <c r="P312" i="1" s="1"/>
  <c r="S312" i="1" s="1"/>
  <c r="U312" i="1" s="1"/>
  <c r="Q312" i="1"/>
  <c r="E313" i="1"/>
  <c r="F313" i="1"/>
  <c r="G313" i="1" s="1"/>
  <c r="Q313" i="1"/>
  <c r="E314" i="1"/>
  <c r="F314" i="1"/>
  <c r="G314" i="1" s="1"/>
  <c r="Q314" i="1"/>
  <c r="E315" i="1"/>
  <c r="F315" i="1" s="1"/>
  <c r="G315" i="1" s="1"/>
  <c r="Q315" i="1"/>
  <c r="E316" i="1"/>
  <c r="F316" i="1"/>
  <c r="G316" i="1" s="1"/>
  <c r="P316" i="1" s="1"/>
  <c r="S316" i="1" s="1"/>
  <c r="U316" i="1" s="1"/>
  <c r="Q316" i="1"/>
  <c r="E317" i="1"/>
  <c r="F317" i="1" s="1"/>
  <c r="G317" i="1" s="1"/>
  <c r="Q317" i="1"/>
  <c r="E318" i="1"/>
  <c r="F318" i="1" s="1"/>
  <c r="G318" i="1" s="1"/>
  <c r="Q318" i="1"/>
  <c r="E319" i="1"/>
  <c r="F319" i="1" s="1"/>
  <c r="G319" i="1" s="1"/>
  <c r="P319" i="1" s="1"/>
  <c r="S319" i="1" s="1"/>
  <c r="U319" i="1" s="1"/>
  <c r="Q319" i="1"/>
  <c r="E320" i="1"/>
  <c r="F320" i="1" s="1"/>
  <c r="G320" i="1"/>
  <c r="Q320" i="1"/>
  <c r="E321" i="1"/>
  <c r="F321" i="1" s="1"/>
  <c r="G321" i="1" s="1"/>
  <c r="Q321" i="1"/>
  <c r="E323" i="1"/>
  <c r="F323" i="1" s="1"/>
  <c r="G323" i="1" s="1"/>
  <c r="Q323" i="1"/>
  <c r="E324" i="1"/>
  <c r="F324" i="1" s="1"/>
  <c r="G324" i="1" s="1"/>
  <c r="Q324" i="1"/>
  <c r="E325" i="1"/>
  <c r="F325" i="1" s="1"/>
  <c r="G325" i="1" s="1"/>
  <c r="P325" i="1" s="1"/>
  <c r="S325" i="1" s="1"/>
  <c r="U325" i="1" s="1"/>
  <c r="M325" i="1"/>
  <c r="Q325" i="1"/>
  <c r="E326" i="1"/>
  <c r="F326" i="1" s="1"/>
  <c r="G326" i="1" s="1"/>
  <c r="Q326" i="1"/>
  <c r="E327" i="1"/>
  <c r="F327" i="1"/>
  <c r="G327" i="1" s="1"/>
  <c r="Q327" i="1"/>
  <c r="E328" i="1"/>
  <c r="F328" i="1"/>
  <c r="G328" i="1" s="1"/>
  <c r="P328" i="1" s="1"/>
  <c r="S328" i="1" s="1"/>
  <c r="U328" i="1" s="1"/>
  <c r="Q328" i="1"/>
  <c r="E329" i="1"/>
  <c r="F329" i="1" s="1"/>
  <c r="G329" i="1" s="1"/>
  <c r="Q329" i="1"/>
  <c r="E330" i="1"/>
  <c r="F330" i="1"/>
  <c r="G330" i="1" s="1"/>
  <c r="P330" i="1" s="1"/>
  <c r="S330" i="1" s="1"/>
  <c r="U330" i="1" s="1"/>
  <c r="Q330" i="1"/>
  <c r="E331" i="1"/>
  <c r="F331" i="1" s="1"/>
  <c r="G331" i="1" s="1"/>
  <c r="M331" i="1"/>
  <c r="P331" i="1"/>
  <c r="S331" i="1" s="1"/>
  <c r="U331" i="1" s="1"/>
  <c r="Q331" i="1"/>
  <c r="E332" i="1"/>
  <c r="F332" i="1"/>
  <c r="G332" i="1" s="1"/>
  <c r="M332" i="1" s="1"/>
  <c r="Q332" i="1"/>
  <c r="E333" i="1"/>
  <c r="F333" i="1" s="1"/>
  <c r="G333" i="1" s="1"/>
  <c r="Q333" i="1"/>
  <c r="E334" i="1"/>
  <c r="F334" i="1" s="1"/>
  <c r="G334" i="1" s="1"/>
  <c r="Q334" i="1"/>
  <c r="E335" i="1"/>
  <c r="F335" i="1"/>
  <c r="G335" i="1" s="1"/>
  <c r="Q335" i="1"/>
  <c r="E336" i="1"/>
  <c r="F336" i="1"/>
  <c r="G336" i="1" s="1"/>
  <c r="M336" i="1" s="1"/>
  <c r="Q336" i="1"/>
  <c r="E337" i="1"/>
  <c r="F337" i="1" s="1"/>
  <c r="G337" i="1" s="1"/>
  <c r="P337" i="1" s="1"/>
  <c r="S337" i="1" s="1"/>
  <c r="U337" i="1" s="1"/>
  <c r="Q337" i="1"/>
  <c r="E338" i="1"/>
  <c r="F338" i="1"/>
  <c r="G338" i="1" s="1"/>
  <c r="Q338" i="1"/>
  <c r="E339" i="1"/>
  <c r="F339" i="1" s="1"/>
  <c r="G339" i="1" s="1"/>
  <c r="M339" i="1" s="1"/>
  <c r="Q339" i="1"/>
  <c r="E340" i="1"/>
  <c r="F340" i="1"/>
  <c r="G340" i="1" s="1"/>
  <c r="Q340" i="1"/>
  <c r="E341" i="1"/>
  <c r="F341" i="1" s="1"/>
  <c r="G341" i="1" s="1"/>
  <c r="Q341" i="1"/>
  <c r="E342" i="1"/>
  <c r="F342" i="1" s="1"/>
  <c r="G342" i="1" s="1"/>
  <c r="P342" i="1" s="1"/>
  <c r="S342" i="1" s="1"/>
  <c r="U342" i="1" s="1"/>
  <c r="Q342" i="1"/>
  <c r="E343" i="1"/>
  <c r="F343" i="1" s="1"/>
  <c r="G343" i="1" s="1"/>
  <c r="Q343" i="1"/>
  <c r="E344" i="1"/>
  <c r="F344" i="1" s="1"/>
  <c r="G344" i="1" s="1"/>
  <c r="M344" i="1" s="1"/>
  <c r="Q344" i="1"/>
  <c r="E345" i="1"/>
  <c r="F345" i="1" s="1"/>
  <c r="G345" i="1" s="1"/>
  <c r="Q345" i="1"/>
  <c r="E346" i="1"/>
  <c r="F346" i="1"/>
  <c r="G346" i="1" s="1"/>
  <c r="Q346" i="1"/>
  <c r="E347" i="1"/>
  <c r="F347" i="1" s="1"/>
  <c r="G347" i="1" s="1"/>
  <c r="P347" i="1" s="1"/>
  <c r="S347" i="1" s="1"/>
  <c r="U347" i="1" s="1"/>
  <c r="Q347" i="1"/>
  <c r="E348" i="1"/>
  <c r="F348" i="1" s="1"/>
  <c r="G348" i="1" s="1"/>
  <c r="Q348" i="1"/>
  <c r="E349" i="1"/>
  <c r="F349" i="1" s="1"/>
  <c r="G349" i="1"/>
  <c r="P349" i="1" s="1"/>
  <c r="S349" i="1" s="1"/>
  <c r="U349" i="1" s="1"/>
  <c r="Q349" i="1"/>
  <c r="E350" i="1"/>
  <c r="F350" i="1" s="1"/>
  <c r="G350" i="1" s="1"/>
  <c r="Q350" i="1"/>
  <c r="E351" i="1"/>
  <c r="F351" i="1" s="1"/>
  <c r="G351" i="1" s="1"/>
  <c r="Q351" i="1"/>
  <c r="E352" i="1"/>
  <c r="F352" i="1" s="1"/>
  <c r="G352" i="1" s="1"/>
  <c r="P352" i="1" s="1"/>
  <c r="S352" i="1" s="1"/>
  <c r="U352" i="1" s="1"/>
  <c r="Q352" i="1"/>
  <c r="E353" i="1"/>
  <c r="F353" i="1" s="1"/>
  <c r="G353" i="1" s="1"/>
  <c r="Q353" i="1"/>
  <c r="E354" i="1"/>
  <c r="F354" i="1"/>
  <c r="G354" i="1" s="1"/>
  <c r="Q354" i="1"/>
  <c r="E355" i="1"/>
  <c r="F355" i="1" s="1"/>
  <c r="G355" i="1"/>
  <c r="P355" i="1" s="1"/>
  <c r="S355" i="1" s="1"/>
  <c r="U355" i="1" s="1"/>
  <c r="Q355" i="1"/>
  <c r="E356" i="1"/>
  <c r="F356" i="1" s="1"/>
  <c r="G356" i="1" s="1"/>
  <c r="Q356" i="1"/>
  <c r="E357" i="1"/>
  <c r="F357" i="1" s="1"/>
  <c r="G357" i="1" s="1"/>
  <c r="Q357" i="1"/>
  <c r="E358" i="1"/>
  <c r="F358" i="1"/>
  <c r="G358" i="1" s="1"/>
  <c r="Q358" i="1"/>
  <c r="E359" i="1"/>
  <c r="F359" i="1"/>
  <c r="G359" i="1" s="1"/>
  <c r="Q359" i="1"/>
  <c r="E360" i="1"/>
  <c r="F360" i="1" s="1"/>
  <c r="G360" i="1" s="1"/>
  <c r="Q360" i="1"/>
  <c r="E361" i="1"/>
  <c r="F361" i="1" s="1"/>
  <c r="G361" i="1"/>
  <c r="M361" i="1" s="1"/>
  <c r="Q361" i="1"/>
  <c r="E362" i="1"/>
  <c r="F362" i="1"/>
  <c r="G362" i="1" s="1"/>
  <c r="M362" i="1" s="1"/>
  <c r="Q362" i="1"/>
  <c r="E363" i="1"/>
  <c r="F363" i="1"/>
  <c r="G363" i="1" s="1"/>
  <c r="Q363" i="1"/>
  <c r="E364" i="1"/>
  <c r="F364" i="1"/>
  <c r="G364" i="1" s="1"/>
  <c r="Q364" i="1"/>
  <c r="E365" i="1"/>
  <c r="F365" i="1"/>
  <c r="G365" i="1" s="1"/>
  <c r="Q365" i="1"/>
  <c r="E366" i="1"/>
  <c r="F366" i="1" s="1"/>
  <c r="G366" i="1" s="1"/>
  <c r="M366" i="1" s="1"/>
  <c r="Q366" i="1"/>
  <c r="E367" i="1"/>
  <c r="F367" i="1" s="1"/>
  <c r="G367" i="1" s="1"/>
  <c r="Q367" i="1"/>
  <c r="E368" i="1"/>
  <c r="F368" i="1"/>
  <c r="G368" i="1" s="1"/>
  <c r="Q368" i="1"/>
  <c r="E369" i="1"/>
  <c r="F369" i="1" s="1"/>
  <c r="G369" i="1" s="1"/>
  <c r="Q369" i="1"/>
  <c r="E370" i="1"/>
  <c r="F370" i="1" s="1"/>
  <c r="G370" i="1" s="1"/>
  <c r="Q370" i="1"/>
  <c r="E371" i="1"/>
  <c r="F371" i="1" s="1"/>
  <c r="G371" i="1" s="1"/>
  <c r="Q371" i="1"/>
  <c r="E372" i="1"/>
  <c r="F372" i="1" s="1"/>
  <c r="G372" i="1" s="1"/>
  <c r="Q372" i="1"/>
  <c r="E373" i="1"/>
  <c r="F373" i="1" s="1"/>
  <c r="G373" i="1" s="1"/>
  <c r="Q373" i="1"/>
  <c r="E374" i="1"/>
  <c r="F374" i="1" s="1"/>
  <c r="G374" i="1"/>
  <c r="P374" i="1" s="1"/>
  <c r="S374" i="1" s="1"/>
  <c r="U374" i="1" s="1"/>
  <c r="Q374" i="1"/>
  <c r="E375" i="1"/>
  <c r="F375" i="1" s="1"/>
  <c r="G375" i="1" s="1"/>
  <c r="Q375" i="1"/>
  <c r="E376" i="1"/>
  <c r="F376" i="1" s="1"/>
  <c r="G376" i="1" s="1"/>
  <c r="P376" i="1" s="1"/>
  <c r="S376" i="1" s="1"/>
  <c r="U376" i="1" s="1"/>
  <c r="M376" i="1"/>
  <c r="Q376" i="1"/>
  <c r="E377" i="1"/>
  <c r="F377" i="1" s="1"/>
  <c r="G377" i="1" s="1"/>
  <c r="M377" i="1" s="1"/>
  <c r="Q377" i="1"/>
  <c r="E378" i="1"/>
  <c r="F378" i="1"/>
  <c r="G378" i="1" s="1"/>
  <c r="Q378" i="1"/>
  <c r="E379" i="1"/>
  <c r="F379" i="1" s="1"/>
  <c r="G379" i="1" s="1"/>
  <c r="M379" i="1" s="1"/>
  <c r="P379" i="1"/>
  <c r="S379" i="1" s="1"/>
  <c r="U379" i="1" s="1"/>
  <c r="Q379" i="1"/>
  <c r="E380" i="1"/>
  <c r="F380" i="1" s="1"/>
  <c r="G380" i="1" s="1"/>
  <c r="Q380" i="1"/>
  <c r="E381" i="1"/>
  <c r="F381" i="1"/>
  <c r="G381" i="1" s="1"/>
  <c r="Q381" i="1"/>
  <c r="E382" i="1"/>
  <c r="F382" i="1" s="1"/>
  <c r="G382" i="1" s="1"/>
  <c r="Q382" i="1"/>
  <c r="E383" i="1"/>
  <c r="F383" i="1"/>
  <c r="G383" i="1" s="1"/>
  <c r="Q383" i="1"/>
  <c r="E384" i="1"/>
  <c r="F384" i="1"/>
  <c r="G384" i="1" s="1"/>
  <c r="Q384" i="1"/>
  <c r="E385" i="1"/>
  <c r="F385" i="1" s="1"/>
  <c r="G385" i="1" s="1"/>
  <c r="Q385" i="1"/>
  <c r="E386" i="1"/>
  <c r="F386" i="1"/>
  <c r="G386" i="1" s="1"/>
  <c r="Q386" i="1"/>
  <c r="E387" i="1"/>
  <c r="F387" i="1" s="1"/>
  <c r="G387" i="1" s="1"/>
  <c r="P387" i="1" s="1"/>
  <c r="S387" i="1" s="1"/>
  <c r="U387" i="1" s="1"/>
  <c r="M387" i="1"/>
  <c r="Q387" i="1"/>
  <c r="E388" i="1"/>
  <c r="F388" i="1" s="1"/>
  <c r="G388" i="1" s="1"/>
  <c r="Q388" i="1"/>
  <c r="E389" i="1"/>
  <c r="F389" i="1" s="1"/>
  <c r="G389" i="1" s="1"/>
  <c r="Q389" i="1"/>
  <c r="E390" i="1"/>
  <c r="F390" i="1" s="1"/>
  <c r="G390" i="1"/>
  <c r="M390" i="1" s="1"/>
  <c r="Q390" i="1"/>
  <c r="E391" i="1"/>
  <c r="F391" i="1" s="1"/>
  <c r="G391" i="1" s="1"/>
  <c r="M391" i="1" s="1"/>
  <c r="Q391" i="1"/>
  <c r="E392" i="1"/>
  <c r="F392" i="1" s="1"/>
  <c r="G392" i="1" s="1"/>
  <c r="Q392" i="1"/>
  <c r="E393" i="1"/>
  <c r="F393" i="1" s="1"/>
  <c r="G393" i="1" s="1"/>
  <c r="Q393" i="1"/>
  <c r="E394" i="1"/>
  <c r="F394" i="1"/>
  <c r="G394" i="1" s="1"/>
  <c r="Q394" i="1"/>
  <c r="E395" i="1"/>
  <c r="F395" i="1" s="1"/>
  <c r="G395" i="1" s="1"/>
  <c r="M395" i="1" s="1"/>
  <c r="Q395" i="1"/>
  <c r="E396" i="1"/>
  <c r="F396" i="1" s="1"/>
  <c r="G396" i="1" s="1"/>
  <c r="Q396" i="1"/>
  <c r="E397" i="1"/>
  <c r="F397" i="1" s="1"/>
  <c r="G397" i="1" s="1"/>
  <c r="Q397" i="1"/>
  <c r="E398" i="1"/>
  <c r="F398" i="1" s="1"/>
  <c r="G398" i="1"/>
  <c r="P398" i="1" s="1"/>
  <c r="S398" i="1" s="1"/>
  <c r="U398" i="1" s="1"/>
  <c r="Q398" i="1"/>
  <c r="E399" i="1"/>
  <c r="F399" i="1"/>
  <c r="G399" i="1" s="1"/>
  <c r="M399" i="1" s="1"/>
  <c r="Q399" i="1"/>
  <c r="E400" i="1"/>
  <c r="F400" i="1" s="1"/>
  <c r="G400" i="1" s="1"/>
  <c r="Q400" i="1"/>
  <c r="E401" i="1"/>
  <c r="F401" i="1" s="1"/>
  <c r="G401" i="1"/>
  <c r="M401" i="1" s="1"/>
  <c r="Q401" i="1"/>
  <c r="E402" i="1"/>
  <c r="F402" i="1" s="1"/>
  <c r="G402" i="1" s="1"/>
  <c r="Q402" i="1"/>
  <c r="E403" i="1"/>
  <c r="F403" i="1"/>
  <c r="G403" i="1" s="1"/>
  <c r="Q403" i="1"/>
  <c r="E404" i="1"/>
  <c r="F404" i="1" s="1"/>
  <c r="G404" i="1" s="1"/>
  <c r="M404" i="1" s="1"/>
  <c r="Q404" i="1"/>
  <c r="E405" i="1"/>
  <c r="F405" i="1" s="1"/>
  <c r="G405" i="1" s="1"/>
  <c r="Q405" i="1"/>
  <c r="E406" i="1"/>
  <c r="F406" i="1" s="1"/>
  <c r="G406" i="1" s="1"/>
  <c r="Q406" i="1"/>
  <c r="E407" i="1"/>
  <c r="F407" i="1"/>
  <c r="G407" i="1" s="1"/>
  <c r="Q407" i="1"/>
  <c r="E408" i="1"/>
  <c r="F408" i="1" s="1"/>
  <c r="G408" i="1" s="1"/>
  <c r="Q408" i="1"/>
  <c r="E409" i="1"/>
  <c r="F409" i="1" s="1"/>
  <c r="G409" i="1" s="1"/>
  <c r="Q409" i="1"/>
  <c r="E410" i="1"/>
  <c r="F410" i="1"/>
  <c r="G410" i="1" s="1"/>
  <c r="Q410" i="1"/>
  <c r="E411" i="1"/>
  <c r="F411" i="1" s="1"/>
  <c r="G411" i="1" s="1"/>
  <c r="P411" i="1" s="1"/>
  <c r="S411" i="1" s="1"/>
  <c r="U411" i="1" s="1"/>
  <c r="Q411" i="1"/>
  <c r="E412" i="1"/>
  <c r="F412" i="1"/>
  <c r="G412" i="1" s="1"/>
  <c r="M412" i="1" s="1"/>
  <c r="Q412" i="1"/>
  <c r="E413" i="1"/>
  <c r="F413" i="1"/>
  <c r="G413" i="1" s="1"/>
  <c r="P413" i="1" s="1"/>
  <c r="S413" i="1" s="1"/>
  <c r="U413" i="1" s="1"/>
  <c r="Q413" i="1"/>
  <c r="E414" i="1"/>
  <c r="F414" i="1" s="1"/>
  <c r="G414" i="1" s="1"/>
  <c r="Q414" i="1"/>
  <c r="E415" i="1"/>
  <c r="F415" i="1"/>
  <c r="G415" i="1" s="1"/>
  <c r="Q415" i="1"/>
  <c r="E416" i="1"/>
  <c r="F416" i="1" s="1"/>
  <c r="G416" i="1" s="1"/>
  <c r="Q416" i="1"/>
  <c r="E417" i="1"/>
  <c r="F417" i="1" s="1"/>
  <c r="G417" i="1" s="1"/>
  <c r="Q417" i="1"/>
  <c r="E418" i="1"/>
  <c r="F418" i="1"/>
  <c r="G418" i="1" s="1"/>
  <c r="Q418" i="1"/>
  <c r="E419" i="1"/>
  <c r="F419" i="1" s="1"/>
  <c r="G419" i="1" s="1"/>
  <c r="Q419" i="1"/>
  <c r="E420" i="1"/>
  <c r="F420" i="1" s="1"/>
  <c r="G420" i="1" s="1"/>
  <c r="Q420" i="1"/>
  <c r="E421" i="1"/>
  <c r="F421" i="1"/>
  <c r="G421" i="1" s="1"/>
  <c r="Q421" i="1"/>
  <c r="E422" i="1"/>
  <c r="F422" i="1" s="1"/>
  <c r="G422" i="1" s="1"/>
  <c r="M422" i="1" s="1"/>
  <c r="Q422" i="1"/>
  <c r="E423" i="1"/>
  <c r="F423" i="1"/>
  <c r="G423" i="1" s="1"/>
  <c r="Q423" i="1"/>
  <c r="E424" i="1"/>
  <c r="F424" i="1" s="1"/>
  <c r="G424" i="1" s="1"/>
  <c r="Q424" i="1"/>
  <c r="E426" i="1"/>
  <c r="F426" i="1" s="1"/>
  <c r="G426" i="1" s="1"/>
  <c r="M426" i="1" s="1"/>
  <c r="P426" i="1"/>
  <c r="S426" i="1" s="1"/>
  <c r="U426" i="1" s="1"/>
  <c r="Q426" i="1"/>
  <c r="E427" i="1"/>
  <c r="F427" i="1" s="1"/>
  <c r="G427" i="1" s="1"/>
  <c r="Q427" i="1"/>
  <c r="E428" i="1"/>
  <c r="F428" i="1" s="1"/>
  <c r="G428" i="1" s="1"/>
  <c r="Q428" i="1"/>
  <c r="E429" i="1"/>
  <c r="F429" i="1" s="1"/>
  <c r="G429" i="1" s="1"/>
  <c r="Q429" i="1"/>
  <c r="E430" i="1"/>
  <c r="F430" i="1" s="1"/>
  <c r="G430" i="1" s="1"/>
  <c r="P430" i="1" s="1"/>
  <c r="S430" i="1" s="1"/>
  <c r="U430" i="1" s="1"/>
  <c r="M430" i="1"/>
  <c r="Q430" i="1"/>
  <c r="E431" i="1"/>
  <c r="F431" i="1" s="1"/>
  <c r="G431" i="1" s="1"/>
  <c r="Q431" i="1"/>
  <c r="E432" i="1"/>
  <c r="F432" i="1"/>
  <c r="G432" i="1" s="1"/>
  <c r="M432" i="1" s="1"/>
  <c r="Q432" i="1"/>
  <c r="E433" i="1"/>
  <c r="F433" i="1"/>
  <c r="G433" i="1" s="1"/>
  <c r="Q433" i="1"/>
  <c r="E434" i="1"/>
  <c r="F434" i="1" s="1"/>
  <c r="G434" i="1" s="1"/>
  <c r="Q434" i="1"/>
  <c r="E435" i="1"/>
  <c r="F435" i="1"/>
  <c r="G435" i="1" s="1"/>
  <c r="P435" i="1" s="1"/>
  <c r="S435" i="1" s="1"/>
  <c r="U435" i="1" s="1"/>
  <c r="Q435" i="1"/>
  <c r="E436" i="1"/>
  <c r="F436" i="1" s="1"/>
  <c r="G436" i="1" s="1"/>
  <c r="Q436" i="1"/>
  <c r="E437" i="1"/>
  <c r="F437" i="1" s="1"/>
  <c r="G437" i="1" s="1"/>
  <c r="Q437" i="1"/>
  <c r="E438" i="1"/>
  <c r="F438" i="1" s="1"/>
  <c r="G438" i="1" s="1"/>
  <c r="Q438" i="1"/>
  <c r="E439" i="1"/>
  <c r="F439" i="1" s="1"/>
  <c r="G439" i="1" s="1"/>
  <c r="Q439" i="1"/>
  <c r="E440" i="1"/>
  <c r="F440" i="1"/>
  <c r="G440" i="1" s="1"/>
  <c r="Q440" i="1"/>
  <c r="E441" i="1"/>
  <c r="F441" i="1" s="1"/>
  <c r="G441" i="1" s="1"/>
  <c r="Q441" i="1"/>
  <c r="E443" i="1"/>
  <c r="F443" i="1" s="1"/>
  <c r="G443" i="1" s="1"/>
  <c r="P443" i="1" s="1"/>
  <c r="S443" i="1" s="1"/>
  <c r="U443" i="1" s="1"/>
  <c r="Q443" i="1"/>
  <c r="E444" i="1"/>
  <c r="F444" i="1"/>
  <c r="G444" i="1" s="1"/>
  <c r="P444" i="1" s="1"/>
  <c r="S444" i="1" s="1"/>
  <c r="U444" i="1" s="1"/>
  <c r="Q444" i="1"/>
  <c r="E445" i="1"/>
  <c r="F445" i="1"/>
  <c r="G445" i="1" s="1"/>
  <c r="Q445" i="1"/>
  <c r="E446" i="1"/>
  <c r="F446" i="1" s="1"/>
  <c r="G446" i="1" s="1"/>
  <c r="P446" i="1" s="1"/>
  <c r="S446" i="1" s="1"/>
  <c r="U446" i="1" s="1"/>
  <c r="Q446" i="1"/>
  <c r="E447" i="1"/>
  <c r="F447" i="1" s="1"/>
  <c r="G447" i="1" s="1"/>
  <c r="P447" i="1" s="1"/>
  <c r="S447" i="1" s="1"/>
  <c r="U447" i="1" s="1"/>
  <c r="Q447" i="1"/>
  <c r="E448" i="1"/>
  <c r="F448" i="1"/>
  <c r="G448" i="1" s="1"/>
  <c r="Q448" i="1"/>
  <c r="E450" i="1"/>
  <c r="F450" i="1" s="1"/>
  <c r="G450" i="1" s="1"/>
  <c r="Q450" i="1"/>
  <c r="E451" i="1"/>
  <c r="F451" i="1" s="1"/>
  <c r="G451" i="1" s="1"/>
  <c r="Q451" i="1"/>
  <c r="E452" i="1"/>
  <c r="F452" i="1" s="1"/>
  <c r="G452" i="1" s="1"/>
  <c r="Q452" i="1"/>
  <c r="E453" i="1"/>
  <c r="F453" i="1" s="1"/>
  <c r="G453" i="1" s="1"/>
  <c r="Q453" i="1"/>
  <c r="E454" i="1"/>
  <c r="F454" i="1" s="1"/>
  <c r="G454" i="1" s="1"/>
  <c r="Q454" i="1"/>
  <c r="E455" i="1"/>
  <c r="F455" i="1" s="1"/>
  <c r="G455" i="1" s="1"/>
  <c r="Q455" i="1"/>
  <c r="E456" i="1"/>
  <c r="F456" i="1" s="1"/>
  <c r="G456" i="1" s="1"/>
  <c r="Q456" i="1"/>
  <c r="E457" i="1"/>
  <c r="F457" i="1"/>
  <c r="G457" i="1" s="1"/>
  <c r="Q457" i="1"/>
  <c r="E458" i="1"/>
  <c r="F458" i="1"/>
  <c r="G458" i="1" s="1"/>
  <c r="Q458" i="1"/>
  <c r="E463" i="1"/>
  <c r="F463" i="1" s="1"/>
  <c r="G463" i="1" s="1"/>
  <c r="M463" i="1" s="1"/>
  <c r="Q463" i="1"/>
  <c r="E464" i="1"/>
  <c r="F464" i="1" s="1"/>
  <c r="G464" i="1"/>
  <c r="Q464" i="1"/>
  <c r="E465" i="1"/>
  <c r="F465" i="1" s="1"/>
  <c r="G465" i="1" s="1"/>
  <c r="Q465" i="1"/>
  <c r="E466" i="1"/>
  <c r="F466" i="1" s="1"/>
  <c r="G466" i="1" s="1"/>
  <c r="Q466" i="1"/>
  <c r="E467" i="1"/>
  <c r="F467" i="1" s="1"/>
  <c r="G467" i="1" s="1"/>
  <c r="Q467" i="1"/>
  <c r="E469" i="1"/>
  <c r="F469" i="1"/>
  <c r="G469" i="1" s="1"/>
  <c r="P469" i="1" s="1"/>
  <c r="S469" i="1" s="1"/>
  <c r="U469" i="1" s="1"/>
  <c r="Q469" i="1"/>
  <c r="E470" i="1"/>
  <c r="F470" i="1" s="1"/>
  <c r="G470" i="1" s="1"/>
  <c r="P470" i="1" s="1"/>
  <c r="S470" i="1" s="1"/>
  <c r="U470" i="1" s="1"/>
  <c r="M470" i="1"/>
  <c r="Q470" i="1"/>
  <c r="F4" i="1"/>
  <c r="AA20" i="1"/>
  <c r="AA19" i="1"/>
  <c r="E500" i="1"/>
  <c r="F500" i="1" s="1"/>
  <c r="G500" i="1" s="1"/>
  <c r="Q500" i="1"/>
  <c r="Q501" i="1"/>
  <c r="Q499" i="1"/>
  <c r="E478" i="1"/>
  <c r="F478" i="1" s="1"/>
  <c r="G478" i="1" s="1"/>
  <c r="Q478" i="1"/>
  <c r="Q479" i="1"/>
  <c r="Q480" i="1"/>
  <c r="Q481" i="1"/>
  <c r="E482" i="1"/>
  <c r="F482" i="1" s="1"/>
  <c r="G482" i="1" s="1"/>
  <c r="Q482" i="1"/>
  <c r="Q483" i="1"/>
  <c r="Q484" i="1"/>
  <c r="E485" i="1"/>
  <c r="F485" i="1" s="1"/>
  <c r="G485" i="1" s="1"/>
  <c r="Q485" i="1"/>
  <c r="Q486" i="1"/>
  <c r="Q487" i="1"/>
  <c r="Q488" i="1"/>
  <c r="Q489" i="1"/>
  <c r="Q493" i="1"/>
  <c r="Q494" i="1"/>
  <c r="Q495" i="1"/>
  <c r="Q496" i="1"/>
  <c r="Q497" i="1"/>
  <c r="Q498" i="1"/>
  <c r="Q490" i="1"/>
  <c r="Q491" i="1"/>
  <c r="Q492" i="1"/>
  <c r="D9" i="1"/>
  <c r="C9" i="1"/>
  <c r="Q425" i="1"/>
  <c r="Q459" i="1"/>
  <c r="Q460" i="1"/>
  <c r="Q461" i="1"/>
  <c r="Q462" i="1"/>
  <c r="Q471" i="1"/>
  <c r="Q472" i="1"/>
  <c r="Q473" i="1"/>
  <c r="Q474" i="1"/>
  <c r="E52" i="1"/>
  <c r="B10" i="2"/>
  <c r="Q202" i="1"/>
  <c r="Q442" i="1"/>
  <c r="Q449" i="1"/>
  <c r="Q468" i="1"/>
  <c r="Q475" i="1"/>
  <c r="Q476" i="1"/>
  <c r="Q477" i="1"/>
  <c r="Q322" i="1"/>
  <c r="A9" i="2"/>
  <c r="C9" i="2" s="1"/>
  <c r="D21" i="2"/>
  <c r="J21" i="2" s="1"/>
  <c r="Q97" i="1"/>
  <c r="Q45" i="1"/>
  <c r="Q49" i="1"/>
  <c r="Q56" i="1"/>
  <c r="Q91" i="1"/>
  <c r="E41" i="3"/>
  <c r="E45" i="3"/>
  <c r="P27" i="1"/>
  <c r="S27" i="1" s="1"/>
  <c r="Q21" i="1"/>
  <c r="Q28" i="1"/>
  <c r="Q36" i="1"/>
  <c r="Q51" i="1"/>
  <c r="Q58" i="1"/>
  <c r="Q83" i="1"/>
  <c r="Q84" i="1"/>
  <c r="Q85" i="1"/>
  <c r="Q86" i="1"/>
  <c r="Q87" i="1"/>
  <c r="E335" i="2"/>
  <c r="G16" i="2"/>
  <c r="G15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H16" i="2"/>
  <c r="H15" i="2"/>
  <c r="D22" i="2"/>
  <c r="H22" i="2"/>
  <c r="D23" i="2"/>
  <c r="H23" i="2"/>
  <c r="D24" i="2"/>
  <c r="H24" i="2"/>
  <c r="D25" i="2"/>
  <c r="J25" i="2"/>
  <c r="D26" i="2"/>
  <c r="H26" i="2"/>
  <c r="D27" i="2"/>
  <c r="H27" i="2"/>
  <c r="D28" i="2"/>
  <c r="H28" i="2"/>
  <c r="D29" i="2"/>
  <c r="D30" i="2"/>
  <c r="H30" i="2"/>
  <c r="D31" i="2"/>
  <c r="H31" i="2"/>
  <c r="D32" i="2"/>
  <c r="H32" i="2"/>
  <c r="D33" i="2"/>
  <c r="D34" i="2"/>
  <c r="H34" i="2"/>
  <c r="D35" i="2"/>
  <c r="H35" i="2"/>
  <c r="D36" i="2"/>
  <c r="H36" i="2"/>
  <c r="D37" i="2"/>
  <c r="D38" i="2"/>
  <c r="H38" i="2"/>
  <c r="D39" i="2"/>
  <c r="H39" i="2"/>
  <c r="D40" i="2"/>
  <c r="H40" i="2"/>
  <c r="D41" i="2"/>
  <c r="D42" i="2"/>
  <c r="H42" i="2"/>
  <c r="D43" i="2"/>
  <c r="H43" i="2"/>
  <c r="D44" i="2"/>
  <c r="H44" i="2"/>
  <c r="D45" i="2"/>
  <c r="D46" i="2"/>
  <c r="H46" i="2"/>
  <c r="D47" i="2"/>
  <c r="H47" i="2"/>
  <c r="D48" i="2"/>
  <c r="H48" i="2"/>
  <c r="D49" i="2"/>
  <c r="D50" i="2"/>
  <c r="H50" i="2"/>
  <c r="D51" i="2"/>
  <c r="H51" i="2"/>
  <c r="D52" i="2"/>
  <c r="H52" i="2"/>
  <c r="D53" i="2"/>
  <c r="D54" i="2"/>
  <c r="H54" i="2"/>
  <c r="D55" i="2"/>
  <c r="H55" i="2"/>
  <c r="D56" i="2"/>
  <c r="H56" i="2"/>
  <c r="D57" i="2"/>
  <c r="J57" i="2"/>
  <c r="D58" i="2"/>
  <c r="H58" i="2"/>
  <c r="D59" i="2"/>
  <c r="H59" i="2"/>
  <c r="D60" i="2"/>
  <c r="H60" i="2"/>
  <c r="D61" i="2"/>
  <c r="D62" i="2"/>
  <c r="H62" i="2"/>
  <c r="D63" i="2"/>
  <c r="H63" i="2"/>
  <c r="D64" i="2"/>
  <c r="H64" i="2"/>
  <c r="D65" i="2"/>
  <c r="J65" i="2"/>
  <c r="D66" i="2"/>
  <c r="H66" i="2"/>
  <c r="D67" i="2"/>
  <c r="H67" i="2"/>
  <c r="D68" i="2"/>
  <c r="H68" i="2"/>
  <c r="D69" i="2"/>
  <c r="D70" i="2"/>
  <c r="H70" i="2"/>
  <c r="D71" i="2"/>
  <c r="H71" i="2"/>
  <c r="D72" i="2"/>
  <c r="H72" i="2"/>
  <c r="D73" i="2"/>
  <c r="D74" i="2"/>
  <c r="H74" i="2"/>
  <c r="D75" i="2"/>
  <c r="H75" i="2"/>
  <c r="D76" i="2"/>
  <c r="H76" i="2"/>
  <c r="D77" i="2"/>
  <c r="D78" i="2"/>
  <c r="H78" i="2"/>
  <c r="D79" i="2"/>
  <c r="H79" i="2"/>
  <c r="D80" i="2"/>
  <c r="H80" i="2"/>
  <c r="D81" i="2"/>
  <c r="D82" i="2"/>
  <c r="H82" i="2"/>
  <c r="D83" i="2"/>
  <c r="H83" i="2"/>
  <c r="D84" i="2"/>
  <c r="H84" i="2"/>
  <c r="D85" i="2"/>
  <c r="D86" i="2"/>
  <c r="H86" i="2"/>
  <c r="D87" i="2"/>
  <c r="H87" i="2"/>
  <c r="D88" i="2"/>
  <c r="H88" i="2"/>
  <c r="D89" i="2"/>
  <c r="J89" i="2"/>
  <c r="D90" i="2"/>
  <c r="H90" i="2"/>
  <c r="D91" i="2"/>
  <c r="H91" i="2"/>
  <c r="D92" i="2"/>
  <c r="H92" i="2"/>
  <c r="D93" i="2"/>
  <c r="D94" i="2"/>
  <c r="H94" i="2"/>
  <c r="D95" i="2"/>
  <c r="H95" i="2"/>
  <c r="D96" i="2"/>
  <c r="H96" i="2"/>
  <c r="D97" i="2"/>
  <c r="D98" i="2"/>
  <c r="H98" i="2"/>
  <c r="D99" i="2"/>
  <c r="H99" i="2"/>
  <c r="D100" i="2"/>
  <c r="H100" i="2"/>
  <c r="D101" i="2"/>
  <c r="D102" i="2"/>
  <c r="H102" i="2"/>
  <c r="D103" i="2"/>
  <c r="H103" i="2"/>
  <c r="D104" i="2"/>
  <c r="H104" i="2"/>
  <c r="D105" i="2"/>
  <c r="D106" i="2"/>
  <c r="H106" i="2"/>
  <c r="D107" i="2"/>
  <c r="H107" i="2"/>
  <c r="D108" i="2"/>
  <c r="H108" i="2"/>
  <c r="D109" i="2"/>
  <c r="J16" i="2"/>
  <c r="J15" i="2"/>
  <c r="J23" i="2"/>
  <c r="J24" i="2"/>
  <c r="J27" i="2"/>
  <c r="J28" i="2"/>
  <c r="J31" i="2"/>
  <c r="J32" i="2"/>
  <c r="J33" i="2"/>
  <c r="J35" i="2"/>
  <c r="J36" i="2"/>
  <c r="J39" i="2"/>
  <c r="J40" i="2"/>
  <c r="J43" i="2"/>
  <c r="J44" i="2"/>
  <c r="J47" i="2"/>
  <c r="J48" i="2"/>
  <c r="J49" i="2"/>
  <c r="J51" i="2"/>
  <c r="J52" i="2"/>
  <c r="J55" i="2"/>
  <c r="J56" i="2"/>
  <c r="J59" i="2"/>
  <c r="J60" i="2"/>
  <c r="J63" i="2"/>
  <c r="J64" i="2"/>
  <c r="J67" i="2"/>
  <c r="J68" i="2"/>
  <c r="J71" i="2"/>
  <c r="J72" i="2"/>
  <c r="J75" i="2"/>
  <c r="J76" i="2"/>
  <c r="J79" i="2"/>
  <c r="J80" i="2"/>
  <c r="J81" i="2"/>
  <c r="J83" i="2"/>
  <c r="J84" i="2"/>
  <c r="J87" i="2"/>
  <c r="J88" i="2"/>
  <c r="J91" i="2"/>
  <c r="J92" i="2"/>
  <c r="J95" i="2"/>
  <c r="J96" i="2"/>
  <c r="J97" i="2"/>
  <c r="J99" i="2"/>
  <c r="J100" i="2"/>
  <c r="J103" i="2"/>
  <c r="J104" i="2"/>
  <c r="J107" i="2"/>
  <c r="J108" i="2"/>
  <c r="I16" i="2"/>
  <c r="I15" i="2"/>
  <c r="I12" i="2"/>
  <c r="I22" i="2"/>
  <c r="I23" i="2"/>
  <c r="I24" i="2"/>
  <c r="I27" i="2"/>
  <c r="I28" i="2"/>
  <c r="I30" i="2"/>
  <c r="I31" i="2"/>
  <c r="I32" i="2"/>
  <c r="I35" i="2"/>
  <c r="I36" i="2"/>
  <c r="I38" i="2"/>
  <c r="I39" i="2"/>
  <c r="I40" i="2"/>
  <c r="I43" i="2"/>
  <c r="I44" i="2"/>
  <c r="I46" i="2"/>
  <c r="I47" i="2"/>
  <c r="I48" i="2"/>
  <c r="I51" i="2"/>
  <c r="I52" i="2"/>
  <c r="I54" i="2"/>
  <c r="I55" i="2"/>
  <c r="I56" i="2"/>
  <c r="I59" i="2"/>
  <c r="I60" i="2"/>
  <c r="I62" i="2"/>
  <c r="I63" i="2"/>
  <c r="I64" i="2"/>
  <c r="I67" i="2"/>
  <c r="I68" i="2"/>
  <c r="I70" i="2"/>
  <c r="I71" i="2"/>
  <c r="I72" i="2"/>
  <c r="I75" i="2"/>
  <c r="I76" i="2"/>
  <c r="I78" i="2"/>
  <c r="I79" i="2"/>
  <c r="I80" i="2"/>
  <c r="I83" i="2"/>
  <c r="I84" i="2"/>
  <c r="I86" i="2"/>
  <c r="I87" i="2"/>
  <c r="I88" i="2"/>
  <c r="I91" i="2"/>
  <c r="I92" i="2"/>
  <c r="I94" i="2"/>
  <c r="I95" i="2"/>
  <c r="I96" i="2"/>
  <c r="I99" i="2"/>
  <c r="I100" i="2"/>
  <c r="I102" i="2"/>
  <c r="I103" i="2"/>
  <c r="I104" i="2"/>
  <c r="I107" i="2"/>
  <c r="I108" i="2"/>
  <c r="K16" i="2"/>
  <c r="K15" i="2"/>
  <c r="K22" i="2"/>
  <c r="K23" i="2"/>
  <c r="K24" i="2"/>
  <c r="K26" i="2"/>
  <c r="K27" i="2"/>
  <c r="K28" i="2"/>
  <c r="K30" i="2"/>
  <c r="K31" i="2"/>
  <c r="K32" i="2"/>
  <c r="K34" i="2"/>
  <c r="K35" i="2"/>
  <c r="K36" i="2"/>
  <c r="K39" i="2"/>
  <c r="K40" i="2"/>
  <c r="K42" i="2"/>
  <c r="K43" i="2"/>
  <c r="K44" i="2"/>
  <c r="K47" i="2"/>
  <c r="K48" i="2"/>
  <c r="K50" i="2"/>
  <c r="K51" i="2"/>
  <c r="K52" i="2"/>
  <c r="K53" i="2"/>
  <c r="K55" i="2"/>
  <c r="K56" i="2"/>
  <c r="K58" i="2"/>
  <c r="K59" i="2"/>
  <c r="K60" i="2"/>
  <c r="K61" i="2"/>
  <c r="K63" i="2"/>
  <c r="K64" i="2"/>
  <c r="K66" i="2"/>
  <c r="K67" i="2"/>
  <c r="K68" i="2"/>
  <c r="K69" i="2"/>
  <c r="K71" i="2"/>
  <c r="K72" i="2"/>
  <c r="K74" i="2"/>
  <c r="K75" i="2"/>
  <c r="K76" i="2"/>
  <c r="K77" i="2"/>
  <c r="K79" i="2"/>
  <c r="K80" i="2"/>
  <c r="K82" i="2"/>
  <c r="K83" i="2"/>
  <c r="K84" i="2"/>
  <c r="K85" i="2"/>
  <c r="K87" i="2"/>
  <c r="K88" i="2"/>
  <c r="K90" i="2"/>
  <c r="K91" i="2"/>
  <c r="K92" i="2"/>
  <c r="K93" i="2"/>
  <c r="K95" i="2"/>
  <c r="K96" i="2"/>
  <c r="K98" i="2"/>
  <c r="K99" i="2"/>
  <c r="K100" i="2"/>
  <c r="K101" i="2"/>
  <c r="K103" i="2"/>
  <c r="K104" i="2"/>
  <c r="K106" i="2"/>
  <c r="K107" i="2"/>
  <c r="K108" i="2"/>
  <c r="K109" i="2"/>
  <c r="F16" i="2"/>
  <c r="F15" i="2"/>
  <c r="F22" i="2"/>
  <c r="F23" i="2"/>
  <c r="F24" i="2"/>
  <c r="F26" i="2"/>
  <c r="F27" i="2"/>
  <c r="F28" i="2"/>
  <c r="F30" i="2"/>
  <c r="F31" i="2"/>
  <c r="F32" i="2"/>
  <c r="F34" i="2"/>
  <c r="F35" i="2"/>
  <c r="F36" i="2"/>
  <c r="F38" i="2"/>
  <c r="F39" i="2"/>
  <c r="F40" i="2"/>
  <c r="F42" i="2"/>
  <c r="F43" i="2"/>
  <c r="F44" i="2"/>
  <c r="F46" i="2"/>
  <c r="F47" i="2"/>
  <c r="F48" i="2"/>
  <c r="F50" i="2"/>
  <c r="F51" i="2"/>
  <c r="F52" i="2"/>
  <c r="F54" i="2"/>
  <c r="F55" i="2"/>
  <c r="F56" i="2"/>
  <c r="F58" i="2"/>
  <c r="F59" i="2"/>
  <c r="F60" i="2"/>
  <c r="F62" i="2"/>
  <c r="F63" i="2"/>
  <c r="F64" i="2"/>
  <c r="F66" i="2"/>
  <c r="F67" i="2"/>
  <c r="F68" i="2"/>
  <c r="F70" i="2"/>
  <c r="F71" i="2"/>
  <c r="F72" i="2"/>
  <c r="F74" i="2"/>
  <c r="F75" i="2"/>
  <c r="F76" i="2"/>
  <c r="F78" i="2"/>
  <c r="F79" i="2"/>
  <c r="F80" i="2"/>
  <c r="F82" i="2"/>
  <c r="F83" i="2"/>
  <c r="F84" i="2"/>
  <c r="F86" i="2"/>
  <c r="F87" i="2"/>
  <c r="F88" i="2"/>
  <c r="F90" i="2"/>
  <c r="F91" i="2"/>
  <c r="F92" i="2"/>
  <c r="F94" i="2"/>
  <c r="F95" i="2"/>
  <c r="F96" i="2"/>
  <c r="F98" i="2"/>
  <c r="F99" i="2"/>
  <c r="F100" i="2"/>
  <c r="F102" i="2"/>
  <c r="F103" i="2"/>
  <c r="F104" i="2"/>
  <c r="F106" i="2"/>
  <c r="F107" i="2"/>
  <c r="F108" i="2"/>
  <c r="L16" i="2"/>
  <c r="L15" i="2"/>
  <c r="L12" i="2"/>
  <c r="L22" i="2"/>
  <c r="L23" i="2"/>
  <c r="L24" i="2"/>
  <c r="L26" i="2"/>
  <c r="L27" i="2"/>
  <c r="L28" i="2"/>
  <c r="L29" i="2"/>
  <c r="L30" i="2"/>
  <c r="L31" i="2"/>
  <c r="L32" i="2"/>
  <c r="L34" i="2"/>
  <c r="L35" i="2"/>
  <c r="L36" i="2"/>
  <c r="L37" i="2"/>
  <c r="L38" i="2"/>
  <c r="L39" i="2"/>
  <c r="L40" i="2"/>
  <c r="L42" i="2"/>
  <c r="L43" i="2"/>
  <c r="L44" i="2"/>
  <c r="L45" i="2"/>
  <c r="L46" i="2"/>
  <c r="L47" i="2"/>
  <c r="L48" i="2"/>
  <c r="L50" i="2"/>
  <c r="L51" i="2"/>
  <c r="L52" i="2"/>
  <c r="L53" i="2"/>
  <c r="L54" i="2"/>
  <c r="L55" i="2"/>
  <c r="L56" i="2"/>
  <c r="L58" i="2"/>
  <c r="L59" i="2"/>
  <c r="L60" i="2"/>
  <c r="L61" i="2"/>
  <c r="L62" i="2"/>
  <c r="L63" i="2"/>
  <c r="L64" i="2"/>
  <c r="L66" i="2"/>
  <c r="L67" i="2"/>
  <c r="L68" i="2"/>
  <c r="L69" i="2"/>
  <c r="L70" i="2"/>
  <c r="L71" i="2"/>
  <c r="L72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90" i="2"/>
  <c r="L91" i="2"/>
  <c r="L92" i="2"/>
  <c r="L93" i="2"/>
  <c r="L94" i="2"/>
  <c r="L95" i="2"/>
  <c r="L96" i="2"/>
  <c r="L98" i="2"/>
  <c r="L99" i="2"/>
  <c r="L100" i="2"/>
  <c r="L101" i="2"/>
  <c r="L102" i="2"/>
  <c r="L103" i="2"/>
  <c r="L104" i="2"/>
  <c r="L106" i="2"/>
  <c r="L107" i="2"/>
  <c r="L108" i="2"/>
  <c r="L109" i="2"/>
  <c r="C16" i="2"/>
  <c r="C15" i="2"/>
  <c r="D335" i="2"/>
  <c r="L335" i="2"/>
  <c r="F335" i="2"/>
  <c r="H335" i="2"/>
  <c r="K335" i="2"/>
  <c r="J335" i="2"/>
  <c r="I335" i="2"/>
  <c r="G335" i="2"/>
  <c r="E334" i="2"/>
  <c r="D334" i="2"/>
  <c r="F334" i="2"/>
  <c r="H334" i="2"/>
  <c r="J334" i="2"/>
  <c r="I334" i="2"/>
  <c r="G334" i="2"/>
  <c r="E333" i="2"/>
  <c r="D333" i="2"/>
  <c r="H333" i="2"/>
  <c r="I333" i="2"/>
  <c r="G333" i="2"/>
  <c r="E332" i="2"/>
  <c r="D332" i="2"/>
  <c r="H332" i="2"/>
  <c r="F332" i="2"/>
  <c r="J332" i="2"/>
  <c r="I332" i="2"/>
  <c r="E331" i="2"/>
  <c r="D331" i="2"/>
  <c r="K331" i="2"/>
  <c r="H331" i="2"/>
  <c r="E330" i="2"/>
  <c r="G330" i="2"/>
  <c r="D330" i="2"/>
  <c r="F330" i="2"/>
  <c r="J330" i="2"/>
  <c r="E329" i="2"/>
  <c r="D329" i="2"/>
  <c r="H329" i="2"/>
  <c r="L329" i="2"/>
  <c r="K329" i="2"/>
  <c r="I329" i="2"/>
  <c r="G329" i="2"/>
  <c r="E328" i="2"/>
  <c r="D328" i="2"/>
  <c r="H328" i="2"/>
  <c r="F328" i="2"/>
  <c r="L328" i="2"/>
  <c r="K328" i="2"/>
  <c r="J328" i="2"/>
  <c r="I328" i="2"/>
  <c r="G328" i="2"/>
  <c r="E327" i="2"/>
  <c r="D327" i="2"/>
  <c r="J327" i="2"/>
  <c r="F327" i="2"/>
  <c r="K327" i="2"/>
  <c r="I327" i="2"/>
  <c r="E326" i="2"/>
  <c r="G326" i="2"/>
  <c r="D326" i="2"/>
  <c r="F326" i="2"/>
  <c r="H326" i="2"/>
  <c r="L326" i="2"/>
  <c r="J326" i="2"/>
  <c r="I326" i="2"/>
  <c r="E325" i="2"/>
  <c r="D325" i="2"/>
  <c r="H325" i="2"/>
  <c r="K325" i="2"/>
  <c r="I325" i="2"/>
  <c r="G325" i="2"/>
  <c r="E324" i="2"/>
  <c r="D324" i="2"/>
  <c r="H324" i="2"/>
  <c r="F324" i="2"/>
  <c r="J324" i="2"/>
  <c r="I324" i="2"/>
  <c r="G324" i="2"/>
  <c r="E323" i="2"/>
  <c r="D323" i="2"/>
  <c r="E322" i="2"/>
  <c r="D322" i="2"/>
  <c r="J322" i="2"/>
  <c r="E321" i="2"/>
  <c r="D321" i="2"/>
  <c r="H321" i="2"/>
  <c r="L321" i="2"/>
  <c r="K321" i="2"/>
  <c r="I321" i="2"/>
  <c r="G321" i="2"/>
  <c r="E320" i="2"/>
  <c r="K320" i="2"/>
  <c r="D320" i="2"/>
  <c r="H320" i="2"/>
  <c r="F320" i="2"/>
  <c r="L320" i="2"/>
  <c r="J320" i="2"/>
  <c r="I320" i="2"/>
  <c r="E319" i="2"/>
  <c r="D319" i="2"/>
  <c r="K319" i="2"/>
  <c r="J319" i="2"/>
  <c r="G319" i="2"/>
  <c r="E318" i="2"/>
  <c r="G318" i="2"/>
  <c r="D318" i="2"/>
  <c r="E317" i="2"/>
  <c r="D317" i="2"/>
  <c r="H317" i="2"/>
  <c r="L317" i="2"/>
  <c r="G317" i="2"/>
  <c r="E316" i="2"/>
  <c r="G316" i="2"/>
  <c r="D316" i="2"/>
  <c r="L316" i="2"/>
  <c r="K316" i="2"/>
  <c r="E315" i="2"/>
  <c r="L315" i="2"/>
  <c r="D315" i="2"/>
  <c r="H315" i="2"/>
  <c r="F315" i="2"/>
  <c r="J315" i="2"/>
  <c r="E314" i="2"/>
  <c r="D314" i="2"/>
  <c r="L314" i="2"/>
  <c r="H314" i="2"/>
  <c r="I314" i="2"/>
  <c r="G314" i="2"/>
  <c r="E313" i="2"/>
  <c r="D313" i="2"/>
  <c r="F313" i="2"/>
  <c r="H313" i="2"/>
  <c r="L313" i="2"/>
  <c r="K313" i="2"/>
  <c r="J313" i="2"/>
  <c r="I313" i="2"/>
  <c r="G313" i="2"/>
  <c r="E312" i="2"/>
  <c r="L312" i="2"/>
  <c r="D312" i="2"/>
  <c r="F312" i="2"/>
  <c r="H312" i="2"/>
  <c r="K312" i="2"/>
  <c r="J312" i="2"/>
  <c r="I312" i="2"/>
  <c r="G312" i="2"/>
  <c r="E311" i="2"/>
  <c r="D311" i="2"/>
  <c r="F311" i="2"/>
  <c r="H311" i="2"/>
  <c r="J311" i="2"/>
  <c r="I311" i="2"/>
  <c r="E310" i="2"/>
  <c r="L310" i="2"/>
  <c r="D310" i="2"/>
  <c r="G310" i="2"/>
  <c r="E309" i="2"/>
  <c r="D309" i="2"/>
  <c r="H309" i="2"/>
  <c r="L309" i="2"/>
  <c r="G309" i="2"/>
  <c r="E308" i="2"/>
  <c r="G308" i="2"/>
  <c r="D308" i="2"/>
  <c r="L308" i="2"/>
  <c r="K308" i="2"/>
  <c r="E307" i="2"/>
  <c r="D307" i="2"/>
  <c r="H307" i="2"/>
  <c r="F307" i="2"/>
  <c r="J307" i="2"/>
  <c r="E306" i="2"/>
  <c r="D306" i="2"/>
  <c r="H306" i="2"/>
  <c r="I306" i="2"/>
  <c r="G306" i="2"/>
  <c r="E305" i="2"/>
  <c r="D305" i="2"/>
  <c r="F305" i="2"/>
  <c r="H305" i="2"/>
  <c r="L305" i="2"/>
  <c r="K305" i="2"/>
  <c r="J305" i="2"/>
  <c r="I305" i="2"/>
  <c r="G305" i="2"/>
  <c r="E304" i="2"/>
  <c r="L304" i="2"/>
  <c r="D304" i="2"/>
  <c r="F304" i="2"/>
  <c r="H304" i="2"/>
  <c r="K304" i="2"/>
  <c r="J304" i="2"/>
  <c r="I304" i="2"/>
  <c r="G304" i="2"/>
  <c r="E303" i="2"/>
  <c r="D303" i="2"/>
  <c r="F303" i="2"/>
  <c r="H303" i="2"/>
  <c r="J303" i="2"/>
  <c r="I303" i="2"/>
  <c r="G303" i="2"/>
  <c r="E302" i="2"/>
  <c r="D302" i="2"/>
  <c r="H302" i="2"/>
  <c r="I302" i="2"/>
  <c r="G302" i="2"/>
  <c r="E301" i="2"/>
  <c r="D301" i="2"/>
  <c r="L301" i="2"/>
  <c r="G301" i="2"/>
  <c r="E300" i="2"/>
  <c r="G300" i="2"/>
  <c r="D300" i="2"/>
  <c r="K300" i="2"/>
  <c r="E299" i="2"/>
  <c r="G299" i="2"/>
  <c r="D299" i="2"/>
  <c r="F299" i="2"/>
  <c r="L299" i="2"/>
  <c r="J299" i="2"/>
  <c r="E298" i="2"/>
  <c r="D298" i="2"/>
  <c r="F298" i="2"/>
  <c r="H298" i="2"/>
  <c r="L298" i="2"/>
  <c r="K298" i="2"/>
  <c r="J298" i="2"/>
  <c r="I298" i="2"/>
  <c r="G298" i="2"/>
  <c r="E297" i="2"/>
  <c r="D297" i="2"/>
  <c r="F297" i="2"/>
  <c r="H297" i="2"/>
  <c r="L297" i="2"/>
  <c r="K297" i="2"/>
  <c r="J297" i="2"/>
  <c r="I297" i="2"/>
  <c r="G297" i="2"/>
  <c r="E296" i="2"/>
  <c r="L296" i="2"/>
  <c r="D296" i="2"/>
  <c r="F296" i="2"/>
  <c r="H296" i="2"/>
  <c r="K296" i="2"/>
  <c r="J296" i="2"/>
  <c r="I296" i="2"/>
  <c r="G296" i="2"/>
  <c r="E295" i="2"/>
  <c r="G295" i="2"/>
  <c r="D295" i="2"/>
  <c r="F295" i="2"/>
  <c r="H295" i="2"/>
  <c r="J295" i="2"/>
  <c r="I295" i="2"/>
  <c r="E294" i="2"/>
  <c r="D294" i="2"/>
  <c r="H294" i="2"/>
  <c r="I294" i="2"/>
  <c r="G294" i="2"/>
  <c r="E293" i="2"/>
  <c r="D293" i="2"/>
  <c r="L293" i="2"/>
  <c r="G293" i="2"/>
  <c r="E292" i="2"/>
  <c r="G292" i="2"/>
  <c r="D292" i="2"/>
  <c r="K292" i="2"/>
  <c r="E291" i="2"/>
  <c r="G291" i="2"/>
  <c r="D291" i="2"/>
  <c r="F291" i="2"/>
  <c r="L291" i="2"/>
  <c r="K291" i="2"/>
  <c r="J291" i="2"/>
  <c r="E290" i="2"/>
  <c r="D290" i="2"/>
  <c r="I290" i="2"/>
  <c r="K290" i="2"/>
  <c r="J290" i="2"/>
  <c r="G290" i="2"/>
  <c r="E289" i="2"/>
  <c r="D289" i="2"/>
  <c r="F289" i="2"/>
  <c r="H289" i="2"/>
  <c r="L289" i="2"/>
  <c r="K289" i="2"/>
  <c r="J289" i="2"/>
  <c r="I289" i="2"/>
  <c r="G289" i="2"/>
  <c r="E288" i="2"/>
  <c r="L288" i="2"/>
  <c r="D288" i="2"/>
  <c r="F288" i="2"/>
  <c r="H288" i="2"/>
  <c r="K288" i="2"/>
  <c r="J288" i="2"/>
  <c r="I288" i="2"/>
  <c r="G288" i="2"/>
  <c r="E287" i="2"/>
  <c r="L287" i="2"/>
  <c r="D287" i="2"/>
  <c r="F287" i="2"/>
  <c r="H287" i="2"/>
  <c r="J287" i="2"/>
  <c r="I287" i="2"/>
  <c r="G287" i="2"/>
  <c r="E286" i="2"/>
  <c r="K286" i="2"/>
  <c r="D286" i="2"/>
  <c r="I286" i="2"/>
  <c r="L286" i="2"/>
  <c r="E285" i="2"/>
  <c r="D285" i="2"/>
  <c r="K285" i="2"/>
  <c r="L285" i="2"/>
  <c r="G285" i="2"/>
  <c r="E284" i="2"/>
  <c r="G284" i="2"/>
  <c r="D284" i="2"/>
  <c r="K284" i="2"/>
  <c r="F284" i="2"/>
  <c r="H284" i="2"/>
  <c r="L284" i="2"/>
  <c r="I284" i="2"/>
  <c r="E283" i="2"/>
  <c r="D283" i="2"/>
  <c r="J283" i="2"/>
  <c r="F283" i="2"/>
  <c r="K283" i="2"/>
  <c r="I283" i="2"/>
  <c r="E282" i="2"/>
  <c r="D282" i="2"/>
  <c r="F282" i="2"/>
  <c r="K282" i="2"/>
  <c r="I282" i="2"/>
  <c r="G282" i="2"/>
  <c r="E281" i="2"/>
  <c r="G281" i="2"/>
  <c r="D281" i="2"/>
  <c r="F281" i="2"/>
  <c r="H281" i="2"/>
  <c r="J281" i="2"/>
  <c r="I281" i="2"/>
  <c r="E280" i="2"/>
  <c r="D280" i="2"/>
  <c r="H280" i="2"/>
  <c r="F280" i="2"/>
  <c r="J280" i="2"/>
  <c r="I280" i="2"/>
  <c r="E279" i="2"/>
  <c r="D279" i="2"/>
  <c r="F279" i="2"/>
  <c r="I279" i="2"/>
  <c r="E278" i="2"/>
  <c r="G278" i="2"/>
  <c r="D278" i="2"/>
  <c r="F278" i="2"/>
  <c r="H278" i="2"/>
  <c r="J278" i="2"/>
  <c r="I278" i="2"/>
  <c r="E277" i="2"/>
  <c r="D277" i="2"/>
  <c r="F277" i="2"/>
  <c r="H277" i="2"/>
  <c r="J277" i="2"/>
  <c r="I277" i="2"/>
  <c r="E276" i="2"/>
  <c r="L276" i="2"/>
  <c r="D276" i="2"/>
  <c r="G276" i="2"/>
  <c r="E275" i="2"/>
  <c r="L275" i="2"/>
  <c r="D275" i="2"/>
  <c r="H275" i="2"/>
  <c r="F275" i="2"/>
  <c r="J275" i="2"/>
  <c r="I275" i="2"/>
  <c r="E274" i="2"/>
  <c r="D274" i="2"/>
  <c r="K274" i="2"/>
  <c r="E273" i="2"/>
  <c r="D273" i="2"/>
  <c r="L273" i="2"/>
  <c r="F273" i="2"/>
  <c r="G273" i="2"/>
  <c r="E272" i="2"/>
  <c r="G272" i="2"/>
  <c r="D272" i="2"/>
  <c r="F272" i="2"/>
  <c r="H272" i="2"/>
  <c r="L272" i="2"/>
  <c r="K272" i="2"/>
  <c r="J272" i="2"/>
  <c r="I272" i="2"/>
  <c r="E271" i="2"/>
  <c r="L271" i="2"/>
  <c r="D271" i="2"/>
  <c r="H271" i="2"/>
  <c r="F271" i="2"/>
  <c r="K271" i="2"/>
  <c r="J271" i="2"/>
  <c r="I271" i="2"/>
  <c r="G271" i="2"/>
  <c r="E270" i="2"/>
  <c r="D270" i="2"/>
  <c r="L270" i="2"/>
  <c r="F270" i="2"/>
  <c r="H270" i="2"/>
  <c r="J270" i="2"/>
  <c r="I270" i="2"/>
  <c r="G270" i="2"/>
  <c r="E269" i="2"/>
  <c r="D269" i="2"/>
  <c r="F269" i="2"/>
  <c r="H269" i="2"/>
  <c r="J269" i="2"/>
  <c r="I269" i="2"/>
  <c r="E268" i="2"/>
  <c r="L268" i="2"/>
  <c r="D268" i="2"/>
  <c r="G268" i="2"/>
  <c r="E267" i="2"/>
  <c r="L267" i="2"/>
  <c r="D267" i="2"/>
  <c r="H267" i="2"/>
  <c r="F267" i="2"/>
  <c r="J267" i="2"/>
  <c r="I267" i="2"/>
  <c r="E266" i="2"/>
  <c r="D266" i="2"/>
  <c r="K266" i="2"/>
  <c r="E265" i="2"/>
  <c r="D265" i="2"/>
  <c r="L265" i="2"/>
  <c r="F265" i="2"/>
  <c r="G265" i="2"/>
  <c r="E264" i="2"/>
  <c r="G264" i="2"/>
  <c r="D264" i="2"/>
  <c r="F264" i="2"/>
  <c r="H264" i="2"/>
  <c r="L264" i="2"/>
  <c r="K264" i="2"/>
  <c r="J264" i="2"/>
  <c r="I264" i="2"/>
  <c r="E263" i="2"/>
  <c r="L263" i="2"/>
  <c r="D263" i="2"/>
  <c r="F263" i="2"/>
  <c r="H263" i="2"/>
  <c r="K263" i="2"/>
  <c r="J263" i="2"/>
  <c r="I263" i="2"/>
  <c r="G263" i="2"/>
  <c r="E262" i="2"/>
  <c r="D262" i="2"/>
  <c r="L262" i="2"/>
  <c r="F262" i="2"/>
  <c r="H262" i="2"/>
  <c r="J262" i="2"/>
  <c r="I262" i="2"/>
  <c r="G262" i="2"/>
  <c r="E261" i="2"/>
  <c r="D261" i="2"/>
  <c r="F261" i="2"/>
  <c r="H261" i="2"/>
  <c r="L261" i="2"/>
  <c r="J261" i="2"/>
  <c r="I261" i="2"/>
  <c r="G261" i="2"/>
  <c r="E260" i="2"/>
  <c r="D260" i="2"/>
  <c r="K260" i="2"/>
  <c r="G260" i="2"/>
  <c r="E259" i="2"/>
  <c r="D259" i="2"/>
  <c r="H259" i="2"/>
  <c r="F259" i="2"/>
  <c r="L259" i="2"/>
  <c r="J259" i="2"/>
  <c r="I259" i="2"/>
  <c r="E258" i="2"/>
  <c r="D258" i="2"/>
  <c r="H258" i="2"/>
  <c r="I258" i="2"/>
  <c r="E257" i="2"/>
  <c r="D257" i="2"/>
  <c r="F257" i="2"/>
  <c r="L257" i="2"/>
  <c r="J257" i="2"/>
  <c r="G257" i="2"/>
  <c r="E256" i="2"/>
  <c r="G256" i="2"/>
  <c r="D256" i="2"/>
  <c r="F256" i="2"/>
  <c r="H256" i="2"/>
  <c r="L256" i="2"/>
  <c r="K256" i="2"/>
  <c r="J256" i="2"/>
  <c r="I256" i="2"/>
  <c r="E255" i="2"/>
  <c r="L255" i="2"/>
  <c r="D255" i="2"/>
  <c r="H255" i="2"/>
  <c r="F255" i="2"/>
  <c r="K255" i="2"/>
  <c r="J255" i="2"/>
  <c r="I255" i="2"/>
  <c r="G255" i="2"/>
  <c r="E254" i="2"/>
  <c r="D254" i="2"/>
  <c r="H254" i="2"/>
  <c r="F254" i="2"/>
  <c r="I254" i="2"/>
  <c r="G254" i="2"/>
  <c r="E253" i="2"/>
  <c r="D253" i="2"/>
  <c r="F253" i="2"/>
  <c r="H253" i="2"/>
  <c r="L253" i="2"/>
  <c r="J253" i="2"/>
  <c r="I253" i="2"/>
  <c r="G253" i="2"/>
  <c r="E252" i="2"/>
  <c r="D252" i="2"/>
  <c r="G252" i="2"/>
  <c r="E251" i="2"/>
  <c r="D251" i="2"/>
  <c r="F251" i="2"/>
  <c r="H251" i="2"/>
  <c r="L251" i="2"/>
  <c r="J251" i="2"/>
  <c r="I251" i="2"/>
  <c r="E250" i="2"/>
  <c r="D250" i="2"/>
  <c r="I250" i="2"/>
  <c r="K250" i="2"/>
  <c r="G250" i="2"/>
  <c r="E249" i="2"/>
  <c r="D249" i="2"/>
  <c r="L249" i="2"/>
  <c r="K249" i="2"/>
  <c r="J249" i="2"/>
  <c r="G249" i="2"/>
  <c r="E248" i="2"/>
  <c r="G248" i="2"/>
  <c r="D248" i="2"/>
  <c r="F248" i="2"/>
  <c r="H248" i="2"/>
  <c r="L248" i="2"/>
  <c r="K248" i="2"/>
  <c r="J248" i="2"/>
  <c r="I248" i="2"/>
  <c r="E247" i="2"/>
  <c r="L247" i="2"/>
  <c r="D247" i="2"/>
  <c r="H247" i="2"/>
  <c r="F247" i="2"/>
  <c r="K247" i="2"/>
  <c r="J247" i="2"/>
  <c r="I247" i="2"/>
  <c r="G247" i="2"/>
  <c r="E246" i="2"/>
  <c r="D246" i="2"/>
  <c r="K246" i="2"/>
  <c r="J246" i="2"/>
  <c r="G246" i="2"/>
  <c r="E245" i="2"/>
  <c r="G245" i="2"/>
  <c r="D245" i="2"/>
  <c r="F245" i="2"/>
  <c r="H245" i="2"/>
  <c r="L245" i="2"/>
  <c r="J245" i="2"/>
  <c r="I245" i="2"/>
  <c r="E244" i="2"/>
  <c r="L244" i="2"/>
  <c r="D244" i="2"/>
  <c r="F244" i="2"/>
  <c r="K244" i="2"/>
  <c r="J244" i="2"/>
  <c r="E243" i="2"/>
  <c r="K243" i="2"/>
  <c r="D243" i="2"/>
  <c r="H243" i="2"/>
  <c r="F243" i="2"/>
  <c r="L243" i="2"/>
  <c r="J243" i="2"/>
  <c r="I243" i="2"/>
  <c r="E242" i="2"/>
  <c r="G242" i="2"/>
  <c r="D242" i="2"/>
  <c r="F242" i="2"/>
  <c r="H242" i="2"/>
  <c r="I242" i="2"/>
  <c r="E241" i="2"/>
  <c r="D241" i="2"/>
  <c r="L241" i="2"/>
  <c r="G241" i="2"/>
  <c r="E240" i="2"/>
  <c r="D240" i="2"/>
  <c r="F240" i="2"/>
  <c r="H240" i="2"/>
  <c r="L240" i="2"/>
  <c r="J240" i="2"/>
  <c r="I240" i="2"/>
  <c r="E239" i="2"/>
  <c r="D239" i="2"/>
  <c r="F239" i="2"/>
  <c r="E238" i="2"/>
  <c r="D238" i="2"/>
  <c r="G238" i="2"/>
  <c r="E237" i="2"/>
  <c r="G237" i="2"/>
  <c r="D237" i="2"/>
  <c r="F237" i="2"/>
  <c r="H237" i="2"/>
  <c r="L237" i="2"/>
  <c r="K237" i="2"/>
  <c r="J237" i="2"/>
  <c r="I237" i="2"/>
  <c r="E236" i="2"/>
  <c r="L236" i="2"/>
  <c r="D236" i="2"/>
  <c r="H236" i="2"/>
  <c r="F236" i="2"/>
  <c r="K236" i="2"/>
  <c r="J236" i="2"/>
  <c r="G236" i="2"/>
  <c r="E235" i="2"/>
  <c r="G235" i="2"/>
  <c r="D235" i="2"/>
  <c r="F235" i="2"/>
  <c r="H235" i="2"/>
  <c r="L235" i="2"/>
  <c r="J235" i="2"/>
  <c r="I235" i="2"/>
  <c r="E234" i="2"/>
  <c r="L234" i="2"/>
  <c r="D234" i="2"/>
  <c r="F234" i="2"/>
  <c r="H234" i="2"/>
  <c r="I234" i="2"/>
  <c r="G234" i="2"/>
  <c r="E233" i="2"/>
  <c r="D233" i="2"/>
  <c r="L233" i="2"/>
  <c r="G233" i="2"/>
  <c r="E232" i="2"/>
  <c r="L232" i="2"/>
  <c r="D232" i="2"/>
  <c r="F232" i="2"/>
  <c r="H232" i="2"/>
  <c r="J232" i="2"/>
  <c r="I232" i="2"/>
  <c r="E231" i="2"/>
  <c r="D231" i="2"/>
  <c r="F231" i="2"/>
  <c r="E230" i="2"/>
  <c r="D230" i="2"/>
  <c r="L230" i="2"/>
  <c r="G230" i="2"/>
  <c r="E229" i="2"/>
  <c r="G229" i="2"/>
  <c r="D229" i="2"/>
  <c r="F229" i="2"/>
  <c r="H229" i="2"/>
  <c r="L229" i="2"/>
  <c r="K229" i="2"/>
  <c r="J229" i="2"/>
  <c r="I229" i="2"/>
  <c r="E228" i="2"/>
  <c r="L228" i="2"/>
  <c r="D228" i="2"/>
  <c r="H228" i="2"/>
  <c r="F228" i="2"/>
  <c r="K228" i="2"/>
  <c r="J228" i="2"/>
  <c r="G228" i="2"/>
  <c r="E227" i="2"/>
  <c r="G227" i="2"/>
  <c r="D227" i="2"/>
  <c r="F227" i="2"/>
  <c r="H227" i="2"/>
  <c r="L227" i="2"/>
  <c r="J227" i="2"/>
  <c r="I227" i="2"/>
  <c r="E226" i="2"/>
  <c r="G226" i="2"/>
  <c r="D226" i="2"/>
  <c r="F226" i="2"/>
  <c r="H226" i="2"/>
  <c r="I226" i="2"/>
  <c r="E225" i="2"/>
  <c r="D225" i="2"/>
  <c r="G225" i="2"/>
  <c r="E224" i="2"/>
  <c r="D224" i="2"/>
  <c r="F224" i="2"/>
  <c r="H224" i="2"/>
  <c r="J224" i="2"/>
  <c r="I224" i="2"/>
  <c r="E223" i="2"/>
  <c r="D223" i="2"/>
  <c r="E222" i="2"/>
  <c r="D222" i="2"/>
  <c r="F222" i="2"/>
  <c r="L222" i="2"/>
  <c r="J222" i="2"/>
  <c r="G222" i="2"/>
  <c r="E221" i="2"/>
  <c r="G221" i="2"/>
  <c r="D221" i="2"/>
  <c r="F221" i="2"/>
  <c r="H221" i="2"/>
  <c r="L221" i="2"/>
  <c r="K221" i="2"/>
  <c r="J221" i="2"/>
  <c r="I221" i="2"/>
  <c r="E220" i="2"/>
  <c r="L220" i="2"/>
  <c r="D220" i="2"/>
  <c r="H220" i="2"/>
  <c r="F220" i="2"/>
  <c r="K220" i="2"/>
  <c r="J220" i="2"/>
  <c r="G220" i="2"/>
  <c r="E219" i="2"/>
  <c r="G219" i="2"/>
  <c r="D219" i="2"/>
  <c r="F219" i="2"/>
  <c r="H219" i="2"/>
  <c r="L219" i="2"/>
  <c r="J219" i="2"/>
  <c r="I219" i="2"/>
  <c r="E218" i="2"/>
  <c r="D218" i="2"/>
  <c r="F218" i="2"/>
  <c r="H218" i="2"/>
  <c r="I218" i="2"/>
  <c r="E217" i="2"/>
  <c r="D217" i="2"/>
  <c r="G217" i="2"/>
  <c r="E216" i="2"/>
  <c r="D216" i="2"/>
  <c r="F216" i="2"/>
  <c r="H216" i="2"/>
  <c r="L216" i="2"/>
  <c r="J216" i="2"/>
  <c r="I216" i="2"/>
  <c r="E215" i="2"/>
  <c r="D215" i="2"/>
  <c r="K215" i="2"/>
  <c r="E214" i="2"/>
  <c r="D214" i="2"/>
  <c r="F214" i="2"/>
  <c r="L214" i="2"/>
  <c r="G214" i="2"/>
  <c r="E213" i="2"/>
  <c r="G213" i="2"/>
  <c r="D213" i="2"/>
  <c r="F213" i="2"/>
  <c r="H213" i="2"/>
  <c r="L213" i="2"/>
  <c r="K213" i="2"/>
  <c r="J213" i="2"/>
  <c r="I213" i="2"/>
  <c r="E212" i="2"/>
  <c r="L212" i="2"/>
  <c r="D212" i="2"/>
  <c r="H212" i="2"/>
  <c r="F212" i="2"/>
  <c r="K212" i="2"/>
  <c r="J212" i="2"/>
  <c r="G212" i="2"/>
  <c r="E211" i="2"/>
  <c r="D211" i="2"/>
  <c r="K211" i="2"/>
  <c r="F211" i="2"/>
  <c r="H211" i="2"/>
  <c r="L211" i="2"/>
  <c r="J211" i="2"/>
  <c r="I211" i="2"/>
  <c r="G211" i="2"/>
  <c r="E210" i="2"/>
  <c r="D210" i="2"/>
  <c r="F210" i="2"/>
  <c r="H210" i="2"/>
  <c r="J210" i="2"/>
  <c r="I210" i="2"/>
  <c r="G210" i="2"/>
  <c r="E209" i="2"/>
  <c r="L209" i="2"/>
  <c r="D209" i="2"/>
  <c r="G209" i="2"/>
  <c r="E208" i="2"/>
  <c r="D208" i="2"/>
  <c r="F208" i="2"/>
  <c r="H208" i="2"/>
  <c r="J208" i="2"/>
  <c r="I208" i="2"/>
  <c r="E207" i="2"/>
  <c r="D207" i="2"/>
  <c r="E206" i="2"/>
  <c r="D206" i="2"/>
  <c r="F206" i="2"/>
  <c r="J206" i="2"/>
  <c r="G206" i="2"/>
  <c r="E205" i="2"/>
  <c r="G205" i="2"/>
  <c r="D205" i="2"/>
  <c r="F205" i="2"/>
  <c r="H205" i="2"/>
  <c r="L205" i="2"/>
  <c r="K205" i="2"/>
  <c r="J205" i="2"/>
  <c r="I205" i="2"/>
  <c r="E204" i="2"/>
  <c r="D204" i="2"/>
  <c r="G204" i="2"/>
  <c r="E203" i="2"/>
  <c r="D203" i="2"/>
  <c r="F203" i="2"/>
  <c r="H203" i="2"/>
  <c r="L203" i="2"/>
  <c r="K203" i="2"/>
  <c r="J203" i="2"/>
  <c r="I203" i="2"/>
  <c r="G203" i="2"/>
  <c r="E202" i="2"/>
  <c r="L202" i="2"/>
  <c r="D202" i="2"/>
  <c r="F202" i="2"/>
  <c r="H202" i="2"/>
  <c r="J202" i="2"/>
  <c r="I202" i="2"/>
  <c r="E201" i="2"/>
  <c r="L201" i="2"/>
  <c r="D201" i="2"/>
  <c r="F201" i="2"/>
  <c r="G201" i="2"/>
  <c r="E200" i="2"/>
  <c r="D200" i="2"/>
  <c r="F200" i="2"/>
  <c r="H200" i="2"/>
  <c r="J200" i="2"/>
  <c r="I200" i="2"/>
  <c r="E199" i="2"/>
  <c r="D199" i="2"/>
  <c r="G199" i="2"/>
  <c r="E198" i="2"/>
  <c r="D198" i="2"/>
  <c r="G198" i="2"/>
  <c r="E197" i="2"/>
  <c r="D197" i="2"/>
  <c r="F197" i="2"/>
  <c r="H197" i="2"/>
  <c r="I197" i="2"/>
  <c r="E196" i="2"/>
  <c r="D196" i="2"/>
  <c r="F196" i="2"/>
  <c r="K196" i="2"/>
  <c r="J196" i="2"/>
  <c r="G196" i="2"/>
  <c r="E195" i="2"/>
  <c r="D195" i="2"/>
  <c r="F195" i="2"/>
  <c r="H195" i="2"/>
  <c r="L195" i="2"/>
  <c r="K195" i="2"/>
  <c r="J195" i="2"/>
  <c r="I195" i="2"/>
  <c r="G195" i="2"/>
  <c r="E194" i="2"/>
  <c r="G194" i="2"/>
  <c r="D194" i="2"/>
  <c r="F194" i="2"/>
  <c r="H194" i="2"/>
  <c r="L194" i="2"/>
  <c r="K194" i="2"/>
  <c r="J194" i="2"/>
  <c r="I194" i="2"/>
  <c r="E193" i="2"/>
  <c r="L193" i="2"/>
  <c r="D193" i="2"/>
  <c r="F193" i="2"/>
  <c r="H193" i="2"/>
  <c r="J193" i="2"/>
  <c r="I193" i="2"/>
  <c r="G193" i="2"/>
  <c r="E192" i="2"/>
  <c r="D192" i="2"/>
  <c r="L192" i="2"/>
  <c r="G192" i="2"/>
  <c r="E191" i="2"/>
  <c r="D191" i="2"/>
  <c r="F191" i="2"/>
  <c r="H191" i="2"/>
  <c r="L191" i="2"/>
  <c r="J191" i="2"/>
  <c r="I191" i="2"/>
  <c r="E190" i="2"/>
  <c r="D190" i="2"/>
  <c r="F190" i="2"/>
  <c r="E189" i="2"/>
  <c r="D189" i="2"/>
  <c r="G189" i="2"/>
  <c r="E188" i="2"/>
  <c r="G188" i="2"/>
  <c r="D188" i="2"/>
  <c r="F188" i="2"/>
  <c r="H188" i="2"/>
  <c r="L188" i="2"/>
  <c r="K188" i="2"/>
  <c r="I188" i="2"/>
  <c r="E187" i="2"/>
  <c r="L187" i="2"/>
  <c r="D187" i="2"/>
  <c r="H187" i="2"/>
  <c r="F187" i="2"/>
  <c r="K187" i="2"/>
  <c r="J187" i="2"/>
  <c r="G187" i="2"/>
  <c r="E186" i="2"/>
  <c r="G186" i="2"/>
  <c r="D186" i="2"/>
  <c r="K186" i="2"/>
  <c r="F186" i="2"/>
  <c r="H186" i="2"/>
  <c r="L186" i="2"/>
  <c r="J186" i="2"/>
  <c r="I186" i="2"/>
  <c r="E185" i="2"/>
  <c r="L185" i="2"/>
  <c r="D185" i="2"/>
  <c r="F185" i="2"/>
  <c r="H185" i="2"/>
  <c r="J185" i="2"/>
  <c r="I185" i="2"/>
  <c r="G185" i="2"/>
  <c r="E184" i="2"/>
  <c r="D184" i="2"/>
  <c r="L184" i="2"/>
  <c r="G184" i="2"/>
  <c r="E183" i="2"/>
  <c r="L183" i="2"/>
  <c r="D183" i="2"/>
  <c r="F183" i="2"/>
  <c r="H183" i="2"/>
  <c r="J183" i="2"/>
  <c r="I183" i="2"/>
  <c r="E182" i="2"/>
  <c r="D182" i="2"/>
  <c r="F182" i="2"/>
  <c r="E181" i="2"/>
  <c r="D181" i="2"/>
  <c r="G181" i="2"/>
  <c r="E180" i="2"/>
  <c r="G180" i="2"/>
  <c r="D180" i="2"/>
  <c r="F180" i="2"/>
  <c r="H180" i="2"/>
  <c r="L180" i="2"/>
  <c r="K180" i="2"/>
  <c r="I180" i="2"/>
  <c r="E179" i="2"/>
  <c r="L179" i="2"/>
  <c r="D179" i="2"/>
  <c r="H179" i="2"/>
  <c r="F179" i="2"/>
  <c r="K179" i="2"/>
  <c r="J179" i="2"/>
  <c r="G179" i="2"/>
  <c r="E178" i="2"/>
  <c r="G178" i="2"/>
  <c r="D178" i="2"/>
  <c r="K178" i="2"/>
  <c r="F178" i="2"/>
  <c r="H178" i="2"/>
  <c r="L178" i="2"/>
  <c r="J178" i="2"/>
  <c r="I178" i="2"/>
  <c r="E177" i="2"/>
  <c r="L177" i="2"/>
  <c r="D177" i="2"/>
  <c r="F177" i="2"/>
  <c r="H177" i="2"/>
  <c r="J177" i="2"/>
  <c r="I177" i="2"/>
  <c r="G177" i="2"/>
  <c r="E176" i="2"/>
  <c r="D176" i="2"/>
  <c r="L176" i="2"/>
  <c r="G176" i="2"/>
  <c r="E175" i="2"/>
  <c r="L175" i="2"/>
  <c r="D175" i="2"/>
  <c r="F175" i="2"/>
  <c r="H175" i="2"/>
  <c r="J175" i="2"/>
  <c r="I175" i="2"/>
  <c r="E174" i="2"/>
  <c r="D174" i="2"/>
  <c r="F174" i="2"/>
  <c r="E173" i="2"/>
  <c r="D173" i="2"/>
  <c r="G173" i="2"/>
  <c r="E172" i="2"/>
  <c r="G172" i="2"/>
  <c r="D172" i="2"/>
  <c r="F172" i="2"/>
  <c r="H172" i="2"/>
  <c r="L172" i="2"/>
  <c r="K172" i="2"/>
  <c r="I172" i="2"/>
  <c r="E171" i="2"/>
  <c r="L171" i="2"/>
  <c r="D171" i="2"/>
  <c r="H171" i="2"/>
  <c r="F171" i="2"/>
  <c r="K171" i="2"/>
  <c r="J171" i="2"/>
  <c r="G171" i="2"/>
  <c r="E170" i="2"/>
  <c r="G170" i="2"/>
  <c r="D170" i="2"/>
  <c r="K170" i="2"/>
  <c r="F170" i="2"/>
  <c r="H170" i="2"/>
  <c r="L170" i="2"/>
  <c r="J170" i="2"/>
  <c r="I170" i="2"/>
  <c r="E169" i="2"/>
  <c r="L169" i="2"/>
  <c r="D169" i="2"/>
  <c r="F169" i="2"/>
  <c r="H169" i="2"/>
  <c r="J169" i="2"/>
  <c r="I169" i="2"/>
  <c r="G169" i="2"/>
  <c r="E168" i="2"/>
  <c r="D168" i="2"/>
  <c r="L168" i="2"/>
  <c r="G168" i="2"/>
  <c r="E167" i="2"/>
  <c r="L167" i="2"/>
  <c r="D167" i="2"/>
  <c r="F167" i="2"/>
  <c r="H167" i="2"/>
  <c r="J167" i="2"/>
  <c r="I167" i="2"/>
  <c r="E166" i="2"/>
  <c r="D166" i="2"/>
  <c r="F166" i="2"/>
  <c r="E165" i="2"/>
  <c r="D165" i="2"/>
  <c r="G165" i="2"/>
  <c r="E164" i="2"/>
  <c r="G164" i="2"/>
  <c r="D164" i="2"/>
  <c r="F164" i="2"/>
  <c r="H164" i="2"/>
  <c r="L164" i="2"/>
  <c r="K164" i="2"/>
  <c r="I164" i="2"/>
  <c r="E163" i="2"/>
  <c r="L163" i="2"/>
  <c r="D163" i="2"/>
  <c r="H163" i="2"/>
  <c r="F163" i="2"/>
  <c r="K163" i="2"/>
  <c r="J163" i="2"/>
  <c r="G163" i="2"/>
  <c r="E162" i="2"/>
  <c r="D162" i="2"/>
  <c r="K162" i="2"/>
  <c r="F162" i="2"/>
  <c r="H162" i="2"/>
  <c r="L162" i="2"/>
  <c r="J162" i="2"/>
  <c r="I162" i="2"/>
  <c r="G162" i="2"/>
  <c r="E161" i="2"/>
  <c r="L161" i="2"/>
  <c r="D161" i="2"/>
  <c r="F161" i="2"/>
  <c r="H161" i="2"/>
  <c r="J161" i="2"/>
  <c r="I161" i="2"/>
  <c r="G161" i="2"/>
  <c r="E160" i="2"/>
  <c r="L160" i="2"/>
  <c r="D160" i="2"/>
  <c r="K160" i="2"/>
  <c r="G160" i="2"/>
  <c r="E159" i="2"/>
  <c r="L159" i="2"/>
  <c r="D159" i="2"/>
  <c r="F159" i="2"/>
  <c r="H159" i="2"/>
  <c r="J159" i="2"/>
  <c r="I159" i="2"/>
  <c r="E158" i="2"/>
  <c r="D158" i="2"/>
  <c r="F158" i="2"/>
  <c r="E157" i="2"/>
  <c r="D157" i="2"/>
  <c r="L157" i="2"/>
  <c r="G157" i="2"/>
  <c r="E156" i="2"/>
  <c r="G156" i="2"/>
  <c r="D156" i="2"/>
  <c r="F156" i="2"/>
  <c r="H156" i="2"/>
  <c r="L156" i="2"/>
  <c r="K156" i="2"/>
  <c r="J156" i="2"/>
  <c r="I156" i="2"/>
  <c r="E155" i="2"/>
  <c r="L155" i="2"/>
  <c r="D155" i="2"/>
  <c r="H155" i="2"/>
  <c r="F155" i="2"/>
  <c r="K155" i="2"/>
  <c r="J155" i="2"/>
  <c r="G155" i="2"/>
  <c r="E154" i="2"/>
  <c r="D154" i="2"/>
  <c r="K154" i="2"/>
  <c r="F154" i="2"/>
  <c r="H154" i="2"/>
  <c r="L154" i="2"/>
  <c r="J154" i="2"/>
  <c r="I154" i="2"/>
  <c r="G154" i="2"/>
  <c r="E153" i="2"/>
  <c r="D153" i="2"/>
  <c r="F153" i="2"/>
  <c r="H153" i="2"/>
  <c r="J153" i="2"/>
  <c r="I153" i="2"/>
  <c r="G153" i="2"/>
  <c r="E152" i="2"/>
  <c r="L152" i="2"/>
  <c r="D152" i="2"/>
  <c r="G152" i="2"/>
  <c r="E151" i="2"/>
  <c r="D151" i="2"/>
  <c r="F151" i="2"/>
  <c r="H151" i="2"/>
  <c r="L151" i="2"/>
  <c r="J151" i="2"/>
  <c r="I151" i="2"/>
  <c r="E150" i="2"/>
  <c r="D150" i="2"/>
  <c r="K150" i="2"/>
  <c r="E149" i="2"/>
  <c r="D149" i="2"/>
  <c r="F149" i="2"/>
  <c r="L149" i="2"/>
  <c r="J149" i="2"/>
  <c r="G149" i="2"/>
  <c r="E148" i="2"/>
  <c r="G148" i="2"/>
  <c r="D148" i="2"/>
  <c r="F148" i="2"/>
  <c r="H148" i="2"/>
  <c r="L148" i="2"/>
  <c r="K148" i="2"/>
  <c r="J148" i="2"/>
  <c r="I148" i="2"/>
  <c r="E147" i="2"/>
  <c r="L147" i="2"/>
  <c r="D147" i="2"/>
  <c r="H147" i="2"/>
  <c r="F147" i="2"/>
  <c r="K147" i="2"/>
  <c r="J147" i="2"/>
  <c r="G147" i="2"/>
  <c r="E146" i="2"/>
  <c r="D146" i="2"/>
  <c r="K146" i="2"/>
  <c r="F146" i="2"/>
  <c r="H146" i="2"/>
  <c r="L146" i="2"/>
  <c r="J146" i="2"/>
  <c r="I146" i="2"/>
  <c r="G146" i="2"/>
  <c r="E145" i="2"/>
  <c r="D145" i="2"/>
  <c r="F145" i="2"/>
  <c r="H145" i="2"/>
  <c r="J145" i="2"/>
  <c r="I145" i="2"/>
  <c r="G145" i="2"/>
  <c r="E144" i="2"/>
  <c r="D144" i="2"/>
  <c r="G144" i="2"/>
  <c r="E143" i="2"/>
  <c r="D143" i="2"/>
  <c r="F143" i="2"/>
  <c r="H143" i="2"/>
  <c r="J143" i="2"/>
  <c r="I143" i="2"/>
  <c r="E142" i="2"/>
  <c r="D142" i="2"/>
  <c r="E141" i="2"/>
  <c r="D141" i="2"/>
  <c r="F141" i="2"/>
  <c r="J141" i="2"/>
  <c r="G141" i="2"/>
  <c r="E140" i="2"/>
  <c r="G140" i="2"/>
  <c r="D140" i="2"/>
  <c r="F140" i="2"/>
  <c r="H140" i="2"/>
  <c r="L140" i="2"/>
  <c r="K140" i="2"/>
  <c r="J140" i="2"/>
  <c r="I140" i="2"/>
  <c r="E139" i="2"/>
  <c r="L139" i="2"/>
  <c r="D139" i="2"/>
  <c r="H139" i="2"/>
  <c r="F139" i="2"/>
  <c r="K139" i="2"/>
  <c r="J139" i="2"/>
  <c r="G139" i="2"/>
  <c r="E138" i="2"/>
  <c r="D138" i="2"/>
  <c r="K138" i="2"/>
  <c r="F138" i="2"/>
  <c r="H138" i="2"/>
  <c r="L138" i="2"/>
  <c r="J138" i="2"/>
  <c r="I138" i="2"/>
  <c r="G138" i="2"/>
  <c r="E137" i="2"/>
  <c r="D137" i="2"/>
  <c r="F137" i="2"/>
  <c r="H137" i="2"/>
  <c r="J137" i="2"/>
  <c r="I137" i="2"/>
  <c r="G137" i="2"/>
  <c r="E136" i="2"/>
  <c r="L136" i="2"/>
  <c r="D136" i="2"/>
  <c r="J136" i="2"/>
  <c r="F136" i="2"/>
  <c r="G136" i="2"/>
  <c r="E135" i="2"/>
  <c r="D135" i="2"/>
  <c r="F135" i="2"/>
  <c r="H135" i="2"/>
  <c r="L135" i="2"/>
  <c r="J135" i="2"/>
  <c r="I135" i="2"/>
  <c r="E134" i="2"/>
  <c r="L134" i="2"/>
  <c r="D134" i="2"/>
  <c r="K134" i="2"/>
  <c r="E133" i="2"/>
  <c r="D133" i="2"/>
  <c r="F133" i="2"/>
  <c r="L133" i="2"/>
  <c r="J133" i="2"/>
  <c r="G133" i="2"/>
  <c r="E132" i="2"/>
  <c r="G132" i="2"/>
  <c r="D132" i="2"/>
  <c r="F132" i="2"/>
  <c r="H132" i="2"/>
  <c r="L132" i="2"/>
  <c r="K132" i="2"/>
  <c r="J132" i="2"/>
  <c r="I132" i="2"/>
  <c r="E131" i="2"/>
  <c r="D131" i="2"/>
  <c r="F131" i="2"/>
  <c r="J131" i="2"/>
  <c r="E130" i="2"/>
  <c r="D130" i="2"/>
  <c r="K130" i="2"/>
  <c r="L130" i="2"/>
  <c r="I130" i="2"/>
  <c r="G130" i="2"/>
  <c r="E129" i="2"/>
  <c r="D129" i="2"/>
  <c r="F129" i="2"/>
  <c r="H129" i="2"/>
  <c r="L129" i="2"/>
  <c r="K129" i="2"/>
  <c r="J129" i="2"/>
  <c r="I129" i="2"/>
  <c r="G129" i="2"/>
  <c r="E128" i="2"/>
  <c r="D128" i="2"/>
  <c r="F128" i="2"/>
  <c r="K128" i="2"/>
  <c r="G128" i="2"/>
  <c r="E127" i="2"/>
  <c r="D127" i="2"/>
  <c r="F127" i="2"/>
  <c r="H127" i="2"/>
  <c r="L127" i="2"/>
  <c r="J127" i="2"/>
  <c r="I127" i="2"/>
  <c r="E126" i="2"/>
  <c r="D126" i="2"/>
  <c r="K126" i="2"/>
  <c r="G126" i="2"/>
  <c r="E125" i="2"/>
  <c r="D125" i="2"/>
  <c r="F125" i="2"/>
  <c r="L125" i="2"/>
  <c r="K125" i="2"/>
  <c r="J125" i="2"/>
  <c r="G125" i="2"/>
  <c r="E124" i="2"/>
  <c r="D124" i="2"/>
  <c r="J124" i="2"/>
  <c r="E123" i="2"/>
  <c r="D123" i="2"/>
  <c r="H123" i="2"/>
  <c r="F123" i="2"/>
  <c r="L123" i="2"/>
  <c r="J123" i="2"/>
  <c r="I123" i="2"/>
  <c r="G123" i="2"/>
  <c r="E122" i="2"/>
  <c r="L122" i="2"/>
  <c r="D122" i="2"/>
  <c r="F122" i="2"/>
  <c r="H122" i="2"/>
  <c r="J122" i="2"/>
  <c r="I122" i="2"/>
  <c r="G122" i="2"/>
  <c r="E121" i="2"/>
  <c r="L121" i="2"/>
  <c r="D121" i="2"/>
  <c r="F121" i="2"/>
  <c r="G121" i="2"/>
  <c r="E120" i="2"/>
  <c r="L120" i="2"/>
  <c r="D120" i="2"/>
  <c r="F120" i="2"/>
  <c r="H120" i="2"/>
  <c r="I120" i="2"/>
  <c r="E119" i="2"/>
  <c r="D119" i="2"/>
  <c r="F119" i="2"/>
  <c r="E118" i="2"/>
  <c r="D118" i="2"/>
  <c r="E117" i="2"/>
  <c r="G117" i="2"/>
  <c r="D117" i="2"/>
  <c r="F117" i="2"/>
  <c r="H117" i="2"/>
  <c r="L117" i="2"/>
  <c r="K117" i="2"/>
  <c r="I117" i="2"/>
  <c r="E116" i="2"/>
  <c r="D116" i="2"/>
  <c r="H116" i="2"/>
  <c r="F116" i="2"/>
  <c r="K116" i="2"/>
  <c r="J116" i="2"/>
  <c r="G116" i="2"/>
  <c r="E115" i="2"/>
  <c r="D115" i="2"/>
  <c r="F115" i="2"/>
  <c r="H115" i="2"/>
  <c r="L115" i="2"/>
  <c r="K115" i="2"/>
  <c r="J115" i="2"/>
  <c r="I115" i="2"/>
  <c r="G115" i="2"/>
  <c r="E114" i="2"/>
  <c r="L114" i="2"/>
  <c r="D114" i="2"/>
  <c r="F114" i="2"/>
  <c r="H114" i="2"/>
  <c r="J114" i="2"/>
  <c r="I114" i="2"/>
  <c r="G114" i="2"/>
  <c r="E113" i="2"/>
  <c r="L113" i="2"/>
  <c r="D113" i="2"/>
  <c r="F113" i="2"/>
  <c r="G113" i="2"/>
  <c r="E112" i="2"/>
  <c r="L112" i="2"/>
  <c r="D112" i="2"/>
  <c r="F112" i="2"/>
  <c r="H112" i="2"/>
  <c r="I112" i="2"/>
  <c r="E111" i="2"/>
  <c r="D111" i="2"/>
  <c r="F111" i="2"/>
  <c r="E110" i="2"/>
  <c r="D110" i="2"/>
  <c r="Q16" i="2"/>
  <c r="Q15" i="2"/>
  <c r="Q12" i="2"/>
  <c r="P16" i="2"/>
  <c r="P15" i="2"/>
  <c r="O16" i="2"/>
  <c r="O15" i="2"/>
  <c r="N16" i="2"/>
  <c r="N15" i="2"/>
  <c r="N12" i="2"/>
  <c r="E16" i="2"/>
  <c r="E15" i="2"/>
  <c r="D16" i="2"/>
  <c r="D15" i="2"/>
  <c r="D12" i="2"/>
  <c r="M16" i="2"/>
  <c r="M15" i="2"/>
  <c r="M12" i="2"/>
  <c r="G6" i="2"/>
  <c r="G7" i="2"/>
  <c r="G5" i="2"/>
  <c r="G4" i="2"/>
  <c r="D12" i="1"/>
  <c r="D13" i="1"/>
  <c r="D11" i="1"/>
  <c r="AB9" i="1" s="1"/>
  <c r="Q82" i="1"/>
  <c r="Q81" i="1"/>
  <c r="Q80" i="1"/>
  <c r="Q78" i="1"/>
  <c r="Q77" i="1"/>
  <c r="Q79" i="1"/>
  <c r="Q74" i="1"/>
  <c r="Q76" i="1"/>
  <c r="Q75" i="1"/>
  <c r="Q73" i="1"/>
  <c r="Q72" i="1"/>
  <c r="Q69" i="1"/>
  <c r="Q70" i="1"/>
  <c r="Q71" i="1"/>
  <c r="Q68" i="1"/>
  <c r="Q67" i="1"/>
  <c r="Q66" i="1"/>
  <c r="Q63" i="1"/>
  <c r="Q64" i="1"/>
  <c r="Q65" i="1"/>
  <c r="Q60" i="1"/>
  <c r="Q59" i="1"/>
  <c r="Q57" i="1"/>
  <c r="Q55" i="1"/>
  <c r="Q54" i="1"/>
  <c r="Q53" i="1"/>
  <c r="Q52" i="1"/>
  <c r="Q50" i="1"/>
  <c r="Q48" i="1"/>
  <c r="Q47" i="1"/>
  <c r="Q46" i="1"/>
  <c r="Q44" i="1"/>
  <c r="Q43" i="1"/>
  <c r="Q42" i="1"/>
  <c r="Q41" i="1"/>
  <c r="Q40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7" i="1"/>
  <c r="Q38" i="1"/>
  <c r="Q39" i="1"/>
  <c r="Q61" i="1"/>
  <c r="C17" i="1"/>
  <c r="Q88" i="1"/>
  <c r="Q89" i="1"/>
  <c r="Q90" i="1"/>
  <c r="Q92" i="1"/>
  <c r="Q93" i="1"/>
  <c r="Q94" i="1"/>
  <c r="Q95" i="1"/>
  <c r="Q96" i="1"/>
  <c r="R88" i="1"/>
  <c r="Q62" i="1"/>
  <c r="F126" i="2"/>
  <c r="J126" i="2"/>
  <c r="I126" i="2"/>
  <c r="H126" i="2"/>
  <c r="L126" i="2"/>
  <c r="L131" i="2"/>
  <c r="G131" i="2"/>
  <c r="K131" i="2"/>
  <c r="O12" i="2"/>
  <c r="L110" i="2"/>
  <c r="F110" i="2"/>
  <c r="J110" i="2"/>
  <c r="H110" i="2"/>
  <c r="I110" i="2"/>
  <c r="F142" i="2"/>
  <c r="J142" i="2"/>
  <c r="H142" i="2"/>
  <c r="I142" i="2"/>
  <c r="L231" i="2"/>
  <c r="K231" i="2"/>
  <c r="G231" i="2"/>
  <c r="E12" i="2"/>
  <c r="L119" i="2"/>
  <c r="K119" i="2"/>
  <c r="G119" i="2"/>
  <c r="K144" i="2"/>
  <c r="F144" i="2"/>
  <c r="J144" i="2"/>
  <c r="H144" i="2"/>
  <c r="I144" i="2"/>
  <c r="L223" i="2"/>
  <c r="G223" i="2"/>
  <c r="K223" i="2"/>
  <c r="L158" i="2"/>
  <c r="K158" i="2"/>
  <c r="G158" i="2"/>
  <c r="L137" i="2"/>
  <c r="K137" i="2"/>
  <c r="G197" i="2"/>
  <c r="L197" i="2"/>
  <c r="K197" i="2"/>
  <c r="P12" i="2"/>
  <c r="L111" i="2"/>
  <c r="K111" i="2"/>
  <c r="G111" i="2"/>
  <c r="G124" i="2"/>
  <c r="L124" i="2"/>
  <c r="K124" i="2"/>
  <c r="L118" i="2"/>
  <c r="F118" i="2"/>
  <c r="J118" i="2"/>
  <c r="H118" i="2"/>
  <c r="I118" i="2"/>
  <c r="G112" i="2"/>
  <c r="I113" i="2"/>
  <c r="H113" i="2"/>
  <c r="L116" i="2"/>
  <c r="G120" i="2"/>
  <c r="I121" i="2"/>
  <c r="H121" i="2"/>
  <c r="K123" i="2"/>
  <c r="L142" i="2"/>
  <c r="G142" i="2"/>
  <c r="L144" i="2"/>
  <c r="L145" i="2"/>
  <c r="K145" i="2"/>
  <c r="F150" i="2"/>
  <c r="J150" i="2"/>
  <c r="H150" i="2"/>
  <c r="I150" i="2"/>
  <c r="K152" i="2"/>
  <c r="F152" i="2"/>
  <c r="J152" i="2"/>
  <c r="H152" i="2"/>
  <c r="I152" i="2"/>
  <c r="L173" i="2"/>
  <c r="F173" i="2"/>
  <c r="J173" i="2"/>
  <c r="H173" i="2"/>
  <c r="I173" i="2"/>
  <c r="L190" i="2"/>
  <c r="K190" i="2"/>
  <c r="G190" i="2"/>
  <c r="F207" i="2"/>
  <c r="J207" i="2"/>
  <c r="H207" i="2"/>
  <c r="I207" i="2"/>
  <c r="J113" i="2"/>
  <c r="K114" i="2"/>
  <c r="J121" i="2"/>
  <c r="K122" i="2"/>
  <c r="H130" i="2"/>
  <c r="K141" i="2"/>
  <c r="H141" i="2"/>
  <c r="I141" i="2"/>
  <c r="L150" i="2"/>
  <c r="G150" i="2"/>
  <c r="K198" i="2"/>
  <c r="H198" i="2"/>
  <c r="I198" i="2"/>
  <c r="F198" i="2"/>
  <c r="L198" i="2"/>
  <c r="J198" i="2"/>
  <c r="H204" i="2"/>
  <c r="I204" i="2"/>
  <c r="L204" i="2"/>
  <c r="F204" i="2"/>
  <c r="K204" i="2"/>
  <c r="J204" i="2"/>
  <c r="G110" i="2"/>
  <c r="I111" i="2"/>
  <c r="H111" i="2"/>
  <c r="J112" i="2"/>
  <c r="K113" i="2"/>
  <c r="G118" i="2"/>
  <c r="I119" i="2"/>
  <c r="H119" i="2"/>
  <c r="J120" i="2"/>
  <c r="K121" i="2"/>
  <c r="H124" i="2"/>
  <c r="F130" i="2"/>
  <c r="K143" i="2"/>
  <c r="G143" i="2"/>
  <c r="K149" i="2"/>
  <c r="H149" i="2"/>
  <c r="I149" i="2"/>
  <c r="L153" i="2"/>
  <c r="K153" i="2"/>
  <c r="K157" i="2"/>
  <c r="F157" i="2"/>
  <c r="J157" i="2"/>
  <c r="H157" i="2"/>
  <c r="I157" i="2"/>
  <c r="L165" i="2"/>
  <c r="F165" i="2"/>
  <c r="J165" i="2"/>
  <c r="H165" i="2"/>
  <c r="I165" i="2"/>
  <c r="L182" i="2"/>
  <c r="K182" i="2"/>
  <c r="G182" i="2"/>
  <c r="J111" i="2"/>
  <c r="K112" i="2"/>
  <c r="J119" i="2"/>
  <c r="K120" i="2"/>
  <c r="I124" i="2"/>
  <c r="F124" i="2"/>
  <c r="H125" i="2"/>
  <c r="I125" i="2"/>
  <c r="K127" i="2"/>
  <c r="G127" i="2"/>
  <c r="K133" i="2"/>
  <c r="H133" i="2"/>
  <c r="I133" i="2"/>
  <c r="F134" i="2"/>
  <c r="J134" i="2"/>
  <c r="H134" i="2"/>
  <c r="I134" i="2"/>
  <c r="K142" i="2"/>
  <c r="L143" i="2"/>
  <c r="K151" i="2"/>
  <c r="G151" i="2"/>
  <c r="H128" i="2"/>
  <c r="I128" i="2"/>
  <c r="L174" i="2"/>
  <c r="K174" i="2"/>
  <c r="G174" i="2"/>
  <c r="L189" i="2"/>
  <c r="F189" i="2"/>
  <c r="J189" i="2"/>
  <c r="H189" i="2"/>
  <c r="I189" i="2"/>
  <c r="F199" i="2"/>
  <c r="J199" i="2"/>
  <c r="H199" i="2"/>
  <c r="I199" i="2"/>
  <c r="K110" i="2"/>
  <c r="I116" i="2"/>
  <c r="J117" i="2"/>
  <c r="K118" i="2"/>
  <c r="J128" i="2"/>
  <c r="L128" i="2"/>
  <c r="J130" i="2"/>
  <c r="G134" i="2"/>
  <c r="K136" i="2"/>
  <c r="H136" i="2"/>
  <c r="I136" i="2"/>
  <c r="L141" i="2"/>
  <c r="H131" i="2"/>
  <c r="I131" i="2"/>
  <c r="K135" i="2"/>
  <c r="G135" i="2"/>
  <c r="L166" i="2"/>
  <c r="K166" i="2"/>
  <c r="G166" i="2"/>
  <c r="L181" i="2"/>
  <c r="F181" i="2"/>
  <c r="J181" i="2"/>
  <c r="H181" i="2"/>
  <c r="I181" i="2"/>
  <c r="G159" i="2"/>
  <c r="I160" i="2"/>
  <c r="H160" i="2"/>
  <c r="G167" i="2"/>
  <c r="I168" i="2"/>
  <c r="H168" i="2"/>
  <c r="G175" i="2"/>
  <c r="I176" i="2"/>
  <c r="H176" i="2"/>
  <c r="G183" i="2"/>
  <c r="I184" i="2"/>
  <c r="H184" i="2"/>
  <c r="G191" i="2"/>
  <c r="I192" i="2"/>
  <c r="H192" i="2"/>
  <c r="L199" i="2"/>
  <c r="K201" i="2"/>
  <c r="H201" i="2"/>
  <c r="I201" i="2"/>
  <c r="L207" i="2"/>
  <c r="G207" i="2"/>
  <c r="L210" i="2"/>
  <c r="K210" i="2"/>
  <c r="F215" i="2"/>
  <c r="J215" i="2"/>
  <c r="H215" i="2"/>
  <c r="I215" i="2"/>
  <c r="L217" i="2"/>
  <c r="K217" i="2"/>
  <c r="F217" i="2"/>
  <c r="J217" i="2"/>
  <c r="H217" i="2"/>
  <c r="I217" i="2"/>
  <c r="L218" i="2"/>
  <c r="K218" i="2"/>
  <c r="K222" i="2"/>
  <c r="H222" i="2"/>
  <c r="I222" i="2"/>
  <c r="L238" i="2"/>
  <c r="K238" i="2"/>
  <c r="F238" i="2"/>
  <c r="J238" i="2"/>
  <c r="H238" i="2"/>
  <c r="I238" i="2"/>
  <c r="J160" i="2"/>
  <c r="F160" i="2"/>
  <c r="K161" i="2"/>
  <c r="J168" i="2"/>
  <c r="F168" i="2"/>
  <c r="K169" i="2"/>
  <c r="J176" i="2"/>
  <c r="F176" i="2"/>
  <c r="K177" i="2"/>
  <c r="J184" i="2"/>
  <c r="F184" i="2"/>
  <c r="K185" i="2"/>
  <c r="J192" i="2"/>
  <c r="F192" i="2"/>
  <c r="K193" i="2"/>
  <c r="K200" i="2"/>
  <c r="G200" i="2"/>
  <c r="K206" i="2"/>
  <c r="H206" i="2"/>
  <c r="I206" i="2"/>
  <c r="K208" i="2"/>
  <c r="G208" i="2"/>
  <c r="L215" i="2"/>
  <c r="G215" i="2"/>
  <c r="K224" i="2"/>
  <c r="G224" i="2"/>
  <c r="I158" i="2"/>
  <c r="H158" i="2"/>
  <c r="I166" i="2"/>
  <c r="H166" i="2"/>
  <c r="K168" i="2"/>
  <c r="I174" i="2"/>
  <c r="H174" i="2"/>
  <c r="K176" i="2"/>
  <c r="I182" i="2"/>
  <c r="H182" i="2"/>
  <c r="K184" i="2"/>
  <c r="I190" i="2"/>
  <c r="H190" i="2"/>
  <c r="K192" i="2"/>
  <c r="K199" i="2"/>
  <c r="G202" i="2"/>
  <c r="K214" i="2"/>
  <c r="H214" i="2"/>
  <c r="I214" i="2"/>
  <c r="G218" i="2"/>
  <c r="L224" i="2"/>
  <c r="J158" i="2"/>
  <c r="K159" i="2"/>
  <c r="J166" i="2"/>
  <c r="K167" i="2"/>
  <c r="J174" i="2"/>
  <c r="K175" i="2"/>
  <c r="J182" i="2"/>
  <c r="K183" i="2"/>
  <c r="J190" i="2"/>
  <c r="K191" i="2"/>
  <c r="L200" i="2"/>
  <c r="J201" i="2"/>
  <c r="K207" i="2"/>
  <c r="L208" i="2"/>
  <c r="K216" i="2"/>
  <c r="G216" i="2"/>
  <c r="K230" i="2"/>
  <c r="F230" i="2"/>
  <c r="J230" i="2"/>
  <c r="H230" i="2"/>
  <c r="I230" i="2"/>
  <c r="F252" i="2"/>
  <c r="J252" i="2"/>
  <c r="H252" i="2"/>
  <c r="I252" i="2"/>
  <c r="K252" i="2"/>
  <c r="L239" i="2"/>
  <c r="K239" i="2"/>
  <c r="G239" i="2"/>
  <c r="I139" i="2"/>
  <c r="I147" i="2"/>
  <c r="I155" i="2"/>
  <c r="I163" i="2"/>
  <c r="J164" i="2"/>
  <c r="K165" i="2"/>
  <c r="I171" i="2"/>
  <c r="J172" i="2"/>
  <c r="K173" i="2"/>
  <c r="I179" i="2"/>
  <c r="J180" i="2"/>
  <c r="K181" i="2"/>
  <c r="I187" i="2"/>
  <c r="J188" i="2"/>
  <c r="K189" i="2"/>
  <c r="H196" i="2"/>
  <c r="I196" i="2"/>
  <c r="L196" i="2"/>
  <c r="K202" i="2"/>
  <c r="L206" i="2"/>
  <c r="J214" i="2"/>
  <c r="K209" i="2"/>
  <c r="F209" i="2"/>
  <c r="J209" i="2"/>
  <c r="H209" i="2"/>
  <c r="I209" i="2"/>
  <c r="F223" i="2"/>
  <c r="J223" i="2"/>
  <c r="H223" i="2"/>
  <c r="I223" i="2"/>
  <c r="L225" i="2"/>
  <c r="K225" i="2"/>
  <c r="F225" i="2"/>
  <c r="J225" i="2"/>
  <c r="H225" i="2"/>
  <c r="I225" i="2"/>
  <c r="L226" i="2"/>
  <c r="K226" i="2"/>
  <c r="J218" i="2"/>
  <c r="K219" i="2"/>
  <c r="J226" i="2"/>
  <c r="K227" i="2"/>
  <c r="G232" i="2"/>
  <c r="I233" i="2"/>
  <c r="H233" i="2"/>
  <c r="J234" i="2"/>
  <c r="K235" i="2"/>
  <c r="G240" i="2"/>
  <c r="I241" i="2"/>
  <c r="H241" i="2"/>
  <c r="J242" i="2"/>
  <c r="K245" i="2"/>
  <c r="H249" i="2"/>
  <c r="I249" i="2"/>
  <c r="K251" i="2"/>
  <c r="G251" i="2"/>
  <c r="L252" i="2"/>
  <c r="K257" i="2"/>
  <c r="H257" i="2"/>
  <c r="I257" i="2"/>
  <c r="F258" i="2"/>
  <c r="J258" i="2"/>
  <c r="J279" i="2"/>
  <c r="H279" i="2"/>
  <c r="J282" i="2"/>
  <c r="H282" i="2"/>
  <c r="L283" i="2"/>
  <c r="G283" i="2"/>
  <c r="J233" i="2"/>
  <c r="F233" i="2"/>
  <c r="K234" i="2"/>
  <c r="J241" i="2"/>
  <c r="F241" i="2"/>
  <c r="K242" i="2"/>
  <c r="H246" i="2"/>
  <c r="H250" i="2"/>
  <c r="L258" i="2"/>
  <c r="G258" i="2"/>
  <c r="F260" i="2"/>
  <c r="J260" i="2"/>
  <c r="H260" i="2"/>
  <c r="I260" i="2"/>
  <c r="J265" i="2"/>
  <c r="J273" i="2"/>
  <c r="K279" i="2"/>
  <c r="G279" i="2"/>
  <c r="L280" i="2"/>
  <c r="K280" i="2"/>
  <c r="G280" i="2"/>
  <c r="I231" i="2"/>
  <c r="H231" i="2"/>
  <c r="K233" i="2"/>
  <c r="I239" i="2"/>
  <c r="H239" i="2"/>
  <c r="K241" i="2"/>
  <c r="L242" i="2"/>
  <c r="G244" i="2"/>
  <c r="F246" i="2"/>
  <c r="K253" i="2"/>
  <c r="L254" i="2"/>
  <c r="K254" i="2"/>
  <c r="K259" i="2"/>
  <c r="G259" i="2"/>
  <c r="L260" i="2"/>
  <c r="J231" i="2"/>
  <c r="K232" i="2"/>
  <c r="J239" i="2"/>
  <c r="K240" i="2"/>
  <c r="H244" i="2"/>
  <c r="I244" i="2"/>
  <c r="I246" i="2"/>
  <c r="K258" i="2"/>
  <c r="K261" i="2"/>
  <c r="K268" i="2"/>
  <c r="F268" i="2"/>
  <c r="J268" i="2"/>
  <c r="H268" i="2"/>
  <c r="I268" i="2"/>
  <c r="K276" i="2"/>
  <c r="F276" i="2"/>
  <c r="J276" i="2"/>
  <c r="H276" i="2"/>
  <c r="I276" i="2"/>
  <c r="H285" i="2"/>
  <c r="I285" i="2"/>
  <c r="J285" i="2"/>
  <c r="F285" i="2"/>
  <c r="F250" i="2"/>
  <c r="J250" i="2"/>
  <c r="F266" i="2"/>
  <c r="J266" i="2"/>
  <c r="H266" i="2"/>
  <c r="I266" i="2"/>
  <c r="L269" i="2"/>
  <c r="K269" i="2"/>
  <c r="F274" i="2"/>
  <c r="J274" i="2"/>
  <c r="H274" i="2"/>
  <c r="I274" i="2"/>
  <c r="L277" i="2"/>
  <c r="K277" i="2"/>
  <c r="J197" i="2"/>
  <c r="I212" i="2"/>
  <c r="I220" i="2"/>
  <c r="I228" i="2"/>
  <c r="I236" i="2"/>
  <c r="G243" i="2"/>
  <c r="L246" i="2"/>
  <c r="F249" i="2"/>
  <c r="L250" i="2"/>
  <c r="J254" i="2"/>
  <c r="L266" i="2"/>
  <c r="G266" i="2"/>
  <c r="G269" i="2"/>
  <c r="L274" i="2"/>
  <c r="G274" i="2"/>
  <c r="G277" i="2"/>
  <c r="L279" i="2"/>
  <c r="L282" i="2"/>
  <c r="K265" i="2"/>
  <c r="H265" i="2"/>
  <c r="I265" i="2"/>
  <c r="K267" i="2"/>
  <c r="G267" i="2"/>
  <c r="K273" i="2"/>
  <c r="H273" i="2"/>
  <c r="I273" i="2"/>
  <c r="K275" i="2"/>
  <c r="G275" i="2"/>
  <c r="K262" i="2"/>
  <c r="K270" i="2"/>
  <c r="K278" i="2"/>
  <c r="K281" i="2"/>
  <c r="J284" i="2"/>
  <c r="L290" i="2"/>
  <c r="H291" i="2"/>
  <c r="I291" i="2"/>
  <c r="K303" i="2"/>
  <c r="L303" i="2"/>
  <c r="L307" i="2"/>
  <c r="K307" i="2"/>
  <c r="G307" i="2"/>
  <c r="L278" i="2"/>
  <c r="L281" i="2"/>
  <c r="H283" i="2"/>
  <c r="G286" i="2"/>
  <c r="H286" i="2"/>
  <c r="F292" i="2"/>
  <c r="J292" i="2"/>
  <c r="H292" i="2"/>
  <c r="I292" i="2"/>
  <c r="K287" i="2"/>
  <c r="H290" i="2"/>
  <c r="H293" i="2"/>
  <c r="I293" i="2"/>
  <c r="F293" i="2"/>
  <c r="J293" i="2"/>
  <c r="H299" i="2"/>
  <c r="I299" i="2"/>
  <c r="L306" i="2"/>
  <c r="K306" i="2"/>
  <c r="F306" i="2"/>
  <c r="J306" i="2"/>
  <c r="F290" i="2"/>
  <c r="L292" i="2"/>
  <c r="K293" i="2"/>
  <c r="F294" i="2"/>
  <c r="J294" i="2"/>
  <c r="K299" i="2"/>
  <c r="F300" i="2"/>
  <c r="J300" i="2"/>
  <c r="H300" i="2"/>
  <c r="I300" i="2"/>
  <c r="F286" i="2"/>
  <c r="J286" i="2"/>
  <c r="L294" i="2"/>
  <c r="K294" i="2"/>
  <c r="H301" i="2"/>
  <c r="I301" i="2"/>
  <c r="F301" i="2"/>
  <c r="J301" i="2"/>
  <c r="F318" i="2"/>
  <c r="J318" i="2"/>
  <c r="H318" i="2"/>
  <c r="I318" i="2"/>
  <c r="K322" i="2"/>
  <c r="L322" i="2"/>
  <c r="G322" i="2"/>
  <c r="K332" i="2"/>
  <c r="L332" i="2"/>
  <c r="G332" i="2"/>
  <c r="L300" i="2"/>
  <c r="K301" i="2"/>
  <c r="F302" i="2"/>
  <c r="J302" i="2"/>
  <c r="F310" i="2"/>
  <c r="J310" i="2"/>
  <c r="H310" i="2"/>
  <c r="I310" i="2"/>
  <c r="K311" i="2"/>
  <c r="G311" i="2"/>
  <c r="L311" i="2"/>
  <c r="F323" i="2"/>
  <c r="J323" i="2"/>
  <c r="K323" i="2"/>
  <c r="I323" i="2"/>
  <c r="H323" i="2"/>
  <c r="K295" i="2"/>
  <c r="L295" i="2"/>
  <c r="L302" i="2"/>
  <c r="K302" i="2"/>
  <c r="I105" i="2"/>
  <c r="L105" i="2"/>
  <c r="K105" i="2"/>
  <c r="H105" i="2"/>
  <c r="F105" i="2"/>
  <c r="J105" i="2"/>
  <c r="I73" i="2"/>
  <c r="L73" i="2"/>
  <c r="K73" i="2"/>
  <c r="H73" i="2"/>
  <c r="F73" i="2"/>
  <c r="J73" i="2"/>
  <c r="I41" i="2"/>
  <c r="L41" i="2"/>
  <c r="K41" i="2"/>
  <c r="H41" i="2"/>
  <c r="F41" i="2"/>
  <c r="J41" i="2"/>
  <c r="I308" i="2"/>
  <c r="H308" i="2"/>
  <c r="J309" i="2"/>
  <c r="F309" i="2"/>
  <c r="K310" i="2"/>
  <c r="G315" i="2"/>
  <c r="I316" i="2"/>
  <c r="H316" i="2"/>
  <c r="J317" i="2"/>
  <c r="F317" i="2"/>
  <c r="K318" i="2"/>
  <c r="G320" i="2"/>
  <c r="I81" i="2"/>
  <c r="L81" i="2"/>
  <c r="K81" i="2"/>
  <c r="H81" i="2"/>
  <c r="F81" i="2"/>
  <c r="I49" i="2"/>
  <c r="L49" i="2"/>
  <c r="K49" i="2"/>
  <c r="H49" i="2"/>
  <c r="F49" i="2"/>
  <c r="I307" i="2"/>
  <c r="J308" i="2"/>
  <c r="F308" i="2"/>
  <c r="K309" i="2"/>
  <c r="I315" i="2"/>
  <c r="J316" i="2"/>
  <c r="F316" i="2"/>
  <c r="K317" i="2"/>
  <c r="L318" i="2"/>
  <c r="H322" i="2"/>
  <c r="I322" i="2"/>
  <c r="H327" i="2"/>
  <c r="L333" i="2"/>
  <c r="K333" i="2"/>
  <c r="F333" i="2"/>
  <c r="J333" i="2"/>
  <c r="J93" i="2"/>
  <c r="F93" i="2"/>
  <c r="I93" i="2"/>
  <c r="H93" i="2"/>
  <c r="J61" i="2"/>
  <c r="F61" i="2"/>
  <c r="I61" i="2"/>
  <c r="H61" i="2"/>
  <c r="J29" i="2"/>
  <c r="F29" i="2"/>
  <c r="I29" i="2"/>
  <c r="H29" i="2"/>
  <c r="K29" i="2"/>
  <c r="J314" i="2"/>
  <c r="F314" i="2"/>
  <c r="K315" i="2"/>
  <c r="H319" i="2"/>
  <c r="G323" i="2"/>
  <c r="L323" i="2"/>
  <c r="K326" i="2"/>
  <c r="F329" i="2"/>
  <c r="J329" i="2"/>
  <c r="L334" i="2"/>
  <c r="K334" i="2"/>
  <c r="K12" i="2"/>
  <c r="J85" i="2"/>
  <c r="F85" i="2"/>
  <c r="I85" i="2"/>
  <c r="H85" i="2"/>
  <c r="J53" i="2"/>
  <c r="F53" i="2"/>
  <c r="I53" i="2"/>
  <c r="H53" i="2"/>
  <c r="H12" i="2"/>
  <c r="G12" i="2"/>
  <c r="K314" i="2"/>
  <c r="F319" i="2"/>
  <c r="J12" i="2"/>
  <c r="I97" i="2"/>
  <c r="L97" i="2"/>
  <c r="K97" i="2"/>
  <c r="H97" i="2"/>
  <c r="F97" i="2"/>
  <c r="I65" i="2"/>
  <c r="L65" i="2"/>
  <c r="K65" i="2"/>
  <c r="H65" i="2"/>
  <c r="F65" i="2"/>
  <c r="I33" i="2"/>
  <c r="L33" i="2"/>
  <c r="K33" i="2"/>
  <c r="H33" i="2"/>
  <c r="F33" i="2"/>
  <c r="I319" i="2"/>
  <c r="L327" i="2"/>
  <c r="H330" i="2"/>
  <c r="I330" i="2"/>
  <c r="C12" i="2"/>
  <c r="J109" i="2"/>
  <c r="F109" i="2"/>
  <c r="I109" i="2"/>
  <c r="H109" i="2"/>
  <c r="J77" i="2"/>
  <c r="F77" i="2"/>
  <c r="I77" i="2"/>
  <c r="H77" i="2"/>
  <c r="J45" i="2"/>
  <c r="F45" i="2"/>
  <c r="I45" i="2"/>
  <c r="H45" i="2"/>
  <c r="K45" i="2"/>
  <c r="K324" i="2"/>
  <c r="K330" i="2"/>
  <c r="F331" i="2"/>
  <c r="J331" i="2"/>
  <c r="I89" i="2"/>
  <c r="L89" i="2"/>
  <c r="K89" i="2"/>
  <c r="H89" i="2"/>
  <c r="F89" i="2"/>
  <c r="I57" i="2"/>
  <c r="L57" i="2"/>
  <c r="K57" i="2"/>
  <c r="H57" i="2"/>
  <c r="F57" i="2"/>
  <c r="I25" i="2"/>
  <c r="L25" i="2"/>
  <c r="K25" i="2"/>
  <c r="H25" i="2"/>
  <c r="F25" i="2"/>
  <c r="I309" i="2"/>
  <c r="I317" i="2"/>
  <c r="L319" i="2"/>
  <c r="F321" i="2"/>
  <c r="J321" i="2"/>
  <c r="F322" i="2"/>
  <c r="L324" i="2"/>
  <c r="L325" i="2"/>
  <c r="F325" i="2"/>
  <c r="J325" i="2"/>
  <c r="L330" i="2"/>
  <c r="I331" i="2"/>
  <c r="G331" i="2"/>
  <c r="L331" i="2"/>
  <c r="J101" i="2"/>
  <c r="F101" i="2"/>
  <c r="I101" i="2"/>
  <c r="H101" i="2"/>
  <c r="J69" i="2"/>
  <c r="F69" i="2"/>
  <c r="I69" i="2"/>
  <c r="H69" i="2"/>
  <c r="J37" i="2"/>
  <c r="F37" i="2"/>
  <c r="I37" i="2"/>
  <c r="H37" i="2"/>
  <c r="K37" i="2"/>
  <c r="G327" i="2"/>
  <c r="J106" i="2"/>
  <c r="J98" i="2"/>
  <c r="J90" i="2"/>
  <c r="J82" i="2"/>
  <c r="J74" i="2"/>
  <c r="J66" i="2"/>
  <c r="J58" i="2"/>
  <c r="J50" i="2"/>
  <c r="J42" i="2"/>
  <c r="J34" i="2"/>
  <c r="J26" i="2"/>
  <c r="F12" i="2"/>
  <c r="J102" i="2"/>
  <c r="J94" i="2"/>
  <c r="J86" i="2"/>
  <c r="J78" i="2"/>
  <c r="J70" i="2"/>
  <c r="J62" i="2"/>
  <c r="J54" i="2"/>
  <c r="J46" i="2"/>
  <c r="J38" i="2"/>
  <c r="J30" i="2"/>
  <c r="J22" i="2"/>
  <c r="I106" i="2"/>
  <c r="I98" i="2"/>
  <c r="I90" i="2"/>
  <c r="I82" i="2"/>
  <c r="I74" i="2"/>
  <c r="I66" i="2"/>
  <c r="I58" i="2"/>
  <c r="I50" i="2"/>
  <c r="I42" i="2"/>
  <c r="I34" i="2"/>
  <c r="I26" i="2"/>
  <c r="K102" i="2"/>
  <c r="K94" i="2"/>
  <c r="K86" i="2"/>
  <c r="K78" i="2"/>
  <c r="K70" i="2"/>
  <c r="K62" i="2"/>
  <c r="K54" i="2"/>
  <c r="K46" i="2"/>
  <c r="K38" i="2"/>
  <c r="K502" i="1" l="1"/>
  <c r="P502" i="1"/>
  <c r="S502" i="1" s="1"/>
  <c r="G201" i="1"/>
  <c r="P201" i="1" s="1"/>
  <c r="S201" i="1" s="1"/>
  <c r="U201" i="1" s="1"/>
  <c r="G193" i="1"/>
  <c r="P193" i="1" s="1"/>
  <c r="S193" i="1" s="1"/>
  <c r="U193" i="1" s="1"/>
  <c r="G170" i="1"/>
  <c r="M170" i="1" s="1"/>
  <c r="G186" i="1"/>
  <c r="G169" i="1"/>
  <c r="G160" i="1"/>
  <c r="P160" i="1" s="1"/>
  <c r="S160" i="1" s="1"/>
  <c r="U160" i="1" s="1"/>
  <c r="G153" i="1"/>
  <c r="M153" i="1" s="1"/>
  <c r="G145" i="1"/>
  <c r="M145" i="1" s="1"/>
  <c r="G121" i="1"/>
  <c r="M121" i="1" s="1"/>
  <c r="G114" i="1"/>
  <c r="M114" i="1" s="1"/>
  <c r="G106" i="1"/>
  <c r="G200" i="1"/>
  <c r="G192" i="1"/>
  <c r="M192" i="1" s="1"/>
  <c r="G146" i="1"/>
  <c r="M146" i="1" s="1"/>
  <c r="G185" i="1"/>
  <c r="M185" i="1" s="1"/>
  <c r="G178" i="1"/>
  <c r="G152" i="1"/>
  <c r="P152" i="1" s="1"/>
  <c r="S152" i="1" s="1"/>
  <c r="U152" i="1" s="1"/>
  <c r="G144" i="1"/>
  <c r="M144" i="1" s="1"/>
  <c r="G138" i="1"/>
  <c r="G120" i="1"/>
  <c r="G113" i="1"/>
  <c r="G105" i="1"/>
  <c r="G130" i="1"/>
  <c r="P130" i="1" s="1"/>
  <c r="S130" i="1" s="1"/>
  <c r="U130" i="1" s="1"/>
  <c r="G154" i="1"/>
  <c r="G122" i="1"/>
  <c r="P122" i="1" s="1"/>
  <c r="S122" i="1" s="1"/>
  <c r="U122" i="1" s="1"/>
  <c r="G184" i="1"/>
  <c r="M184" i="1" s="1"/>
  <c r="G177" i="1"/>
  <c r="G162" i="1"/>
  <c r="G137" i="1"/>
  <c r="G112" i="1"/>
  <c r="P112" i="1" s="1"/>
  <c r="S112" i="1" s="1"/>
  <c r="U112" i="1" s="1"/>
  <c r="M371" i="1"/>
  <c r="P371" i="1"/>
  <c r="S371" i="1" s="1"/>
  <c r="U371" i="1" s="1"/>
  <c r="M364" i="1"/>
  <c r="P364" i="1"/>
  <c r="S364" i="1" s="1"/>
  <c r="U364" i="1" s="1"/>
  <c r="M329" i="1"/>
  <c r="P329" i="1"/>
  <c r="S329" i="1" s="1"/>
  <c r="U329" i="1" s="1"/>
  <c r="M326" i="1"/>
  <c r="P326" i="1"/>
  <c r="S326" i="1" s="1"/>
  <c r="U326" i="1" s="1"/>
  <c r="M318" i="1"/>
  <c r="P318" i="1"/>
  <c r="S318" i="1" s="1"/>
  <c r="U318" i="1" s="1"/>
  <c r="M298" i="1"/>
  <c r="P298" i="1"/>
  <c r="S298" i="1" s="1"/>
  <c r="U298" i="1" s="1"/>
  <c r="M282" i="1"/>
  <c r="P282" i="1"/>
  <c r="S282" i="1" s="1"/>
  <c r="U282" i="1" s="1"/>
  <c r="P275" i="1"/>
  <c r="S275" i="1" s="1"/>
  <c r="U275" i="1" s="1"/>
  <c r="M275" i="1"/>
  <c r="M271" i="1"/>
  <c r="P271" i="1"/>
  <c r="S271" i="1" s="1"/>
  <c r="U271" i="1" s="1"/>
  <c r="M264" i="1"/>
  <c r="P264" i="1"/>
  <c r="S264" i="1" s="1"/>
  <c r="U264" i="1" s="1"/>
  <c r="M251" i="1"/>
  <c r="P251" i="1"/>
  <c r="S251" i="1" s="1"/>
  <c r="U251" i="1" s="1"/>
  <c r="M147" i="1"/>
  <c r="P147" i="1"/>
  <c r="S147" i="1" s="1"/>
  <c r="U147" i="1" s="1"/>
  <c r="M108" i="1"/>
  <c r="P108" i="1"/>
  <c r="S108" i="1" s="1"/>
  <c r="U108" i="1" s="1"/>
  <c r="P101" i="1"/>
  <c r="S101" i="1" s="1"/>
  <c r="U101" i="1" s="1"/>
  <c r="M101" i="1"/>
  <c r="M434" i="1"/>
  <c r="P434" i="1"/>
  <c r="S434" i="1" s="1"/>
  <c r="U434" i="1" s="1"/>
  <c r="P245" i="1"/>
  <c r="S245" i="1" s="1"/>
  <c r="U245" i="1" s="1"/>
  <c r="M245" i="1"/>
  <c r="P194" i="1"/>
  <c r="S194" i="1" s="1"/>
  <c r="U194" i="1" s="1"/>
  <c r="M194" i="1"/>
  <c r="P453" i="1"/>
  <c r="S453" i="1" s="1"/>
  <c r="U453" i="1" s="1"/>
  <c r="M453" i="1"/>
  <c r="P427" i="1"/>
  <c r="S427" i="1" s="1"/>
  <c r="U427" i="1" s="1"/>
  <c r="M427" i="1"/>
  <c r="P370" i="1"/>
  <c r="S370" i="1" s="1"/>
  <c r="U370" i="1" s="1"/>
  <c r="M370" i="1"/>
  <c r="P334" i="1"/>
  <c r="S334" i="1" s="1"/>
  <c r="U334" i="1" s="1"/>
  <c r="M334" i="1"/>
  <c r="M291" i="1"/>
  <c r="P291" i="1"/>
  <c r="S291" i="1" s="1"/>
  <c r="U291" i="1" s="1"/>
  <c r="P238" i="1"/>
  <c r="S238" i="1" s="1"/>
  <c r="U238" i="1" s="1"/>
  <c r="M238" i="1"/>
  <c r="M183" i="1"/>
  <c r="P183" i="1"/>
  <c r="S183" i="1" s="1"/>
  <c r="U183" i="1" s="1"/>
  <c r="P125" i="1"/>
  <c r="S125" i="1" s="1"/>
  <c r="U125" i="1" s="1"/>
  <c r="M125" i="1"/>
  <c r="M100" i="1"/>
  <c r="P100" i="1"/>
  <c r="S100" i="1" s="1"/>
  <c r="U100" i="1" s="1"/>
  <c r="P431" i="1"/>
  <c r="S431" i="1" s="1"/>
  <c r="U431" i="1" s="1"/>
  <c r="M431" i="1"/>
  <c r="M367" i="1"/>
  <c r="P367" i="1"/>
  <c r="S367" i="1" s="1"/>
  <c r="U367" i="1" s="1"/>
  <c r="P321" i="1"/>
  <c r="S321" i="1" s="1"/>
  <c r="U321" i="1" s="1"/>
  <c r="M321" i="1"/>
  <c r="M363" i="1"/>
  <c r="P363" i="1"/>
  <c r="S363" i="1" s="1"/>
  <c r="U363" i="1" s="1"/>
  <c r="M354" i="1"/>
  <c r="P354" i="1"/>
  <c r="S354" i="1" s="1"/>
  <c r="U354" i="1" s="1"/>
  <c r="M179" i="1"/>
  <c r="P179" i="1"/>
  <c r="S179" i="1" s="1"/>
  <c r="U179" i="1" s="1"/>
  <c r="M139" i="1"/>
  <c r="P139" i="1"/>
  <c r="S139" i="1" s="1"/>
  <c r="U139" i="1" s="1"/>
  <c r="M132" i="1"/>
  <c r="P132" i="1"/>
  <c r="S132" i="1" s="1"/>
  <c r="U132" i="1" s="1"/>
  <c r="P452" i="1"/>
  <c r="S452" i="1" s="1"/>
  <c r="U452" i="1" s="1"/>
  <c r="M452" i="1"/>
  <c r="M436" i="1"/>
  <c r="P436" i="1"/>
  <c r="S436" i="1" s="1"/>
  <c r="U436" i="1" s="1"/>
  <c r="M415" i="1"/>
  <c r="P415" i="1"/>
  <c r="S415" i="1" s="1"/>
  <c r="U415" i="1" s="1"/>
  <c r="M392" i="1"/>
  <c r="P392" i="1"/>
  <c r="S392" i="1" s="1"/>
  <c r="U392" i="1" s="1"/>
  <c r="P350" i="1"/>
  <c r="S350" i="1" s="1"/>
  <c r="U350" i="1" s="1"/>
  <c r="M350" i="1"/>
  <c r="M343" i="1"/>
  <c r="P343" i="1"/>
  <c r="S343" i="1" s="1"/>
  <c r="U343" i="1" s="1"/>
  <c r="P313" i="1"/>
  <c r="S313" i="1" s="1"/>
  <c r="U313" i="1" s="1"/>
  <c r="M313" i="1"/>
  <c r="M259" i="1"/>
  <c r="P259" i="1"/>
  <c r="S259" i="1" s="1"/>
  <c r="U259" i="1" s="1"/>
  <c r="P247" i="1"/>
  <c r="S247" i="1" s="1"/>
  <c r="U247" i="1" s="1"/>
  <c r="M247" i="1"/>
  <c r="M219" i="1"/>
  <c r="P219" i="1"/>
  <c r="S219" i="1" s="1"/>
  <c r="U219" i="1" s="1"/>
  <c r="M212" i="1"/>
  <c r="P212" i="1"/>
  <c r="S212" i="1" s="1"/>
  <c r="U212" i="1" s="1"/>
  <c r="M186" i="1"/>
  <c r="P186" i="1"/>
  <c r="S186" i="1" s="1"/>
  <c r="U186" i="1" s="1"/>
  <c r="M163" i="1"/>
  <c r="P163" i="1"/>
  <c r="S163" i="1" s="1"/>
  <c r="U163" i="1" s="1"/>
  <c r="P149" i="1"/>
  <c r="S149" i="1" s="1"/>
  <c r="U149" i="1" s="1"/>
  <c r="M149" i="1"/>
  <c r="M124" i="1"/>
  <c r="P124" i="1"/>
  <c r="S124" i="1" s="1"/>
  <c r="U124" i="1" s="1"/>
  <c r="P206" i="1"/>
  <c r="S206" i="1" s="1"/>
  <c r="U206" i="1" s="1"/>
  <c r="M206" i="1"/>
  <c r="P382" i="1"/>
  <c r="S382" i="1" s="1"/>
  <c r="U382" i="1" s="1"/>
  <c r="M382" i="1"/>
  <c r="M310" i="1"/>
  <c r="P310" i="1"/>
  <c r="S310" i="1" s="1"/>
  <c r="U310" i="1" s="1"/>
  <c r="M280" i="1"/>
  <c r="P280" i="1"/>
  <c r="S280" i="1" s="1"/>
  <c r="U280" i="1" s="1"/>
  <c r="M269" i="1"/>
  <c r="P269" i="1"/>
  <c r="S269" i="1" s="1"/>
  <c r="U269" i="1" s="1"/>
  <c r="M240" i="1"/>
  <c r="P240" i="1"/>
  <c r="S240" i="1" s="1"/>
  <c r="U240" i="1" s="1"/>
  <c r="M131" i="1"/>
  <c r="P131" i="1"/>
  <c r="S131" i="1" s="1"/>
  <c r="U131" i="1" s="1"/>
  <c r="P178" i="1"/>
  <c r="S178" i="1" s="1"/>
  <c r="U178" i="1" s="1"/>
  <c r="M178" i="1"/>
  <c r="P134" i="1"/>
  <c r="S134" i="1" s="1"/>
  <c r="U134" i="1" s="1"/>
  <c r="M134" i="1"/>
  <c r="P109" i="1"/>
  <c r="S109" i="1" s="1"/>
  <c r="U109" i="1" s="1"/>
  <c r="M109" i="1"/>
  <c r="M424" i="1"/>
  <c r="P424" i="1"/>
  <c r="S424" i="1" s="1"/>
  <c r="U424" i="1" s="1"/>
  <c r="M414" i="1"/>
  <c r="P414" i="1"/>
  <c r="S414" i="1" s="1"/>
  <c r="U414" i="1" s="1"/>
  <c r="P394" i="1"/>
  <c r="S394" i="1" s="1"/>
  <c r="U394" i="1" s="1"/>
  <c r="M394" i="1"/>
  <c r="P381" i="1"/>
  <c r="S381" i="1" s="1"/>
  <c r="U381" i="1" s="1"/>
  <c r="M381" i="1"/>
  <c r="M338" i="1"/>
  <c r="P338" i="1"/>
  <c r="S338" i="1" s="1"/>
  <c r="U338" i="1" s="1"/>
  <c r="M279" i="1"/>
  <c r="P279" i="1"/>
  <c r="S279" i="1" s="1"/>
  <c r="U279" i="1" s="1"/>
  <c r="M255" i="1"/>
  <c r="P255" i="1"/>
  <c r="S255" i="1" s="1"/>
  <c r="U255" i="1" s="1"/>
  <c r="M236" i="1"/>
  <c r="P236" i="1"/>
  <c r="S236" i="1" s="1"/>
  <c r="U236" i="1" s="1"/>
  <c r="P214" i="1"/>
  <c r="S214" i="1" s="1"/>
  <c r="U214" i="1" s="1"/>
  <c r="M214" i="1"/>
  <c r="M171" i="1"/>
  <c r="P171" i="1"/>
  <c r="S171" i="1" s="1"/>
  <c r="U171" i="1" s="1"/>
  <c r="M155" i="1"/>
  <c r="P155" i="1"/>
  <c r="S155" i="1" s="1"/>
  <c r="U155" i="1" s="1"/>
  <c r="M123" i="1"/>
  <c r="P123" i="1"/>
  <c r="S123" i="1" s="1"/>
  <c r="U123" i="1" s="1"/>
  <c r="M116" i="1"/>
  <c r="P116" i="1"/>
  <c r="S116" i="1" s="1"/>
  <c r="U116" i="1" s="1"/>
  <c r="M398" i="1"/>
  <c r="M347" i="1"/>
  <c r="P344" i="1"/>
  <c r="S344" i="1" s="1"/>
  <c r="U344" i="1" s="1"/>
  <c r="P339" i="1"/>
  <c r="S339" i="1" s="1"/>
  <c r="U339" i="1" s="1"/>
  <c r="P299" i="1"/>
  <c r="S299" i="1" s="1"/>
  <c r="U299" i="1" s="1"/>
  <c r="P295" i="1"/>
  <c r="S295" i="1" s="1"/>
  <c r="U295" i="1" s="1"/>
  <c r="M268" i="1"/>
  <c r="P266" i="1"/>
  <c r="S266" i="1" s="1"/>
  <c r="U266" i="1" s="1"/>
  <c r="P252" i="1"/>
  <c r="S252" i="1" s="1"/>
  <c r="U252" i="1" s="1"/>
  <c r="M244" i="1"/>
  <c r="M205" i="1"/>
  <c r="M141" i="1"/>
  <c r="P432" i="1"/>
  <c r="S432" i="1" s="1"/>
  <c r="U432" i="1" s="1"/>
  <c r="M413" i="1"/>
  <c r="P377" i="1"/>
  <c r="S377" i="1" s="1"/>
  <c r="U377" i="1" s="1"/>
  <c r="M355" i="1"/>
  <c r="M274" i="1"/>
  <c r="M258" i="1"/>
  <c r="M190" i="1"/>
  <c r="P107" i="1"/>
  <c r="S107" i="1" s="1"/>
  <c r="U107" i="1" s="1"/>
  <c r="P292" i="1"/>
  <c r="S292" i="1" s="1"/>
  <c r="U292" i="1" s="1"/>
  <c r="M447" i="1"/>
  <c r="P399" i="1"/>
  <c r="S399" i="1" s="1"/>
  <c r="U399" i="1" s="1"/>
  <c r="M319" i="1"/>
  <c r="P296" i="1"/>
  <c r="S296" i="1" s="1"/>
  <c r="U296" i="1" s="1"/>
  <c r="M286" i="1"/>
  <c r="M262" i="1"/>
  <c r="M225" i="1"/>
  <c r="M217" i="1"/>
  <c r="P192" i="1"/>
  <c r="S192" i="1" s="1"/>
  <c r="U192" i="1" s="1"/>
  <c r="M172" i="1"/>
  <c r="M165" i="1"/>
  <c r="P145" i="1"/>
  <c r="S145" i="1" s="1"/>
  <c r="U145" i="1" s="1"/>
  <c r="M126" i="1"/>
  <c r="P99" i="1"/>
  <c r="S99" i="1" s="1"/>
  <c r="U99" i="1" s="1"/>
  <c r="P401" i="1"/>
  <c r="S401" i="1" s="1"/>
  <c r="U401" i="1" s="1"/>
  <c r="M469" i="1"/>
  <c r="P463" i="1"/>
  <c r="S463" i="1" s="1"/>
  <c r="U463" i="1" s="1"/>
  <c r="M444" i="1"/>
  <c r="M435" i="1"/>
  <c r="M374" i="1"/>
  <c r="P361" i="1"/>
  <c r="S361" i="1" s="1"/>
  <c r="U361" i="1" s="1"/>
  <c r="M316" i="1"/>
  <c r="M312" i="1"/>
  <c r="M308" i="1"/>
  <c r="M304" i="1"/>
  <c r="M290" i="1"/>
  <c r="P273" i="1"/>
  <c r="S273" i="1" s="1"/>
  <c r="U273" i="1" s="1"/>
  <c r="M257" i="1"/>
  <c r="P248" i="1"/>
  <c r="S248" i="1" s="1"/>
  <c r="U248" i="1" s="1"/>
  <c r="M180" i="1"/>
  <c r="P170" i="1"/>
  <c r="S170" i="1" s="1"/>
  <c r="U170" i="1" s="1"/>
  <c r="P161" i="1"/>
  <c r="S161" i="1" s="1"/>
  <c r="U161" i="1" s="1"/>
  <c r="P210" i="1"/>
  <c r="S210" i="1" s="1"/>
  <c r="U210" i="1" s="1"/>
  <c r="M467" i="1"/>
  <c r="P467" i="1"/>
  <c r="S467" i="1" s="1"/>
  <c r="U467" i="1" s="1"/>
  <c r="M420" i="1"/>
  <c r="P420" i="1"/>
  <c r="S420" i="1" s="1"/>
  <c r="U420" i="1" s="1"/>
  <c r="M315" i="1"/>
  <c r="P315" i="1"/>
  <c r="S315" i="1" s="1"/>
  <c r="U315" i="1" s="1"/>
  <c r="P451" i="1"/>
  <c r="S451" i="1" s="1"/>
  <c r="U451" i="1" s="1"/>
  <c r="M451" i="1"/>
  <c r="M265" i="1"/>
  <c r="P265" i="1"/>
  <c r="S265" i="1" s="1"/>
  <c r="U265" i="1" s="1"/>
  <c r="P441" i="1"/>
  <c r="S441" i="1" s="1"/>
  <c r="U441" i="1" s="1"/>
  <c r="M441" i="1"/>
  <c r="P419" i="1"/>
  <c r="S419" i="1" s="1"/>
  <c r="U419" i="1" s="1"/>
  <c r="M419" i="1"/>
  <c r="M466" i="1"/>
  <c r="P466" i="1"/>
  <c r="S466" i="1" s="1"/>
  <c r="U466" i="1" s="1"/>
  <c r="M450" i="1"/>
  <c r="P450" i="1"/>
  <c r="S450" i="1" s="1"/>
  <c r="U450" i="1" s="1"/>
  <c r="M416" i="1"/>
  <c r="P416" i="1"/>
  <c r="S416" i="1" s="1"/>
  <c r="U416" i="1" s="1"/>
  <c r="P456" i="1"/>
  <c r="S456" i="1" s="1"/>
  <c r="U456" i="1" s="1"/>
  <c r="M456" i="1"/>
  <c r="M403" i="1"/>
  <c r="P403" i="1"/>
  <c r="S403" i="1" s="1"/>
  <c r="U403" i="1" s="1"/>
  <c r="P385" i="1"/>
  <c r="S385" i="1" s="1"/>
  <c r="U385" i="1" s="1"/>
  <c r="M385" i="1"/>
  <c r="P365" i="1"/>
  <c r="S365" i="1" s="1"/>
  <c r="U365" i="1" s="1"/>
  <c r="M365" i="1"/>
  <c r="M360" i="1"/>
  <c r="P360" i="1"/>
  <c r="S360" i="1" s="1"/>
  <c r="U360" i="1" s="1"/>
  <c r="M345" i="1"/>
  <c r="P345" i="1"/>
  <c r="S345" i="1" s="1"/>
  <c r="U345" i="1" s="1"/>
  <c r="M340" i="1"/>
  <c r="P340" i="1"/>
  <c r="S340" i="1" s="1"/>
  <c r="U340" i="1" s="1"/>
  <c r="P284" i="1"/>
  <c r="S284" i="1" s="1"/>
  <c r="U284" i="1" s="1"/>
  <c r="M284" i="1"/>
  <c r="P454" i="1"/>
  <c r="S454" i="1" s="1"/>
  <c r="U454" i="1" s="1"/>
  <c r="M454" i="1"/>
  <c r="P448" i="1"/>
  <c r="S448" i="1" s="1"/>
  <c r="U448" i="1" s="1"/>
  <c r="M448" i="1"/>
  <c r="M443" i="1"/>
  <c r="M428" i="1"/>
  <c r="P428" i="1"/>
  <c r="S428" i="1" s="1"/>
  <c r="U428" i="1" s="1"/>
  <c r="M393" i="1"/>
  <c r="P393" i="1"/>
  <c r="S393" i="1" s="1"/>
  <c r="U393" i="1" s="1"/>
  <c r="M369" i="1"/>
  <c r="P369" i="1"/>
  <c r="S369" i="1" s="1"/>
  <c r="U369" i="1" s="1"/>
  <c r="M323" i="1"/>
  <c r="P323" i="1"/>
  <c r="S323" i="1" s="1"/>
  <c r="U323" i="1" s="1"/>
  <c r="P246" i="1"/>
  <c r="S246" i="1" s="1"/>
  <c r="U246" i="1" s="1"/>
  <c r="M246" i="1"/>
  <c r="P234" i="1"/>
  <c r="S234" i="1" s="1"/>
  <c r="U234" i="1" s="1"/>
  <c r="M234" i="1"/>
  <c r="M458" i="1"/>
  <c r="P458" i="1"/>
  <c r="S458" i="1" s="1"/>
  <c r="U458" i="1" s="1"/>
  <c r="M406" i="1"/>
  <c r="P406" i="1"/>
  <c r="S406" i="1" s="1"/>
  <c r="U406" i="1" s="1"/>
  <c r="P380" i="1"/>
  <c r="S380" i="1" s="1"/>
  <c r="U380" i="1" s="1"/>
  <c r="M380" i="1"/>
  <c r="M356" i="1"/>
  <c r="P356" i="1"/>
  <c r="S356" i="1" s="1"/>
  <c r="U356" i="1" s="1"/>
  <c r="M320" i="1"/>
  <c r="P320" i="1"/>
  <c r="S320" i="1" s="1"/>
  <c r="U320" i="1" s="1"/>
  <c r="M465" i="1"/>
  <c r="P465" i="1"/>
  <c r="S465" i="1" s="1"/>
  <c r="U465" i="1" s="1"/>
  <c r="M446" i="1"/>
  <c r="M437" i="1"/>
  <c r="P437" i="1"/>
  <c r="S437" i="1" s="1"/>
  <c r="U437" i="1" s="1"/>
  <c r="P417" i="1"/>
  <c r="S417" i="1" s="1"/>
  <c r="U417" i="1" s="1"/>
  <c r="M417" i="1"/>
  <c r="P412" i="1"/>
  <c r="S412" i="1" s="1"/>
  <c r="U412" i="1" s="1"/>
  <c r="P408" i="1"/>
  <c r="S408" i="1" s="1"/>
  <c r="U408" i="1" s="1"/>
  <c r="M408" i="1"/>
  <c r="P397" i="1"/>
  <c r="S397" i="1" s="1"/>
  <c r="U397" i="1" s="1"/>
  <c r="M397" i="1"/>
  <c r="M349" i="1"/>
  <c r="M250" i="1"/>
  <c r="P250" i="1"/>
  <c r="S250" i="1" s="1"/>
  <c r="U250" i="1" s="1"/>
  <c r="M457" i="1"/>
  <c r="P457" i="1"/>
  <c r="S457" i="1" s="1"/>
  <c r="U457" i="1" s="1"/>
  <c r="M423" i="1"/>
  <c r="P423" i="1"/>
  <c r="S423" i="1" s="1"/>
  <c r="U423" i="1" s="1"/>
  <c r="M407" i="1"/>
  <c r="P407" i="1"/>
  <c r="S407" i="1" s="1"/>
  <c r="U407" i="1" s="1"/>
  <c r="P386" i="1"/>
  <c r="S386" i="1" s="1"/>
  <c r="U386" i="1" s="1"/>
  <c r="M386" i="1"/>
  <c r="P373" i="1"/>
  <c r="S373" i="1" s="1"/>
  <c r="U373" i="1" s="1"/>
  <c r="M373" i="1"/>
  <c r="P366" i="1"/>
  <c r="S366" i="1" s="1"/>
  <c r="U366" i="1" s="1"/>
  <c r="M337" i="1"/>
  <c r="M307" i="1"/>
  <c r="P307" i="1"/>
  <c r="S307" i="1" s="1"/>
  <c r="U307" i="1" s="1"/>
  <c r="P289" i="1"/>
  <c r="S289" i="1" s="1"/>
  <c r="U289" i="1" s="1"/>
  <c r="M289" i="1"/>
  <c r="M277" i="1"/>
  <c r="P277" i="1"/>
  <c r="S277" i="1" s="1"/>
  <c r="U277" i="1" s="1"/>
  <c r="M256" i="1"/>
  <c r="P256" i="1"/>
  <c r="S256" i="1" s="1"/>
  <c r="U256" i="1" s="1"/>
  <c r="P421" i="1"/>
  <c r="S421" i="1" s="1"/>
  <c r="U421" i="1" s="1"/>
  <c r="M421" i="1"/>
  <c r="M359" i="1"/>
  <c r="P359" i="1"/>
  <c r="S359" i="1" s="1"/>
  <c r="U359" i="1" s="1"/>
  <c r="P455" i="1"/>
  <c r="S455" i="1" s="1"/>
  <c r="U455" i="1" s="1"/>
  <c r="M455" i="1"/>
  <c r="M439" i="1"/>
  <c r="P439" i="1"/>
  <c r="S439" i="1" s="1"/>
  <c r="U439" i="1" s="1"/>
  <c r="P404" i="1"/>
  <c r="S404" i="1" s="1"/>
  <c r="U404" i="1" s="1"/>
  <c r="P402" i="1"/>
  <c r="S402" i="1" s="1"/>
  <c r="U402" i="1" s="1"/>
  <c r="M402" i="1"/>
  <c r="M396" i="1"/>
  <c r="P396" i="1"/>
  <c r="S396" i="1" s="1"/>
  <c r="U396" i="1" s="1"/>
  <c r="P353" i="1"/>
  <c r="S353" i="1" s="1"/>
  <c r="U353" i="1" s="1"/>
  <c r="M353" i="1"/>
  <c r="P346" i="1"/>
  <c r="S346" i="1" s="1"/>
  <c r="U346" i="1" s="1"/>
  <c r="M346" i="1"/>
  <c r="P333" i="1"/>
  <c r="S333" i="1" s="1"/>
  <c r="U333" i="1" s="1"/>
  <c r="M333" i="1"/>
  <c r="P301" i="1"/>
  <c r="S301" i="1" s="1"/>
  <c r="U301" i="1" s="1"/>
  <c r="M301" i="1"/>
  <c r="P174" i="1"/>
  <c r="S174" i="1" s="1"/>
  <c r="U174" i="1" s="1"/>
  <c r="M174" i="1"/>
  <c r="P389" i="1"/>
  <c r="S389" i="1" s="1"/>
  <c r="U389" i="1" s="1"/>
  <c r="M389" i="1"/>
  <c r="M368" i="1"/>
  <c r="P368" i="1"/>
  <c r="S368" i="1" s="1"/>
  <c r="U368" i="1" s="1"/>
  <c r="P445" i="1"/>
  <c r="S445" i="1" s="1"/>
  <c r="U445" i="1" s="1"/>
  <c r="M445" i="1"/>
  <c r="M433" i="1"/>
  <c r="P433" i="1"/>
  <c r="S433" i="1" s="1"/>
  <c r="U433" i="1" s="1"/>
  <c r="M429" i="1"/>
  <c r="P429" i="1"/>
  <c r="S429" i="1" s="1"/>
  <c r="U429" i="1" s="1"/>
  <c r="M409" i="1"/>
  <c r="P409" i="1"/>
  <c r="S409" i="1" s="1"/>
  <c r="U409" i="1" s="1"/>
  <c r="M400" i="1"/>
  <c r="P400" i="1"/>
  <c r="S400" i="1" s="1"/>
  <c r="U400" i="1" s="1"/>
  <c r="M388" i="1"/>
  <c r="P388" i="1"/>
  <c r="S388" i="1" s="1"/>
  <c r="U388" i="1" s="1"/>
  <c r="M378" i="1"/>
  <c r="P378" i="1"/>
  <c r="S378" i="1" s="1"/>
  <c r="U378" i="1" s="1"/>
  <c r="P372" i="1"/>
  <c r="S372" i="1" s="1"/>
  <c r="U372" i="1" s="1"/>
  <c r="M372" i="1"/>
  <c r="P341" i="1"/>
  <c r="S341" i="1" s="1"/>
  <c r="U341" i="1" s="1"/>
  <c r="M341" i="1"/>
  <c r="P270" i="1"/>
  <c r="S270" i="1" s="1"/>
  <c r="U270" i="1" s="1"/>
  <c r="M270" i="1"/>
  <c r="P410" i="1"/>
  <c r="S410" i="1" s="1"/>
  <c r="U410" i="1" s="1"/>
  <c r="M410" i="1"/>
  <c r="M375" i="1"/>
  <c r="P375" i="1"/>
  <c r="S375" i="1" s="1"/>
  <c r="U375" i="1" s="1"/>
  <c r="P317" i="1"/>
  <c r="S317" i="1" s="1"/>
  <c r="U317" i="1" s="1"/>
  <c r="M317" i="1"/>
  <c r="M464" i="1"/>
  <c r="P464" i="1"/>
  <c r="S464" i="1" s="1"/>
  <c r="U464" i="1" s="1"/>
  <c r="P438" i="1"/>
  <c r="S438" i="1" s="1"/>
  <c r="U438" i="1" s="1"/>
  <c r="M438" i="1"/>
  <c r="M411" i="1"/>
  <c r="P395" i="1"/>
  <c r="S395" i="1" s="1"/>
  <c r="U395" i="1" s="1"/>
  <c r="P390" i="1"/>
  <c r="S390" i="1" s="1"/>
  <c r="U390" i="1" s="1"/>
  <c r="P294" i="1"/>
  <c r="S294" i="1" s="1"/>
  <c r="U294" i="1" s="1"/>
  <c r="M294" i="1"/>
  <c r="P261" i="1"/>
  <c r="S261" i="1" s="1"/>
  <c r="U261" i="1" s="1"/>
  <c r="M223" i="1"/>
  <c r="P223" i="1"/>
  <c r="S223" i="1" s="1"/>
  <c r="U223" i="1" s="1"/>
  <c r="M226" i="1"/>
  <c r="P226" i="1"/>
  <c r="S226" i="1" s="1"/>
  <c r="U226" i="1" s="1"/>
  <c r="M218" i="1"/>
  <c r="P218" i="1"/>
  <c r="S218" i="1" s="1"/>
  <c r="U218" i="1" s="1"/>
  <c r="M216" i="1"/>
  <c r="P216" i="1"/>
  <c r="S216" i="1" s="1"/>
  <c r="U216" i="1" s="1"/>
  <c r="M199" i="1"/>
  <c r="P199" i="1"/>
  <c r="S199" i="1" s="1"/>
  <c r="U199" i="1" s="1"/>
  <c r="M176" i="1"/>
  <c r="P176" i="1"/>
  <c r="S176" i="1" s="1"/>
  <c r="U176" i="1" s="1"/>
  <c r="P391" i="1"/>
  <c r="S391" i="1" s="1"/>
  <c r="U391" i="1" s="1"/>
  <c r="P362" i="1"/>
  <c r="S362" i="1" s="1"/>
  <c r="U362" i="1" s="1"/>
  <c r="P357" i="1"/>
  <c r="S357" i="1" s="1"/>
  <c r="U357" i="1" s="1"/>
  <c r="M357" i="1"/>
  <c r="M352" i="1"/>
  <c r="P332" i="1"/>
  <c r="S332" i="1" s="1"/>
  <c r="U332" i="1" s="1"/>
  <c r="M328" i="1"/>
  <c r="M297" i="1"/>
  <c r="M285" i="1"/>
  <c r="M242" i="1"/>
  <c r="P242" i="1"/>
  <c r="S242" i="1" s="1"/>
  <c r="U242" i="1" s="1"/>
  <c r="P230" i="1"/>
  <c r="S230" i="1" s="1"/>
  <c r="U230" i="1" s="1"/>
  <c r="M230" i="1"/>
  <c r="P222" i="1"/>
  <c r="S222" i="1" s="1"/>
  <c r="U222" i="1" s="1"/>
  <c r="M222" i="1"/>
  <c r="M151" i="1"/>
  <c r="P151" i="1"/>
  <c r="S151" i="1" s="1"/>
  <c r="U151" i="1" s="1"/>
  <c r="P305" i="1"/>
  <c r="S305" i="1" s="1"/>
  <c r="U305" i="1" s="1"/>
  <c r="M305" i="1"/>
  <c r="M272" i="1"/>
  <c r="P272" i="1"/>
  <c r="S272" i="1" s="1"/>
  <c r="U272" i="1" s="1"/>
  <c r="M228" i="1"/>
  <c r="P228" i="1"/>
  <c r="S228" i="1" s="1"/>
  <c r="U228" i="1" s="1"/>
  <c r="M204" i="1"/>
  <c r="P204" i="1"/>
  <c r="S204" i="1" s="1"/>
  <c r="U204" i="1" s="1"/>
  <c r="P181" i="1"/>
  <c r="S181" i="1" s="1"/>
  <c r="U181" i="1" s="1"/>
  <c r="M181" i="1"/>
  <c r="M160" i="1"/>
  <c r="P422" i="1"/>
  <c r="S422" i="1" s="1"/>
  <c r="U422" i="1" s="1"/>
  <c r="P418" i="1"/>
  <c r="S418" i="1" s="1"/>
  <c r="U418" i="1" s="1"/>
  <c r="M418" i="1"/>
  <c r="P336" i="1"/>
  <c r="S336" i="1" s="1"/>
  <c r="U336" i="1" s="1"/>
  <c r="M324" i="1"/>
  <c r="P324" i="1"/>
  <c r="S324" i="1" s="1"/>
  <c r="U324" i="1" s="1"/>
  <c r="P293" i="1"/>
  <c r="S293" i="1" s="1"/>
  <c r="U293" i="1" s="1"/>
  <c r="M293" i="1"/>
  <c r="M288" i="1"/>
  <c r="P288" i="1"/>
  <c r="S288" i="1" s="1"/>
  <c r="U288" i="1" s="1"/>
  <c r="P198" i="1"/>
  <c r="S198" i="1" s="1"/>
  <c r="U198" i="1" s="1"/>
  <c r="M198" i="1"/>
  <c r="P189" i="1"/>
  <c r="S189" i="1" s="1"/>
  <c r="U189" i="1" s="1"/>
  <c r="M189" i="1"/>
  <c r="M187" i="1"/>
  <c r="P187" i="1"/>
  <c r="S187" i="1" s="1"/>
  <c r="U187" i="1" s="1"/>
  <c r="M440" i="1"/>
  <c r="P440" i="1"/>
  <c r="S440" i="1" s="1"/>
  <c r="U440" i="1" s="1"/>
  <c r="P405" i="1"/>
  <c r="S405" i="1" s="1"/>
  <c r="U405" i="1" s="1"/>
  <c r="M405" i="1"/>
  <c r="P384" i="1"/>
  <c r="S384" i="1" s="1"/>
  <c r="U384" i="1" s="1"/>
  <c r="M384" i="1"/>
  <c r="M342" i="1"/>
  <c r="M330" i="1"/>
  <c r="M314" i="1"/>
  <c r="P314" i="1"/>
  <c r="S314" i="1" s="1"/>
  <c r="U314" i="1" s="1"/>
  <c r="P300" i="1"/>
  <c r="S300" i="1" s="1"/>
  <c r="U300" i="1" s="1"/>
  <c r="M300" i="1"/>
  <c r="P281" i="1"/>
  <c r="S281" i="1" s="1"/>
  <c r="U281" i="1" s="1"/>
  <c r="P278" i="1"/>
  <c r="S278" i="1" s="1"/>
  <c r="U278" i="1" s="1"/>
  <c r="M278" i="1"/>
  <c r="M260" i="1"/>
  <c r="P260" i="1"/>
  <c r="S260" i="1" s="1"/>
  <c r="U260" i="1" s="1"/>
  <c r="M227" i="1"/>
  <c r="P227" i="1"/>
  <c r="S227" i="1" s="1"/>
  <c r="U227" i="1" s="1"/>
  <c r="P221" i="1"/>
  <c r="S221" i="1" s="1"/>
  <c r="U221" i="1" s="1"/>
  <c r="P213" i="1"/>
  <c r="S213" i="1" s="1"/>
  <c r="U213" i="1" s="1"/>
  <c r="M213" i="1"/>
  <c r="M191" i="1"/>
  <c r="P191" i="1"/>
  <c r="S191" i="1" s="1"/>
  <c r="U191" i="1" s="1"/>
  <c r="P348" i="1"/>
  <c r="S348" i="1" s="1"/>
  <c r="U348" i="1" s="1"/>
  <c r="M348" i="1"/>
  <c r="P306" i="1"/>
  <c r="S306" i="1" s="1"/>
  <c r="U306" i="1" s="1"/>
  <c r="M306" i="1"/>
  <c r="P276" i="1"/>
  <c r="S276" i="1" s="1"/>
  <c r="U276" i="1" s="1"/>
  <c r="P253" i="1"/>
  <c r="S253" i="1" s="1"/>
  <c r="U253" i="1" s="1"/>
  <c r="M253" i="1"/>
  <c r="P239" i="1"/>
  <c r="S239" i="1" s="1"/>
  <c r="U239" i="1" s="1"/>
  <c r="M229" i="1"/>
  <c r="M211" i="1"/>
  <c r="P211" i="1"/>
  <c r="S211" i="1" s="1"/>
  <c r="U211" i="1" s="1"/>
  <c r="P287" i="1"/>
  <c r="S287" i="1" s="1"/>
  <c r="U287" i="1" s="1"/>
  <c r="M287" i="1"/>
  <c r="P267" i="1"/>
  <c r="S267" i="1" s="1"/>
  <c r="U267" i="1" s="1"/>
  <c r="M267" i="1"/>
  <c r="P209" i="1"/>
  <c r="S209" i="1" s="1"/>
  <c r="U209" i="1" s="1"/>
  <c r="M209" i="1"/>
  <c r="M207" i="1"/>
  <c r="P207" i="1"/>
  <c r="S207" i="1" s="1"/>
  <c r="U207" i="1" s="1"/>
  <c r="M195" i="1"/>
  <c r="P195" i="1"/>
  <c r="S195" i="1" s="1"/>
  <c r="U195" i="1" s="1"/>
  <c r="M193" i="1"/>
  <c r="M127" i="1"/>
  <c r="P127" i="1"/>
  <c r="S127" i="1" s="1"/>
  <c r="U127" i="1" s="1"/>
  <c r="M203" i="1"/>
  <c r="P203" i="1"/>
  <c r="S203" i="1" s="1"/>
  <c r="U203" i="1" s="1"/>
  <c r="P200" i="1"/>
  <c r="S200" i="1" s="1"/>
  <c r="U200" i="1" s="1"/>
  <c r="M200" i="1"/>
  <c r="M196" i="1"/>
  <c r="M167" i="1"/>
  <c r="P167" i="1"/>
  <c r="S167" i="1" s="1"/>
  <c r="U167" i="1" s="1"/>
  <c r="M157" i="1"/>
  <c r="M154" i="1"/>
  <c r="P154" i="1"/>
  <c r="S154" i="1" s="1"/>
  <c r="U154" i="1" s="1"/>
  <c r="M148" i="1"/>
  <c r="P148" i="1"/>
  <c r="S148" i="1" s="1"/>
  <c r="U148" i="1" s="1"/>
  <c r="P118" i="1"/>
  <c r="S118" i="1" s="1"/>
  <c r="U118" i="1" s="1"/>
  <c r="M118" i="1"/>
  <c r="M113" i="1"/>
  <c r="P113" i="1"/>
  <c r="S113" i="1" s="1"/>
  <c r="U113" i="1" s="1"/>
  <c r="M110" i="1"/>
  <c r="M106" i="1"/>
  <c r="P106" i="1"/>
  <c r="S106" i="1" s="1"/>
  <c r="U106" i="1" s="1"/>
  <c r="M103" i="1"/>
  <c r="P103" i="1"/>
  <c r="S103" i="1" s="1"/>
  <c r="U103" i="1" s="1"/>
  <c r="P173" i="1"/>
  <c r="S173" i="1" s="1"/>
  <c r="U173" i="1" s="1"/>
  <c r="M173" i="1"/>
  <c r="M159" i="1"/>
  <c r="P159" i="1"/>
  <c r="S159" i="1" s="1"/>
  <c r="U159" i="1" s="1"/>
  <c r="P144" i="1"/>
  <c r="S144" i="1" s="1"/>
  <c r="U144" i="1" s="1"/>
  <c r="M383" i="1"/>
  <c r="P383" i="1"/>
  <c r="S383" i="1" s="1"/>
  <c r="U383" i="1" s="1"/>
  <c r="M358" i="1"/>
  <c r="P358" i="1"/>
  <c r="S358" i="1" s="1"/>
  <c r="U358" i="1" s="1"/>
  <c r="M327" i="1"/>
  <c r="P327" i="1"/>
  <c r="S327" i="1" s="1"/>
  <c r="U327" i="1" s="1"/>
  <c r="P283" i="1"/>
  <c r="S283" i="1" s="1"/>
  <c r="U283" i="1" s="1"/>
  <c r="M283" i="1"/>
  <c r="P241" i="1"/>
  <c r="S241" i="1" s="1"/>
  <c r="U241" i="1" s="1"/>
  <c r="M241" i="1"/>
  <c r="M235" i="1"/>
  <c r="P235" i="1"/>
  <c r="S235" i="1" s="1"/>
  <c r="U235" i="1" s="1"/>
  <c r="M224" i="1"/>
  <c r="P224" i="1"/>
  <c r="S224" i="1" s="1"/>
  <c r="U224" i="1" s="1"/>
  <c r="M208" i="1"/>
  <c r="P208" i="1"/>
  <c r="S208" i="1" s="1"/>
  <c r="U208" i="1" s="1"/>
  <c r="P182" i="1"/>
  <c r="S182" i="1" s="1"/>
  <c r="U182" i="1" s="1"/>
  <c r="M182" i="1"/>
  <c r="M351" i="1"/>
  <c r="P351" i="1"/>
  <c r="S351" i="1" s="1"/>
  <c r="U351" i="1" s="1"/>
  <c r="P254" i="1"/>
  <c r="S254" i="1" s="1"/>
  <c r="U254" i="1" s="1"/>
  <c r="M254" i="1"/>
  <c r="M243" i="1"/>
  <c r="P243" i="1"/>
  <c r="S243" i="1" s="1"/>
  <c r="U243" i="1" s="1"/>
  <c r="P233" i="1"/>
  <c r="S233" i="1" s="1"/>
  <c r="U233" i="1" s="1"/>
  <c r="M233" i="1"/>
  <c r="P197" i="1"/>
  <c r="S197" i="1" s="1"/>
  <c r="U197" i="1" s="1"/>
  <c r="M197" i="1"/>
  <c r="M169" i="1"/>
  <c r="P169" i="1"/>
  <c r="S169" i="1" s="1"/>
  <c r="U169" i="1" s="1"/>
  <c r="P164" i="1"/>
  <c r="S164" i="1" s="1"/>
  <c r="U164" i="1" s="1"/>
  <c r="M164" i="1"/>
  <c r="P166" i="1"/>
  <c r="S166" i="1" s="1"/>
  <c r="U166" i="1" s="1"/>
  <c r="M166" i="1"/>
  <c r="M137" i="1"/>
  <c r="P137" i="1"/>
  <c r="S137" i="1" s="1"/>
  <c r="U137" i="1" s="1"/>
  <c r="M128" i="1"/>
  <c r="P128" i="1"/>
  <c r="S128" i="1" s="1"/>
  <c r="U128" i="1" s="1"/>
  <c r="M231" i="1"/>
  <c r="M215" i="1"/>
  <c r="M175" i="1"/>
  <c r="P175" i="1"/>
  <c r="S175" i="1" s="1"/>
  <c r="U175" i="1" s="1"/>
  <c r="P150" i="1"/>
  <c r="S150" i="1" s="1"/>
  <c r="U150" i="1" s="1"/>
  <c r="M150" i="1"/>
  <c r="P146" i="1"/>
  <c r="S146" i="1" s="1"/>
  <c r="U146" i="1" s="1"/>
  <c r="M119" i="1"/>
  <c r="P119" i="1"/>
  <c r="S119" i="1" s="1"/>
  <c r="U119" i="1" s="1"/>
  <c r="P117" i="1"/>
  <c r="S117" i="1" s="1"/>
  <c r="U117" i="1" s="1"/>
  <c r="M117" i="1"/>
  <c r="P115" i="1"/>
  <c r="S115" i="1" s="1"/>
  <c r="U115" i="1" s="1"/>
  <c r="P158" i="1"/>
  <c r="S158" i="1" s="1"/>
  <c r="U158" i="1" s="1"/>
  <c r="M158" i="1"/>
  <c r="M143" i="1"/>
  <c r="P143" i="1"/>
  <c r="S143" i="1" s="1"/>
  <c r="U143" i="1" s="1"/>
  <c r="P133" i="1"/>
  <c r="S133" i="1" s="1"/>
  <c r="U133" i="1" s="1"/>
  <c r="M133" i="1"/>
  <c r="P102" i="1"/>
  <c r="S102" i="1" s="1"/>
  <c r="U102" i="1" s="1"/>
  <c r="M102" i="1"/>
  <c r="M335" i="1"/>
  <c r="P335" i="1"/>
  <c r="S335" i="1" s="1"/>
  <c r="U335" i="1" s="1"/>
  <c r="M302" i="1"/>
  <c r="P302" i="1"/>
  <c r="S302" i="1" s="1"/>
  <c r="U302" i="1" s="1"/>
  <c r="P220" i="1"/>
  <c r="S220" i="1" s="1"/>
  <c r="U220" i="1" s="1"/>
  <c r="M220" i="1"/>
  <c r="M188" i="1"/>
  <c r="P188" i="1"/>
  <c r="S188" i="1" s="1"/>
  <c r="U188" i="1" s="1"/>
  <c r="M152" i="1"/>
  <c r="M111" i="1"/>
  <c r="P111" i="1"/>
  <c r="S111" i="1" s="1"/>
  <c r="U111" i="1" s="1"/>
  <c r="M104" i="1"/>
  <c r="P104" i="1"/>
  <c r="S104" i="1" s="1"/>
  <c r="U104" i="1" s="1"/>
  <c r="P121" i="1"/>
  <c r="S121" i="1" s="1"/>
  <c r="U121" i="1" s="1"/>
  <c r="M112" i="1"/>
  <c r="M105" i="1"/>
  <c r="P105" i="1"/>
  <c r="S105" i="1" s="1"/>
  <c r="U105" i="1" s="1"/>
  <c r="M177" i="1"/>
  <c r="P177" i="1"/>
  <c r="S177" i="1" s="1"/>
  <c r="U177" i="1" s="1"/>
  <c r="M168" i="1"/>
  <c r="P168" i="1"/>
  <c r="S168" i="1" s="1"/>
  <c r="U168" i="1" s="1"/>
  <c r="M156" i="1"/>
  <c r="P156" i="1"/>
  <c r="S156" i="1" s="1"/>
  <c r="U156" i="1" s="1"/>
  <c r="M136" i="1"/>
  <c r="P136" i="1"/>
  <c r="S136" i="1" s="1"/>
  <c r="U136" i="1" s="1"/>
  <c r="M120" i="1"/>
  <c r="P120" i="1"/>
  <c r="S120" i="1" s="1"/>
  <c r="U120" i="1" s="1"/>
  <c r="M135" i="1"/>
  <c r="P135" i="1"/>
  <c r="S135" i="1" s="1"/>
  <c r="U135" i="1" s="1"/>
  <c r="M130" i="1"/>
  <c r="M140" i="1"/>
  <c r="P140" i="1"/>
  <c r="S140" i="1" s="1"/>
  <c r="U140" i="1" s="1"/>
  <c r="M138" i="1"/>
  <c r="P138" i="1"/>
  <c r="S138" i="1" s="1"/>
  <c r="U138" i="1" s="1"/>
  <c r="M129" i="1"/>
  <c r="P129" i="1"/>
  <c r="S129" i="1" s="1"/>
  <c r="U129" i="1" s="1"/>
  <c r="M122" i="1"/>
  <c r="M98" i="1"/>
  <c r="P98" i="1"/>
  <c r="S98" i="1" s="1"/>
  <c r="U98" i="1" s="1"/>
  <c r="AB15" i="1"/>
  <c r="AB13" i="1"/>
  <c r="AB7" i="1"/>
  <c r="AB5" i="1"/>
  <c r="F5" i="1"/>
  <c r="AB16" i="1"/>
  <c r="AB8" i="1"/>
  <c r="AB14" i="1"/>
  <c r="AB6" i="1"/>
  <c r="AB12" i="1"/>
  <c r="AB4" i="1"/>
  <c r="AB2" i="1"/>
  <c r="AB11" i="1"/>
  <c r="AB3" i="1"/>
  <c r="AB18" i="1"/>
  <c r="AB10" i="1"/>
  <c r="AB19" i="1"/>
  <c r="AB17" i="1"/>
  <c r="AB20" i="1"/>
  <c r="AA21" i="1"/>
  <c r="K500" i="1"/>
  <c r="P500" i="1"/>
  <c r="S500" i="1" s="1"/>
  <c r="U500" i="1" s="1"/>
  <c r="E488" i="1"/>
  <c r="F488" i="1" s="1"/>
  <c r="G488" i="1" s="1"/>
  <c r="L488" i="1" s="1"/>
  <c r="E484" i="1"/>
  <c r="F484" i="1" s="1"/>
  <c r="G484" i="1" s="1"/>
  <c r="L484" i="1" s="1"/>
  <c r="E481" i="1"/>
  <c r="F481" i="1" s="1"/>
  <c r="G481" i="1" s="1"/>
  <c r="L481" i="1" s="1"/>
  <c r="E499" i="1"/>
  <c r="F499" i="1" s="1"/>
  <c r="G499" i="1" s="1"/>
  <c r="K499" i="1" s="1"/>
  <c r="E487" i="1"/>
  <c r="F487" i="1" s="1"/>
  <c r="G487" i="1" s="1"/>
  <c r="P487" i="1" s="1"/>
  <c r="S487" i="1" s="1"/>
  <c r="U487" i="1" s="1"/>
  <c r="E480" i="1"/>
  <c r="F480" i="1" s="1"/>
  <c r="G480" i="1" s="1"/>
  <c r="P480" i="1" s="1"/>
  <c r="S480" i="1" s="1"/>
  <c r="U480" i="1" s="1"/>
  <c r="E501" i="1"/>
  <c r="F501" i="1" s="1"/>
  <c r="G501" i="1" s="1"/>
  <c r="P501" i="1" s="1"/>
  <c r="S501" i="1" s="1"/>
  <c r="U501" i="1" s="1"/>
  <c r="E462" i="1"/>
  <c r="F462" i="1" s="1"/>
  <c r="E486" i="1"/>
  <c r="F486" i="1" s="1"/>
  <c r="G486" i="1" s="1"/>
  <c r="P486" i="1" s="1"/>
  <c r="S486" i="1" s="1"/>
  <c r="U486" i="1" s="1"/>
  <c r="E483" i="1"/>
  <c r="F483" i="1" s="1"/>
  <c r="G483" i="1" s="1"/>
  <c r="L483" i="1" s="1"/>
  <c r="E479" i="1"/>
  <c r="F479" i="1" s="1"/>
  <c r="G479" i="1" s="1"/>
  <c r="P479" i="1" s="1"/>
  <c r="S479" i="1" s="1"/>
  <c r="U479" i="1" s="1"/>
  <c r="E489" i="1"/>
  <c r="F489" i="1" s="1"/>
  <c r="G489" i="1" s="1"/>
  <c r="P489" i="1" s="1"/>
  <c r="S489" i="1" s="1"/>
  <c r="U489" i="1" s="1"/>
  <c r="L485" i="1"/>
  <c r="P485" i="1"/>
  <c r="S485" i="1" s="1"/>
  <c r="U485" i="1" s="1"/>
  <c r="P488" i="1"/>
  <c r="S488" i="1" s="1"/>
  <c r="U488" i="1" s="1"/>
  <c r="P482" i="1"/>
  <c r="S482" i="1" s="1"/>
  <c r="U482" i="1" s="1"/>
  <c r="L482" i="1"/>
  <c r="P484" i="1"/>
  <c r="S484" i="1" s="1"/>
  <c r="U484" i="1" s="1"/>
  <c r="L478" i="1"/>
  <c r="P478" i="1"/>
  <c r="S478" i="1" s="1"/>
  <c r="U478" i="1" s="1"/>
  <c r="F21" i="2"/>
  <c r="K21" i="2"/>
  <c r="L21" i="2"/>
  <c r="I21" i="2"/>
  <c r="E468" i="1"/>
  <c r="F468" i="1" s="1"/>
  <c r="G468" i="1" s="1"/>
  <c r="K468" i="1" s="1"/>
  <c r="E78" i="1"/>
  <c r="F78" i="1" s="1"/>
  <c r="G78" i="1" s="1"/>
  <c r="P78" i="1" s="1"/>
  <c r="S78" i="1" s="1"/>
  <c r="U78" i="1" s="1"/>
  <c r="E461" i="1"/>
  <c r="F461" i="1" s="1"/>
  <c r="G461" i="1" s="1"/>
  <c r="K461" i="1" s="1"/>
  <c r="E459" i="1"/>
  <c r="F459" i="1" s="1"/>
  <c r="G459" i="1" s="1"/>
  <c r="K459" i="1" s="1"/>
  <c r="E26" i="1"/>
  <c r="F26" i="1" s="1"/>
  <c r="G26" i="1" s="1"/>
  <c r="E472" i="1"/>
  <c r="F472" i="1" s="1"/>
  <c r="G472" i="1" s="1"/>
  <c r="E28" i="1"/>
  <c r="F28" i="1" s="1"/>
  <c r="G28" i="1" s="1"/>
  <c r="P28" i="1" s="1"/>
  <c r="S28" i="1" s="1"/>
  <c r="U28" i="1" s="1"/>
  <c r="E496" i="1"/>
  <c r="F496" i="1" s="1"/>
  <c r="G496" i="1" s="1"/>
  <c r="K496" i="1" s="1"/>
  <c r="E460" i="1"/>
  <c r="F460" i="1" s="1"/>
  <c r="G460" i="1" s="1"/>
  <c r="P460" i="1" s="1"/>
  <c r="S460" i="1" s="1"/>
  <c r="U460" i="1" s="1"/>
  <c r="F52" i="1"/>
  <c r="G52" i="1" s="1"/>
  <c r="H52" i="1" s="1"/>
  <c r="E34" i="3"/>
  <c r="E15" i="3"/>
  <c r="E493" i="1"/>
  <c r="F493" i="1" s="1"/>
  <c r="G493" i="1" s="1"/>
  <c r="P493" i="1" s="1"/>
  <c r="S493" i="1" s="1"/>
  <c r="U493" i="1" s="1"/>
  <c r="E56" i="1"/>
  <c r="E23" i="1"/>
  <c r="E33" i="1"/>
  <c r="E39" i="1"/>
  <c r="E61" i="1"/>
  <c r="E67" i="1"/>
  <c r="F67" i="1" s="1"/>
  <c r="G67" i="1" s="1"/>
  <c r="P67" i="1" s="1"/>
  <c r="S67" i="1" s="1"/>
  <c r="U67" i="1" s="1"/>
  <c r="E75" i="1"/>
  <c r="F75" i="1" s="1"/>
  <c r="G75" i="1" s="1"/>
  <c r="P75" i="1" s="1"/>
  <c r="S75" i="1" s="1"/>
  <c r="U75" i="1" s="1"/>
  <c r="E77" i="1"/>
  <c r="F77" i="1" s="1"/>
  <c r="G77" i="1" s="1"/>
  <c r="K77" i="1" s="1"/>
  <c r="E89" i="1"/>
  <c r="F89" i="1" s="1"/>
  <c r="G89" i="1" s="1"/>
  <c r="P89" i="1" s="1"/>
  <c r="S89" i="1" s="1"/>
  <c r="U89" i="1" s="1"/>
  <c r="E492" i="1"/>
  <c r="F492" i="1" s="1"/>
  <c r="G492" i="1" s="1"/>
  <c r="E471" i="1"/>
  <c r="F471" i="1" s="1"/>
  <c r="G471" i="1" s="1"/>
  <c r="K471" i="1" s="1"/>
  <c r="E322" i="1"/>
  <c r="F322" i="1" s="1"/>
  <c r="G322" i="1" s="1"/>
  <c r="K322" i="1" s="1"/>
  <c r="E497" i="1"/>
  <c r="F497" i="1" s="1"/>
  <c r="G497" i="1" s="1"/>
  <c r="E85" i="1"/>
  <c r="F85" i="1" s="1"/>
  <c r="G85" i="1" s="1"/>
  <c r="E30" i="1"/>
  <c r="E40" i="1"/>
  <c r="E46" i="1"/>
  <c r="F46" i="1" s="1"/>
  <c r="G46" i="1" s="1"/>
  <c r="E60" i="1"/>
  <c r="E68" i="1"/>
  <c r="F68" i="1" s="1"/>
  <c r="G68" i="1" s="1"/>
  <c r="E81" i="1"/>
  <c r="F81" i="1" s="1"/>
  <c r="G81" i="1" s="1"/>
  <c r="P81" i="1" s="1"/>
  <c r="S81" i="1" s="1"/>
  <c r="U81" i="1" s="1"/>
  <c r="E65" i="1"/>
  <c r="F65" i="1" s="1"/>
  <c r="G65" i="1" s="1"/>
  <c r="P65" i="1" s="1"/>
  <c r="S65" i="1" s="1"/>
  <c r="U65" i="1" s="1"/>
  <c r="E442" i="1"/>
  <c r="F442" i="1" s="1"/>
  <c r="G442" i="1" s="1"/>
  <c r="K442" i="1" s="1"/>
  <c r="E95" i="1"/>
  <c r="F95" i="1" s="1"/>
  <c r="G95" i="1" s="1"/>
  <c r="E494" i="1"/>
  <c r="F494" i="1" s="1"/>
  <c r="G494" i="1" s="1"/>
  <c r="E94" i="1"/>
  <c r="F94" i="1" s="1"/>
  <c r="G94" i="1" s="1"/>
  <c r="P94" i="1" s="1"/>
  <c r="S94" i="1" s="1"/>
  <c r="U94" i="1" s="1"/>
  <c r="E49" i="1"/>
  <c r="E51" i="1"/>
  <c r="F51" i="1" s="1"/>
  <c r="G51" i="1" s="1"/>
  <c r="I51" i="1" s="1"/>
  <c r="E24" i="1"/>
  <c r="E34" i="1"/>
  <c r="E41" i="1"/>
  <c r="E47" i="1"/>
  <c r="F47" i="1" s="1"/>
  <c r="G47" i="1" s="1"/>
  <c r="E54" i="1"/>
  <c r="E62" i="1"/>
  <c r="F62" i="1" s="1"/>
  <c r="G62" i="1" s="1"/>
  <c r="H62" i="1" s="1"/>
  <c r="E76" i="1"/>
  <c r="F76" i="1" s="1"/>
  <c r="G76" i="1" s="1"/>
  <c r="P76" i="1" s="1"/>
  <c r="S76" i="1" s="1"/>
  <c r="U76" i="1" s="1"/>
  <c r="E63" i="1"/>
  <c r="F63" i="1" s="1"/>
  <c r="G63" i="1" s="1"/>
  <c r="E93" i="1"/>
  <c r="F93" i="1" s="1"/>
  <c r="G93" i="1" s="1"/>
  <c r="K93" i="1" s="1"/>
  <c r="E425" i="1"/>
  <c r="F425" i="1" s="1"/>
  <c r="G425" i="1" s="1"/>
  <c r="E498" i="1"/>
  <c r="F498" i="1" s="1"/>
  <c r="G498" i="1" s="1"/>
  <c r="P498" i="1" s="1"/>
  <c r="S498" i="1" s="1"/>
  <c r="U498" i="1" s="1"/>
  <c r="E91" i="1"/>
  <c r="E86" i="1"/>
  <c r="F86" i="1" s="1"/>
  <c r="G86" i="1" s="1"/>
  <c r="P86" i="1" s="1"/>
  <c r="S86" i="1" s="1"/>
  <c r="U86" i="1" s="1"/>
  <c r="E58" i="1"/>
  <c r="F58" i="1" s="1"/>
  <c r="G58" i="1" s="1"/>
  <c r="E25" i="1"/>
  <c r="E31" i="1"/>
  <c r="E35" i="1"/>
  <c r="E23" i="3" s="1"/>
  <c r="E42" i="1"/>
  <c r="E48" i="1"/>
  <c r="E55" i="1"/>
  <c r="E69" i="1"/>
  <c r="F69" i="1" s="1"/>
  <c r="G69" i="1" s="1"/>
  <c r="P69" i="1" s="1"/>
  <c r="S69" i="1" s="1"/>
  <c r="U69" i="1" s="1"/>
  <c r="E82" i="1"/>
  <c r="F82" i="1" s="1"/>
  <c r="G82" i="1" s="1"/>
  <c r="E70" i="1"/>
  <c r="F70" i="1" s="1"/>
  <c r="G70" i="1" s="1"/>
  <c r="E475" i="1"/>
  <c r="F475" i="1" s="1"/>
  <c r="G475" i="1" s="1"/>
  <c r="E90" i="1"/>
  <c r="F90" i="1" s="1"/>
  <c r="G90" i="1" s="1"/>
  <c r="K90" i="1" s="1"/>
  <c r="E476" i="1"/>
  <c r="F476" i="1" s="1"/>
  <c r="E473" i="1"/>
  <c r="F473" i="1" s="1"/>
  <c r="G473" i="1" s="1"/>
  <c r="E495" i="1"/>
  <c r="F495" i="1" s="1"/>
  <c r="G495" i="1" s="1"/>
  <c r="K495" i="1" s="1"/>
  <c r="E96" i="1"/>
  <c r="F96" i="1" s="1"/>
  <c r="G96" i="1" s="1"/>
  <c r="K96" i="1" s="1"/>
  <c r="E87" i="1"/>
  <c r="F87" i="1" s="1"/>
  <c r="G87" i="1" s="1"/>
  <c r="P87" i="1" s="1"/>
  <c r="S87" i="1" s="1"/>
  <c r="U87" i="1" s="1"/>
  <c r="E37" i="1"/>
  <c r="E50" i="1"/>
  <c r="F50" i="1" s="1"/>
  <c r="G50" i="1" s="1"/>
  <c r="H50" i="1" s="1"/>
  <c r="E64" i="1"/>
  <c r="F64" i="1" s="1"/>
  <c r="G64" i="1" s="1"/>
  <c r="K64" i="1" s="1"/>
  <c r="E92" i="1"/>
  <c r="F92" i="1" s="1"/>
  <c r="G92" i="1" s="1"/>
  <c r="E474" i="1"/>
  <c r="F474" i="1" s="1"/>
  <c r="G474" i="1" s="1"/>
  <c r="P474" i="1" s="1"/>
  <c r="S474" i="1" s="1"/>
  <c r="U474" i="1" s="1"/>
  <c r="E202" i="1"/>
  <c r="G202" i="1" s="1"/>
  <c r="E45" i="1"/>
  <c r="E83" i="1"/>
  <c r="F83" i="1" s="1"/>
  <c r="G83" i="1" s="1"/>
  <c r="K83" i="1" s="1"/>
  <c r="E32" i="1"/>
  <c r="E38" i="1"/>
  <c r="E43" i="1"/>
  <c r="E57" i="1"/>
  <c r="F57" i="1" s="1"/>
  <c r="G57" i="1" s="1"/>
  <c r="P57" i="1" s="1"/>
  <c r="E22" i="1"/>
  <c r="E72" i="1"/>
  <c r="F72" i="1" s="1"/>
  <c r="G72" i="1" s="1"/>
  <c r="E79" i="1"/>
  <c r="F79" i="1" s="1"/>
  <c r="G79" i="1" s="1"/>
  <c r="K79" i="1" s="1"/>
  <c r="E73" i="1"/>
  <c r="F73" i="1" s="1"/>
  <c r="G73" i="1" s="1"/>
  <c r="P73" i="1" s="1"/>
  <c r="S73" i="1" s="1"/>
  <c r="U73" i="1" s="1"/>
  <c r="E71" i="1"/>
  <c r="F71" i="1" s="1"/>
  <c r="G71" i="1" s="1"/>
  <c r="E27" i="1"/>
  <c r="F27" i="1" s="1"/>
  <c r="R27" i="1" s="1"/>
  <c r="G462" i="1"/>
  <c r="P462" i="1" s="1"/>
  <c r="S462" i="1" s="1"/>
  <c r="U462" i="1" s="1"/>
  <c r="G476" i="1"/>
  <c r="P476" i="1" s="1"/>
  <c r="S476" i="1" s="1"/>
  <c r="U476" i="1" s="1"/>
  <c r="E449" i="1"/>
  <c r="F449" i="1" s="1"/>
  <c r="G449" i="1" s="1"/>
  <c r="P449" i="1" s="1"/>
  <c r="S449" i="1" s="1"/>
  <c r="U449" i="1" s="1"/>
  <c r="E477" i="1"/>
  <c r="F477" i="1" s="1"/>
  <c r="G477" i="1" s="1"/>
  <c r="E490" i="1"/>
  <c r="F490" i="1" s="1"/>
  <c r="G490" i="1" s="1"/>
  <c r="K490" i="1" s="1"/>
  <c r="E84" i="1"/>
  <c r="F84" i="1" s="1"/>
  <c r="G84" i="1" s="1"/>
  <c r="K84" i="1" s="1"/>
  <c r="E36" i="1"/>
  <c r="F36" i="1" s="1"/>
  <c r="G36" i="1" s="1"/>
  <c r="E29" i="1"/>
  <c r="E44" i="1"/>
  <c r="E53" i="1"/>
  <c r="E59" i="1"/>
  <c r="E80" i="1"/>
  <c r="F80" i="1" s="1"/>
  <c r="G80" i="1" s="1"/>
  <c r="E74" i="1"/>
  <c r="F74" i="1" s="1"/>
  <c r="G74" i="1" s="1"/>
  <c r="P74" i="1" s="1"/>
  <c r="S74" i="1" s="1"/>
  <c r="U74" i="1" s="1"/>
  <c r="E88" i="1"/>
  <c r="F88" i="1" s="1"/>
  <c r="G88" i="1" s="1"/>
  <c r="K88" i="1" s="1"/>
  <c r="E491" i="1"/>
  <c r="F491" i="1" s="1"/>
  <c r="G491" i="1" s="1"/>
  <c r="E97" i="1"/>
  <c r="F97" i="1" s="1"/>
  <c r="G97" i="1" s="1"/>
  <c r="K97" i="1" s="1"/>
  <c r="E66" i="1"/>
  <c r="F66" i="1" s="1"/>
  <c r="G66" i="1" s="1"/>
  <c r="E21" i="1"/>
  <c r="F21" i="1" s="1"/>
  <c r="G21" i="1" s="1"/>
  <c r="P495" i="1"/>
  <c r="S495" i="1" s="1"/>
  <c r="U495" i="1" s="1"/>
  <c r="K89" i="1"/>
  <c r="P461" i="1"/>
  <c r="S461" i="1" s="1"/>
  <c r="U461" i="1" s="1"/>
  <c r="K78" i="1"/>
  <c r="P52" i="1"/>
  <c r="K494" i="1"/>
  <c r="P494" i="1"/>
  <c r="S494" i="1" s="1"/>
  <c r="U494" i="1" s="1"/>
  <c r="I13" i="2"/>
  <c r="N13" i="2"/>
  <c r="O13" i="2"/>
  <c r="D13" i="2"/>
  <c r="C13" i="2"/>
  <c r="F13" i="2"/>
  <c r="B15" i="2"/>
  <c r="K13" i="2"/>
  <c r="J13" i="2"/>
  <c r="P13" i="2"/>
  <c r="Q13" i="2"/>
  <c r="L13" i="2"/>
  <c r="M13" i="2"/>
  <c r="E13" i="2"/>
  <c r="H13" i="2"/>
  <c r="G13" i="2"/>
  <c r="H21" i="2"/>
  <c r="C12" i="1"/>
  <c r="C11" i="1"/>
  <c r="H18" i="2"/>
  <c r="L18" i="2"/>
  <c r="C18" i="2"/>
  <c r="D18" i="2"/>
  <c r="K18" i="2"/>
  <c r="G18" i="2"/>
  <c r="I18" i="2"/>
  <c r="J18" i="2"/>
  <c r="F18" i="2"/>
  <c r="O502" i="1" l="1"/>
  <c r="P153" i="1"/>
  <c r="S153" i="1" s="1"/>
  <c r="U153" i="1" s="1"/>
  <c r="P114" i="1"/>
  <c r="S114" i="1" s="1"/>
  <c r="U114" i="1" s="1"/>
  <c r="M201" i="1"/>
  <c r="M162" i="1"/>
  <c r="P162" i="1"/>
  <c r="S162" i="1" s="1"/>
  <c r="U162" i="1" s="1"/>
  <c r="P184" i="1"/>
  <c r="S184" i="1" s="1"/>
  <c r="U184" i="1" s="1"/>
  <c r="P185" i="1"/>
  <c r="S185" i="1" s="1"/>
  <c r="U185" i="1" s="1"/>
  <c r="K462" i="1"/>
  <c r="P481" i="1"/>
  <c r="S481" i="1" s="1"/>
  <c r="U481" i="1" s="1"/>
  <c r="L486" i="1"/>
  <c r="F35" i="1"/>
  <c r="G35" i="1" s="1"/>
  <c r="P83" i="1"/>
  <c r="S83" i="1" s="1"/>
  <c r="U83" i="1" s="1"/>
  <c r="P322" i="1"/>
  <c r="S322" i="1" s="1"/>
  <c r="U322" i="1" s="1"/>
  <c r="O102" i="1"/>
  <c r="O110" i="1"/>
  <c r="O118" i="1"/>
  <c r="O126" i="1"/>
  <c r="O134" i="1"/>
  <c r="O142" i="1"/>
  <c r="O150" i="1"/>
  <c r="O158" i="1"/>
  <c r="O166" i="1"/>
  <c r="O174" i="1"/>
  <c r="O182" i="1"/>
  <c r="O190" i="1"/>
  <c r="O103" i="1"/>
  <c r="O111" i="1"/>
  <c r="O119" i="1"/>
  <c r="O127" i="1"/>
  <c r="O135" i="1"/>
  <c r="O143" i="1"/>
  <c r="O151" i="1"/>
  <c r="O159" i="1"/>
  <c r="O167" i="1"/>
  <c r="O175" i="1"/>
  <c r="O183" i="1"/>
  <c r="O104" i="1"/>
  <c r="O112" i="1"/>
  <c r="O120" i="1"/>
  <c r="O128" i="1"/>
  <c r="O136" i="1"/>
  <c r="O144" i="1"/>
  <c r="O152" i="1"/>
  <c r="O160" i="1"/>
  <c r="O168" i="1"/>
  <c r="O176" i="1"/>
  <c r="O105" i="1"/>
  <c r="O113" i="1"/>
  <c r="O121" i="1"/>
  <c r="O129" i="1"/>
  <c r="O137" i="1"/>
  <c r="O145" i="1"/>
  <c r="O153" i="1"/>
  <c r="O161" i="1"/>
  <c r="O169" i="1"/>
  <c r="O98" i="1"/>
  <c r="O106" i="1"/>
  <c r="O114" i="1"/>
  <c r="O122" i="1"/>
  <c r="O130" i="1"/>
  <c r="O138" i="1"/>
  <c r="O99" i="1"/>
  <c r="O107" i="1"/>
  <c r="O115" i="1"/>
  <c r="O123" i="1"/>
  <c r="O131" i="1"/>
  <c r="O139" i="1"/>
  <c r="O147" i="1"/>
  <c r="O109" i="1"/>
  <c r="O177" i="1"/>
  <c r="O180" i="1"/>
  <c r="O181" i="1"/>
  <c r="O198" i="1"/>
  <c r="O207" i="1"/>
  <c r="O215" i="1"/>
  <c r="O223" i="1"/>
  <c r="O231" i="1"/>
  <c r="O239" i="1"/>
  <c r="O247" i="1"/>
  <c r="O255" i="1"/>
  <c r="O263" i="1"/>
  <c r="O271" i="1"/>
  <c r="O279" i="1"/>
  <c r="O287" i="1"/>
  <c r="O295" i="1"/>
  <c r="O116" i="1"/>
  <c r="O132" i="1"/>
  <c r="O146" i="1"/>
  <c r="O157" i="1"/>
  <c r="O164" i="1"/>
  <c r="O170" i="1"/>
  <c r="O171" i="1"/>
  <c r="O185" i="1"/>
  <c r="O201" i="1"/>
  <c r="O210" i="1"/>
  <c r="O218" i="1"/>
  <c r="O226" i="1"/>
  <c r="O234" i="1"/>
  <c r="O242" i="1"/>
  <c r="O250" i="1"/>
  <c r="O149" i="1"/>
  <c r="O165" i="1"/>
  <c r="O189" i="1"/>
  <c r="O212" i="1"/>
  <c r="O214" i="1"/>
  <c r="O244" i="1"/>
  <c r="O246" i="1"/>
  <c r="O286" i="1"/>
  <c r="O291" i="1"/>
  <c r="O292" i="1"/>
  <c r="O293" i="1"/>
  <c r="O296" i="1"/>
  <c r="O297" i="1"/>
  <c r="O298" i="1"/>
  <c r="O306" i="1"/>
  <c r="O314" i="1"/>
  <c r="O323" i="1"/>
  <c r="O331" i="1"/>
  <c r="O125" i="1"/>
  <c r="O133" i="1"/>
  <c r="O148" i="1"/>
  <c r="O186" i="1"/>
  <c r="O191" i="1"/>
  <c r="O196" i="1"/>
  <c r="O208" i="1"/>
  <c r="O209" i="1"/>
  <c r="O219" i="1"/>
  <c r="O229" i="1"/>
  <c r="O240" i="1"/>
  <c r="O241" i="1"/>
  <c r="O251" i="1"/>
  <c r="O252" i="1"/>
  <c r="O253" i="1"/>
  <c r="O256" i="1"/>
  <c r="O257" i="1"/>
  <c r="O258" i="1"/>
  <c r="O301" i="1"/>
  <c r="O309" i="1"/>
  <c r="O317" i="1"/>
  <c r="O326" i="1"/>
  <c r="O334" i="1"/>
  <c r="O342" i="1"/>
  <c r="O350" i="1"/>
  <c r="O358" i="1"/>
  <c r="O366" i="1"/>
  <c r="O374" i="1"/>
  <c r="O382" i="1"/>
  <c r="O184" i="1"/>
  <c r="O267" i="1"/>
  <c r="O277" i="1"/>
  <c r="O280" i="1"/>
  <c r="O281" i="1"/>
  <c r="O282" i="1"/>
  <c r="O284" i="1"/>
  <c r="O304" i="1"/>
  <c r="O315" i="1"/>
  <c r="O316" i="1"/>
  <c r="O327" i="1"/>
  <c r="O337" i="1"/>
  <c r="O387" i="1"/>
  <c r="O395" i="1"/>
  <c r="O403" i="1"/>
  <c r="O411" i="1"/>
  <c r="O419" i="1"/>
  <c r="O428" i="1"/>
  <c r="O436" i="1"/>
  <c r="O155" i="1"/>
  <c r="O192" i="1"/>
  <c r="O200" i="1"/>
  <c r="O213" i="1"/>
  <c r="O217" i="1"/>
  <c r="O233" i="1"/>
  <c r="O245" i="1"/>
  <c r="O249" i="1"/>
  <c r="O261" i="1"/>
  <c r="O265" i="1"/>
  <c r="O270" i="1"/>
  <c r="O311" i="1"/>
  <c r="O313" i="1"/>
  <c r="O349" i="1"/>
  <c r="O354" i="1"/>
  <c r="O355" i="1"/>
  <c r="O356" i="1"/>
  <c r="O359" i="1"/>
  <c r="O360" i="1"/>
  <c r="O361" i="1"/>
  <c r="O390" i="1"/>
  <c r="O398" i="1"/>
  <c r="O406" i="1"/>
  <c r="O414" i="1"/>
  <c r="O422" i="1"/>
  <c r="O431" i="1"/>
  <c r="O439" i="1"/>
  <c r="O448" i="1"/>
  <c r="O457" i="1"/>
  <c r="O470" i="1"/>
  <c r="O100" i="1"/>
  <c r="O204" i="1"/>
  <c r="O228" i="1"/>
  <c r="O248" i="1"/>
  <c r="O264" i="1"/>
  <c r="O276" i="1"/>
  <c r="O290" i="1"/>
  <c r="O310" i="1"/>
  <c r="O348" i="1"/>
  <c r="O352" i="1"/>
  <c r="O369" i="1"/>
  <c r="O379" i="1"/>
  <c r="O381" i="1"/>
  <c r="O156" i="1"/>
  <c r="O173" i="1"/>
  <c r="O188" i="1"/>
  <c r="O220" i="1"/>
  <c r="O141" i="1"/>
  <c r="O225" i="1"/>
  <c r="O260" i="1"/>
  <c r="O269" i="1"/>
  <c r="O172" i="1"/>
  <c r="O117" i="1"/>
  <c r="O199" i="1"/>
  <c r="O227" i="1"/>
  <c r="O289" i="1"/>
  <c r="O307" i="1"/>
  <c r="O308" i="1"/>
  <c r="O320" i="1"/>
  <c r="O368" i="1"/>
  <c r="O378" i="1"/>
  <c r="O385" i="1"/>
  <c r="O396" i="1"/>
  <c r="O397" i="1"/>
  <c r="O407" i="1"/>
  <c r="O417" i="1"/>
  <c r="O429" i="1"/>
  <c r="O430" i="1"/>
  <c r="O440" i="1"/>
  <c r="O447" i="1"/>
  <c r="O453" i="1"/>
  <c r="O454" i="1"/>
  <c r="O455" i="1"/>
  <c r="O458" i="1"/>
  <c r="O463" i="1"/>
  <c r="O464" i="1"/>
  <c r="O197" i="1"/>
  <c r="O243" i="1"/>
  <c r="O254" i="1"/>
  <c r="O273" i="1"/>
  <c r="O294" i="1"/>
  <c r="O299" i="1"/>
  <c r="O303" i="1"/>
  <c r="O324" i="1"/>
  <c r="O335" i="1"/>
  <c r="O339" i="1"/>
  <c r="O344" i="1"/>
  <c r="O351" i="1"/>
  <c r="O364" i="1"/>
  <c r="O371" i="1"/>
  <c r="O377" i="1"/>
  <c r="O384" i="1"/>
  <c r="O386" i="1"/>
  <c r="O416" i="1"/>
  <c r="O418" i="1"/>
  <c r="O456" i="1"/>
  <c r="O124" i="1"/>
  <c r="O108" i="1"/>
  <c r="O162" i="1"/>
  <c r="O163" i="1"/>
  <c r="O205" i="1"/>
  <c r="O236" i="1"/>
  <c r="O325" i="1"/>
  <c r="O340" i="1"/>
  <c r="O343" i="1"/>
  <c r="O370" i="1"/>
  <c r="O375" i="1"/>
  <c r="O393" i="1"/>
  <c r="O424" i="1"/>
  <c r="O438" i="1"/>
  <c r="O452" i="1"/>
  <c r="O467" i="1"/>
  <c r="O469" i="1"/>
  <c r="O193" i="1"/>
  <c r="O195" i="1"/>
  <c r="O203" i="1"/>
  <c r="O221" i="1"/>
  <c r="O333" i="1"/>
  <c r="O346" i="1"/>
  <c r="O353" i="1"/>
  <c r="O367" i="1"/>
  <c r="O372" i="1"/>
  <c r="O380" i="1"/>
  <c r="O389" i="1"/>
  <c r="O394" i="1"/>
  <c r="O423" i="1"/>
  <c r="O211" i="1"/>
  <c r="O336" i="1"/>
  <c r="O388" i="1"/>
  <c r="O401" i="1"/>
  <c r="O402" i="1"/>
  <c r="O409" i="1"/>
  <c r="O410" i="1"/>
  <c r="O415" i="1"/>
  <c r="O437" i="1"/>
  <c r="O450" i="1"/>
  <c r="O465" i="1"/>
  <c r="O432" i="1"/>
  <c r="O266" i="1"/>
  <c r="O278" i="1"/>
  <c r="O300" i="1"/>
  <c r="O319" i="1"/>
  <c r="O329" i="1"/>
  <c r="O330" i="1"/>
  <c r="O345" i="1"/>
  <c r="O363" i="1"/>
  <c r="O392" i="1"/>
  <c r="O405" i="1"/>
  <c r="O187" i="1"/>
  <c r="O235" i="1"/>
  <c r="O262" i="1"/>
  <c r="O283" i="1"/>
  <c r="O288" i="1"/>
  <c r="O321" i="1"/>
  <c r="O332" i="1"/>
  <c r="O362" i="1"/>
  <c r="O101" i="1"/>
  <c r="O154" i="1"/>
  <c r="O179" i="1"/>
  <c r="O224" i="1"/>
  <c r="O238" i="1"/>
  <c r="O268" i="1"/>
  <c r="O272" i="1"/>
  <c r="O275" i="1"/>
  <c r="O305" i="1"/>
  <c r="O347" i="1"/>
  <c r="O383" i="1"/>
  <c r="O404" i="1"/>
  <c r="O412" i="1"/>
  <c r="O426" i="1"/>
  <c r="O446" i="1"/>
  <c r="O140" i="1"/>
  <c r="O178" i="1"/>
  <c r="O194" i="1"/>
  <c r="O206" i="1"/>
  <c r="O222" i="1"/>
  <c r="O230" i="1"/>
  <c r="O232" i="1"/>
  <c r="O259" i="1"/>
  <c r="O274" i="1"/>
  <c r="O312" i="1"/>
  <c r="O318" i="1"/>
  <c r="O328" i="1"/>
  <c r="O338" i="1"/>
  <c r="O365" i="1"/>
  <c r="O376" i="1"/>
  <c r="O444" i="1"/>
  <c r="O420" i="1"/>
  <c r="O466" i="1"/>
  <c r="O285" i="1"/>
  <c r="O216" i="1"/>
  <c r="O341" i="1"/>
  <c r="O400" i="1"/>
  <c r="O413" i="1"/>
  <c r="O433" i="1"/>
  <c r="O445" i="1"/>
  <c r="O373" i="1"/>
  <c r="O237" i="1"/>
  <c r="O357" i="1"/>
  <c r="O427" i="1"/>
  <c r="O441" i="1"/>
  <c r="O391" i="1"/>
  <c r="O421" i="1"/>
  <c r="O435" i="1"/>
  <c r="O443" i="1"/>
  <c r="O451" i="1"/>
  <c r="O399" i="1"/>
  <c r="O408" i="1"/>
  <c r="O302" i="1"/>
  <c r="O434" i="1"/>
  <c r="AB21" i="1"/>
  <c r="AA22" i="1"/>
  <c r="L479" i="1"/>
  <c r="P499" i="1"/>
  <c r="S499" i="1" s="1"/>
  <c r="U499" i="1" s="1"/>
  <c r="P471" i="1"/>
  <c r="S471" i="1" s="1"/>
  <c r="U471" i="1" s="1"/>
  <c r="L480" i="1"/>
  <c r="E16" i="3"/>
  <c r="P97" i="1"/>
  <c r="S97" i="1" s="1"/>
  <c r="U97" i="1" s="1"/>
  <c r="K74" i="1"/>
  <c r="K73" i="1"/>
  <c r="P459" i="1"/>
  <c r="S459" i="1" s="1"/>
  <c r="U459" i="1" s="1"/>
  <c r="K67" i="1"/>
  <c r="K94" i="1"/>
  <c r="K75" i="1"/>
  <c r="L487" i="1"/>
  <c r="O500" i="1"/>
  <c r="H26" i="1"/>
  <c r="P26" i="1"/>
  <c r="K501" i="1"/>
  <c r="E32" i="3"/>
  <c r="K493" i="1"/>
  <c r="P64" i="1"/>
  <c r="S64" i="1" s="1"/>
  <c r="U64" i="1" s="1"/>
  <c r="P51" i="1"/>
  <c r="S51" i="1" s="1"/>
  <c r="U51" i="1" s="1"/>
  <c r="K65" i="1"/>
  <c r="K449" i="1"/>
  <c r="P483" i="1"/>
  <c r="S483" i="1" s="1"/>
  <c r="U483" i="1" s="1"/>
  <c r="P442" i="1"/>
  <c r="S442" i="1" s="1"/>
  <c r="U442" i="1" s="1"/>
  <c r="P88" i="1"/>
  <c r="S88" i="1" s="1"/>
  <c r="U88" i="1" s="1"/>
  <c r="P90" i="1"/>
  <c r="S90" i="1" s="1"/>
  <c r="U90" i="1" s="1"/>
  <c r="L489" i="1"/>
  <c r="P77" i="1"/>
  <c r="S77" i="1" s="1"/>
  <c r="U77" i="1" s="1"/>
  <c r="O501" i="1"/>
  <c r="O499" i="1"/>
  <c r="K460" i="1"/>
  <c r="P468" i="1"/>
  <c r="S468" i="1" s="1"/>
  <c r="U468" i="1" s="1"/>
  <c r="K87" i="1"/>
  <c r="P79" i="1"/>
  <c r="S79" i="1" s="1"/>
  <c r="U79" i="1" s="1"/>
  <c r="O482" i="1"/>
  <c r="O483" i="1"/>
  <c r="O484" i="1"/>
  <c r="O489" i="1"/>
  <c r="O485" i="1"/>
  <c r="O478" i="1"/>
  <c r="O486" i="1"/>
  <c r="O480" i="1"/>
  <c r="O481" i="1"/>
  <c r="O479" i="1"/>
  <c r="O487" i="1"/>
  <c r="O488" i="1"/>
  <c r="P496" i="1"/>
  <c r="S496" i="1" s="1"/>
  <c r="U496" i="1" s="1"/>
  <c r="K86" i="1"/>
  <c r="I28" i="1"/>
  <c r="K498" i="1"/>
  <c r="H57" i="1"/>
  <c r="S57" i="1" s="1"/>
  <c r="U57" i="1" s="1"/>
  <c r="P96" i="1"/>
  <c r="S96" i="1" s="1"/>
  <c r="U96" i="1" s="1"/>
  <c r="K69" i="1"/>
  <c r="P50" i="1"/>
  <c r="S50" i="1" s="1"/>
  <c r="U50" i="1" s="1"/>
  <c r="P84" i="1"/>
  <c r="S84" i="1" s="1"/>
  <c r="U84" i="1" s="1"/>
  <c r="K476" i="1"/>
  <c r="K81" i="1"/>
  <c r="O85" i="1"/>
  <c r="O80" i="1"/>
  <c r="O492" i="1"/>
  <c r="O76" i="1"/>
  <c r="O79" i="1"/>
  <c r="O69" i="1"/>
  <c r="O84" i="1"/>
  <c r="O94" i="1"/>
  <c r="O51" i="1"/>
  <c r="O490" i="1"/>
  <c r="O46" i="1"/>
  <c r="O66" i="1"/>
  <c r="O75" i="1"/>
  <c r="O67" i="1"/>
  <c r="O491" i="1"/>
  <c r="O58" i="1"/>
  <c r="O78" i="1"/>
  <c r="O47" i="1"/>
  <c r="O468" i="1"/>
  <c r="O493" i="1"/>
  <c r="O52" i="1"/>
  <c r="O442" i="1"/>
  <c r="O459" i="1"/>
  <c r="O498" i="1"/>
  <c r="O460" i="1"/>
  <c r="O86" i="1"/>
  <c r="O68" i="1"/>
  <c r="O494" i="1"/>
  <c r="O473" i="1"/>
  <c r="O89" i="1"/>
  <c r="O495" i="1"/>
  <c r="O461" i="1"/>
  <c r="O82" i="1"/>
  <c r="O65" i="1"/>
  <c r="O62" i="1"/>
  <c r="O471" i="1"/>
  <c r="O70" i="1"/>
  <c r="O64" i="1"/>
  <c r="O50" i="1"/>
  <c r="O472" i="1"/>
  <c r="O83" i="1"/>
  <c r="O35" i="1"/>
  <c r="O90" i="1"/>
  <c r="O474" i="1"/>
  <c r="O97" i="1"/>
  <c r="O496" i="1"/>
  <c r="O322" i="1"/>
  <c r="O77" i="1"/>
  <c r="O476" i="1"/>
  <c r="O425" i="1"/>
  <c r="O93" i="1"/>
  <c r="O88" i="1"/>
  <c r="O57" i="1"/>
  <c r="O449" i="1"/>
  <c r="O96" i="1"/>
  <c r="O497" i="1"/>
  <c r="O87" i="1"/>
  <c r="O74" i="1"/>
  <c r="O462" i="1"/>
  <c r="O477" i="1"/>
  <c r="O73" i="1"/>
  <c r="O95" i="1"/>
  <c r="O202" i="1"/>
  <c r="O63" i="1"/>
  <c r="O475" i="1"/>
  <c r="O72" i="1"/>
  <c r="O36" i="1"/>
  <c r="O71" i="1"/>
  <c r="O92" i="1"/>
  <c r="O81" i="1"/>
  <c r="C16" i="1"/>
  <c r="D18" i="1" s="1"/>
  <c r="K72" i="1"/>
  <c r="P72" i="1"/>
  <c r="S72" i="1" s="1"/>
  <c r="U72" i="1" s="1"/>
  <c r="K76" i="1"/>
  <c r="K474" i="1"/>
  <c r="P62" i="1"/>
  <c r="S62" i="1" s="1"/>
  <c r="U62" i="1" s="1"/>
  <c r="F53" i="1"/>
  <c r="G53" i="1" s="1"/>
  <c r="E35" i="3"/>
  <c r="K477" i="1"/>
  <c r="P477" i="1"/>
  <c r="S477" i="1" s="1"/>
  <c r="U477" i="1" s="1"/>
  <c r="P473" i="1"/>
  <c r="S473" i="1" s="1"/>
  <c r="U473" i="1" s="1"/>
  <c r="K473" i="1"/>
  <c r="F55" i="1"/>
  <c r="G55" i="1" s="1"/>
  <c r="E37" i="3"/>
  <c r="E46" i="3"/>
  <c r="F91" i="1"/>
  <c r="G91" i="1" s="1"/>
  <c r="F54" i="1"/>
  <c r="G54" i="1" s="1"/>
  <c r="E36" i="3"/>
  <c r="H46" i="1"/>
  <c r="P46" i="1"/>
  <c r="F39" i="1"/>
  <c r="G39" i="1" s="1"/>
  <c r="E26" i="3"/>
  <c r="P490" i="1"/>
  <c r="S490" i="1" s="1"/>
  <c r="U490" i="1" s="1"/>
  <c r="K491" i="1"/>
  <c r="P491" i="1"/>
  <c r="S491" i="1" s="1"/>
  <c r="U491" i="1" s="1"/>
  <c r="F44" i="1"/>
  <c r="G44" i="1" s="1"/>
  <c r="E31" i="3"/>
  <c r="F48" i="1"/>
  <c r="G48" i="1" s="1"/>
  <c r="E33" i="3"/>
  <c r="K95" i="1"/>
  <c r="P95" i="1"/>
  <c r="S95" i="1" s="1"/>
  <c r="U95" i="1" s="1"/>
  <c r="F40" i="1"/>
  <c r="G40" i="1" s="1"/>
  <c r="E27" i="3"/>
  <c r="P472" i="1"/>
  <c r="S472" i="1" s="1"/>
  <c r="U472" i="1" s="1"/>
  <c r="K472" i="1"/>
  <c r="E21" i="3"/>
  <c r="F33" i="1"/>
  <c r="G33" i="1" s="1"/>
  <c r="P93" i="1"/>
  <c r="S93" i="1" s="1"/>
  <c r="U93" i="1" s="1"/>
  <c r="E42" i="3"/>
  <c r="F45" i="1"/>
  <c r="G45" i="1" s="1"/>
  <c r="F37" i="1"/>
  <c r="G37" i="1" s="1"/>
  <c r="E24" i="3"/>
  <c r="F42" i="1"/>
  <c r="G42" i="1" s="1"/>
  <c r="E29" i="3"/>
  <c r="K425" i="1"/>
  <c r="P425" i="1"/>
  <c r="S425" i="1" s="1"/>
  <c r="U425" i="1" s="1"/>
  <c r="F41" i="1"/>
  <c r="G41" i="1" s="1"/>
  <c r="E28" i="3"/>
  <c r="E18" i="3"/>
  <c r="F30" i="1"/>
  <c r="G30" i="1" s="1"/>
  <c r="E12" i="3"/>
  <c r="F23" i="1"/>
  <c r="G23" i="1" s="1"/>
  <c r="S52" i="1"/>
  <c r="U52" i="1" s="1"/>
  <c r="F22" i="1"/>
  <c r="G22" i="1" s="1"/>
  <c r="E11" i="3"/>
  <c r="K202" i="1"/>
  <c r="P202" i="1"/>
  <c r="S202" i="1" s="1"/>
  <c r="U202" i="1" s="1"/>
  <c r="K475" i="1"/>
  <c r="P475" i="1"/>
  <c r="S475" i="1" s="1"/>
  <c r="U475" i="1" s="1"/>
  <c r="K492" i="1"/>
  <c r="P492" i="1"/>
  <c r="S492" i="1" s="1"/>
  <c r="U492" i="1" s="1"/>
  <c r="F34" i="1"/>
  <c r="G34" i="1" s="1"/>
  <c r="E22" i="3"/>
  <c r="I36" i="1"/>
  <c r="P36" i="1"/>
  <c r="S36" i="1" s="1"/>
  <c r="U36" i="1" s="1"/>
  <c r="E44" i="3"/>
  <c r="F56" i="1"/>
  <c r="G56" i="1" s="1"/>
  <c r="P80" i="1"/>
  <c r="S80" i="1" s="1"/>
  <c r="U80" i="1" s="1"/>
  <c r="K80" i="1"/>
  <c r="F29" i="1"/>
  <c r="G29" i="1" s="1"/>
  <c r="E17" i="3"/>
  <c r="K70" i="1"/>
  <c r="P70" i="1"/>
  <c r="S70" i="1" s="1"/>
  <c r="U70" i="1" s="1"/>
  <c r="F31" i="1"/>
  <c r="G31" i="1" s="1"/>
  <c r="E19" i="3"/>
  <c r="F24" i="1"/>
  <c r="G24" i="1" s="1"/>
  <c r="E13" i="3"/>
  <c r="K85" i="1"/>
  <c r="P85" i="1"/>
  <c r="S85" i="1" s="1"/>
  <c r="U85" i="1" s="1"/>
  <c r="E30" i="3"/>
  <c r="F43" i="1"/>
  <c r="G43" i="1" s="1"/>
  <c r="P92" i="1"/>
  <c r="S92" i="1" s="1"/>
  <c r="U92" i="1" s="1"/>
  <c r="K92" i="1"/>
  <c r="P82" i="1"/>
  <c r="S82" i="1" s="1"/>
  <c r="U82" i="1" s="1"/>
  <c r="K82" i="1"/>
  <c r="E14" i="3"/>
  <c r="F25" i="1"/>
  <c r="G25" i="1" s="1"/>
  <c r="P63" i="1"/>
  <c r="S63" i="1" s="1"/>
  <c r="U63" i="1" s="1"/>
  <c r="K63" i="1"/>
  <c r="K68" i="1"/>
  <c r="P68" i="1"/>
  <c r="S68" i="1" s="1"/>
  <c r="U68" i="1" s="1"/>
  <c r="P497" i="1"/>
  <c r="S497" i="1" s="1"/>
  <c r="U497" i="1" s="1"/>
  <c r="K497" i="1"/>
  <c r="I21" i="1"/>
  <c r="P21" i="1"/>
  <c r="S21" i="1" s="1"/>
  <c r="U21" i="1" s="1"/>
  <c r="E25" i="3"/>
  <c r="F38" i="1"/>
  <c r="G38" i="1" s="1"/>
  <c r="I58" i="1"/>
  <c r="P58" i="1"/>
  <c r="S58" i="1" s="1"/>
  <c r="U58" i="1" s="1"/>
  <c r="F49" i="1"/>
  <c r="G49" i="1" s="1"/>
  <c r="E43" i="3"/>
  <c r="F60" i="1"/>
  <c r="G60" i="1" s="1"/>
  <c r="E39" i="3"/>
  <c r="K66" i="1"/>
  <c r="P66" i="1"/>
  <c r="S66" i="1" s="1"/>
  <c r="U66" i="1" s="1"/>
  <c r="F59" i="1"/>
  <c r="G59" i="1" s="1"/>
  <c r="E38" i="3"/>
  <c r="P71" i="1"/>
  <c r="S71" i="1" s="1"/>
  <c r="U71" i="1" s="1"/>
  <c r="K71" i="1"/>
  <c r="E20" i="3"/>
  <c r="F32" i="1"/>
  <c r="G32" i="1" s="1"/>
  <c r="F61" i="1"/>
  <c r="G61" i="1" s="1"/>
  <c r="E40" i="3"/>
  <c r="H35" i="1"/>
  <c r="P35" i="1"/>
  <c r="H47" i="1"/>
  <c r="P47" i="1"/>
  <c r="O1" i="2"/>
  <c r="O2" i="2"/>
  <c r="O3" i="2"/>
  <c r="O6" i="2"/>
  <c r="O4" i="2"/>
  <c r="O5" i="2"/>
  <c r="E18" i="2"/>
  <c r="AB22" i="1" l="1"/>
  <c r="AA23" i="1"/>
  <c r="S26" i="1"/>
  <c r="U26" i="1" s="1"/>
  <c r="O39" i="1"/>
  <c r="O37" i="1"/>
  <c r="O60" i="1"/>
  <c r="H60" i="1"/>
  <c r="P60" i="1"/>
  <c r="D15" i="1"/>
  <c r="C19" i="1" s="1"/>
  <c r="H53" i="1"/>
  <c r="P53" i="1"/>
  <c r="O54" i="1"/>
  <c r="O59" i="1"/>
  <c r="H49" i="1"/>
  <c r="P49" i="1"/>
  <c r="P24" i="1"/>
  <c r="H24" i="1"/>
  <c r="H23" i="1"/>
  <c r="P23" i="1"/>
  <c r="P33" i="1"/>
  <c r="H33" i="1"/>
  <c r="O34" i="1"/>
  <c r="O53" i="1"/>
  <c r="H29" i="1"/>
  <c r="P29" i="1"/>
  <c r="S35" i="1"/>
  <c r="U35" i="1" s="1"/>
  <c r="P59" i="1"/>
  <c r="H59" i="1"/>
  <c r="P56" i="1"/>
  <c r="H56" i="1"/>
  <c r="H42" i="1"/>
  <c r="P42" i="1"/>
  <c r="P48" i="1"/>
  <c r="H48" i="1"/>
  <c r="H39" i="1"/>
  <c r="P39" i="1"/>
  <c r="H55" i="1"/>
  <c r="P55" i="1"/>
  <c r="O32" i="1"/>
  <c r="O56" i="1"/>
  <c r="O55" i="1"/>
  <c r="O61" i="1"/>
  <c r="H31" i="1"/>
  <c r="P31" i="1"/>
  <c r="P30" i="1"/>
  <c r="H30" i="1"/>
  <c r="S46" i="1"/>
  <c r="U46" i="1" s="1"/>
  <c r="O33" i="1"/>
  <c r="O41" i="1"/>
  <c r="O45" i="1"/>
  <c r="P61" i="1"/>
  <c r="S61" i="1" s="1"/>
  <c r="U61" i="1" s="1"/>
  <c r="J61" i="1"/>
  <c r="P38" i="1"/>
  <c r="H38" i="1"/>
  <c r="P43" i="1"/>
  <c r="H43" i="1"/>
  <c r="P37" i="1"/>
  <c r="H37" i="1"/>
  <c r="P44" i="1"/>
  <c r="H44" i="1"/>
  <c r="O42" i="1"/>
  <c r="O44" i="1"/>
  <c r="H22" i="1"/>
  <c r="P22" i="1"/>
  <c r="P91" i="1"/>
  <c r="S91" i="1" s="1"/>
  <c r="U91" i="1" s="1"/>
  <c r="K91" i="1"/>
  <c r="H32" i="1"/>
  <c r="P32" i="1"/>
  <c r="D16" i="1"/>
  <c r="D19" i="1" s="1"/>
  <c r="H45" i="1"/>
  <c r="P45" i="1"/>
  <c r="O48" i="1"/>
  <c r="C15" i="1"/>
  <c r="H34" i="1"/>
  <c r="P34" i="1"/>
  <c r="H25" i="1"/>
  <c r="P25" i="1"/>
  <c r="H41" i="1"/>
  <c r="P41" i="1"/>
  <c r="P40" i="1"/>
  <c r="H40" i="1"/>
  <c r="P54" i="1"/>
  <c r="H54" i="1"/>
  <c r="O43" i="1"/>
  <c r="O91" i="1"/>
  <c r="O40" i="1"/>
  <c r="O38" i="1"/>
  <c r="O49" i="1"/>
  <c r="S47" i="1"/>
  <c r="U47" i="1" s="1"/>
  <c r="O7" i="2"/>
  <c r="E5" i="2" s="1"/>
  <c r="Q284" i="2"/>
  <c r="Q232" i="2"/>
  <c r="Q78" i="2"/>
  <c r="Q64" i="2"/>
  <c r="Q330" i="2"/>
  <c r="Q163" i="2"/>
  <c r="Q307" i="2"/>
  <c r="Q323" i="2"/>
  <c r="Q207" i="2"/>
  <c r="Q321" i="2"/>
  <c r="Q185" i="2"/>
  <c r="Q295" i="2"/>
  <c r="Q139" i="2"/>
  <c r="Q298" i="2"/>
  <c r="Q169" i="2"/>
  <c r="Q42" i="2"/>
  <c r="Q32" i="2"/>
  <c r="Q195" i="2"/>
  <c r="Q190" i="2"/>
  <c r="Q43" i="2"/>
  <c r="Q326" i="2"/>
  <c r="Q276" i="2"/>
  <c r="Q175" i="2"/>
  <c r="Q110" i="2"/>
  <c r="Q315" i="2"/>
  <c r="Q161" i="2"/>
  <c r="Q331" i="2"/>
  <c r="Q215" i="2"/>
  <c r="Q245" i="2"/>
  <c r="Q293" i="2"/>
  <c r="Q277" i="2"/>
  <c r="Q144" i="2"/>
  <c r="Q122" i="2"/>
  <c r="Q130" i="2"/>
  <c r="Q132" i="2"/>
  <c r="Q33" i="2"/>
  <c r="Q124" i="2"/>
  <c r="Q242" i="2"/>
  <c r="Q234" i="2"/>
  <c r="Q254" i="2"/>
  <c r="Q148" i="2"/>
  <c r="Q166" i="2"/>
  <c r="Q158" i="2"/>
  <c r="Q80" i="2"/>
  <c r="Q262" i="2"/>
  <c r="Q297" i="2"/>
  <c r="Q99" i="2"/>
  <c r="Q159" i="2"/>
  <c r="Q68" i="2"/>
  <c r="Q334" i="2"/>
  <c r="Q287" i="2"/>
  <c r="Q30" i="2"/>
  <c r="Q53" i="2"/>
  <c r="Q259" i="2"/>
  <c r="Q164" i="2"/>
  <c r="Q134" i="2"/>
  <c r="Q225" i="2"/>
  <c r="Q209" i="2"/>
  <c r="Q316" i="2"/>
  <c r="Q248" i="2"/>
  <c r="Q76" i="2"/>
  <c r="Q129" i="2"/>
  <c r="Q291" i="2"/>
  <c r="Q194" i="2"/>
  <c r="Q128" i="2"/>
  <c r="Q151" i="2"/>
  <c r="Q314" i="2"/>
  <c r="Q105" i="2"/>
  <c r="Q223" i="2"/>
  <c r="Q114" i="2"/>
  <c r="Q302" i="2"/>
  <c r="Q182" i="2"/>
  <c r="Q249" i="2"/>
  <c r="Q214" i="2"/>
  <c r="Q282" i="2"/>
  <c r="Q157" i="2"/>
  <c r="Q62" i="2"/>
  <c r="Q115" i="2"/>
  <c r="Q44" i="2"/>
  <c r="Q142" i="2"/>
  <c r="Q218" i="2"/>
  <c r="Q63" i="2"/>
  <c r="Q98" i="2"/>
  <c r="Q28" i="2"/>
  <c r="Q180" i="2"/>
  <c r="Q203" i="2"/>
  <c r="Q136" i="2"/>
  <c r="Q109" i="2"/>
  <c r="Q308" i="2"/>
  <c r="Q174" i="2"/>
  <c r="Q88" i="2"/>
  <c r="Q274" i="2"/>
  <c r="Q90" i="2"/>
  <c r="Q220" i="2"/>
  <c r="Q200" i="2"/>
  <c r="Q97" i="2"/>
  <c r="Q27" i="2"/>
  <c r="Q252" i="2"/>
  <c r="Q54" i="2"/>
  <c r="Q48" i="2"/>
  <c r="Q296" i="2"/>
  <c r="Q123" i="2"/>
  <c r="Q253" i="2"/>
  <c r="Q167" i="2"/>
  <c r="Q222" i="2"/>
  <c r="Q208" i="2"/>
  <c r="Q275" i="2"/>
  <c r="Q191" i="2"/>
  <c r="Q126" i="2"/>
  <c r="Q58" i="2"/>
  <c r="Q22" i="2"/>
  <c r="Q250" i="2"/>
  <c r="Q210" i="2"/>
  <c r="Q311" i="2"/>
  <c r="Q38" i="2"/>
  <c r="Q49" i="2"/>
  <c r="Q236" i="2"/>
  <c r="Q261" i="2"/>
  <c r="Q87" i="2"/>
  <c r="Q26" i="2"/>
  <c r="Q247" i="2"/>
  <c r="Q153" i="2"/>
  <c r="Q52" i="2"/>
  <c r="Q147" i="2"/>
  <c r="Q55" i="2"/>
  <c r="Q50" i="2"/>
  <c r="Q294" i="2"/>
  <c r="Q155" i="2"/>
  <c r="Q72" i="2"/>
  <c r="Q165" i="2"/>
  <c r="Q227" i="2"/>
  <c r="Q24" i="2"/>
  <c r="Q111" i="2"/>
  <c r="Q320" i="2"/>
  <c r="Q230" i="2"/>
  <c r="Q303" i="2"/>
  <c r="Q265" i="2"/>
  <c r="Q107" i="2"/>
  <c r="Q281" i="2"/>
  <c r="Q176" i="2"/>
  <c r="Q216" i="2"/>
  <c r="Q333" i="2"/>
  <c r="Q211" i="2"/>
  <c r="Q94" i="2"/>
  <c r="Q79" i="2"/>
  <c r="Q137" i="2"/>
  <c r="Q168" i="2"/>
  <c r="Q278" i="2"/>
  <c r="Q181" i="2"/>
  <c r="Q257" i="2"/>
  <c r="Q217" i="2"/>
  <c r="Q73" i="2"/>
  <c r="Q335" i="2"/>
  <c r="Q199" i="2"/>
  <c r="Q51" i="2"/>
  <c r="Q82" i="2"/>
  <c r="Q325" i="2"/>
  <c r="Q66" i="2"/>
  <c r="Q120" i="2"/>
  <c r="Q260" i="2"/>
  <c r="Q100" i="2"/>
  <c r="Q239" i="2"/>
  <c r="Q96" i="2"/>
  <c r="Q231" i="2"/>
  <c r="Q318" i="2"/>
  <c r="Q299" i="2"/>
  <c r="Q289" i="2"/>
  <c r="Q244" i="2"/>
  <c r="Q201" i="2"/>
  <c r="Q205" i="2"/>
  <c r="Q71" i="2"/>
  <c r="Q69" i="2"/>
  <c r="Q258" i="2"/>
  <c r="Q102" i="2"/>
  <c r="Q212" i="2"/>
  <c r="Q59" i="2"/>
  <c r="Q57" i="2"/>
  <c r="Q198" i="2"/>
  <c r="Q149" i="2"/>
  <c r="Q92" i="2"/>
  <c r="Q243" i="2"/>
  <c r="Q229" i="2"/>
  <c r="Q131" i="2"/>
  <c r="Q93" i="2"/>
  <c r="Q283" i="2"/>
  <c r="Q37" i="2"/>
  <c r="Q112" i="2"/>
  <c r="Q226" i="2"/>
  <c r="Q269" i="2"/>
  <c r="Q196" i="2"/>
  <c r="Q60" i="2"/>
  <c r="Q206" i="2"/>
  <c r="Q143" i="2"/>
  <c r="Q77" i="2"/>
  <c r="Q67" i="2"/>
  <c r="Q272" i="2"/>
  <c r="Q154" i="2"/>
  <c r="Q65" i="2"/>
  <c r="Q224" i="2"/>
  <c r="Q285" i="2"/>
  <c r="Q264" i="2"/>
  <c r="Q301" i="2"/>
  <c r="Q186" i="2"/>
  <c r="Q138" i="2"/>
  <c r="Q193" i="2"/>
  <c r="Q35" i="2"/>
  <c r="Q233" i="2"/>
  <c r="Q292" i="2"/>
  <c r="Q46" i="2"/>
  <c r="Q179" i="2"/>
  <c r="Q202" i="2"/>
  <c r="Q172" i="2"/>
  <c r="Q270" i="2"/>
  <c r="Q127" i="2"/>
  <c r="Q56" i="2"/>
  <c r="Q86" i="2"/>
  <c r="Q240" i="2"/>
  <c r="Q83" i="2"/>
  <c r="Q121" i="2"/>
  <c r="Q235" i="2"/>
  <c r="Q219" i="2"/>
  <c r="Q61" i="2"/>
  <c r="Q34" i="2"/>
  <c r="Q286" i="2"/>
  <c r="Q317" i="2"/>
  <c r="Q85" i="2"/>
  <c r="Q150" i="2"/>
  <c r="Q256" i="2"/>
  <c r="Q255" i="2"/>
  <c r="Q108" i="2"/>
  <c r="Q329" i="2"/>
  <c r="Q74" i="2"/>
  <c r="Q221" i="2"/>
  <c r="Q324" i="2"/>
  <c r="Q81" i="2"/>
  <c r="Q162" i="2"/>
  <c r="Q288" i="2"/>
  <c r="Q312" i="2"/>
  <c r="Q184" i="2"/>
  <c r="Q263" i="2"/>
  <c r="Q36" i="2"/>
  <c r="Q266" i="2"/>
  <c r="Q156" i="2"/>
  <c r="Q267" i="2"/>
  <c r="Q237" i="2"/>
  <c r="Q170" i="2"/>
  <c r="Q332" i="2"/>
  <c r="Q31" i="2"/>
  <c r="Q192" i="2"/>
  <c r="Q91" i="2"/>
  <c r="Q89" i="2"/>
  <c r="Q280" i="2"/>
  <c r="Q310" i="2"/>
  <c r="Q273" i="2"/>
  <c r="Q183" i="2"/>
  <c r="Q304" i="2"/>
  <c r="Q313" i="2"/>
  <c r="Q171" i="2"/>
  <c r="Q305" i="2"/>
  <c r="Q140" i="2"/>
  <c r="Q116" i="2"/>
  <c r="Q327" i="2"/>
  <c r="Q178" i="2"/>
  <c r="Q204" i="2"/>
  <c r="Q306" i="2"/>
  <c r="Q309" i="2"/>
  <c r="Q113" i="2"/>
  <c r="Q322" i="2"/>
  <c r="Q152" i="2"/>
  <c r="Q300" i="2"/>
  <c r="Q119" i="2"/>
  <c r="Q173" i="2"/>
  <c r="Q70" i="2"/>
  <c r="Q47" i="2"/>
  <c r="Q84" i="2"/>
  <c r="Q45" i="2"/>
  <c r="Q103" i="2"/>
  <c r="Q279" i="2"/>
  <c r="Q251" i="2"/>
  <c r="Q268" i="2"/>
  <c r="Q213" i="2"/>
  <c r="Q23" i="2"/>
  <c r="Q95" i="2"/>
  <c r="Q118" i="2"/>
  <c r="Q41" i="2"/>
  <c r="Q135" i="2"/>
  <c r="Q125" i="2"/>
  <c r="Q101" i="2"/>
  <c r="Q177" i="2"/>
  <c r="Q146" i="2"/>
  <c r="Q160" i="2"/>
  <c r="Q238" i="2"/>
  <c r="Q290" i="2"/>
  <c r="Q328" i="2"/>
  <c r="Q25" i="2"/>
  <c r="Q29" i="2"/>
  <c r="Q187" i="2"/>
  <c r="Q145" i="2"/>
  <c r="Q197" i="2"/>
  <c r="Q117" i="2"/>
  <c r="Q21" i="2"/>
  <c r="Q241" i="2"/>
  <c r="Q246" i="2"/>
  <c r="Q39" i="2"/>
  <c r="Q40" i="2"/>
  <c r="Q271" i="2"/>
  <c r="Q319" i="2"/>
  <c r="Q141" i="2"/>
  <c r="Q75" i="2"/>
  <c r="Q189" i="2"/>
  <c r="Q104" i="2"/>
  <c r="Q133" i="2"/>
  <c r="Q106" i="2"/>
  <c r="Q188" i="2"/>
  <c r="Q228" i="2"/>
  <c r="P101" i="2"/>
  <c r="P122" i="2"/>
  <c r="P187" i="2"/>
  <c r="P189" i="2"/>
  <c r="P216" i="2"/>
  <c r="P47" i="2"/>
  <c r="P143" i="2"/>
  <c r="P330" i="2"/>
  <c r="P311" i="2"/>
  <c r="P292" i="2"/>
  <c r="P146" i="2"/>
  <c r="P36" i="2"/>
  <c r="P247" i="2"/>
  <c r="P43" i="2"/>
  <c r="P39" i="2"/>
  <c r="P42" i="2"/>
  <c r="P206" i="2"/>
  <c r="P87" i="2"/>
  <c r="P205" i="2"/>
  <c r="P186" i="2"/>
  <c r="P246" i="2"/>
  <c r="P213" i="2"/>
  <c r="P103" i="2"/>
  <c r="P268" i="2"/>
  <c r="P110" i="2"/>
  <c r="P46" i="2"/>
  <c r="P288" i="2"/>
  <c r="P245" i="2"/>
  <c r="P214" i="2"/>
  <c r="P279" i="2"/>
  <c r="P166" i="2"/>
  <c r="P300" i="2"/>
  <c r="P27" i="2"/>
  <c r="P41" i="2"/>
  <c r="P77" i="2"/>
  <c r="P23" i="2"/>
  <c r="P134" i="2"/>
  <c r="P29" i="2"/>
  <c r="P127" i="2"/>
  <c r="P153" i="2"/>
  <c r="P179" i="2"/>
  <c r="P275" i="2"/>
  <c r="P56" i="2"/>
  <c r="P193" i="2"/>
  <c r="P210" i="2"/>
  <c r="P329" i="2"/>
  <c r="P315" i="2"/>
  <c r="P237" i="2"/>
  <c r="P172" i="2"/>
  <c r="P136" i="2"/>
  <c r="P30" i="2"/>
  <c r="P230" i="2"/>
  <c r="P253" i="2"/>
  <c r="P98" i="2"/>
  <c r="P290" i="2"/>
  <c r="P285" i="2"/>
  <c r="P89" i="2"/>
  <c r="P96" i="2"/>
  <c r="P40" i="2"/>
  <c r="P88" i="2"/>
  <c r="P149" i="2"/>
  <c r="P302" i="2"/>
  <c r="P269" i="2"/>
  <c r="P159" i="2"/>
  <c r="P171" i="2"/>
  <c r="P251" i="2"/>
  <c r="P215" i="2"/>
  <c r="P238" i="2"/>
  <c r="P324" i="2"/>
  <c r="P182" i="2"/>
  <c r="P194" i="2"/>
  <c r="P320" i="2"/>
  <c r="P69" i="2"/>
  <c r="P207" i="2"/>
  <c r="P52" i="2"/>
  <c r="P63" i="2"/>
  <c r="P115" i="2"/>
  <c r="P258" i="2"/>
  <c r="P94" i="2"/>
  <c r="P51" i="2"/>
  <c r="P162" i="2"/>
  <c r="P200" i="2"/>
  <c r="P108" i="2"/>
  <c r="P165" i="2"/>
  <c r="P95" i="2"/>
  <c r="P84" i="2"/>
  <c r="P37" i="2"/>
  <c r="P198" i="2"/>
  <c r="P78" i="2"/>
  <c r="P274" i="2"/>
  <c r="P137" i="2"/>
  <c r="P142" i="2"/>
  <c r="P116" i="2"/>
  <c r="P262" i="2"/>
  <c r="P228" i="2"/>
  <c r="P313" i="2"/>
  <c r="P147" i="2"/>
  <c r="P60" i="2"/>
  <c r="P34" i="2"/>
  <c r="P176" i="2"/>
  <c r="P178" i="2"/>
  <c r="P266" i="2"/>
  <c r="P257" i="2"/>
  <c r="P161" i="2"/>
  <c r="P249" i="2"/>
  <c r="P310" i="2"/>
  <c r="P135" i="2"/>
  <c r="P124" i="2"/>
  <c r="P173" i="2"/>
  <c r="P72" i="2"/>
  <c r="P80" i="2"/>
  <c r="P271" i="2"/>
  <c r="P236" i="2"/>
  <c r="P140" i="2"/>
  <c r="P105" i="2"/>
  <c r="P222" i="2"/>
  <c r="P167" i="2"/>
  <c r="P318" i="2"/>
  <c r="P278" i="2"/>
  <c r="P312" i="2"/>
  <c r="P70" i="2"/>
  <c r="P334" i="2"/>
  <c r="P106" i="2"/>
  <c r="P25" i="2"/>
  <c r="P304" i="2"/>
  <c r="P126" i="2"/>
  <c r="P289" i="2"/>
  <c r="P321" i="2"/>
  <c r="P67" i="2"/>
  <c r="P104" i="2"/>
  <c r="P241" i="2"/>
  <c r="P234" i="2"/>
  <c r="P168" i="2"/>
  <c r="P117" i="2"/>
  <c r="P130" i="2"/>
  <c r="P204" i="2"/>
  <c r="P287" i="2"/>
  <c r="P217" i="2"/>
  <c r="P327" i="2"/>
  <c r="P195" i="2"/>
  <c r="P199" i="2"/>
  <c r="P183" i="2"/>
  <c r="P218" i="2"/>
  <c r="P231" i="2"/>
  <c r="P261" i="2"/>
  <c r="P132" i="2"/>
  <c r="P35" i="2"/>
  <c r="P175" i="2"/>
  <c r="P322" i="2"/>
  <c r="P177" i="2"/>
  <c r="P281" i="2"/>
  <c r="P259" i="2"/>
  <c r="P254" i="2"/>
  <c r="P74" i="2"/>
  <c r="P192" i="2"/>
  <c r="P164" i="2"/>
  <c r="P125" i="2"/>
  <c r="P48" i="2"/>
  <c r="P191" i="2"/>
  <c r="P93" i="2"/>
  <c r="P319" i="2"/>
  <c r="P49" i="2"/>
  <c r="P65" i="2"/>
  <c r="P203" i="2"/>
  <c r="P53" i="2"/>
  <c r="P128" i="2"/>
  <c r="P148" i="2"/>
  <c r="P225" i="2"/>
  <c r="P111" i="2"/>
  <c r="P270" i="2"/>
  <c r="P133" i="2"/>
  <c r="P174" i="2"/>
  <c r="P79" i="2"/>
  <c r="P303" i="2"/>
  <c r="P323" i="2"/>
  <c r="P255" i="2"/>
  <c r="P317" i="2"/>
  <c r="P201" i="2"/>
  <c r="P301" i="2"/>
  <c r="P68" i="2"/>
  <c r="P294" i="2"/>
  <c r="P107" i="2"/>
  <c r="P190" i="2"/>
  <c r="P256" i="2"/>
  <c r="P118" i="2"/>
  <c r="P100" i="2"/>
  <c r="P223" i="2"/>
  <c r="P226" i="2"/>
  <c r="P97" i="2"/>
  <c r="P295" i="2"/>
  <c r="P145" i="2"/>
  <c r="P291" i="2"/>
  <c r="P81" i="2"/>
  <c r="P90" i="2"/>
  <c r="P61" i="2"/>
  <c r="P66" i="2"/>
  <c r="P305" i="2"/>
  <c r="P45" i="2"/>
  <c r="P260" i="2"/>
  <c r="P229" i="2"/>
  <c r="P22" i="2"/>
  <c r="P276" i="2"/>
  <c r="P123" i="2"/>
  <c r="P141" i="2"/>
  <c r="P157" i="2"/>
  <c r="P243" i="2"/>
  <c r="P224" i="2"/>
  <c r="P170" i="2"/>
  <c r="P119" i="2"/>
  <c r="P59" i="2"/>
  <c r="P297" i="2"/>
  <c r="P277" i="2"/>
  <c r="P308" i="2"/>
  <c r="P282" i="2"/>
  <c r="P139" i="2"/>
  <c r="P38" i="2"/>
  <c r="P235" i="2"/>
  <c r="P131" i="2"/>
  <c r="P335" i="2"/>
  <c r="P26" i="2"/>
  <c r="P332" i="2"/>
  <c r="P83" i="2"/>
  <c r="P331" i="2"/>
  <c r="P283" i="2"/>
  <c r="P250" i="2"/>
  <c r="P71" i="2"/>
  <c r="P102" i="2"/>
  <c r="P86" i="2"/>
  <c r="P242" i="2"/>
  <c r="P64" i="2"/>
  <c r="P197" i="2"/>
  <c r="P196" i="2"/>
  <c r="P121" i="2"/>
  <c r="P54" i="2"/>
  <c r="P307" i="2"/>
  <c r="P150" i="2"/>
  <c r="P181" i="2"/>
  <c r="P185" i="2"/>
  <c r="P244" i="2"/>
  <c r="P233" i="2"/>
  <c r="P24" i="2"/>
  <c r="P99" i="2"/>
  <c r="P273" i="2"/>
  <c r="P21" i="2"/>
  <c r="P265" i="2"/>
  <c r="P267" i="2"/>
  <c r="P227" i="2"/>
  <c r="P62" i="2"/>
  <c r="P113" i="2"/>
  <c r="P248" i="2"/>
  <c r="P232" i="2"/>
  <c r="P154" i="2"/>
  <c r="P326" i="2"/>
  <c r="P114" i="2"/>
  <c r="P129" i="2"/>
  <c r="P316" i="2"/>
  <c r="P202" i="2"/>
  <c r="P112" i="2"/>
  <c r="P293" i="2"/>
  <c r="P309" i="2"/>
  <c r="P212" i="2"/>
  <c r="P152" i="2"/>
  <c r="P240" i="2"/>
  <c r="P299" i="2"/>
  <c r="P160" i="2"/>
  <c r="P158" i="2"/>
  <c r="P151" i="2"/>
  <c r="P169" i="2"/>
  <c r="P239" i="2"/>
  <c r="P156" i="2"/>
  <c r="P120" i="2"/>
  <c r="P31" i="2"/>
  <c r="P221" i="2"/>
  <c r="P263" i="2"/>
  <c r="P252" i="2"/>
  <c r="P33" i="2"/>
  <c r="P32" i="2"/>
  <c r="P76" i="2"/>
  <c r="P73" i="2"/>
  <c r="P85" i="2"/>
  <c r="P144" i="2"/>
  <c r="P55" i="2"/>
  <c r="P208" i="2"/>
  <c r="P328" i="2"/>
  <c r="P138" i="2"/>
  <c r="P209" i="2"/>
  <c r="P57" i="2"/>
  <c r="P91" i="2"/>
  <c r="P325" i="2"/>
  <c r="P184" i="2"/>
  <c r="P284" i="2"/>
  <c r="P306" i="2"/>
  <c r="P44" i="2"/>
  <c r="P296" i="2"/>
  <c r="P264" i="2"/>
  <c r="P163" i="2"/>
  <c r="P58" i="2"/>
  <c r="P188" i="2"/>
  <c r="P219" i="2"/>
  <c r="P211" i="2"/>
  <c r="P82" i="2"/>
  <c r="P333" i="2"/>
  <c r="P314" i="2"/>
  <c r="P286" i="2"/>
  <c r="P272" i="2"/>
  <c r="P155" i="2"/>
  <c r="P180" i="2"/>
  <c r="P28" i="2"/>
  <c r="P92" i="2"/>
  <c r="P75" i="2"/>
  <c r="P220" i="2"/>
  <c r="P50" i="2"/>
  <c r="P280" i="2"/>
  <c r="P109" i="2"/>
  <c r="P298" i="2"/>
  <c r="O307" i="2"/>
  <c r="O236" i="2"/>
  <c r="O239" i="2"/>
  <c r="O122" i="2"/>
  <c r="O64" i="2"/>
  <c r="O289" i="2"/>
  <c r="O237" i="2"/>
  <c r="O139" i="2"/>
  <c r="O94" i="2"/>
  <c r="O72" i="2"/>
  <c r="O281" i="2"/>
  <c r="O222" i="2"/>
  <c r="O189" i="2"/>
  <c r="O58" i="2"/>
  <c r="O119" i="2"/>
  <c r="O271" i="2"/>
  <c r="O214" i="2"/>
  <c r="O181" i="2"/>
  <c r="O54" i="2"/>
  <c r="O100" i="2"/>
  <c r="O263" i="2"/>
  <c r="O206" i="2"/>
  <c r="O173" i="2"/>
  <c r="O50" i="2"/>
  <c r="O68" i="2"/>
  <c r="O311" i="2"/>
  <c r="O198" i="2"/>
  <c r="O165" i="2"/>
  <c r="O252" i="2"/>
  <c r="O294" i="2"/>
  <c r="O163" i="2"/>
  <c r="O106" i="2"/>
  <c r="O56" i="2"/>
  <c r="O32" i="2"/>
  <c r="O202" i="2"/>
  <c r="O153" i="2"/>
  <c r="O78" i="2"/>
  <c r="O51" i="2"/>
  <c r="O102" i="2"/>
  <c r="O291" i="2"/>
  <c r="O267" i="2"/>
  <c r="O147" i="2"/>
  <c r="O98" i="2"/>
  <c r="O104" i="2"/>
  <c r="O303" i="2"/>
  <c r="O230" i="2"/>
  <c r="O250" i="2"/>
  <c r="O62" i="2"/>
  <c r="O22" i="2"/>
  <c r="O256" i="2"/>
  <c r="O175" i="2"/>
  <c r="O190" i="2"/>
  <c r="O25" i="2"/>
  <c r="O335" i="2"/>
  <c r="O301" i="2"/>
  <c r="O167" i="2"/>
  <c r="O150" i="2"/>
  <c r="O174" i="2"/>
  <c r="O327" i="2"/>
  <c r="O295" i="2"/>
  <c r="O159" i="2"/>
  <c r="O120" i="2"/>
  <c r="O131" i="2"/>
  <c r="O329" i="2"/>
  <c r="O279" i="2"/>
  <c r="O231" i="2"/>
  <c r="O112" i="2"/>
  <c r="O262" i="2"/>
  <c r="O269" i="2"/>
  <c r="O156" i="2"/>
  <c r="O74" i="2"/>
  <c r="O88" i="2"/>
  <c r="O331" i="2"/>
  <c r="O149" i="2"/>
  <c r="O115" i="2"/>
  <c r="O59" i="2"/>
  <c r="O80" i="2"/>
  <c r="O254" i="2"/>
  <c r="O325" i="2"/>
  <c r="O257" i="2"/>
  <c r="O205" i="2"/>
  <c r="O151" i="2"/>
  <c r="O117" i="2"/>
  <c r="O326" i="2"/>
  <c r="O259" i="2"/>
  <c r="O128" i="2"/>
  <c r="O97" i="2"/>
  <c r="O75" i="2"/>
  <c r="O318" i="2"/>
  <c r="O242" i="2"/>
  <c r="O177" i="2"/>
  <c r="O61" i="2"/>
  <c r="O39" i="2"/>
  <c r="O310" i="2"/>
  <c r="O234" i="2"/>
  <c r="O169" i="2"/>
  <c r="O57" i="2"/>
  <c r="O35" i="2"/>
  <c r="O330" i="2"/>
  <c r="O247" i="2"/>
  <c r="O161" i="2"/>
  <c r="O53" i="2"/>
  <c r="O309" i="2"/>
  <c r="O191" i="2"/>
  <c r="O37" i="2"/>
  <c r="O328" i="2"/>
  <c r="O183" i="2"/>
  <c r="O33" i="2"/>
  <c r="O322" i="2"/>
  <c r="O229" i="2"/>
  <c r="O29" i="2"/>
  <c r="O298" i="2"/>
  <c r="O212" i="2"/>
  <c r="O89" i="2"/>
  <c r="O92" i="2"/>
  <c r="O274" i="2"/>
  <c r="O121" i="2"/>
  <c r="O108" i="2"/>
  <c r="O270" i="2"/>
  <c r="O208" i="2"/>
  <c r="O332" i="2"/>
  <c r="O251" i="2"/>
  <c r="O158" i="2"/>
  <c r="O55" i="2"/>
  <c r="O27" i="2"/>
  <c r="O26" i="2"/>
  <c r="O217" i="2"/>
  <c r="O70" i="2"/>
  <c r="O232" i="2"/>
  <c r="O296" i="2"/>
  <c r="O136" i="2"/>
  <c r="O66" i="2"/>
  <c r="O288" i="2"/>
  <c r="O192" i="2"/>
  <c r="O114" i="2"/>
  <c r="O324" i="2"/>
  <c r="O184" i="2"/>
  <c r="O137" i="2"/>
  <c r="O320" i="2"/>
  <c r="O221" i="2"/>
  <c r="O23" i="2"/>
  <c r="O290" i="2"/>
  <c r="O204" i="2"/>
  <c r="O85" i="2"/>
  <c r="O48" i="2"/>
  <c r="O244" i="2"/>
  <c r="O224" i="2"/>
  <c r="O312" i="2"/>
  <c r="O215" i="2"/>
  <c r="O109" i="2"/>
  <c r="O182" i="2"/>
  <c r="O275" i="2"/>
  <c r="O96" i="2"/>
  <c r="O199" i="2"/>
  <c r="O144" i="2"/>
  <c r="O83" i="2"/>
  <c r="O246" i="2"/>
  <c r="O193" i="2"/>
  <c r="O34" i="2"/>
  <c r="O292" i="2"/>
  <c r="O185" i="2"/>
  <c r="O30" i="2"/>
  <c r="O280" i="2"/>
  <c r="O261" i="2"/>
  <c r="O90" i="2"/>
  <c r="O313" i="2"/>
  <c r="O176" i="2"/>
  <c r="O129" i="2"/>
  <c r="O316" i="2"/>
  <c r="O213" i="2"/>
  <c r="O166" i="2"/>
  <c r="O60" i="2"/>
  <c r="O233" i="2"/>
  <c r="O146" i="2"/>
  <c r="O299" i="2"/>
  <c r="O272" i="2"/>
  <c r="O186" i="2"/>
  <c r="O79" i="2"/>
  <c r="O264" i="2"/>
  <c r="O178" i="2"/>
  <c r="O107" i="2"/>
  <c r="O284" i="2"/>
  <c r="O170" i="2"/>
  <c r="O103" i="2"/>
  <c r="O276" i="2"/>
  <c r="O223" i="2"/>
  <c r="O86" i="2"/>
  <c r="O305" i="2"/>
  <c r="O168" i="2"/>
  <c r="O123" i="2"/>
  <c r="O282" i="2"/>
  <c r="O243" i="2"/>
  <c r="O171" i="2"/>
  <c r="O302" i="2"/>
  <c r="O152" i="2"/>
  <c r="O45" i="2"/>
  <c r="O293" i="2"/>
  <c r="O209" i="2"/>
  <c r="O141" i="2"/>
  <c r="O134" i="2"/>
  <c r="O201" i="2"/>
  <c r="O133" i="2"/>
  <c r="O124" i="2"/>
  <c r="O258" i="2"/>
  <c r="O188" i="2"/>
  <c r="O118" i="2"/>
  <c r="O286" i="2"/>
  <c r="O187" i="2"/>
  <c r="O67" i="2"/>
  <c r="O278" i="2"/>
  <c r="O154" i="2"/>
  <c r="O95" i="2"/>
  <c r="O319" i="2"/>
  <c r="O196" i="2"/>
  <c r="O113" i="2"/>
  <c r="O240" i="2"/>
  <c r="O210" i="2"/>
  <c r="O42" i="2"/>
  <c r="O130" i="2"/>
  <c r="O135" i="2"/>
  <c r="O91" i="2"/>
  <c r="O227" i="2"/>
  <c r="O145" i="2"/>
  <c r="O219" i="2"/>
  <c r="O101" i="2"/>
  <c r="O36" i="2"/>
  <c r="O211" i="2"/>
  <c r="O142" i="2"/>
  <c r="O21" i="2"/>
  <c r="O203" i="2"/>
  <c r="O127" i="2"/>
  <c r="O84" i="2"/>
  <c r="O253" i="2"/>
  <c r="O180" i="2"/>
  <c r="O110" i="2"/>
  <c r="O248" i="2"/>
  <c r="O179" i="2"/>
  <c r="O63" i="2"/>
  <c r="O297" i="2"/>
  <c r="O277" i="2"/>
  <c r="O321" i="2"/>
  <c r="O225" i="2"/>
  <c r="O138" i="2"/>
  <c r="O116" i="2"/>
  <c r="O49" i="2"/>
  <c r="O285" i="2"/>
  <c r="O24" i="2"/>
  <c r="O194" i="2"/>
  <c r="O323" i="2"/>
  <c r="O238" i="2"/>
  <c r="O65" i="2"/>
  <c r="O44" i="2"/>
  <c r="O241" i="2"/>
  <c r="O160" i="2"/>
  <c r="O77" i="2"/>
  <c r="O38" i="2"/>
  <c r="O304" i="2"/>
  <c r="O140" i="2"/>
  <c r="O43" i="2"/>
  <c r="O287" i="2"/>
  <c r="O218" i="2"/>
  <c r="O164" i="2"/>
  <c r="O143" i="2"/>
  <c r="O132" i="2"/>
  <c r="O73" i="2"/>
  <c r="O69" i="2"/>
  <c r="O306" i="2"/>
  <c r="O195" i="2"/>
  <c r="O172" i="2"/>
  <c r="O334" i="2"/>
  <c r="O87" i="2"/>
  <c r="O333" i="2"/>
  <c r="O111" i="2"/>
  <c r="O47" i="2"/>
  <c r="O300" i="2"/>
  <c r="O162" i="2"/>
  <c r="O82" i="2"/>
  <c r="O273" i="2"/>
  <c r="O28" i="2"/>
  <c r="O265" i="2"/>
  <c r="O148" i="2"/>
  <c r="O249" i="2"/>
  <c r="O197" i="2"/>
  <c r="O99" i="2"/>
  <c r="O308" i="2"/>
  <c r="O216" i="2"/>
  <c r="O46" i="2"/>
  <c r="O317" i="2"/>
  <c r="O126" i="2"/>
  <c r="O315" i="2"/>
  <c r="O228" i="2"/>
  <c r="O93" i="2"/>
  <c r="O52" i="2"/>
  <c r="O260" i="2"/>
  <c r="O200" i="2"/>
  <c r="O155" i="2"/>
  <c r="O81" i="2"/>
  <c r="O255" i="2"/>
  <c r="O314" i="2"/>
  <c r="O235" i="2"/>
  <c r="O226" i="2"/>
  <c r="O157" i="2"/>
  <c r="O220" i="2"/>
  <c r="O245" i="2"/>
  <c r="O71" i="2"/>
  <c r="O41" i="2"/>
  <c r="O268" i="2"/>
  <c r="O40" i="2"/>
  <c r="O31" i="2"/>
  <c r="O105" i="2"/>
  <c r="O283" i="2"/>
  <c r="O125" i="2"/>
  <c r="O266" i="2"/>
  <c r="O207" i="2"/>
  <c r="O76" i="2"/>
  <c r="O18" i="2"/>
  <c r="Q18" i="2"/>
  <c r="P18" i="2"/>
  <c r="F6" i="1" l="1"/>
  <c r="F8" i="1" s="1"/>
  <c r="AA24" i="1"/>
  <c r="AB23" i="1"/>
  <c r="S40" i="1"/>
  <c r="U40" i="1" s="1"/>
  <c r="S37" i="1"/>
  <c r="U37" i="1" s="1"/>
  <c r="S48" i="1"/>
  <c r="U48" i="1" s="1"/>
  <c r="S25" i="1"/>
  <c r="U25" i="1" s="1"/>
  <c r="S30" i="1"/>
  <c r="U30" i="1" s="1"/>
  <c r="S56" i="1"/>
  <c r="U56" i="1" s="1"/>
  <c r="S29" i="1"/>
  <c r="U29" i="1" s="1"/>
  <c r="S34" i="1"/>
  <c r="U34" i="1" s="1"/>
  <c r="S44" i="1"/>
  <c r="U44" i="1" s="1"/>
  <c r="S59" i="1"/>
  <c r="U59" i="1" s="1"/>
  <c r="S23" i="1"/>
  <c r="U23" i="1" s="1"/>
  <c r="S53" i="1"/>
  <c r="U53" i="1" s="1"/>
  <c r="S41" i="1"/>
  <c r="U41" i="1" s="1"/>
  <c r="S45" i="1"/>
  <c r="U45" i="1" s="1"/>
  <c r="S49" i="1"/>
  <c r="U49" i="1" s="1"/>
  <c r="S38" i="1"/>
  <c r="U38" i="1" s="1"/>
  <c r="S55" i="1"/>
  <c r="U55" i="1" s="1"/>
  <c r="S32" i="1"/>
  <c r="U32" i="1" s="1"/>
  <c r="S31" i="1"/>
  <c r="U31" i="1" s="1"/>
  <c r="S39" i="1"/>
  <c r="U39" i="1" s="1"/>
  <c r="S33" i="1"/>
  <c r="U33" i="1" s="1"/>
  <c r="S54" i="1"/>
  <c r="U54" i="1" s="1"/>
  <c r="S22" i="1"/>
  <c r="U22" i="1" s="1"/>
  <c r="S43" i="1"/>
  <c r="U43" i="1" s="1"/>
  <c r="S42" i="1"/>
  <c r="U42" i="1" s="1"/>
  <c r="S24" i="1"/>
  <c r="U24" i="1" s="1"/>
  <c r="S60" i="1"/>
  <c r="U60" i="1" s="1"/>
  <c r="C18" i="1"/>
  <c r="E4" i="2"/>
  <c r="E6" i="2"/>
  <c r="E9" i="2" s="1"/>
  <c r="E10" i="2" s="1"/>
  <c r="F7" i="1" l="1"/>
  <c r="AB24" i="1"/>
  <c r="AA25" i="1"/>
  <c r="E14" i="1"/>
  <c r="V32" i="2"/>
  <c r="M63" i="2"/>
  <c r="R63" i="2" s="1"/>
  <c r="M127" i="2"/>
  <c r="R127" i="2" s="1"/>
  <c r="M47" i="2"/>
  <c r="R47" i="2" s="1"/>
  <c r="M128" i="2"/>
  <c r="R128" i="2" s="1"/>
  <c r="M254" i="2"/>
  <c r="R254" i="2" s="1"/>
  <c r="V16" i="2"/>
  <c r="M307" i="2"/>
  <c r="N307" i="2" s="1"/>
  <c r="M100" i="2"/>
  <c r="R100" i="2" s="1"/>
  <c r="M108" i="2"/>
  <c r="N108" i="2" s="1"/>
  <c r="M87" i="2"/>
  <c r="N87" i="2" s="1"/>
  <c r="M29" i="2"/>
  <c r="R29" i="2" s="1"/>
  <c r="M159" i="2"/>
  <c r="N159" i="2" s="1"/>
  <c r="V21" i="2"/>
  <c r="M168" i="2"/>
  <c r="N168" i="2" s="1"/>
  <c r="M94" i="2"/>
  <c r="R94" i="2" s="1"/>
  <c r="M171" i="2"/>
  <c r="R171" i="2" s="1"/>
  <c r="M184" i="2"/>
  <c r="R184" i="2" s="1"/>
  <c r="M199" i="2"/>
  <c r="N199" i="2" s="1"/>
  <c r="M53" i="2"/>
  <c r="R53" i="2" s="1"/>
  <c r="M25" i="2"/>
  <c r="N25" i="2" s="1"/>
  <c r="M205" i="2"/>
  <c r="N205" i="2" s="1"/>
  <c r="M147" i="2"/>
  <c r="N147" i="2" s="1"/>
  <c r="M222" i="2"/>
  <c r="N222" i="2" s="1"/>
  <c r="M134" i="2"/>
  <c r="N134" i="2" s="1"/>
  <c r="M121" i="2"/>
  <c r="R121" i="2" s="1"/>
  <c r="M110" i="2"/>
  <c r="R110" i="2" s="1"/>
  <c r="M58" i="2"/>
  <c r="R58" i="2" s="1"/>
  <c r="M291" i="2"/>
  <c r="N291" i="2" s="1"/>
  <c r="M226" i="2"/>
  <c r="N226" i="2" s="1"/>
  <c r="V35" i="2"/>
  <c r="M296" i="2"/>
  <c r="N296" i="2" s="1"/>
  <c r="M170" i="2"/>
  <c r="R170" i="2" s="1"/>
  <c r="M66" i="2"/>
  <c r="N66" i="2" s="1"/>
  <c r="M200" i="2"/>
  <c r="R200" i="2" s="1"/>
  <c r="M324" i="2"/>
  <c r="N324" i="2" s="1"/>
  <c r="M194" i="2"/>
  <c r="N194" i="2" s="1"/>
  <c r="M132" i="2"/>
  <c r="N132" i="2" s="1"/>
  <c r="M216" i="2"/>
  <c r="R216" i="2" s="1"/>
  <c r="M99" i="2"/>
  <c r="R99" i="2" s="1"/>
  <c r="M248" i="2"/>
  <c r="R248" i="2" s="1"/>
  <c r="M151" i="2"/>
  <c r="N151" i="2" s="1"/>
  <c r="M295" i="2"/>
  <c r="R295" i="2" s="1"/>
  <c r="M306" i="2"/>
  <c r="N306" i="2" s="1"/>
  <c r="M313" i="2"/>
  <c r="N313" i="2" s="1"/>
  <c r="V13" i="2"/>
  <c r="V29" i="2"/>
  <c r="M95" i="2"/>
  <c r="N95" i="2" s="1"/>
  <c r="M258" i="2"/>
  <c r="N258" i="2" s="1"/>
  <c r="M42" i="2"/>
  <c r="N42" i="2" s="1"/>
  <c r="M139" i="2"/>
  <c r="N139" i="2" s="1"/>
  <c r="M43" i="2"/>
  <c r="N43" i="2" s="1"/>
  <c r="M114" i="2"/>
  <c r="R114" i="2" s="1"/>
  <c r="M214" i="2"/>
  <c r="N214" i="2" s="1"/>
  <c r="M32" i="2"/>
  <c r="R32" i="2" s="1"/>
  <c r="M88" i="2"/>
  <c r="R88" i="2" s="1"/>
  <c r="M212" i="2"/>
  <c r="N212" i="2" s="1"/>
  <c r="M234" i="2"/>
  <c r="R234" i="2" s="1"/>
  <c r="M93" i="2"/>
  <c r="R93" i="2" s="1"/>
  <c r="V11" i="2"/>
  <c r="M113" i="2"/>
  <c r="N113" i="2" s="1"/>
  <c r="M149" i="2"/>
  <c r="R149" i="2" s="1"/>
  <c r="M158" i="2"/>
  <c r="R158" i="2" s="1"/>
  <c r="M116" i="2"/>
  <c r="N116" i="2" s="1"/>
  <c r="M232" i="2"/>
  <c r="N232" i="2" s="1"/>
  <c r="V2" i="2"/>
  <c r="M289" i="2"/>
  <c r="R289" i="2" s="1"/>
  <c r="M255" i="2"/>
  <c r="N255" i="2" s="1"/>
  <c r="M54" i="2"/>
  <c r="R54" i="2" s="1"/>
  <c r="M23" i="2"/>
  <c r="N23" i="2" s="1"/>
  <c r="V31" i="2"/>
  <c r="M153" i="2"/>
  <c r="R153" i="2" s="1"/>
  <c r="M315" i="2"/>
  <c r="N315" i="2" s="1"/>
  <c r="M211" i="2"/>
  <c r="N211" i="2" s="1"/>
  <c r="V12" i="2"/>
  <c r="M111" i="2"/>
  <c r="R111" i="2" s="1"/>
  <c r="M115" i="2"/>
  <c r="N115" i="2" s="1"/>
  <c r="M251" i="2"/>
  <c r="R251" i="2" s="1"/>
  <c r="M119" i="2"/>
  <c r="N119" i="2" s="1"/>
  <c r="M288" i="2"/>
  <c r="N288" i="2" s="1"/>
  <c r="M155" i="2"/>
  <c r="R155" i="2" s="1"/>
  <c r="M215" i="2"/>
  <c r="R215" i="2" s="1"/>
  <c r="M24" i="2"/>
  <c r="R24" i="2" s="1"/>
  <c r="M266" i="2"/>
  <c r="R266" i="2" s="1"/>
  <c r="M229" i="2"/>
  <c r="R229" i="2" s="1"/>
  <c r="M22" i="2"/>
  <c r="N22" i="2" s="1"/>
  <c r="M177" i="2"/>
  <c r="N177" i="2" s="1"/>
  <c r="M302" i="2"/>
  <c r="R302" i="2" s="1"/>
  <c r="M156" i="2"/>
  <c r="N156" i="2" s="1"/>
  <c r="M57" i="2"/>
  <c r="N57" i="2" s="1"/>
  <c r="M33" i="2"/>
  <c r="N33" i="2" s="1"/>
  <c r="M304" i="2"/>
  <c r="N304" i="2" s="1"/>
  <c r="M286" i="2"/>
  <c r="N286" i="2" s="1"/>
  <c r="V30" i="2"/>
  <c r="M133" i="2"/>
  <c r="R133" i="2" s="1"/>
  <c r="M334" i="2"/>
  <c r="N334" i="2" s="1"/>
  <c r="M178" i="2"/>
  <c r="R178" i="2" s="1"/>
  <c r="M325" i="2"/>
  <c r="R325" i="2" s="1"/>
  <c r="V6" i="2"/>
  <c r="M238" i="2"/>
  <c r="R238" i="2" s="1"/>
  <c r="V14" i="2"/>
  <c r="M250" i="2"/>
  <c r="N250" i="2" s="1"/>
  <c r="M98" i="2"/>
  <c r="R98" i="2" s="1"/>
  <c r="M60" i="2"/>
  <c r="N60" i="2" s="1"/>
  <c r="M188" i="2"/>
  <c r="N188" i="2" s="1"/>
  <c r="M45" i="2"/>
  <c r="N45" i="2" s="1"/>
  <c r="V18" i="2"/>
  <c r="M228" i="2"/>
  <c r="N228" i="2" s="1"/>
  <c r="M69" i="2"/>
  <c r="R69" i="2" s="1"/>
  <c r="M261" i="2"/>
  <c r="R261" i="2" s="1"/>
  <c r="M40" i="2"/>
  <c r="N40" i="2" s="1"/>
  <c r="M83" i="2"/>
  <c r="N83" i="2" s="1"/>
  <c r="M279" i="2"/>
  <c r="N279" i="2" s="1"/>
  <c r="M195" i="2"/>
  <c r="N195" i="2" s="1"/>
  <c r="M203" i="2"/>
  <c r="R203" i="2" s="1"/>
  <c r="M208" i="2"/>
  <c r="R208" i="2" s="1"/>
  <c r="M269" i="2"/>
  <c r="R269" i="2" s="1"/>
  <c r="M131" i="2"/>
  <c r="N131" i="2" s="1"/>
  <c r="V9" i="2"/>
  <c r="M314" i="2"/>
  <c r="R314" i="2" s="1"/>
  <c r="M309" i="2"/>
  <c r="R309" i="2" s="1"/>
  <c r="M46" i="2"/>
  <c r="R46" i="2" s="1"/>
  <c r="M319" i="2"/>
  <c r="R319" i="2" s="1"/>
  <c r="M27" i="2"/>
  <c r="R27" i="2" s="1"/>
  <c r="M56" i="2"/>
  <c r="R56" i="2" s="1"/>
  <c r="M273" i="2"/>
  <c r="N273" i="2" s="1"/>
  <c r="M70" i="2"/>
  <c r="R70" i="2" s="1"/>
  <c r="M322" i="2"/>
  <c r="N322" i="2" s="1"/>
  <c r="M185" i="2"/>
  <c r="N185" i="2" s="1"/>
  <c r="M162" i="2"/>
  <c r="R162" i="2" s="1"/>
  <c r="M59" i="2"/>
  <c r="N59" i="2" s="1"/>
  <c r="M105" i="2"/>
  <c r="R105" i="2" s="1"/>
  <c r="M21" i="2"/>
  <c r="R21" i="2" s="1"/>
  <c r="M320" i="2"/>
  <c r="R320" i="2" s="1"/>
  <c r="V26" i="2"/>
  <c r="M321" i="2"/>
  <c r="N321" i="2" s="1"/>
  <c r="M26" i="2"/>
  <c r="R26" i="2" s="1"/>
  <c r="M308" i="2"/>
  <c r="R308" i="2" s="1"/>
  <c r="M259" i="2"/>
  <c r="N259" i="2" s="1"/>
  <c r="M290" i="2"/>
  <c r="N290" i="2" s="1"/>
  <c r="M122" i="2"/>
  <c r="N122" i="2" s="1"/>
  <c r="M247" i="2"/>
  <c r="N247" i="2" s="1"/>
  <c r="M207" i="2"/>
  <c r="R207" i="2" s="1"/>
  <c r="M193" i="2"/>
  <c r="R193" i="2" s="1"/>
  <c r="M285" i="2"/>
  <c r="N285" i="2" s="1"/>
  <c r="M126" i="2"/>
  <c r="N126" i="2" s="1"/>
  <c r="M109" i="2"/>
  <c r="R109" i="2" s="1"/>
  <c r="M277" i="2"/>
  <c r="R277" i="2" s="1"/>
  <c r="M241" i="2"/>
  <c r="R241" i="2" s="1"/>
  <c r="M227" i="2"/>
  <c r="N227" i="2" s="1"/>
  <c r="M294" i="2"/>
  <c r="R294" i="2" s="1"/>
  <c r="M51" i="2"/>
  <c r="N51" i="2" s="1"/>
  <c r="M281" i="2"/>
  <c r="R281" i="2" s="1"/>
  <c r="M298" i="2"/>
  <c r="N298" i="2" s="1"/>
  <c r="M82" i="2"/>
  <c r="R82" i="2" s="1"/>
  <c r="M84" i="2"/>
  <c r="N84" i="2" s="1"/>
  <c r="M103" i="2"/>
  <c r="R103" i="2" s="1"/>
  <c r="M225" i="2"/>
  <c r="R225" i="2" s="1"/>
  <c r="M144" i="2"/>
  <c r="N144" i="2" s="1"/>
  <c r="V19" i="2"/>
  <c r="M242" i="2"/>
  <c r="R242" i="2" s="1"/>
  <c r="M189" i="2"/>
  <c r="N189" i="2" s="1"/>
  <c r="M303" i="2"/>
  <c r="N303" i="2" s="1"/>
  <c r="M175" i="2"/>
  <c r="R175" i="2" s="1"/>
  <c r="M276" i="2"/>
  <c r="N276" i="2" s="1"/>
  <c r="M75" i="2"/>
  <c r="R75" i="2" s="1"/>
  <c r="M112" i="2"/>
  <c r="R112" i="2" s="1"/>
  <c r="M92" i="2"/>
  <c r="N92" i="2" s="1"/>
  <c r="M180" i="2"/>
  <c r="N180" i="2" s="1"/>
  <c r="M34" i="2"/>
  <c r="N34" i="2" s="1"/>
  <c r="M284" i="2"/>
  <c r="R284" i="2" s="1"/>
  <c r="M204" i="2"/>
  <c r="R204" i="2" s="1"/>
  <c r="V36" i="2"/>
  <c r="V37" i="2"/>
  <c r="M265" i="2"/>
  <c r="N265" i="2" s="1"/>
  <c r="M138" i="2"/>
  <c r="N138" i="2" s="1"/>
  <c r="M263" i="2"/>
  <c r="R263" i="2" s="1"/>
  <c r="M240" i="2"/>
  <c r="R240" i="2" s="1"/>
  <c r="M73" i="2"/>
  <c r="N73" i="2" s="1"/>
  <c r="M235" i="2"/>
  <c r="R235" i="2" s="1"/>
  <c r="M221" i="2"/>
  <c r="N221" i="2" s="1"/>
  <c r="M249" i="2"/>
  <c r="N249" i="2" s="1"/>
  <c r="M264" i="2"/>
  <c r="R264" i="2" s="1"/>
  <c r="M318" i="2"/>
  <c r="R318" i="2" s="1"/>
  <c r="M329" i="2"/>
  <c r="N329" i="2" s="1"/>
  <c r="M253" i="2"/>
  <c r="N253" i="2" s="1"/>
  <c r="M39" i="2"/>
  <c r="N39" i="2" s="1"/>
  <c r="M80" i="2"/>
  <c r="R80" i="2" s="1"/>
  <c r="M233" i="2"/>
  <c r="N233" i="2" s="1"/>
  <c r="M210" i="2"/>
  <c r="N210" i="2" s="1"/>
  <c r="M299" i="2"/>
  <c r="R299" i="2" s="1"/>
  <c r="M172" i="2"/>
  <c r="N172" i="2" s="1"/>
  <c r="M236" i="2"/>
  <c r="R236" i="2" s="1"/>
  <c r="M287" i="2"/>
  <c r="N287" i="2" s="1"/>
  <c r="V20" i="2"/>
  <c r="M326" i="2"/>
  <c r="N326" i="2" s="1"/>
  <c r="M311" i="2"/>
  <c r="N311" i="2" s="1"/>
  <c r="M44" i="2"/>
  <c r="R44" i="2" s="1"/>
  <c r="M179" i="2"/>
  <c r="N179" i="2" s="1"/>
  <c r="M67" i="2"/>
  <c r="R67" i="2" s="1"/>
  <c r="M173" i="2"/>
  <c r="R173" i="2" s="1"/>
  <c r="M143" i="2"/>
  <c r="R143" i="2" s="1"/>
  <c r="M28" i="2"/>
  <c r="R28" i="2" s="1"/>
  <c r="M161" i="2"/>
  <c r="N161" i="2" s="1"/>
  <c r="V24" i="2"/>
  <c r="M224" i="2"/>
  <c r="R224" i="2" s="1"/>
  <c r="M135" i="2"/>
  <c r="R135" i="2" s="1"/>
  <c r="M219" i="2"/>
  <c r="R219" i="2" s="1"/>
  <c r="M243" i="2"/>
  <c r="N243" i="2" s="1"/>
  <c r="M332" i="2"/>
  <c r="N332" i="2" s="1"/>
  <c r="M37" i="2"/>
  <c r="N37" i="2" s="1"/>
  <c r="M278" i="2"/>
  <c r="R278" i="2" s="1"/>
  <c r="M164" i="2"/>
  <c r="R164" i="2" s="1"/>
  <c r="M142" i="2"/>
  <c r="R142" i="2" s="1"/>
  <c r="M297" i="2"/>
  <c r="N297" i="2" s="1"/>
  <c r="M68" i="2"/>
  <c r="N68" i="2" s="1"/>
  <c r="M90" i="2"/>
  <c r="N90" i="2" s="1"/>
  <c r="M145" i="2"/>
  <c r="R145" i="2" s="1"/>
  <c r="V28" i="2"/>
  <c r="M267" i="2"/>
  <c r="R267" i="2" s="1"/>
  <c r="M52" i="2"/>
  <c r="N52" i="2" s="1"/>
  <c r="M50" i="2"/>
  <c r="R50" i="2" s="1"/>
  <c r="M123" i="2"/>
  <c r="N123" i="2" s="1"/>
  <c r="M124" i="2"/>
  <c r="R124" i="2" s="1"/>
  <c r="M213" i="2"/>
  <c r="R213" i="2" s="1"/>
  <c r="M183" i="2"/>
  <c r="N183" i="2" s="1"/>
  <c r="M61" i="2"/>
  <c r="N61" i="2" s="1"/>
  <c r="M137" i="2"/>
  <c r="R137" i="2" s="1"/>
  <c r="M140" i="2"/>
  <c r="N140" i="2" s="1"/>
  <c r="M186" i="2"/>
  <c r="R186" i="2" s="1"/>
  <c r="V39" i="2"/>
  <c r="M316" i="2"/>
  <c r="N316" i="2" s="1"/>
  <c r="M191" i="2"/>
  <c r="R191" i="2" s="1"/>
  <c r="M160" i="2"/>
  <c r="N160" i="2" s="1"/>
  <c r="M163" i="2"/>
  <c r="N163" i="2" s="1"/>
  <c r="M96" i="2"/>
  <c r="N96" i="2" s="1"/>
  <c r="M91" i="2"/>
  <c r="R91" i="2" s="1"/>
  <c r="M292" i="2"/>
  <c r="R292" i="2" s="1"/>
  <c r="M64" i="2"/>
  <c r="R64" i="2" s="1"/>
  <c r="M104" i="2"/>
  <c r="N104" i="2" s="1"/>
  <c r="M293" i="2"/>
  <c r="N293" i="2" s="1"/>
  <c r="V25" i="2"/>
  <c r="M148" i="2"/>
  <c r="R148" i="2" s="1"/>
  <c r="M62" i="2"/>
  <c r="R62" i="2" s="1"/>
  <c r="M150" i="2"/>
  <c r="R150" i="2" s="1"/>
  <c r="M89" i="2"/>
  <c r="R89" i="2" s="1"/>
  <c r="M301" i="2"/>
  <c r="R301" i="2" s="1"/>
  <c r="M74" i="2"/>
  <c r="N74" i="2" s="1"/>
  <c r="M146" i="2"/>
  <c r="R146" i="2" s="1"/>
  <c r="M218" i="2"/>
  <c r="N218" i="2" s="1"/>
  <c r="M181" i="2"/>
  <c r="N181" i="2" s="1"/>
  <c r="M206" i="2"/>
  <c r="R206" i="2" s="1"/>
  <c r="M106" i="2"/>
  <c r="N106" i="2" s="1"/>
  <c r="V38" i="2"/>
  <c r="M310" i="2"/>
  <c r="R310" i="2" s="1"/>
  <c r="M252" i="2"/>
  <c r="N252" i="2" s="1"/>
  <c r="M237" i="2"/>
  <c r="R237" i="2" s="1"/>
  <c r="V27" i="2"/>
  <c r="M72" i="2"/>
  <c r="N72" i="2" s="1"/>
  <c r="M157" i="2"/>
  <c r="N157" i="2" s="1"/>
  <c r="M71" i="2"/>
  <c r="N71" i="2" s="1"/>
  <c r="M78" i="2"/>
  <c r="R78" i="2" s="1"/>
  <c r="V23" i="2"/>
  <c r="M223" i="2"/>
  <c r="N223" i="2" s="1"/>
  <c r="M192" i="2"/>
  <c r="N192" i="2" s="1"/>
  <c r="M120" i="2"/>
  <c r="R120" i="2" s="1"/>
  <c r="M130" i="2"/>
  <c r="R130" i="2" s="1"/>
  <c r="M327" i="2"/>
  <c r="N327" i="2" s="1"/>
  <c r="M129" i="2"/>
  <c r="R129" i="2" s="1"/>
  <c r="M201" i="2"/>
  <c r="N201" i="2" s="1"/>
  <c r="M202" i="2"/>
  <c r="R202" i="2" s="1"/>
  <c r="M272" i="2"/>
  <c r="R272" i="2" s="1"/>
  <c r="M85" i="2"/>
  <c r="N85" i="2" s="1"/>
  <c r="M209" i="2"/>
  <c r="R209" i="2" s="1"/>
  <c r="M217" i="2"/>
  <c r="R217" i="2" s="1"/>
  <c r="V15" i="2"/>
  <c r="M165" i="2"/>
  <c r="R165" i="2" s="1"/>
  <c r="V10" i="2"/>
  <c r="M86" i="2"/>
  <c r="N86" i="2" s="1"/>
  <c r="V17" i="2"/>
  <c r="M305" i="2"/>
  <c r="R305" i="2" s="1"/>
  <c r="M49" i="2"/>
  <c r="N49" i="2" s="1"/>
  <c r="M48" i="2"/>
  <c r="N48" i="2" s="1"/>
  <c r="M274" i="2"/>
  <c r="R274" i="2" s="1"/>
  <c r="M335" i="2"/>
  <c r="N335" i="2" s="1"/>
  <c r="V7" i="2"/>
  <c r="M239" i="2"/>
  <c r="R239" i="2" s="1"/>
  <c r="M101" i="2"/>
  <c r="N101" i="2" s="1"/>
  <c r="M141" i="2"/>
  <c r="N141" i="2" s="1"/>
  <c r="M176" i="2"/>
  <c r="N176" i="2" s="1"/>
  <c r="M102" i="2"/>
  <c r="R102" i="2" s="1"/>
  <c r="M245" i="2"/>
  <c r="R245" i="2" s="1"/>
  <c r="M166" i="2"/>
  <c r="N166" i="2" s="1"/>
  <c r="M257" i="2"/>
  <c r="N257" i="2" s="1"/>
  <c r="M256" i="2"/>
  <c r="N256" i="2" s="1"/>
  <c r="M118" i="2"/>
  <c r="N118" i="2" s="1"/>
  <c r="M55" i="2"/>
  <c r="N55" i="2" s="1"/>
  <c r="M182" i="2"/>
  <c r="R182" i="2" s="1"/>
  <c r="M76" i="2"/>
  <c r="N76" i="2" s="1"/>
  <c r="M154" i="2"/>
  <c r="R154" i="2" s="1"/>
  <c r="M117" i="2"/>
  <c r="N117" i="2" s="1"/>
  <c r="M125" i="2"/>
  <c r="N125" i="2" s="1"/>
  <c r="M260" i="2"/>
  <c r="N260" i="2" s="1"/>
  <c r="M282" i="2"/>
  <c r="R282" i="2" s="1"/>
  <c r="M280" i="2"/>
  <c r="R280" i="2" s="1"/>
  <c r="M283" i="2"/>
  <c r="R283" i="2" s="1"/>
  <c r="M169" i="2"/>
  <c r="N169" i="2" s="1"/>
  <c r="M30" i="2"/>
  <c r="N30" i="2" s="1"/>
  <c r="M136" i="2"/>
  <c r="N136" i="2" s="1"/>
  <c r="M81" i="2"/>
  <c r="R81" i="2" s="1"/>
  <c r="V3" i="2"/>
  <c r="M107" i="2"/>
  <c r="R107" i="2" s="1"/>
  <c r="V33" i="2"/>
  <c r="M328" i="2"/>
  <c r="N328" i="2" s="1"/>
  <c r="M31" i="2"/>
  <c r="N31" i="2" s="1"/>
  <c r="M275" i="2"/>
  <c r="R275" i="2" s="1"/>
  <c r="V8" i="2"/>
  <c r="V4" i="2"/>
  <c r="M198" i="2"/>
  <c r="N198" i="2" s="1"/>
  <c r="M271" i="2"/>
  <c r="N271" i="2" s="1"/>
  <c r="M323" i="2"/>
  <c r="R323" i="2" s="1"/>
  <c r="M79" i="2"/>
  <c r="R79" i="2" s="1"/>
  <c r="M41" i="2"/>
  <c r="R41" i="2" s="1"/>
  <c r="M38" i="2"/>
  <c r="N38" i="2" s="1"/>
  <c r="M220" i="2"/>
  <c r="N220" i="2" s="1"/>
  <c r="M36" i="2"/>
  <c r="R36" i="2" s="1"/>
  <c r="M230" i="2"/>
  <c r="R230" i="2" s="1"/>
  <c r="M317" i="2"/>
  <c r="N317" i="2" s="1"/>
  <c r="M333" i="2"/>
  <c r="N333" i="2" s="1"/>
  <c r="M330" i="2"/>
  <c r="R330" i="2" s="1"/>
  <c r="V34" i="2"/>
  <c r="M231" i="2"/>
  <c r="N231" i="2" s="1"/>
  <c r="M197" i="2"/>
  <c r="R197" i="2" s="1"/>
  <c r="M196" i="2"/>
  <c r="R196" i="2" s="1"/>
  <c r="M268" i="2"/>
  <c r="N268" i="2" s="1"/>
  <c r="M300" i="2"/>
  <c r="R300" i="2" s="1"/>
  <c r="M77" i="2"/>
  <c r="R77" i="2" s="1"/>
  <c r="M312" i="2"/>
  <c r="R312" i="2" s="1"/>
  <c r="M65" i="2"/>
  <c r="R65" i="2" s="1"/>
  <c r="M187" i="2"/>
  <c r="R187" i="2" s="1"/>
  <c r="M262" i="2"/>
  <c r="R262" i="2" s="1"/>
  <c r="M246" i="2"/>
  <c r="R246" i="2" s="1"/>
  <c r="M244" i="2"/>
  <c r="N244" i="2" s="1"/>
  <c r="M331" i="2"/>
  <c r="N331" i="2" s="1"/>
  <c r="V5" i="2"/>
  <c r="M152" i="2"/>
  <c r="N152" i="2" s="1"/>
  <c r="M97" i="2"/>
  <c r="N97" i="2" s="1"/>
  <c r="M35" i="2"/>
  <c r="N35" i="2" s="1"/>
  <c r="M167" i="2"/>
  <c r="N167" i="2" s="1"/>
  <c r="M190" i="2"/>
  <c r="N190" i="2" s="1"/>
  <c r="M270" i="2"/>
  <c r="N270" i="2" s="1"/>
  <c r="M174" i="2"/>
  <c r="N174" i="2" s="1"/>
  <c r="V22" i="2"/>
  <c r="R126" i="2"/>
  <c r="N100" i="2" l="1"/>
  <c r="R134" i="2"/>
  <c r="AB25" i="1"/>
  <c r="AA26" i="1"/>
  <c r="N170" i="2"/>
  <c r="N248" i="2"/>
  <c r="R45" i="2"/>
  <c r="N121" i="2"/>
  <c r="N234" i="2"/>
  <c r="R232" i="2"/>
  <c r="R188" i="2"/>
  <c r="R258" i="2"/>
  <c r="N171" i="2"/>
  <c r="R156" i="2"/>
  <c r="N215" i="2"/>
  <c r="N46" i="2"/>
  <c r="N47" i="2"/>
  <c r="R315" i="2"/>
  <c r="R279" i="2"/>
  <c r="N263" i="2"/>
  <c r="R185" i="2"/>
  <c r="N295" i="2"/>
  <c r="R195" i="2"/>
  <c r="R287" i="2"/>
  <c r="R211" i="2"/>
  <c r="N325" i="2"/>
  <c r="R227" i="2"/>
  <c r="N24" i="2"/>
  <c r="R199" i="2"/>
  <c r="N93" i="2"/>
  <c r="N53" i="2"/>
  <c r="R87" i="2"/>
  <c r="N29" i="2"/>
  <c r="R33" i="2"/>
  <c r="N127" i="2"/>
  <c r="N289" i="2"/>
  <c r="R73" i="2"/>
  <c r="R259" i="2"/>
  <c r="R59" i="2"/>
  <c r="N319" i="2"/>
  <c r="N278" i="2"/>
  <c r="R194" i="2"/>
  <c r="N69" i="2"/>
  <c r="R291" i="2"/>
  <c r="R23" i="2"/>
  <c r="N281" i="2"/>
  <c r="N21" i="2"/>
  <c r="R276" i="2"/>
  <c r="R180" i="2"/>
  <c r="N323" i="2"/>
  <c r="N191" i="2"/>
  <c r="R311" i="2"/>
  <c r="N56" i="2"/>
  <c r="R85" i="2"/>
  <c r="R205" i="2"/>
  <c r="N149" i="2"/>
  <c r="N251" i="2"/>
  <c r="N254" i="2"/>
  <c r="R273" i="2"/>
  <c r="N44" i="2"/>
  <c r="R132" i="2"/>
  <c r="N224" i="2"/>
  <c r="R226" i="2"/>
  <c r="R250" i="2"/>
  <c r="R214" i="2"/>
  <c r="R233" i="2"/>
  <c r="N269" i="2"/>
  <c r="N229" i="2"/>
  <c r="R122" i="2"/>
  <c r="N150" i="2"/>
  <c r="N103" i="2"/>
  <c r="N114" i="2"/>
  <c r="N89" i="2"/>
  <c r="R117" i="2"/>
  <c r="N75" i="2"/>
  <c r="N292" i="2"/>
  <c r="R333" i="2"/>
  <c r="R253" i="2"/>
  <c r="N283" i="2"/>
  <c r="R92" i="2"/>
  <c r="N153" i="2"/>
  <c r="R321" i="2"/>
  <c r="R74" i="2"/>
  <c r="R116" i="2"/>
  <c r="N124" i="2"/>
  <c r="R83" i="2"/>
  <c r="N50" i="2"/>
  <c r="R152" i="2"/>
  <c r="R271" i="2"/>
  <c r="N318" i="2"/>
  <c r="R322" i="2"/>
  <c r="N88" i="2"/>
  <c r="R60" i="2"/>
  <c r="R51" i="2"/>
  <c r="R222" i="2"/>
  <c r="R334" i="2"/>
  <c r="N107" i="2"/>
  <c r="R223" i="2"/>
  <c r="R104" i="2"/>
  <c r="R331" i="2"/>
  <c r="R296" i="2"/>
  <c r="N219" i="2"/>
  <c r="N314" i="2"/>
  <c r="N193" i="2"/>
  <c r="N272" i="2"/>
  <c r="N262" i="2"/>
  <c r="R118" i="2"/>
  <c r="N94" i="2"/>
  <c r="R174" i="2"/>
  <c r="R307" i="2"/>
  <c r="N302" i="2"/>
  <c r="R252" i="2"/>
  <c r="N300" i="2"/>
  <c r="R166" i="2"/>
  <c r="N99" i="2"/>
  <c r="R288" i="2"/>
  <c r="N67" i="2"/>
  <c r="R138" i="2"/>
  <c r="R95" i="2"/>
  <c r="R147" i="2"/>
  <c r="R101" i="2"/>
  <c r="R179" i="2"/>
  <c r="R140" i="2"/>
  <c r="R172" i="2"/>
  <c r="R265" i="2"/>
  <c r="R125" i="2"/>
  <c r="R49" i="2"/>
  <c r="R139" i="2"/>
  <c r="R106" i="2"/>
  <c r="N242" i="2"/>
  <c r="N330" i="2"/>
  <c r="N225" i="2"/>
  <c r="R86" i="2"/>
  <c r="N155" i="2"/>
  <c r="N186" i="2"/>
  <c r="N54" i="2"/>
  <c r="R115" i="2"/>
  <c r="N230" i="2"/>
  <c r="N207" i="2"/>
  <c r="R42" i="2"/>
  <c r="N241" i="2"/>
  <c r="N78" i="2"/>
  <c r="R257" i="2"/>
  <c r="N64" i="2"/>
  <c r="N164" i="2"/>
  <c r="R221" i="2"/>
  <c r="N110" i="2"/>
  <c r="N63" i="2"/>
  <c r="N65" i="2"/>
  <c r="R72" i="2"/>
  <c r="R40" i="2"/>
  <c r="N98" i="2"/>
  <c r="R328" i="2"/>
  <c r="R189" i="2"/>
  <c r="N70" i="2"/>
  <c r="N301" i="2"/>
  <c r="R297" i="2"/>
  <c r="R210" i="2"/>
  <c r="N112" i="2"/>
  <c r="N305" i="2"/>
  <c r="R119" i="2"/>
  <c r="R247" i="2"/>
  <c r="N312" i="2"/>
  <c r="R260" i="2"/>
  <c r="N216" i="2"/>
  <c r="R123" i="2"/>
  <c r="R34" i="2"/>
  <c r="N158" i="2"/>
  <c r="N239" i="2"/>
  <c r="N209" i="2"/>
  <c r="R177" i="2"/>
  <c r="N32" i="2"/>
  <c r="N135" i="2"/>
  <c r="R270" i="2"/>
  <c r="R268" i="2"/>
  <c r="R168" i="2"/>
  <c r="N236" i="2"/>
  <c r="R244" i="2"/>
  <c r="R198" i="2"/>
  <c r="R256" i="2"/>
  <c r="R335" i="2"/>
  <c r="N202" i="2"/>
  <c r="N310" i="2"/>
  <c r="N308" i="2"/>
  <c r="N133" i="2"/>
  <c r="N294" i="2"/>
  <c r="R190" i="2"/>
  <c r="R144" i="2"/>
  <c r="N299" i="2"/>
  <c r="N264" i="2"/>
  <c r="R218" i="2"/>
  <c r="R39" i="2"/>
  <c r="R286" i="2"/>
  <c r="N26" i="2"/>
  <c r="R22" i="2"/>
  <c r="R220" i="2"/>
  <c r="N81" i="2"/>
  <c r="R55" i="2"/>
  <c r="R141" i="2"/>
  <c r="N129" i="2"/>
  <c r="R212" i="2"/>
  <c r="R303" i="2"/>
  <c r="N237" i="2"/>
  <c r="N91" i="2"/>
  <c r="R37" i="2"/>
  <c r="R131" i="2"/>
  <c r="N128" i="2"/>
  <c r="N182" i="2"/>
  <c r="N143" i="2"/>
  <c r="R157" i="2"/>
  <c r="N261" i="2"/>
  <c r="N196" i="2"/>
  <c r="N79" i="2"/>
  <c r="R169" i="2"/>
  <c r="R201" i="2"/>
  <c r="R298" i="2"/>
  <c r="R293" i="2"/>
  <c r="R160" i="2"/>
  <c r="R332" i="2"/>
  <c r="N280" i="2"/>
  <c r="N309" i="2"/>
  <c r="R90" i="2"/>
  <c r="R243" i="2"/>
  <c r="N173" i="2"/>
  <c r="N204" i="2"/>
  <c r="N146" i="2"/>
  <c r="N41" i="2"/>
  <c r="N282" i="2"/>
  <c r="R192" i="2"/>
  <c r="R61" i="2"/>
  <c r="R68" i="2"/>
  <c r="R329" i="2"/>
  <c r="R317" i="2"/>
  <c r="R30" i="2"/>
  <c r="N27" i="2"/>
  <c r="N62" i="2"/>
  <c r="R316" i="2"/>
  <c r="R76" i="2"/>
  <c r="N80" i="2"/>
  <c r="R71" i="2"/>
  <c r="R183" i="2"/>
  <c r="N142" i="2"/>
  <c r="N240" i="2"/>
  <c r="N162" i="2"/>
  <c r="R326" i="2"/>
  <c r="R249" i="2"/>
  <c r="N284" i="2"/>
  <c r="R313" i="2"/>
  <c r="R285" i="2"/>
  <c r="R159" i="2"/>
  <c r="N203" i="2"/>
  <c r="N178" i="2"/>
  <c r="R151" i="2"/>
  <c r="N148" i="2"/>
  <c r="R66" i="2"/>
  <c r="N320" i="2"/>
  <c r="N184" i="2"/>
  <c r="N82" i="2"/>
  <c r="R108" i="2"/>
  <c r="N246" i="2"/>
  <c r="N77" i="2"/>
  <c r="N197" i="2"/>
  <c r="N36" i="2"/>
  <c r="R136" i="2"/>
  <c r="R327" i="2"/>
  <c r="R25" i="2"/>
  <c r="R176" i="2"/>
  <c r="N274" i="2"/>
  <c r="N165" i="2"/>
  <c r="N120" i="2"/>
  <c r="R57" i="2"/>
  <c r="N200" i="2"/>
  <c r="R113" i="2"/>
  <c r="R84" i="2"/>
  <c r="N213" i="2"/>
  <c r="R52" i="2"/>
  <c r="R167" i="2"/>
  <c r="R48" i="2"/>
  <c r="N145" i="2"/>
  <c r="N102" i="2"/>
  <c r="N111" i="2"/>
  <c r="R96" i="2"/>
  <c r="N238" i="2"/>
  <c r="R35" i="2"/>
  <c r="R290" i="2"/>
  <c r="R324" i="2"/>
  <c r="N175" i="2"/>
  <c r="N206" i="2"/>
  <c r="R97" i="2"/>
  <c r="R181" i="2"/>
  <c r="R38" i="2"/>
  <c r="N208" i="2"/>
  <c r="R228" i="2"/>
  <c r="R43" i="2"/>
  <c r="N235" i="2"/>
  <c r="N245" i="2"/>
  <c r="N217" i="2"/>
  <c r="R163" i="2"/>
  <c r="N267" i="2"/>
  <c r="R161" i="2"/>
  <c r="N58" i="2"/>
  <c r="N275" i="2"/>
  <c r="N137" i="2"/>
  <c r="N28" i="2"/>
  <c r="N277" i="2"/>
  <c r="N109" i="2"/>
  <c r="N187" i="2"/>
  <c r="R231" i="2"/>
  <c r="R31" i="2"/>
  <c r="N154" i="2"/>
  <c r="N130" i="2"/>
  <c r="R306" i="2"/>
  <c r="R304" i="2"/>
  <c r="N266" i="2"/>
  <c r="N105" i="2"/>
  <c r="R255" i="2"/>
  <c r="N18" i="2"/>
  <c r="AA27" i="1" l="1"/>
  <c r="AB27" i="1" s="1"/>
  <c r="AB26" i="1"/>
  <c r="E7" i="2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<sst xmlns="http://schemas.openxmlformats.org/spreadsheetml/2006/main" count="1323" uniqueCount="183">
  <si>
    <t>OEJV 0198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</si>
  <si>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</si>
  <si>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</si>
  <si>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</si>
  <si>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</si>
  <si>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</si>
  <si>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</si>
  <si>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</si>
  <si>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</si>
  <si>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</si>
  <si>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</si>
  <si>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</si>
  <si>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</si>
  <si>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</si>
  <si>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</si>
  <si>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</si>
  <si>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</si>
  <si>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</si>
  <si>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</si>
  <si>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</si>
  <si>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</si>
  <si>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</si>
  <si>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</si>
  <si>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</si>
  <si>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</si>
  <si>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</si>
  <si>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# of data points: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</si>
  <si>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</si>
  <si>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</si>
  <si>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</si>
  <si>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</si>
  <si>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AD Phe / GSC 07534-00579</t>
  </si>
  <si>
    <t>EW/KW</t>
  </si>
  <si>
    <t>Wolf 2000A&amp;ASS.147..243</t>
  </si>
  <si>
    <t>Add cycle</t>
  </si>
  <si>
    <t>Old Cycle</t>
  </si>
  <si>
    <t>IBVS 2185</t>
  </si>
  <si>
    <t>I</t>
  </si>
  <si>
    <t>PE</t>
  </si>
  <si>
    <t>Wolf 2000</t>
  </si>
  <si>
    <t>(S)</t>
  </si>
  <si>
    <t>38643.497(1/2)</t>
  </si>
  <si>
    <t>38694.395+</t>
  </si>
  <si>
    <t>38726.271(1/2)</t>
  </si>
  <si>
    <t>39389.458+</t>
  </si>
  <si>
    <t>39414.323+</t>
  </si>
  <si>
    <t>39444.315(1/2)</t>
  </si>
  <si>
    <t>+</t>
  </si>
  <si>
    <t>II</t>
  </si>
  <si>
    <t>IBVS 360</t>
  </si>
  <si>
    <t>pg</t>
  </si>
  <si>
    <t>BAD</t>
  </si>
  <si>
    <t>Cerruti 1986</t>
  </si>
  <si>
    <t>Cerruti 1986AcA....35..241</t>
  </si>
  <si>
    <t>diff²</t>
  </si>
  <si>
    <t>wt</t>
  </si>
  <si>
    <t>wt*diff²</t>
  </si>
  <si>
    <t>Linear Ephemeris =</t>
  </si>
  <si>
    <t>Quad. Ephemeris =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</si>
  <si>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</si>
  <si>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</si>
  <si>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</si>
  <si>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</si>
  <si>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</si>
  <si>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</si>
  <si>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</si>
  <si>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</si>
  <si>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</si>
  <si>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</si>
  <si>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</si>
  <si>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</si>
  <si>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</si>
  <si>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</si>
  <si>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</si>
  <si>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</si>
  <si>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</si>
  <si>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</si>
  <si>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</si>
  <si>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</si>
  <si>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</si>
  <si>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</si>
  <si>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</si>
  <si>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</si>
  <si>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</si>
  <si>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</si>
  <si>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</si>
  <si>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</si>
  <si>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</si>
  <si>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</si>
  <si>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</si>
  <si>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</si>
  <si>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</si>
  <si>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</si>
  <si>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</si>
  <si>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</si>
  <si>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</si>
  <si>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</si>
  <si>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</si>
  <si>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</si>
  <si>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</si>
  <si>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</si>
  <si>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</si>
  <si>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</si>
  <si>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</si>
  <si>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</si>
  <si>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</si>
  <si>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</si>
  <si>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</si>
  <si>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</si>
  <si>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</si>
  <si>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</si>
  <si>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</si>
  <si>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</si>
  <si>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</si>
  <si>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</si>
  <si>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</si>
  <si>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</si>
  <si>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</si>
  <si>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</si>
  <si>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</si>
  <si>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</si>
  <si>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</si>
  <si>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</si>
  <si>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</si>
  <si>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</si>
  <si>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</si>
  <si>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</si>
  <si>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</si>
  <si>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</si>
  <si>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</si>
  <si>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</si>
  <si>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</si>
  <si>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</si>
  <si>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</si>
  <si>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</si>
  <si>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</si>
  <si>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</si>
  <si>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</si>
  <si>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</si>
  <si>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</si>
  <si>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</si>
  <si>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</si>
  <si>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</si>
  <si>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</si>
  <si>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</si>
  <si>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</si>
  <si>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</si>
  <si>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McFarlane 1987</t>
  </si>
  <si>
    <t>McFarlane 1987MNRAS.227..381</t>
  </si>
  <si>
    <t>Gessner Hertha</t>
  </si>
  <si>
    <t>I,0360,I,0360,,</t>
  </si>
  <si>
    <t>Strohmeier W</t>
  </si>
  <si>
    <t>pe</t>
  </si>
  <si>
    <t>Wolf G</t>
  </si>
  <si>
    <t>I,2185,0,GCVS,,</t>
  </si>
  <si>
    <t>Hipparcos</t>
  </si>
  <si>
    <t>0,Hipp,0,Hipp,,</t>
  </si>
  <si>
    <t>ccd</t>
  </si>
  <si>
    <t>Pojmanski G</t>
  </si>
  <si>
    <t>0,Asas,,,,</t>
  </si>
  <si>
    <t>Masek M.</t>
  </si>
  <si>
    <t>C,0038,E,0160,,50mm+G2</t>
  </si>
  <si>
    <t>O-C Gateway</t>
  </si>
  <si>
    <t>http://var.astro.cz/ocgate/ocgate.php?star=AD+Phe&amp;submit=Submit&amp;lang=en</t>
  </si>
  <si>
    <t>CCD</t>
  </si>
  <si>
    <t>vis</t>
  </si>
  <si>
    <t>OEJV 0165</t>
  </si>
  <si>
    <t>OEJV 0177</t>
  </si>
  <si>
    <t>OEJV 0179</t>
  </si>
  <si>
    <t>JAVSO 49, 251</t>
  </si>
  <si>
    <t>JAVSO, 48, 250</t>
  </si>
  <si>
    <t>TESS/PNC/RAA</t>
  </si>
  <si>
    <t>TESS</t>
  </si>
  <si>
    <t>BMGA</t>
  </si>
  <si>
    <t>JRBA</t>
  </si>
  <si>
    <t>RIX</t>
  </si>
  <si>
    <t>VSS SEB Gp</t>
  </si>
  <si>
    <t>Mag</t>
  </si>
  <si>
    <t>10.27 - 10.8</t>
  </si>
  <si>
    <t>Next ToM-P</t>
  </si>
  <si>
    <t>Next ToM-S</t>
  </si>
  <si>
    <t>BAV Journal 94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</si>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</sst>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_);\(&quot;$&quot;#,##0\)"/>
    <numFmt numFmtId="165" formatCode="0E+00"/>
    <numFmt numFmtId="166" formatCode="0.E+00"/>
    <numFmt numFmtId="167" formatCode="0.0%"/>
    <numFmt numFmtId="168" formatCode="dd/mm/yyyy"/>
    <numFmt numFmtId="169" formatCode="0.000000"/>
    <numFmt numFmtId="170" formatCode="0.0000"/>
    <numFmt numFmtId="171" formatCode="0.00000"/>
    <numFmt numFmtId="172" formatCode="0.00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28" fillId="0" borderId="0"/>
    <xf numFmtId="0" fontId="14" fillId="0" borderId="0"/>
    <xf numFmtId="0" fontId="28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2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14" fillId="0" borderId="0" xfId="0" applyFont="1" applyAlignment="1"/>
    <xf numFmtId="0" fontId="8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1" fillId="0" borderId="8" xfId="0" applyFont="1" applyBorder="1" applyAlignment="1">
      <alignment horizontal="center"/>
    </xf>
    <xf numFmtId="0" fontId="6" fillId="0" borderId="17" xfId="0" applyFont="1" applyBorder="1">
      <alignment vertical="top"/>
    </xf>
    <xf numFmtId="0" fontId="19" fillId="0" borderId="18" xfId="0" applyFont="1" applyBorder="1">
      <alignment vertical="top"/>
    </xf>
    <xf numFmtId="0" fontId="8" fillId="0" borderId="19" xfId="0" applyFont="1" applyBorder="1">
      <alignment vertical="top"/>
    </xf>
    <xf numFmtId="166" fontId="8" fillId="0" borderId="19" xfId="0" applyNumberFormat="1" applyFont="1" applyBorder="1" applyAlignment="1">
      <alignment horizontal="center"/>
    </xf>
    <xf numFmtId="16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8" fillId="0" borderId="22" xfId="0" applyFont="1" applyBorder="1">
      <alignment vertical="top"/>
    </xf>
    <xf numFmtId="166" fontId="8" fillId="0" borderId="22" xfId="0" applyNumberFormat="1" applyFont="1" applyBorder="1" applyAlignment="1">
      <alignment horizontal="center"/>
    </xf>
    <xf numFmtId="0" fontId="6" fillId="0" borderId="23" xfId="0" applyFont="1" applyBorder="1">
      <alignment vertical="top"/>
    </xf>
    <xf numFmtId="0" fontId="19" fillId="0" borderId="24" xfId="0" applyFont="1" applyBorder="1">
      <alignment vertical="top"/>
    </xf>
    <xf numFmtId="0" fontId="8" fillId="0" borderId="25" xfId="0" applyFont="1" applyBorder="1">
      <alignment vertical="top"/>
    </xf>
    <xf numFmtId="166" fontId="8" fillId="0" borderId="25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9" fillId="0" borderId="0" xfId="0" applyFont="1">
      <alignment vertical="top"/>
    </xf>
    <xf numFmtId="166" fontId="8" fillId="0" borderId="0" xfId="0" applyNumberFormat="1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0" fillId="0" borderId="0" xfId="0" applyFont="1">
      <alignment vertical="top"/>
    </xf>
    <xf numFmtId="167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12" fillId="0" borderId="0" xfId="0" applyFont="1" applyAlignment="1">
      <alignment horizontal="center"/>
    </xf>
    <xf numFmtId="0" fontId="21" fillId="0" borderId="0" xfId="0" applyFont="1">
      <alignment vertical="top"/>
    </xf>
    <xf numFmtId="0" fontId="15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24" borderId="5" xfId="0" applyFont="1" applyFill="1" applyBorder="1">
      <alignment vertical="top"/>
    </xf>
    <xf numFmtId="0" fontId="12" fillId="24" borderId="26" xfId="0" applyFont="1" applyFill="1" applyBorder="1">
      <alignment vertical="top"/>
    </xf>
    <xf numFmtId="0" fontId="8" fillId="0" borderId="26" xfId="0" applyFont="1" applyBorder="1">
      <alignment vertical="top"/>
    </xf>
    <xf numFmtId="0" fontId="23" fillId="0" borderId="0" xfId="0" applyFont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38" applyAlignment="1" applyProtection="1"/>
    <xf numFmtId="0" fontId="26" fillId="0" borderId="0" xfId="0" applyFont="1" applyAlignment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42" fillId="0" borderId="0" xfId="43" applyFont="1" applyAlignment="1">
      <alignment horizontal="left"/>
    </xf>
    <xf numFmtId="0" fontId="42" fillId="0" borderId="0" xfId="43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68" fontId="0" fillId="0" borderId="0" xfId="0" applyNumberFormat="1" applyAlignme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9" fontId="24" fillId="0" borderId="0" xfId="0" applyNumberFormat="1" applyFont="1" applyAlignment="1">
      <alignment horizontal="left"/>
    </xf>
    <xf numFmtId="169" fontId="26" fillId="0" borderId="0" xfId="0" applyNumberFormat="1" applyFont="1" applyAlignment="1">
      <alignment horizontal="left"/>
    </xf>
    <xf numFmtId="169" fontId="24" fillId="0" borderId="0" xfId="0" applyNumberFormat="1" applyFont="1" applyAlignment="1">
      <alignment horizontal="left" vertical="center"/>
    </xf>
    <xf numFmtId="169" fontId="27" fillId="0" borderId="0" xfId="0" applyNumberFormat="1" applyFont="1" applyAlignment="1">
      <alignment horizontal="left"/>
    </xf>
    <xf numFmtId="169" fontId="5" fillId="0" borderId="0" xfId="42" applyNumberFormat="1" applyFont="1" applyAlignment="1">
      <alignment horizontal="left"/>
    </xf>
    <xf numFmtId="169" fontId="45" fillId="0" borderId="0" xfId="0" applyNumberFormat="1" applyFont="1" applyAlignment="1" applyProtection="1">
      <alignment horizontal="left" vertical="center" wrapText="1"/>
      <protection locked="0"/>
    </xf>
    <xf numFmtId="169" fontId="45" fillId="0" borderId="0" xfId="0" applyNumberFormat="1" applyFont="1" applyAlignment="1" applyProtection="1">
      <alignment horizontal="left"/>
      <protection locked="0"/>
    </xf>
    <xf numFmtId="169" fontId="42" fillId="0" borderId="0" xfId="43" applyNumberFormat="1" applyFont="1" applyAlignment="1">
      <alignment horizontal="left"/>
    </xf>
    <xf numFmtId="169" fontId="44" fillId="0" borderId="0" xfId="0" applyNumberFormat="1" applyFont="1" applyAlignment="1">
      <alignment horizontal="left" vertical="center" wrapText="1"/>
    </xf>
    <xf numFmtId="169" fontId="23" fillId="0" borderId="0" xfId="0" applyNumberFormat="1" applyFont="1" applyAlignment="1">
      <alignment horizontal="left"/>
    </xf>
    <xf numFmtId="169" fontId="45" fillId="0" borderId="0" xfId="0" applyNumberFormat="1" applyFont="1" applyAlignment="1">
      <alignment horizontal="left"/>
    </xf>
    <xf numFmtId="0" fontId="4" fillId="0" borderId="0" xfId="0" applyFont="1" applyAlignment="1"/>
    <xf numFmtId="0" fontId="14" fillId="25" borderId="29" xfId="0" applyFont="1" applyFill="1" applyBorder="1" applyAlignment="1">
      <alignment horizontal="right" vertical="center"/>
    </xf>
    <xf numFmtId="0" fontId="14" fillId="25" borderId="30" xfId="0" applyFont="1" applyFill="1" applyBorder="1" applyAlignment="1">
      <alignment horizontal="center" vertical="center"/>
    </xf>
    <xf numFmtId="0" fontId="47" fillId="0" borderId="31" xfId="0" applyFont="1" applyBorder="1" applyAlignment="1">
      <alignment horizontal="right" vertical="center"/>
    </xf>
    <xf numFmtId="0" fontId="4" fillId="0" borderId="32" xfId="0" applyFont="1" applyBorder="1" applyAlignment="1"/>
    <xf numFmtId="0" fontId="45" fillId="0" borderId="32" xfId="0" applyFont="1" applyBorder="1" applyAlignment="1">
      <alignment horizontal="right" vertical="center"/>
    </xf>
    <xf numFmtId="22" fontId="45" fillId="0" borderId="32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horizontal="right" vertical="center"/>
    </xf>
    <xf numFmtId="22" fontId="45" fillId="0" borderId="34" xfId="0" applyNumberFormat="1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>
      <alignment horizontal="center"/>
    </xf>
    <xf numFmtId="170" fontId="44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171" fontId="0" fillId="0" borderId="0" xfId="0" applyNumberFormat="1" applyAlignment="1"/>
    <xf numFmtId="172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 O-C Diagr.</a:t>
            </a:r>
          </a:p>
        </c:rich>
      </c:tx>
      <c:layout>
        <c:manualLayout>
          <c:xMode val="edge"/>
          <c:yMode val="edge"/>
          <c:x val="0.38496240601503762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195488721804511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Active!$D$21:$D$138</c:f>
                <c:numCache>
                  <c:formatCode>General</c:formatCode>
                  <c:ptCount val="1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</c:numCache>
              </c:numRef>
            </c:plus>
            <c:minus>
              <c:numRef>
                <c:f>Active!$D$21:$D$138</c:f>
                <c:numCache>
                  <c:formatCode>General</c:formatCode>
                  <c:ptCount val="1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8">
                  <c:v>9.9296000989852473E-3</c:v>
                </c:pt>
                <c:pt idx="39">
                  <c:v>6.5470000918139704E-3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3-4170-906C-F29FEC06E0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  <c:pt idx="0">
                  <c:v>-5.8986999905755511E-2</c:v>
                </c:pt>
                <c:pt idx="7">
                  <c:v>-5.2848799903586041E-2</c:v>
                </c:pt>
                <c:pt idx="15">
                  <c:v>-2.3808799902326427E-2</c:v>
                </c:pt>
                <c:pt idx="30">
                  <c:v>-2.3629399904166348E-2</c:v>
                </c:pt>
                <c:pt idx="37">
                  <c:v>-3.825739990134025E-2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3-4170-906C-F29FEC06E0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0">
                  <c:v>-1.1699999900883995E-2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C3-4170-906C-F29FEC06E0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181">
                  <c:v>9.1422400248120539E-2</c:v>
                </c:pt>
                <c:pt idx="301">
                  <c:v>-0.12400319990410935</c:v>
                </c:pt>
                <c:pt idx="404">
                  <c:v>-0.13851039990549907</c:v>
                </c:pt>
                <c:pt idx="421">
                  <c:v>-0.14007179987675045</c:v>
                </c:pt>
                <c:pt idx="428">
                  <c:v>-0.13951079978141934</c:v>
                </c:pt>
                <c:pt idx="438">
                  <c:v>-0.14047639990167227</c:v>
                </c:pt>
                <c:pt idx="439">
                  <c:v>-0.14046639989828691</c:v>
                </c:pt>
                <c:pt idx="440">
                  <c:v>-0.13978639990091324</c:v>
                </c:pt>
                <c:pt idx="441">
                  <c:v>-0.13961639990156982</c:v>
                </c:pt>
                <c:pt idx="447">
                  <c:v>-0.14143239999248181</c:v>
                </c:pt>
                <c:pt idx="450">
                  <c:v>-0.14120939990243642</c:v>
                </c:pt>
                <c:pt idx="451">
                  <c:v>-0.14250419990275986</c:v>
                </c:pt>
                <c:pt idx="452">
                  <c:v>-0.14219419990695314</c:v>
                </c:pt>
                <c:pt idx="453">
                  <c:v>-0.14201419990422437</c:v>
                </c:pt>
                <c:pt idx="454">
                  <c:v>-0.14492099972994765</c:v>
                </c:pt>
                <c:pt idx="455">
                  <c:v>-0.1470393998461077</c:v>
                </c:pt>
                <c:pt idx="456">
                  <c:v>-0.14300199970602989</c:v>
                </c:pt>
                <c:pt idx="469">
                  <c:v>-0.17015759990317747</c:v>
                </c:pt>
                <c:pt idx="470">
                  <c:v>-0.17001759989943821</c:v>
                </c:pt>
                <c:pt idx="471">
                  <c:v>-0.17041219990642276</c:v>
                </c:pt>
                <c:pt idx="472">
                  <c:v>-0.17629380012658658</c:v>
                </c:pt>
                <c:pt idx="473">
                  <c:v>-0.1762045997165842</c:v>
                </c:pt>
                <c:pt idx="474">
                  <c:v>-0.18333619990153238</c:v>
                </c:pt>
                <c:pt idx="475">
                  <c:v>-0.18265539989806712</c:v>
                </c:pt>
                <c:pt idx="476">
                  <c:v>-0.18504239989852067</c:v>
                </c:pt>
                <c:pt idx="477">
                  <c:v>-0.18254539990448393</c:v>
                </c:pt>
                <c:pt idx="478">
                  <c:v>-0.19991040012973826</c:v>
                </c:pt>
                <c:pt idx="479">
                  <c:v>-0.20111619972158223</c:v>
                </c:pt>
                <c:pt idx="480">
                  <c:v>-0.2016895999040571</c:v>
                </c:pt>
                <c:pt idx="481">
                  <c:v>-0.20859599990217248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C3-4170-906C-F29FEC06E0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  <c:pt idx="457">
                  <c:v>-0.1700669702840969</c:v>
                </c:pt>
                <c:pt idx="458">
                  <c:v>-0.17064921510609565</c:v>
                </c:pt>
                <c:pt idx="459">
                  <c:v>-0.16993631710647605</c:v>
                </c:pt>
                <c:pt idx="460">
                  <c:v>-0.17056121183850337</c:v>
                </c:pt>
                <c:pt idx="461">
                  <c:v>-0.16932611787342466</c:v>
                </c:pt>
                <c:pt idx="462">
                  <c:v>-0.16984276452421909</c:v>
                </c:pt>
                <c:pt idx="463">
                  <c:v>-0.16943477600580081</c:v>
                </c:pt>
                <c:pt idx="464">
                  <c:v>-0.16967644221585942</c:v>
                </c:pt>
                <c:pt idx="465">
                  <c:v>-0.16935192184610059</c:v>
                </c:pt>
                <c:pt idx="466">
                  <c:v>-0.16949001846660394</c:v>
                </c:pt>
                <c:pt idx="467">
                  <c:v>-0.16915694709314266</c:v>
                </c:pt>
                <c:pt idx="468">
                  <c:v>-0.16903779332642443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C3-4170-906C-F29FEC06E0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  <c:pt idx="77">
                  <c:v>-7.3565399703511503E-2</c:v>
                </c:pt>
                <c:pt idx="78">
                  <c:v>-7.3194600015995093E-2</c:v>
                </c:pt>
                <c:pt idx="79">
                  <c:v>-7.3752999822318088E-2</c:v>
                </c:pt>
                <c:pt idx="80">
                  <c:v>-7.3498400117387064E-2</c:v>
                </c:pt>
                <c:pt idx="81">
                  <c:v>-7.4611400050343946E-2</c:v>
                </c:pt>
                <c:pt idx="82">
                  <c:v>-7.4145399681583513E-2</c:v>
                </c:pt>
                <c:pt idx="83">
                  <c:v>-7.375839984160848E-2</c:v>
                </c:pt>
                <c:pt idx="84">
                  <c:v>-7.4672999988251831E-2</c:v>
                </c:pt>
                <c:pt idx="85">
                  <c:v>-7.4774599692318588E-2</c:v>
                </c:pt>
                <c:pt idx="86">
                  <c:v>-7.5613600012729876E-2</c:v>
                </c:pt>
                <c:pt idx="87">
                  <c:v>-7.4989200096752029E-2</c:v>
                </c:pt>
                <c:pt idx="88">
                  <c:v>-7.4431399756576866E-2</c:v>
                </c:pt>
                <c:pt idx="89">
                  <c:v>-7.5344400029280223E-2</c:v>
                </c:pt>
                <c:pt idx="90">
                  <c:v>-7.3606999707408249E-2</c:v>
                </c:pt>
                <c:pt idx="91">
                  <c:v>-7.3958999892056454E-2</c:v>
                </c:pt>
                <c:pt idx="92">
                  <c:v>-7.4373599956743419E-2</c:v>
                </c:pt>
                <c:pt idx="93">
                  <c:v>-7.4276799874496646E-2</c:v>
                </c:pt>
                <c:pt idx="94">
                  <c:v>-7.4291399694629945E-2</c:v>
                </c:pt>
                <c:pt idx="95">
                  <c:v>-7.4492999694484752E-2</c:v>
                </c:pt>
                <c:pt idx="96">
                  <c:v>-7.473200010281289E-2</c:v>
                </c:pt>
                <c:pt idx="97">
                  <c:v>-7.499460011604242E-2</c:v>
                </c:pt>
                <c:pt idx="98">
                  <c:v>-7.4745000041730236E-2</c:v>
                </c:pt>
                <c:pt idx="99">
                  <c:v>-7.440759967721533E-2</c:v>
                </c:pt>
                <c:pt idx="100">
                  <c:v>-7.5320599949918687E-2</c:v>
                </c:pt>
                <c:pt idx="101">
                  <c:v>-7.544660012354143E-2</c:v>
                </c:pt>
                <c:pt idx="102">
                  <c:v>-7.5848199783649761E-2</c:v>
                </c:pt>
                <c:pt idx="103">
                  <c:v>-7.4161199823720381E-2</c:v>
                </c:pt>
                <c:pt idx="104">
                  <c:v>-7.5823799779755063E-2</c:v>
                </c:pt>
                <c:pt idx="105">
                  <c:v>-7.5974199964548461E-2</c:v>
                </c:pt>
                <c:pt idx="106">
                  <c:v>-7.4536800064379349E-2</c:v>
                </c:pt>
                <c:pt idx="107">
                  <c:v>-7.6406600055634044E-2</c:v>
                </c:pt>
                <c:pt idx="108">
                  <c:v>-7.4547199721564539E-2</c:v>
                </c:pt>
                <c:pt idx="109">
                  <c:v>-7.5409800105262548E-2</c:v>
                </c:pt>
                <c:pt idx="110">
                  <c:v>-7.4322800050140359E-2</c:v>
                </c:pt>
                <c:pt idx="111">
                  <c:v>-7.5261799742293078E-2</c:v>
                </c:pt>
                <c:pt idx="112">
                  <c:v>-7.4524400057271123E-2</c:v>
                </c:pt>
                <c:pt idx="113">
                  <c:v>-7.5363399912021123E-2</c:v>
                </c:pt>
                <c:pt idx="114">
                  <c:v>-7.4025999849254731E-2</c:v>
                </c:pt>
                <c:pt idx="115">
                  <c:v>-7.5338999908126425E-2</c:v>
                </c:pt>
                <c:pt idx="116">
                  <c:v>-7.5465000081749167E-2</c:v>
                </c:pt>
                <c:pt idx="117">
                  <c:v>-7.3781199869699776E-2</c:v>
                </c:pt>
                <c:pt idx="118">
                  <c:v>-7.509419992857147E-2</c:v>
                </c:pt>
                <c:pt idx="119">
                  <c:v>-7.3656800028402358E-2</c:v>
                </c:pt>
                <c:pt idx="120">
                  <c:v>-7.5769800125272013E-2</c:v>
                </c:pt>
                <c:pt idx="121">
                  <c:v>-7.64233996742405E-2</c:v>
                </c:pt>
                <c:pt idx="122">
                  <c:v>-7.5785999819345307E-2</c:v>
                </c:pt>
                <c:pt idx="123">
                  <c:v>-8.1183199923543725E-2</c:v>
                </c:pt>
                <c:pt idx="124">
                  <c:v>-8.1496199818502646E-2</c:v>
                </c:pt>
                <c:pt idx="125">
                  <c:v>-8.2612399972276762E-2</c:v>
                </c:pt>
                <c:pt idx="126">
                  <c:v>-8.1225399961112998E-2</c:v>
                </c:pt>
                <c:pt idx="127">
                  <c:v>-8.0726999753096607E-2</c:v>
                </c:pt>
                <c:pt idx="128">
                  <c:v>-8.2740000019839499E-2</c:v>
                </c:pt>
                <c:pt idx="129">
                  <c:v>-8.1743799994001165E-2</c:v>
                </c:pt>
                <c:pt idx="130">
                  <c:v>-8.3156799890275579E-2</c:v>
                </c:pt>
                <c:pt idx="131">
                  <c:v>-8.2732400100212544E-2</c:v>
                </c:pt>
                <c:pt idx="132">
                  <c:v>-8.184539970534388E-2</c:v>
                </c:pt>
                <c:pt idx="133">
                  <c:v>-8.2272999708948191E-2</c:v>
                </c:pt>
                <c:pt idx="134">
                  <c:v>-8.2715199998347089E-2</c:v>
                </c:pt>
                <c:pt idx="135">
                  <c:v>-8.2616800042160321E-2</c:v>
                </c:pt>
                <c:pt idx="136">
                  <c:v>-8.3792399862431921E-2</c:v>
                </c:pt>
                <c:pt idx="137">
                  <c:v>-8.250539968139492E-2</c:v>
                </c:pt>
                <c:pt idx="138">
                  <c:v>-8.3218399828183465E-2</c:v>
                </c:pt>
                <c:pt idx="139">
                  <c:v>-8.2731399685144424E-2</c:v>
                </c:pt>
                <c:pt idx="140">
                  <c:v>-8.1734599734772928E-2</c:v>
                </c:pt>
                <c:pt idx="141">
                  <c:v>-8.3947600127430633E-2</c:v>
                </c:pt>
                <c:pt idx="142">
                  <c:v>-8.2460599820478819E-2</c:v>
                </c:pt>
                <c:pt idx="143">
                  <c:v>-8.2962199783651158E-2</c:v>
                </c:pt>
                <c:pt idx="144">
                  <c:v>-8.2418999714718666E-2</c:v>
                </c:pt>
                <c:pt idx="145">
                  <c:v>-8.3781599721987732E-2</c:v>
                </c:pt>
                <c:pt idx="146">
                  <c:v>-8.4031999729631934E-2</c:v>
                </c:pt>
                <c:pt idx="147">
                  <c:v>-8.1994599924655631E-2</c:v>
                </c:pt>
                <c:pt idx="148">
                  <c:v>-8.4010799939278513E-2</c:v>
                </c:pt>
                <c:pt idx="149">
                  <c:v>-8.3923800048069097E-2</c:v>
                </c:pt>
                <c:pt idx="150">
                  <c:v>-8.3149799895181786E-2</c:v>
                </c:pt>
                <c:pt idx="151">
                  <c:v>-8.3225399721413851E-2</c:v>
                </c:pt>
                <c:pt idx="152">
                  <c:v>-8.3175799773016479E-2</c:v>
                </c:pt>
                <c:pt idx="153">
                  <c:v>-8.3564399959868751E-2</c:v>
                </c:pt>
                <c:pt idx="154">
                  <c:v>-8.362699984718347E-2</c:v>
                </c:pt>
                <c:pt idx="155">
                  <c:v>-8.2191999761562329E-2</c:v>
                </c:pt>
                <c:pt idx="156">
                  <c:v>-8.3583799860207364E-2</c:v>
                </c:pt>
                <c:pt idx="157">
                  <c:v>-8.4096799888357054E-2</c:v>
                </c:pt>
                <c:pt idx="158">
                  <c:v>-8.3524399728048593E-2</c:v>
                </c:pt>
                <c:pt idx="159">
                  <c:v>-8.4137400044710375E-2</c:v>
                </c:pt>
                <c:pt idx="160">
                  <c:v>-8.3999999806110281E-2</c:v>
                </c:pt>
                <c:pt idx="161">
                  <c:v>-8.3850400027586147E-2</c:v>
                </c:pt>
                <c:pt idx="162">
                  <c:v>-8.4012999745027628E-2</c:v>
                </c:pt>
                <c:pt idx="163">
                  <c:v>-8.3826000023691449E-2</c:v>
                </c:pt>
                <c:pt idx="164">
                  <c:v>-8.4751999769650865E-2</c:v>
                </c:pt>
                <c:pt idx="165">
                  <c:v>-8.3866599714383483E-2</c:v>
                </c:pt>
                <c:pt idx="166">
                  <c:v>-8.4729200112633407E-2</c:v>
                </c:pt>
                <c:pt idx="167">
                  <c:v>-8.4642199755762704E-2</c:v>
                </c:pt>
                <c:pt idx="168">
                  <c:v>-8.4155200078384951E-2</c:v>
                </c:pt>
                <c:pt idx="169">
                  <c:v>-8.4268199847429059E-2</c:v>
                </c:pt>
                <c:pt idx="170">
                  <c:v>-8.5381199780385941E-2</c:v>
                </c:pt>
                <c:pt idx="171">
                  <c:v>-8.4797400020761415E-2</c:v>
                </c:pt>
                <c:pt idx="172">
                  <c:v>-8.4173000104783569E-2</c:v>
                </c:pt>
                <c:pt idx="173">
                  <c:v>-8.4198999982618261E-2</c:v>
                </c:pt>
                <c:pt idx="174">
                  <c:v>-8.4300599686685018E-2</c:v>
                </c:pt>
                <c:pt idx="175">
                  <c:v>-8.3613599883392453E-2</c:v>
                </c:pt>
                <c:pt idx="176">
                  <c:v>-8.4526599690434523E-2</c:v>
                </c:pt>
                <c:pt idx="177">
                  <c:v>-8.4915199884562753E-2</c:v>
                </c:pt>
                <c:pt idx="178">
                  <c:v>-8.3828199829440564E-2</c:v>
                </c:pt>
                <c:pt idx="179">
                  <c:v>-8.4529799911251757E-2</c:v>
                </c:pt>
                <c:pt idx="180">
                  <c:v>-8.4231399829150178E-2</c:v>
                </c:pt>
                <c:pt idx="182">
                  <c:v>-0.11084139999002218</c:v>
                </c:pt>
                <c:pt idx="183">
                  <c:v>-0.11285439979110379</c:v>
                </c:pt>
                <c:pt idx="184">
                  <c:v>-0.1112430001157918</c:v>
                </c:pt>
                <c:pt idx="185">
                  <c:v>-0.11185759984073229</c:v>
                </c:pt>
                <c:pt idx="186">
                  <c:v>-0.11187220012652688</c:v>
                </c:pt>
                <c:pt idx="187">
                  <c:v>-0.11210299975209637</c:v>
                </c:pt>
                <c:pt idx="188">
                  <c:v>-0.11241600011271657</c:v>
                </c:pt>
                <c:pt idx="189">
                  <c:v>-0.11212900009559235</c:v>
                </c:pt>
                <c:pt idx="190">
                  <c:v>-0.11243219980678987</c:v>
                </c:pt>
                <c:pt idx="191">
                  <c:v>-0.11264679974556202</c:v>
                </c:pt>
                <c:pt idx="192">
                  <c:v>-0.11188899973785738</c:v>
                </c:pt>
                <c:pt idx="193">
                  <c:v>-0.11410200013779104</c:v>
                </c:pt>
                <c:pt idx="194">
                  <c:v>-0.11277339984371793</c:v>
                </c:pt>
                <c:pt idx="195">
                  <c:v>-0.11386519999359734</c:v>
                </c:pt>
                <c:pt idx="196">
                  <c:v>-0.11300739969010465</c:v>
                </c:pt>
                <c:pt idx="197">
                  <c:v>-0.11343339981976897</c:v>
                </c:pt>
                <c:pt idx="198">
                  <c:v>-0.11462519979977515</c:v>
                </c:pt>
                <c:pt idx="199">
                  <c:v>-0.11396419987431727</c:v>
                </c:pt>
                <c:pt idx="200">
                  <c:v>-0.11331940010859398</c:v>
                </c:pt>
                <c:pt idx="201">
                  <c:v>-0.11304859977826709</c:v>
                </c:pt>
                <c:pt idx="202">
                  <c:v>-0.11255020003591198</c:v>
                </c:pt>
                <c:pt idx="203">
                  <c:v>-0.11232579990610247</c:v>
                </c:pt>
                <c:pt idx="204">
                  <c:v>-0.11426479976216797</c:v>
                </c:pt>
                <c:pt idx="205">
                  <c:v>-0.11360859992419137</c:v>
                </c:pt>
                <c:pt idx="206">
                  <c:v>-0.11371020009391941</c:v>
                </c:pt>
                <c:pt idx="207">
                  <c:v>-0.11321179988590302</c:v>
                </c:pt>
                <c:pt idx="208">
                  <c:v>-0.11495879991707625</c:v>
                </c:pt>
                <c:pt idx="209">
                  <c:v>-0.11468479984614532</c:v>
                </c:pt>
                <c:pt idx="210">
                  <c:v>-0.11538639992068056</c:v>
                </c:pt>
                <c:pt idx="211">
                  <c:v>-0.12049759995716158</c:v>
                </c:pt>
                <c:pt idx="212">
                  <c:v>-0.12061059973348165</c:v>
                </c:pt>
                <c:pt idx="213">
                  <c:v>-0.12078619985550176</c:v>
                </c:pt>
                <c:pt idx="214">
                  <c:v>-0.12081380007293774</c:v>
                </c:pt>
                <c:pt idx="215">
                  <c:v>-0.12012679980398389</c:v>
                </c:pt>
                <c:pt idx="216">
                  <c:v>-0.12023980003868928</c:v>
                </c:pt>
                <c:pt idx="217">
                  <c:v>-0.12051539999083616</c:v>
                </c:pt>
                <c:pt idx="218">
                  <c:v>-0.12112999971577665</c:v>
                </c:pt>
                <c:pt idx="219">
                  <c:v>-0.12154299991379958</c:v>
                </c:pt>
                <c:pt idx="220">
                  <c:v>-0.12094459986838046</c:v>
                </c:pt>
                <c:pt idx="221">
                  <c:v>-0.11985759981325828</c:v>
                </c:pt>
                <c:pt idx="222">
                  <c:v>-0.12117059987940593</c:v>
                </c:pt>
                <c:pt idx="223">
                  <c:v>-0.12198359985632123</c:v>
                </c:pt>
                <c:pt idx="224">
                  <c:v>-0.1209722000930924</c:v>
                </c:pt>
                <c:pt idx="225">
                  <c:v>-0.12076079990220023</c:v>
                </c:pt>
                <c:pt idx="226">
                  <c:v>-0.12110140001459513</c:v>
                </c:pt>
                <c:pt idx="227">
                  <c:v>-0.12111439995351247</c:v>
                </c:pt>
                <c:pt idx="228">
                  <c:v>-0.12201599970285315</c:v>
                </c:pt>
                <c:pt idx="229">
                  <c:v>-0.12154359983833274</c:v>
                </c:pt>
                <c:pt idx="230">
                  <c:v>-0.12190619968168903</c:v>
                </c:pt>
                <c:pt idx="231">
                  <c:v>-0.12224519992014393</c:v>
                </c:pt>
                <c:pt idx="232">
                  <c:v>-0.12105820003489498</c:v>
                </c:pt>
                <c:pt idx="233">
                  <c:v>-0.12192079996020766</c:v>
                </c:pt>
                <c:pt idx="234">
                  <c:v>-0.12133379998704186</c:v>
                </c:pt>
                <c:pt idx="235">
                  <c:v>-0.12167279975983547</c:v>
                </c:pt>
                <c:pt idx="236">
                  <c:v>-0.12093540007481351</c:v>
                </c:pt>
                <c:pt idx="237">
                  <c:v>-0.12074839988781605</c:v>
                </c:pt>
                <c:pt idx="238">
                  <c:v>-0.12146140003460459</c:v>
                </c:pt>
                <c:pt idx="239">
                  <c:v>-0.12108740012627095</c:v>
                </c:pt>
                <c:pt idx="240">
                  <c:v>-0.12297600010060705</c:v>
                </c:pt>
                <c:pt idx="241">
                  <c:v>-0.12118899983761366</c:v>
                </c:pt>
                <c:pt idx="242">
                  <c:v>-0.12211500004923437</c:v>
                </c:pt>
                <c:pt idx="243">
                  <c:v>-0.12197759981063427</c:v>
                </c:pt>
                <c:pt idx="244">
                  <c:v>-0.12141659971530316</c:v>
                </c:pt>
                <c:pt idx="245">
                  <c:v>-0.12257920006231871</c:v>
                </c:pt>
                <c:pt idx="246">
                  <c:v>-0.12172960007592337</c:v>
                </c:pt>
                <c:pt idx="247">
                  <c:v>-0.1212921998812817</c:v>
                </c:pt>
                <c:pt idx="248">
                  <c:v>-0.12141820005490445</c:v>
                </c:pt>
                <c:pt idx="249">
                  <c:v>-0.12388080005621305</c:v>
                </c:pt>
                <c:pt idx="250">
                  <c:v>-0.12243119969207328</c:v>
                </c:pt>
                <c:pt idx="251">
                  <c:v>-0.12159379971126327</c:v>
                </c:pt>
                <c:pt idx="252">
                  <c:v>-0.12134579998382833</c:v>
                </c:pt>
                <c:pt idx="253">
                  <c:v>-0.12240840002777986</c:v>
                </c:pt>
                <c:pt idx="254">
                  <c:v>-0.12265880004270002</c:v>
                </c:pt>
                <c:pt idx="255">
                  <c:v>-0.12132139997265767</c:v>
                </c:pt>
                <c:pt idx="256">
                  <c:v>-0.12293439998757094</c:v>
                </c:pt>
                <c:pt idx="257">
                  <c:v>-0.12196039970149286</c:v>
                </c:pt>
                <c:pt idx="258">
                  <c:v>-0.12172300010570325</c:v>
                </c:pt>
                <c:pt idx="259">
                  <c:v>-0.12127339990547625</c:v>
                </c:pt>
                <c:pt idx="260">
                  <c:v>-0.12226200000441168</c:v>
                </c:pt>
                <c:pt idx="261">
                  <c:v>-0.12348799970641267</c:v>
                </c:pt>
                <c:pt idx="262">
                  <c:v>-0.1213506000713096</c:v>
                </c:pt>
                <c:pt idx="263">
                  <c:v>-0.12296360008622287</c:v>
                </c:pt>
                <c:pt idx="264">
                  <c:v>-0.12287820006895345</c:v>
                </c:pt>
                <c:pt idx="265">
                  <c:v>-0.12255380010901717</c:v>
                </c:pt>
                <c:pt idx="266">
                  <c:v>-0.12150419999670703</c:v>
                </c:pt>
                <c:pt idx="267">
                  <c:v>-0.12314640011027222</c:v>
                </c:pt>
                <c:pt idx="268">
                  <c:v>-0.12300899987167213</c:v>
                </c:pt>
                <c:pt idx="269">
                  <c:v>-0.12282199968467467</c:v>
                </c:pt>
                <c:pt idx="270">
                  <c:v>-0.12233500000729691</c:v>
                </c:pt>
                <c:pt idx="271">
                  <c:v>-0.12219759976869682</c:v>
                </c:pt>
                <c:pt idx="272">
                  <c:v>-0.12284800002817065</c:v>
                </c:pt>
                <c:pt idx="273">
                  <c:v>-0.12251060012931703</c:v>
                </c:pt>
                <c:pt idx="274">
                  <c:v>-0.12276579976605717</c:v>
                </c:pt>
                <c:pt idx="275">
                  <c:v>-0.12297879983088933</c:v>
                </c:pt>
                <c:pt idx="276">
                  <c:v>-0.12184139988676179</c:v>
                </c:pt>
                <c:pt idx="277">
                  <c:v>-0.12319179989572149</c:v>
                </c:pt>
                <c:pt idx="278">
                  <c:v>-0.12294299976201728</c:v>
                </c:pt>
                <c:pt idx="279">
                  <c:v>-0.1227560000406811</c:v>
                </c:pt>
                <c:pt idx="280">
                  <c:v>-0.12299499998334795</c:v>
                </c:pt>
                <c:pt idx="281">
                  <c:v>-0.12400959996011807</c:v>
                </c:pt>
                <c:pt idx="282">
                  <c:v>-0.12311119996593334</c:v>
                </c:pt>
                <c:pt idx="283">
                  <c:v>-0.12363719992572442</c:v>
                </c:pt>
                <c:pt idx="284">
                  <c:v>-0.12279979994491441</c:v>
                </c:pt>
                <c:pt idx="285">
                  <c:v>-0.12311279983987333</c:v>
                </c:pt>
                <c:pt idx="286">
                  <c:v>-0.12282579983002506</c:v>
                </c:pt>
                <c:pt idx="287">
                  <c:v>-0.12285179970785975</c:v>
                </c:pt>
                <c:pt idx="288">
                  <c:v>-0.12211440001556184</c:v>
                </c:pt>
                <c:pt idx="289">
                  <c:v>-0.12385339974571252</c:v>
                </c:pt>
                <c:pt idx="290">
                  <c:v>-0.1235159998468589</c:v>
                </c:pt>
                <c:pt idx="291">
                  <c:v>-0.1229289998736931</c:v>
                </c:pt>
                <c:pt idx="292">
                  <c:v>-0.12454199988860637</c:v>
                </c:pt>
                <c:pt idx="293">
                  <c:v>-0.12365499995939899</c:v>
                </c:pt>
                <c:pt idx="294">
                  <c:v>-0.12404359968058998</c:v>
                </c:pt>
                <c:pt idx="295">
                  <c:v>-0.12376960006804438</c:v>
                </c:pt>
                <c:pt idx="296">
                  <c:v>-0.12475819970131852</c:v>
                </c:pt>
                <c:pt idx="297">
                  <c:v>-0.12487119993602391</c:v>
                </c:pt>
                <c:pt idx="298">
                  <c:v>-0.12468419974902645</c:v>
                </c:pt>
                <c:pt idx="299">
                  <c:v>-0.12578899983782321</c:v>
                </c:pt>
                <c:pt idx="300">
                  <c:v>-0.12401499997940846</c:v>
                </c:pt>
                <c:pt idx="302">
                  <c:v>-0.1246165997654316</c:v>
                </c:pt>
                <c:pt idx="303">
                  <c:v>-0.12414579978212714</c:v>
                </c:pt>
                <c:pt idx="304">
                  <c:v>-0.12365880010474939</c:v>
                </c:pt>
                <c:pt idx="305">
                  <c:v>-0.12911320007697213</c:v>
                </c:pt>
                <c:pt idx="306">
                  <c:v>-0.12862619993393309</c:v>
                </c:pt>
                <c:pt idx="307">
                  <c:v>-0.12954399982845644</c:v>
                </c:pt>
                <c:pt idx="308">
                  <c:v>-0.12945859981118701</c:v>
                </c:pt>
                <c:pt idx="309">
                  <c:v>-0.12962519968277775</c:v>
                </c:pt>
                <c:pt idx="310">
                  <c:v>-0.12990080010058591</c:v>
                </c:pt>
                <c:pt idx="311">
                  <c:v>-0.12961380008346168</c:v>
                </c:pt>
                <c:pt idx="312">
                  <c:v>-0.12988940003560856</c:v>
                </c:pt>
                <c:pt idx="313">
                  <c:v>-0.12983980009448715</c:v>
                </c:pt>
                <c:pt idx="314">
                  <c:v>-0.12990239997452591</c:v>
                </c:pt>
                <c:pt idx="315">
                  <c:v>-0.12991539991344325</c:v>
                </c:pt>
                <c:pt idx="316">
                  <c:v>-0.12982840002223384</c:v>
                </c:pt>
                <c:pt idx="317">
                  <c:v>-0.12884139979723841</c:v>
                </c:pt>
                <c:pt idx="318">
                  <c:v>-0.13010399998165667</c:v>
                </c:pt>
                <c:pt idx="319">
                  <c:v>-0.12961859970528167</c:v>
                </c:pt>
                <c:pt idx="320">
                  <c:v>-0.12983159977738978</c:v>
                </c:pt>
                <c:pt idx="321">
                  <c:v>-0.13096079986280529</c:v>
                </c:pt>
                <c:pt idx="322">
                  <c:v>-0.13017379976372467</c:v>
                </c:pt>
                <c:pt idx="323">
                  <c:v>-0.13087539984553587</c:v>
                </c:pt>
                <c:pt idx="324">
                  <c:v>-0.13128840003628284</c:v>
                </c:pt>
                <c:pt idx="325">
                  <c:v>-0.1296014000690775</c:v>
                </c:pt>
                <c:pt idx="326">
                  <c:v>-0.13116399974387605</c:v>
                </c:pt>
                <c:pt idx="327">
                  <c:v>-0.12932739999814657</c:v>
                </c:pt>
                <c:pt idx="328">
                  <c:v>-0.13039000004937407</c:v>
                </c:pt>
                <c:pt idx="329">
                  <c:v>-0.13013059978402453</c:v>
                </c:pt>
                <c:pt idx="330">
                  <c:v>-0.13049320009304211</c:v>
                </c:pt>
                <c:pt idx="331">
                  <c:v>-0.13024360001872992</c:v>
                </c:pt>
                <c:pt idx="332">
                  <c:v>-0.13010619978012983</c:v>
                </c:pt>
                <c:pt idx="333">
                  <c:v>-0.13043220007966738</c:v>
                </c:pt>
                <c:pt idx="334">
                  <c:v>-0.1307451999746263</c:v>
                </c:pt>
                <c:pt idx="335">
                  <c:v>-0.13050779990589945</c:v>
                </c:pt>
                <c:pt idx="336">
                  <c:v>-0.12925820013333578</c:v>
                </c:pt>
                <c:pt idx="337">
                  <c:v>-0.13112079975689994</c:v>
                </c:pt>
                <c:pt idx="338">
                  <c:v>-0.12946140000713058</c:v>
                </c:pt>
                <c:pt idx="339">
                  <c:v>-0.13067439977749018</c:v>
                </c:pt>
                <c:pt idx="340">
                  <c:v>-0.13013860009232303</c:v>
                </c:pt>
                <c:pt idx="341">
                  <c:v>-0.13055159981740871</c:v>
                </c:pt>
                <c:pt idx="342">
                  <c:v>-0.13011659989570035</c:v>
                </c:pt>
                <c:pt idx="343">
                  <c:v>-0.13079220009967685</c:v>
                </c:pt>
                <c:pt idx="344">
                  <c:v>-0.1322051999886753</c:v>
                </c:pt>
                <c:pt idx="345">
                  <c:v>-0.13016779971803771</c:v>
                </c:pt>
                <c:pt idx="346">
                  <c:v>-0.13061819985159673</c:v>
                </c:pt>
                <c:pt idx="347">
                  <c:v>-0.13138079994678264</c:v>
                </c:pt>
                <c:pt idx="348">
                  <c:v>-0.1310312000423437</c:v>
                </c:pt>
                <c:pt idx="349">
                  <c:v>-0.1316327998356428</c:v>
                </c:pt>
                <c:pt idx="350">
                  <c:v>-0.12894579970452469</c:v>
                </c:pt>
                <c:pt idx="351">
                  <c:v>-0.13155879988335073</c:v>
                </c:pt>
                <c:pt idx="352">
                  <c:v>-0.13142140010313597</c:v>
                </c:pt>
                <c:pt idx="353">
                  <c:v>-0.13263439987349557</c:v>
                </c:pt>
                <c:pt idx="354">
                  <c:v>-0.13134739969245857</c:v>
                </c:pt>
                <c:pt idx="355">
                  <c:v>-0.13154899969231337</c:v>
                </c:pt>
                <c:pt idx="356">
                  <c:v>-0.13176199975714553</c:v>
                </c:pt>
                <c:pt idx="357">
                  <c:v>-0.13067499970202334</c:v>
                </c:pt>
                <c:pt idx="358">
                  <c:v>-0.13143759979720926</c:v>
                </c:pt>
                <c:pt idx="359">
                  <c:v>-0.13125060007587308</c:v>
                </c:pt>
                <c:pt idx="360">
                  <c:v>-0.13167820007947739</c:v>
                </c:pt>
                <c:pt idx="361">
                  <c:v>-0.12974080010462785</c:v>
                </c:pt>
                <c:pt idx="362">
                  <c:v>-0.13062040012300713</c:v>
                </c:pt>
                <c:pt idx="363">
                  <c:v>-0.131282999922405</c:v>
                </c:pt>
                <c:pt idx="364">
                  <c:v>-0.13013820006744936</c:v>
                </c:pt>
                <c:pt idx="365">
                  <c:v>-0.13136580011632759</c:v>
                </c:pt>
                <c:pt idx="366">
                  <c:v>-0.13126739969447954</c:v>
                </c:pt>
                <c:pt idx="367">
                  <c:v>-0.1317690001160372</c:v>
                </c:pt>
                <c:pt idx="368">
                  <c:v>-0.13159820008149836</c:v>
                </c:pt>
                <c:pt idx="369">
                  <c:v>-0.13284199981717393</c:v>
                </c:pt>
                <c:pt idx="370">
                  <c:v>-0.13178740007424494</c:v>
                </c:pt>
                <c:pt idx="371">
                  <c:v>-0.13358899968443438</c:v>
                </c:pt>
                <c:pt idx="372">
                  <c:v>-0.13330200013297144</c:v>
                </c:pt>
                <c:pt idx="373">
                  <c:v>-0.13799699976516422</c:v>
                </c:pt>
                <c:pt idx="374">
                  <c:v>-0.13832619981258176</c:v>
                </c:pt>
                <c:pt idx="375">
                  <c:v>-0.13952939985028934</c:v>
                </c:pt>
                <c:pt idx="376">
                  <c:v>-0.13694240001495928</c:v>
                </c:pt>
                <c:pt idx="377">
                  <c:v>-0.13815539978531888</c:v>
                </c:pt>
                <c:pt idx="378">
                  <c:v>-0.13981799974862952</c:v>
                </c:pt>
                <c:pt idx="379">
                  <c:v>-0.13884399992821272</c:v>
                </c:pt>
                <c:pt idx="380">
                  <c:v>-0.13895699969725683</c:v>
                </c:pt>
                <c:pt idx="381">
                  <c:v>-0.13836179987265496</c:v>
                </c:pt>
                <c:pt idx="382">
                  <c:v>-0.14012679994630162</c:v>
                </c:pt>
                <c:pt idx="383">
                  <c:v>-0.13880239981517661</c:v>
                </c:pt>
                <c:pt idx="384">
                  <c:v>-0.13891540005715797</c:v>
                </c:pt>
                <c:pt idx="385">
                  <c:v>-0.14019260004715761</c:v>
                </c:pt>
                <c:pt idx="386">
                  <c:v>-0.13914299993484747</c:v>
                </c:pt>
                <c:pt idx="387">
                  <c:v>-0.13890559986612061</c:v>
                </c:pt>
                <c:pt idx="388">
                  <c:v>-0.1384560001315549</c:v>
                </c:pt>
                <c:pt idx="389">
                  <c:v>-0.13911859993095277</c:v>
                </c:pt>
                <c:pt idx="390">
                  <c:v>-0.13903160003974335</c:v>
                </c:pt>
                <c:pt idx="391">
                  <c:v>-0.13915920008730609</c:v>
                </c:pt>
                <c:pt idx="392">
                  <c:v>-0.14022179967287229</c:v>
                </c:pt>
                <c:pt idx="393">
                  <c:v>-0.14038519978930708</c:v>
                </c:pt>
                <c:pt idx="394">
                  <c:v>-0.13984779976453865</c:v>
                </c:pt>
                <c:pt idx="395">
                  <c:v>-0.13846079976065084</c:v>
                </c:pt>
                <c:pt idx="396">
                  <c:v>-0.13963640003930777</c:v>
                </c:pt>
                <c:pt idx="397">
                  <c:v>-0.1392493997263955</c:v>
                </c:pt>
                <c:pt idx="398">
                  <c:v>-0.13916239983518608</c:v>
                </c:pt>
                <c:pt idx="399">
                  <c:v>-0.14048999971419107</c:v>
                </c:pt>
                <c:pt idx="400">
                  <c:v>-0.13841599989973474</c:v>
                </c:pt>
                <c:pt idx="401">
                  <c:v>-0.1399176000195439</c:v>
                </c:pt>
                <c:pt idx="402">
                  <c:v>-0.13873220000823494</c:v>
                </c:pt>
                <c:pt idx="403">
                  <c:v>-0.13940779974655015</c:v>
                </c:pt>
                <c:pt idx="405">
                  <c:v>-0.13855819976743078</c:v>
                </c:pt>
                <c:pt idx="406">
                  <c:v>-0.14002080007048789</c:v>
                </c:pt>
                <c:pt idx="407">
                  <c:v>-0.13915980001911521</c:v>
                </c:pt>
                <c:pt idx="408">
                  <c:v>-0.13932239972928073</c:v>
                </c:pt>
                <c:pt idx="409">
                  <c:v>-0.1396354000971769</c:v>
                </c:pt>
                <c:pt idx="410">
                  <c:v>-0.1400889999786159</c:v>
                </c:pt>
                <c:pt idx="411">
                  <c:v>-0.13955159995384747</c:v>
                </c:pt>
                <c:pt idx="412">
                  <c:v>-0.13966459972289158</c:v>
                </c:pt>
                <c:pt idx="413">
                  <c:v>-0.14027760003955336</c:v>
                </c:pt>
                <c:pt idx="414">
                  <c:v>-0.13934019976295531</c:v>
                </c:pt>
                <c:pt idx="415">
                  <c:v>-0.13955319982778747</c:v>
                </c:pt>
                <c:pt idx="416">
                  <c:v>-0.14061819969356293</c:v>
                </c:pt>
                <c:pt idx="417">
                  <c:v>-0.14081979969341774</c:v>
                </c:pt>
                <c:pt idx="418">
                  <c:v>-0.14018239983124658</c:v>
                </c:pt>
                <c:pt idx="419">
                  <c:v>-0.13973280010395683</c:v>
                </c:pt>
                <c:pt idx="420">
                  <c:v>-0.14099539981543785</c:v>
                </c:pt>
                <c:pt idx="422">
                  <c:v>-0.13973439997789683</c:v>
                </c:pt>
                <c:pt idx="423">
                  <c:v>-0.14049700007308275</c:v>
                </c:pt>
                <c:pt idx="424">
                  <c:v>-0.14024739999877056</c:v>
                </c:pt>
                <c:pt idx="425">
                  <c:v>-0.14040999971621204</c:v>
                </c:pt>
                <c:pt idx="426">
                  <c:v>-0.14092299973708577</c:v>
                </c:pt>
                <c:pt idx="427">
                  <c:v>-0.14148559970635688</c:v>
                </c:pt>
                <c:pt idx="429">
                  <c:v>-0.14113599980191793</c:v>
                </c:pt>
                <c:pt idx="430">
                  <c:v>-0.14069860007293755</c:v>
                </c:pt>
                <c:pt idx="431">
                  <c:v>-0.14014900004258379</c:v>
                </c:pt>
                <c:pt idx="432">
                  <c:v>-0.14081159984198166</c:v>
                </c:pt>
                <c:pt idx="433">
                  <c:v>-0.13956200006941799</c:v>
                </c:pt>
                <c:pt idx="434">
                  <c:v>-0.14092460007668706</c:v>
                </c:pt>
                <c:pt idx="435">
                  <c:v>-0.14073759988968959</c:v>
                </c:pt>
                <c:pt idx="436">
                  <c:v>-0.14050019982096273</c:v>
                </c:pt>
                <c:pt idx="437">
                  <c:v>-0.14085060012439499</c:v>
                </c:pt>
                <c:pt idx="442">
                  <c:v>-0.14119439999194583</c:v>
                </c:pt>
                <c:pt idx="443">
                  <c:v>-0.14036999995005317</c:v>
                </c:pt>
                <c:pt idx="444">
                  <c:v>-0.14045859971520258</c:v>
                </c:pt>
                <c:pt idx="445">
                  <c:v>-0.14081380011339206</c:v>
                </c:pt>
                <c:pt idx="446">
                  <c:v>-0.14093979982135352</c:v>
                </c:pt>
                <c:pt idx="448">
                  <c:v>-0.1419045998409274</c:v>
                </c:pt>
                <c:pt idx="449">
                  <c:v>-0.14171760011959122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C3-4170-906C-F29FEC06E0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C3-4170-906C-F29FEC06E0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11">
                  <c:v>0.29230459664275055</c:v>
                </c:pt>
                <c:pt idx="12">
                  <c:v>0.29183394232809878</c:v>
                </c:pt>
                <c:pt idx="13">
                  <c:v>0.29117259186871741</c:v>
                </c:pt>
                <c:pt idx="14">
                  <c:v>0.29106710038439887</c:v>
                </c:pt>
                <c:pt idx="15">
                  <c:v>0.26039342263640319</c:v>
                </c:pt>
                <c:pt idx="16">
                  <c:v>0.26039342263640319</c:v>
                </c:pt>
                <c:pt idx="17">
                  <c:v>0.26013780865516989</c:v>
                </c:pt>
                <c:pt idx="18">
                  <c:v>0.25971178535311445</c:v>
                </c:pt>
                <c:pt idx="19">
                  <c:v>0.2596468675166107</c:v>
                </c:pt>
                <c:pt idx="20">
                  <c:v>0.25962658069270333</c:v>
                </c:pt>
                <c:pt idx="21">
                  <c:v>0.25920055739064785</c:v>
                </c:pt>
                <c:pt idx="22">
                  <c:v>0.25885973874900342</c:v>
                </c:pt>
                <c:pt idx="23">
                  <c:v>0.25272500319940427</c:v>
                </c:pt>
                <c:pt idx="24">
                  <c:v>0.25270471637549691</c:v>
                </c:pt>
                <c:pt idx="25">
                  <c:v>0.25270471637549691</c:v>
                </c:pt>
                <c:pt idx="26">
                  <c:v>0.25161734261405999</c:v>
                </c:pt>
                <c:pt idx="27">
                  <c:v>0.2512562371485082</c:v>
                </c:pt>
                <c:pt idx="28">
                  <c:v>0.2509357053307712</c:v>
                </c:pt>
                <c:pt idx="29">
                  <c:v>0.2509357053307712</c:v>
                </c:pt>
                <c:pt idx="30">
                  <c:v>0.2509357053307712</c:v>
                </c:pt>
                <c:pt idx="31">
                  <c:v>0.24495109227808687</c:v>
                </c:pt>
                <c:pt idx="32">
                  <c:v>0.23736787750149907</c:v>
                </c:pt>
                <c:pt idx="33">
                  <c:v>0.23677144487862134</c:v>
                </c:pt>
                <c:pt idx="34">
                  <c:v>0.23623993009224736</c:v>
                </c:pt>
                <c:pt idx="35">
                  <c:v>0.23559886645677336</c:v>
                </c:pt>
                <c:pt idx="36">
                  <c:v>0.23559886645677336</c:v>
                </c:pt>
                <c:pt idx="37">
                  <c:v>0.23559886645677336</c:v>
                </c:pt>
                <c:pt idx="38">
                  <c:v>0.23557857963286599</c:v>
                </c:pt>
                <c:pt idx="39">
                  <c:v>0.22867700213956693</c:v>
                </c:pt>
                <c:pt idx="40">
                  <c:v>0.13294348012052487</c:v>
                </c:pt>
                <c:pt idx="41">
                  <c:v>0.13294348012052487</c:v>
                </c:pt>
                <c:pt idx="42">
                  <c:v>0.12052794388919329</c:v>
                </c:pt>
                <c:pt idx="43">
                  <c:v>0.12052794388919329</c:v>
                </c:pt>
                <c:pt idx="44">
                  <c:v>0.12052794388919329</c:v>
                </c:pt>
                <c:pt idx="45">
                  <c:v>0.12046708341747107</c:v>
                </c:pt>
                <c:pt idx="46">
                  <c:v>0.12046708341747107</c:v>
                </c:pt>
                <c:pt idx="47">
                  <c:v>0.12046708341747107</c:v>
                </c:pt>
                <c:pt idx="48">
                  <c:v>0.12046302605268959</c:v>
                </c:pt>
                <c:pt idx="49">
                  <c:v>0.12046302605268959</c:v>
                </c:pt>
                <c:pt idx="50">
                  <c:v>0.12046302605268959</c:v>
                </c:pt>
                <c:pt idx="51">
                  <c:v>0.1203778213922785</c:v>
                </c:pt>
                <c:pt idx="52">
                  <c:v>0.1203778213922785</c:v>
                </c:pt>
                <c:pt idx="53">
                  <c:v>0.12031696092055627</c:v>
                </c:pt>
                <c:pt idx="54">
                  <c:v>0.12031696092055627</c:v>
                </c:pt>
                <c:pt idx="55">
                  <c:v>0.12031696092055627</c:v>
                </c:pt>
                <c:pt idx="56">
                  <c:v>0.1203129035557748</c:v>
                </c:pt>
                <c:pt idx="57">
                  <c:v>0.1203129035557748</c:v>
                </c:pt>
                <c:pt idx="58">
                  <c:v>0.1203129035557748</c:v>
                </c:pt>
                <c:pt idx="59">
                  <c:v>0.12025610044883406</c:v>
                </c:pt>
                <c:pt idx="60">
                  <c:v>0.12025610044883406</c:v>
                </c:pt>
                <c:pt idx="61">
                  <c:v>0.12025610044883406</c:v>
                </c:pt>
                <c:pt idx="62">
                  <c:v>9.5611666766119013E-2</c:v>
                </c:pt>
                <c:pt idx="63">
                  <c:v>9.5587322577430134E-2</c:v>
                </c:pt>
                <c:pt idx="64">
                  <c:v>9.557109311830421E-2</c:v>
                </c:pt>
                <c:pt idx="65">
                  <c:v>9.5567035753522725E-2</c:v>
                </c:pt>
                <c:pt idx="66">
                  <c:v>9.5506175281800512E-2</c:v>
                </c:pt>
                <c:pt idx="67">
                  <c:v>5.0152951754406899E-2</c:v>
                </c:pt>
                <c:pt idx="68">
                  <c:v>4.2598138531289451E-2</c:v>
                </c:pt>
                <c:pt idx="69">
                  <c:v>4.2594081166507966E-2</c:v>
                </c:pt>
                <c:pt idx="70">
                  <c:v>4.2176172594015432E-2</c:v>
                </c:pt>
                <c:pt idx="71">
                  <c:v>4.1316011260341484E-2</c:v>
                </c:pt>
                <c:pt idx="72">
                  <c:v>4.131195389556E-2</c:v>
                </c:pt>
                <c:pt idx="73">
                  <c:v>-2.002728687086841E-2</c:v>
                </c:pt>
                <c:pt idx="74">
                  <c:v>-2.0132778355186898E-2</c:v>
                </c:pt>
                <c:pt idx="75">
                  <c:v>-2.015306517909432E-2</c:v>
                </c:pt>
                <c:pt idx="76">
                  <c:v>-2.977307707598556E-2</c:v>
                </c:pt>
                <c:pt idx="77">
                  <c:v>-7.3085446118294262E-2</c:v>
                </c:pt>
                <c:pt idx="78">
                  <c:v>-7.3255855439116474E-2</c:v>
                </c:pt>
                <c:pt idx="79">
                  <c:v>-7.3596674080760871E-2</c:v>
                </c:pt>
                <c:pt idx="80">
                  <c:v>-7.3917205898497845E-2</c:v>
                </c:pt>
                <c:pt idx="81">
                  <c:v>-7.393749272240524E-2</c:v>
                </c:pt>
                <c:pt idx="82">
                  <c:v>-7.4302655552738545E-2</c:v>
                </c:pt>
                <c:pt idx="83">
                  <c:v>-7.432294237664594E-2</c:v>
                </c:pt>
                <c:pt idx="84">
                  <c:v>-7.4408147037057032E-2</c:v>
                </c:pt>
                <c:pt idx="85">
                  <c:v>-7.4473064873560729E-2</c:v>
                </c:pt>
                <c:pt idx="86">
                  <c:v>-7.4533925345282942E-2</c:v>
                </c:pt>
                <c:pt idx="87">
                  <c:v>-7.4558269533971822E-2</c:v>
                </c:pt>
                <c:pt idx="88">
                  <c:v>-7.4748965678701429E-2</c:v>
                </c:pt>
                <c:pt idx="89">
                  <c:v>-7.4769252502608852E-2</c:v>
                </c:pt>
                <c:pt idx="90">
                  <c:v>-7.4773309867390308E-2</c:v>
                </c:pt>
                <c:pt idx="91">
                  <c:v>-7.4854457163019944E-2</c:v>
                </c:pt>
                <c:pt idx="92">
                  <c:v>-7.4939661823431036E-2</c:v>
                </c:pt>
                <c:pt idx="93">
                  <c:v>-7.5069497496438431E-2</c:v>
                </c:pt>
                <c:pt idx="94">
                  <c:v>-7.5154702156849523E-2</c:v>
                </c:pt>
                <c:pt idx="95">
                  <c:v>-7.5219619993353221E-2</c:v>
                </c:pt>
                <c:pt idx="96">
                  <c:v>-7.5280480465075433E-2</c:v>
                </c:pt>
                <c:pt idx="97">
                  <c:v>-7.5284537829856918E-2</c:v>
                </c:pt>
                <c:pt idx="98">
                  <c:v>-7.5300767288982828E-2</c:v>
                </c:pt>
                <c:pt idx="99">
                  <c:v>-7.5304824653764313E-2</c:v>
                </c:pt>
                <c:pt idx="100">
                  <c:v>-7.5325111477671736E-2</c:v>
                </c:pt>
                <c:pt idx="101">
                  <c:v>-7.5365685125486526E-2</c:v>
                </c:pt>
                <c:pt idx="102">
                  <c:v>-7.5430602961990223E-2</c:v>
                </c:pt>
                <c:pt idx="103">
                  <c:v>-7.5450889785897646E-2</c:v>
                </c:pt>
                <c:pt idx="104">
                  <c:v>-7.5454947150679103E-2</c:v>
                </c:pt>
                <c:pt idx="105">
                  <c:v>-7.5471176609805041E-2</c:v>
                </c:pt>
                <c:pt idx="106">
                  <c:v>-7.5475233974586525E-2</c:v>
                </c:pt>
                <c:pt idx="107">
                  <c:v>-7.577142160363462E-2</c:v>
                </c:pt>
                <c:pt idx="108">
                  <c:v>-7.589719991186053E-2</c:v>
                </c:pt>
                <c:pt idx="109">
                  <c:v>-7.5901257276642015E-2</c:v>
                </c:pt>
                <c:pt idx="110">
                  <c:v>-7.592154410054941E-2</c:v>
                </c:pt>
                <c:pt idx="111">
                  <c:v>-7.5982404572271622E-2</c:v>
                </c:pt>
                <c:pt idx="112">
                  <c:v>-7.5986461937053107E-2</c:v>
                </c:pt>
                <c:pt idx="113">
                  <c:v>-7.604732240877532E-2</c:v>
                </c:pt>
                <c:pt idx="114">
                  <c:v>-7.6051379773556804E-2</c:v>
                </c:pt>
                <c:pt idx="115">
                  <c:v>-7.6071666597464199E-2</c:v>
                </c:pt>
                <c:pt idx="116">
                  <c:v>-7.6112240245279017E-2</c:v>
                </c:pt>
                <c:pt idx="117">
                  <c:v>-7.6262362742193807E-2</c:v>
                </c:pt>
                <c:pt idx="118">
                  <c:v>-7.6282649566101229E-2</c:v>
                </c:pt>
                <c:pt idx="119">
                  <c:v>-7.6286706930882714E-2</c:v>
                </c:pt>
                <c:pt idx="120">
                  <c:v>-7.6306993754790109E-2</c:v>
                </c:pt>
                <c:pt idx="121">
                  <c:v>-7.6453058886923414E-2</c:v>
                </c:pt>
                <c:pt idx="122">
                  <c:v>-7.6457116251704899E-2</c:v>
                </c:pt>
                <c:pt idx="123">
                  <c:v>-8.141521601467458E-2</c:v>
                </c:pt>
                <c:pt idx="124">
                  <c:v>-8.1435502838581975E-2</c:v>
                </c:pt>
                <c:pt idx="125">
                  <c:v>-8.1585625335496764E-2</c:v>
                </c:pt>
                <c:pt idx="126">
                  <c:v>-8.1605912159404187E-2</c:v>
                </c:pt>
                <c:pt idx="127">
                  <c:v>-8.1670829995907857E-2</c:v>
                </c:pt>
                <c:pt idx="128">
                  <c:v>-8.1691116819815279E-2</c:v>
                </c:pt>
                <c:pt idx="129">
                  <c:v>-8.2352467279196651E-2</c:v>
                </c:pt>
                <c:pt idx="130">
                  <c:v>-8.2372754103104073E-2</c:v>
                </c:pt>
                <c:pt idx="131">
                  <c:v>-8.2397098291792953E-2</c:v>
                </c:pt>
                <c:pt idx="132">
                  <c:v>-8.2417385115700348E-2</c:v>
                </c:pt>
                <c:pt idx="133">
                  <c:v>-8.2522876600018863E-2</c:v>
                </c:pt>
                <c:pt idx="134">
                  <c:v>-8.271357274474847E-2</c:v>
                </c:pt>
                <c:pt idx="135">
                  <c:v>-8.2778490581252168E-2</c:v>
                </c:pt>
                <c:pt idx="136">
                  <c:v>-8.2802834769941047E-2</c:v>
                </c:pt>
                <c:pt idx="137">
                  <c:v>-8.2823121593848442E-2</c:v>
                </c:pt>
                <c:pt idx="138">
                  <c:v>-8.2843408417755865E-2</c:v>
                </c:pt>
                <c:pt idx="139">
                  <c:v>-8.286369524166326E-2</c:v>
                </c:pt>
                <c:pt idx="140">
                  <c:v>-8.2993530914670655E-2</c:v>
                </c:pt>
                <c:pt idx="141">
                  <c:v>-8.301381773857805E-2</c:v>
                </c:pt>
                <c:pt idx="142">
                  <c:v>-8.3034104562485445E-2</c:v>
                </c:pt>
                <c:pt idx="143">
                  <c:v>-8.3099022398989142E-2</c:v>
                </c:pt>
                <c:pt idx="144">
                  <c:v>-8.3374923204129842E-2</c:v>
                </c:pt>
                <c:pt idx="145">
                  <c:v>-8.3378980568911326E-2</c:v>
                </c:pt>
                <c:pt idx="146">
                  <c:v>-8.3395210028037264E-2</c:v>
                </c:pt>
                <c:pt idx="147">
                  <c:v>-8.3399267392818749E-2</c:v>
                </c:pt>
                <c:pt idx="148">
                  <c:v>-8.3549389889733539E-2</c:v>
                </c:pt>
                <c:pt idx="149">
                  <c:v>-8.3569676713640934E-2</c:v>
                </c:pt>
                <c:pt idx="150">
                  <c:v>-8.3610250361455751E-2</c:v>
                </c:pt>
                <c:pt idx="151">
                  <c:v>-8.3634594550144631E-2</c:v>
                </c:pt>
                <c:pt idx="152">
                  <c:v>-8.3650824009270541E-2</c:v>
                </c:pt>
                <c:pt idx="153">
                  <c:v>-8.3695455021866844E-2</c:v>
                </c:pt>
                <c:pt idx="154">
                  <c:v>-8.3699512386648328E-2</c:v>
                </c:pt>
                <c:pt idx="155">
                  <c:v>-8.3800946506185359E-2</c:v>
                </c:pt>
                <c:pt idx="156">
                  <c:v>-8.3975413191789028E-2</c:v>
                </c:pt>
                <c:pt idx="157">
                  <c:v>-8.3995700015696423E-2</c:v>
                </c:pt>
                <c:pt idx="158">
                  <c:v>-8.4101191500014938E-2</c:v>
                </c:pt>
                <c:pt idx="159">
                  <c:v>-8.4121478323922333E-2</c:v>
                </c:pt>
                <c:pt idx="160">
                  <c:v>-8.4125535688703817E-2</c:v>
                </c:pt>
                <c:pt idx="161">
                  <c:v>-8.4141765147829756E-2</c:v>
                </c:pt>
                <c:pt idx="162">
                  <c:v>-8.4145822512611212E-2</c:v>
                </c:pt>
                <c:pt idx="163">
                  <c:v>-8.4166109336518635E-2</c:v>
                </c:pt>
                <c:pt idx="164">
                  <c:v>-8.4206682984333425E-2</c:v>
                </c:pt>
                <c:pt idx="165">
                  <c:v>-8.4291887644744545E-2</c:v>
                </c:pt>
                <c:pt idx="166">
                  <c:v>-8.429594500952603E-2</c:v>
                </c:pt>
                <c:pt idx="167">
                  <c:v>-8.4316231833433425E-2</c:v>
                </c:pt>
                <c:pt idx="168">
                  <c:v>-8.433651865734082E-2</c:v>
                </c:pt>
                <c:pt idx="169">
                  <c:v>-8.4356805481248243E-2</c:v>
                </c:pt>
                <c:pt idx="170">
                  <c:v>-8.4377092305155638E-2</c:v>
                </c:pt>
                <c:pt idx="171">
                  <c:v>-8.4527214802070427E-2</c:v>
                </c:pt>
                <c:pt idx="172">
                  <c:v>-8.4551558990759307E-2</c:v>
                </c:pt>
                <c:pt idx="173">
                  <c:v>-8.4592132638574125E-2</c:v>
                </c:pt>
                <c:pt idx="174">
                  <c:v>-8.4657050475077822E-2</c:v>
                </c:pt>
                <c:pt idx="175">
                  <c:v>-8.4677337298985217E-2</c:v>
                </c:pt>
                <c:pt idx="176">
                  <c:v>-8.469762412289264E-2</c:v>
                </c:pt>
                <c:pt idx="177">
                  <c:v>-8.4742255135488914E-2</c:v>
                </c:pt>
                <c:pt idx="178">
                  <c:v>-8.4762541959396309E-2</c:v>
                </c:pt>
                <c:pt idx="179">
                  <c:v>-8.4827459795900007E-2</c:v>
                </c:pt>
                <c:pt idx="180">
                  <c:v>-8.4892377632403704E-2</c:v>
                </c:pt>
                <c:pt idx="181">
                  <c:v>-9.9446145103575745E-2</c:v>
                </c:pt>
                <c:pt idx="182">
                  <c:v>-0.11268532638554796</c:v>
                </c:pt>
                <c:pt idx="183">
                  <c:v>-0.11270561320945535</c:v>
                </c:pt>
                <c:pt idx="184">
                  <c:v>-0.11275024422205163</c:v>
                </c:pt>
                <c:pt idx="185">
                  <c:v>-0.11283544888246275</c:v>
                </c:pt>
                <c:pt idx="186">
                  <c:v>-0.11292065354287384</c:v>
                </c:pt>
                <c:pt idx="187">
                  <c:v>-0.11315598070019972</c:v>
                </c:pt>
                <c:pt idx="188">
                  <c:v>-0.11317626752410714</c:v>
                </c:pt>
                <c:pt idx="189">
                  <c:v>-0.11319655434801454</c:v>
                </c:pt>
                <c:pt idx="190">
                  <c:v>-0.11332639002102193</c:v>
                </c:pt>
                <c:pt idx="191">
                  <c:v>-0.11341159468143303</c:v>
                </c:pt>
                <c:pt idx="192">
                  <c:v>-0.11360229082616263</c:v>
                </c:pt>
                <c:pt idx="193">
                  <c:v>-0.11362257765007003</c:v>
                </c:pt>
                <c:pt idx="194">
                  <c:v>-0.11398368311562185</c:v>
                </c:pt>
                <c:pt idx="195">
                  <c:v>-0.11415814980122552</c:v>
                </c:pt>
                <c:pt idx="196">
                  <c:v>-0.11434884594595512</c:v>
                </c:pt>
                <c:pt idx="197">
                  <c:v>-0.11438941959376991</c:v>
                </c:pt>
                <c:pt idx="198">
                  <c:v>-0.11456388627937361</c:v>
                </c:pt>
                <c:pt idx="199">
                  <c:v>-0.11462474675109582</c:v>
                </c:pt>
                <c:pt idx="200">
                  <c:v>-0.11483572971973283</c:v>
                </c:pt>
                <c:pt idx="201">
                  <c:v>-0.11500613904055504</c:v>
                </c:pt>
                <c:pt idx="202">
                  <c:v>-0.11507105687705871</c:v>
                </c:pt>
                <c:pt idx="203">
                  <c:v>-0.11509540106574762</c:v>
                </c:pt>
                <c:pt idx="204">
                  <c:v>-0.11515626153746983</c:v>
                </c:pt>
                <c:pt idx="205">
                  <c:v>-0.11541187551870311</c:v>
                </c:pt>
                <c:pt idx="206">
                  <c:v>-0.1154767933552068</c:v>
                </c:pt>
                <c:pt idx="207">
                  <c:v>-0.1155417111917105</c:v>
                </c:pt>
                <c:pt idx="208">
                  <c:v>-0.1159271608459512</c:v>
                </c:pt>
                <c:pt idx="209">
                  <c:v>-0.11596773449376599</c:v>
                </c:pt>
                <c:pt idx="210">
                  <c:v>-0.11603265233026969</c:v>
                </c:pt>
                <c:pt idx="211">
                  <c:v>-0.12054444196727648</c:v>
                </c:pt>
                <c:pt idx="212">
                  <c:v>-0.12056472879118385</c:v>
                </c:pt>
                <c:pt idx="213">
                  <c:v>-0.12058907297987276</c:v>
                </c:pt>
                <c:pt idx="214">
                  <c:v>-0.12069456446419125</c:v>
                </c:pt>
                <c:pt idx="215">
                  <c:v>-0.12071485128809867</c:v>
                </c:pt>
                <c:pt idx="216">
                  <c:v>-0.12073513811200609</c:v>
                </c:pt>
                <c:pt idx="217">
                  <c:v>-0.12075948230069494</c:v>
                </c:pt>
                <c:pt idx="218">
                  <c:v>-0.12084468696110606</c:v>
                </c:pt>
                <c:pt idx="219">
                  <c:v>-0.12086497378501349</c:v>
                </c:pt>
                <c:pt idx="220">
                  <c:v>-0.12092989162151713</c:v>
                </c:pt>
                <c:pt idx="221">
                  <c:v>-0.12095017844542455</c:v>
                </c:pt>
                <c:pt idx="222">
                  <c:v>-0.12097046526933197</c:v>
                </c:pt>
                <c:pt idx="223">
                  <c:v>-0.1209907520932394</c:v>
                </c:pt>
                <c:pt idx="224">
                  <c:v>-0.12103538310583567</c:v>
                </c:pt>
                <c:pt idx="225">
                  <c:v>-0.12108001411843194</c:v>
                </c:pt>
                <c:pt idx="226">
                  <c:v>-0.12120579242665785</c:v>
                </c:pt>
                <c:pt idx="227">
                  <c:v>-0.12122607925056528</c:v>
                </c:pt>
                <c:pt idx="228">
                  <c:v>-0.12129099708706897</c:v>
                </c:pt>
                <c:pt idx="229">
                  <c:v>-0.12139648857138746</c:v>
                </c:pt>
                <c:pt idx="230">
                  <c:v>-0.12140054593616895</c:v>
                </c:pt>
                <c:pt idx="231">
                  <c:v>-0.12146140640789116</c:v>
                </c:pt>
                <c:pt idx="232">
                  <c:v>-0.12148169323179858</c:v>
                </c:pt>
                <c:pt idx="233">
                  <c:v>-0.12148575059658007</c:v>
                </c:pt>
                <c:pt idx="234">
                  <c:v>-0.12150603742048743</c:v>
                </c:pt>
                <c:pt idx="235">
                  <c:v>-0.12156689789220965</c:v>
                </c:pt>
                <c:pt idx="236">
                  <c:v>-0.12157095525699113</c:v>
                </c:pt>
                <c:pt idx="237">
                  <c:v>-0.12159124208089855</c:v>
                </c:pt>
                <c:pt idx="238">
                  <c:v>-0.12161152890480592</c:v>
                </c:pt>
                <c:pt idx="239">
                  <c:v>-0.12165210255262077</c:v>
                </c:pt>
                <c:pt idx="240">
                  <c:v>-0.12169673356521704</c:v>
                </c:pt>
                <c:pt idx="241">
                  <c:v>-0.12171702038912446</c:v>
                </c:pt>
                <c:pt idx="242">
                  <c:v>-0.12175759403693925</c:v>
                </c:pt>
                <c:pt idx="243">
                  <c:v>-0.12176165140172074</c:v>
                </c:pt>
                <c:pt idx="244">
                  <c:v>-0.12182251187344295</c:v>
                </c:pt>
                <c:pt idx="245">
                  <c:v>-0.12182656923822444</c:v>
                </c:pt>
                <c:pt idx="246">
                  <c:v>-0.12184279869735037</c:v>
                </c:pt>
                <c:pt idx="247">
                  <c:v>-0.12184685606213186</c:v>
                </c:pt>
                <c:pt idx="248">
                  <c:v>-0.12188742970994665</c:v>
                </c:pt>
                <c:pt idx="249">
                  <c:v>-0.12189148707472813</c:v>
                </c:pt>
                <c:pt idx="250">
                  <c:v>-0.12190771653385407</c:v>
                </c:pt>
                <c:pt idx="251">
                  <c:v>-0.12191177389863556</c:v>
                </c:pt>
                <c:pt idx="252">
                  <c:v>-0.12199292119426514</c:v>
                </c:pt>
                <c:pt idx="253">
                  <c:v>-0.12199697855904662</c:v>
                </c:pt>
                <c:pt idx="254">
                  <c:v>-0.12201320801817256</c:v>
                </c:pt>
                <c:pt idx="255">
                  <c:v>-0.12201726538295404</c:v>
                </c:pt>
                <c:pt idx="256">
                  <c:v>-0.12203755220686147</c:v>
                </c:pt>
                <c:pt idx="257">
                  <c:v>-0.12207812585467626</c:v>
                </c:pt>
                <c:pt idx="258">
                  <c:v>-0.12208218321945774</c:v>
                </c:pt>
                <c:pt idx="259">
                  <c:v>-0.12209841267858368</c:v>
                </c:pt>
                <c:pt idx="260">
                  <c:v>-0.12214304369117995</c:v>
                </c:pt>
                <c:pt idx="261">
                  <c:v>-0.12218361733899474</c:v>
                </c:pt>
                <c:pt idx="262">
                  <c:v>-0.12218767470377623</c:v>
                </c:pt>
                <c:pt idx="263">
                  <c:v>-0.12220796152768365</c:v>
                </c:pt>
                <c:pt idx="264">
                  <c:v>-0.12229316618809472</c:v>
                </c:pt>
                <c:pt idx="265">
                  <c:v>-0.12231751037678362</c:v>
                </c:pt>
                <c:pt idx="266">
                  <c:v>-0.12233373983590956</c:v>
                </c:pt>
                <c:pt idx="267">
                  <c:v>-0.12252443598063917</c:v>
                </c:pt>
                <c:pt idx="268">
                  <c:v>-0.12252849334542065</c:v>
                </c:pt>
                <c:pt idx="269">
                  <c:v>-0.12254878016932802</c:v>
                </c:pt>
                <c:pt idx="270">
                  <c:v>-0.12256906699323544</c:v>
                </c:pt>
                <c:pt idx="271">
                  <c:v>-0.12257312435801693</c:v>
                </c:pt>
                <c:pt idx="272">
                  <c:v>-0.12258935381714287</c:v>
                </c:pt>
                <c:pt idx="273">
                  <c:v>-0.12259341118192435</c:v>
                </c:pt>
                <c:pt idx="274">
                  <c:v>-0.12280439415056132</c:v>
                </c:pt>
                <c:pt idx="275">
                  <c:v>-0.12282468097446875</c:v>
                </c:pt>
                <c:pt idx="276">
                  <c:v>-0.12282873833925023</c:v>
                </c:pt>
                <c:pt idx="277">
                  <c:v>-0.12284496779837617</c:v>
                </c:pt>
                <c:pt idx="278">
                  <c:v>-0.12289365617575393</c:v>
                </c:pt>
                <c:pt idx="279">
                  <c:v>-0.1229139429996613</c:v>
                </c:pt>
                <c:pt idx="280">
                  <c:v>-0.12297480347138351</c:v>
                </c:pt>
                <c:pt idx="281">
                  <c:v>-0.12306000813179463</c:v>
                </c:pt>
                <c:pt idx="282">
                  <c:v>-0.12312492596829833</c:v>
                </c:pt>
                <c:pt idx="283">
                  <c:v>-0.12316549961611312</c:v>
                </c:pt>
                <c:pt idx="284">
                  <c:v>-0.1231695569808946</c:v>
                </c:pt>
                <c:pt idx="285">
                  <c:v>-0.12318984380480202</c:v>
                </c:pt>
                <c:pt idx="286">
                  <c:v>-0.12321013062870945</c:v>
                </c:pt>
                <c:pt idx="287">
                  <c:v>-0.12325070427652424</c:v>
                </c:pt>
                <c:pt idx="288">
                  <c:v>-0.12325476164130572</c:v>
                </c:pt>
                <c:pt idx="289">
                  <c:v>-0.12331562211302793</c:v>
                </c:pt>
                <c:pt idx="290">
                  <c:v>-0.12331967947780942</c:v>
                </c:pt>
                <c:pt idx="291">
                  <c:v>-0.12333996630171684</c:v>
                </c:pt>
                <c:pt idx="292">
                  <c:v>-0.12336025312562421</c:v>
                </c:pt>
                <c:pt idx="293">
                  <c:v>-0.12338053994953163</c:v>
                </c:pt>
                <c:pt idx="294">
                  <c:v>-0.12342517096212791</c:v>
                </c:pt>
                <c:pt idx="295">
                  <c:v>-0.1234657446099427</c:v>
                </c:pt>
                <c:pt idx="296">
                  <c:v>-0.12351037562253903</c:v>
                </c:pt>
                <c:pt idx="297">
                  <c:v>-0.12353066244644639</c:v>
                </c:pt>
                <c:pt idx="298">
                  <c:v>-0.12355094927035382</c:v>
                </c:pt>
                <c:pt idx="299">
                  <c:v>-0.12374570277986491</c:v>
                </c:pt>
                <c:pt idx="300">
                  <c:v>-0.1237862764276797</c:v>
                </c:pt>
                <c:pt idx="301">
                  <c:v>-0.12381467798115009</c:v>
                </c:pt>
                <c:pt idx="302">
                  <c:v>-0.1238511942641834</c:v>
                </c:pt>
                <c:pt idx="303">
                  <c:v>-0.12402160358500564</c:v>
                </c:pt>
                <c:pt idx="304">
                  <c:v>-0.124041890408913</c:v>
                </c:pt>
                <c:pt idx="305">
                  <c:v>-0.1282777792407791</c:v>
                </c:pt>
                <c:pt idx="306">
                  <c:v>-0.12829806606468647</c:v>
                </c:pt>
                <c:pt idx="307">
                  <c:v>-0.12851310639810498</c:v>
                </c:pt>
                <c:pt idx="308">
                  <c:v>-0.1285983110585161</c:v>
                </c:pt>
                <c:pt idx="309">
                  <c:v>-0.1287646630145568</c:v>
                </c:pt>
                <c:pt idx="310">
                  <c:v>-0.12878900720324565</c:v>
                </c:pt>
                <c:pt idx="311">
                  <c:v>-0.12880929402715308</c:v>
                </c:pt>
                <c:pt idx="312">
                  <c:v>-0.12883363821584198</c:v>
                </c:pt>
                <c:pt idx="313">
                  <c:v>-0.12884986767496787</c:v>
                </c:pt>
                <c:pt idx="314">
                  <c:v>-0.12885392503974935</c:v>
                </c:pt>
                <c:pt idx="315">
                  <c:v>-0.12887421186365677</c:v>
                </c:pt>
                <c:pt idx="316">
                  <c:v>-0.1288944986875642</c:v>
                </c:pt>
                <c:pt idx="317">
                  <c:v>-0.12891478551147156</c:v>
                </c:pt>
                <c:pt idx="318">
                  <c:v>-0.12891884287625305</c:v>
                </c:pt>
                <c:pt idx="319">
                  <c:v>-0.12900404753666417</c:v>
                </c:pt>
                <c:pt idx="320">
                  <c:v>-0.12902433436057159</c:v>
                </c:pt>
                <c:pt idx="321">
                  <c:v>-0.12919474368139378</c:v>
                </c:pt>
                <c:pt idx="322">
                  <c:v>-0.1292150305053012</c:v>
                </c:pt>
                <c:pt idx="323">
                  <c:v>-0.12927994834180484</c:v>
                </c:pt>
                <c:pt idx="324">
                  <c:v>-0.12930023516571226</c:v>
                </c:pt>
                <c:pt idx="325">
                  <c:v>-0.12932052198961969</c:v>
                </c:pt>
                <c:pt idx="326">
                  <c:v>-0.12932457935440117</c:v>
                </c:pt>
                <c:pt idx="327">
                  <c:v>-0.12936109563743448</c:v>
                </c:pt>
                <c:pt idx="328">
                  <c:v>-0.12936515300221596</c:v>
                </c:pt>
                <c:pt idx="329">
                  <c:v>-0.12949093131044187</c:v>
                </c:pt>
                <c:pt idx="330">
                  <c:v>-0.12949498867522335</c:v>
                </c:pt>
                <c:pt idx="331">
                  <c:v>-0.12951121813434929</c:v>
                </c:pt>
                <c:pt idx="332">
                  <c:v>-0.12951527549913078</c:v>
                </c:pt>
                <c:pt idx="333">
                  <c:v>-0.12955584914694557</c:v>
                </c:pt>
                <c:pt idx="334">
                  <c:v>-0.12957613597085299</c:v>
                </c:pt>
                <c:pt idx="335">
                  <c:v>-0.12958019333563447</c:v>
                </c:pt>
                <c:pt idx="336">
                  <c:v>-0.12959642279476036</c:v>
                </c:pt>
                <c:pt idx="337">
                  <c:v>-0.12960048015954184</c:v>
                </c:pt>
                <c:pt idx="338">
                  <c:v>-0.12972625846776775</c:v>
                </c:pt>
                <c:pt idx="339">
                  <c:v>-0.12974654529167517</c:v>
                </c:pt>
                <c:pt idx="340">
                  <c:v>-0.12981552049296036</c:v>
                </c:pt>
                <c:pt idx="341">
                  <c:v>-0.12983580731686778</c:v>
                </c:pt>
                <c:pt idx="342">
                  <c:v>-0.12993724143640478</c:v>
                </c:pt>
                <c:pt idx="343">
                  <c:v>-0.12996158562509363</c:v>
                </c:pt>
                <c:pt idx="344">
                  <c:v>-0.12998187244900106</c:v>
                </c:pt>
                <c:pt idx="345">
                  <c:v>-0.12998592981378254</c:v>
                </c:pt>
                <c:pt idx="346">
                  <c:v>-0.13000215927290848</c:v>
                </c:pt>
                <c:pt idx="347">
                  <c:v>-0.13000621663768996</c:v>
                </c:pt>
                <c:pt idx="348">
                  <c:v>-0.13002244609681585</c:v>
                </c:pt>
                <c:pt idx="349">
                  <c:v>-0.13008736393331954</c:v>
                </c:pt>
                <c:pt idx="350">
                  <c:v>-0.13010765075722697</c:v>
                </c:pt>
                <c:pt idx="351">
                  <c:v>-0.13012793758113439</c:v>
                </c:pt>
                <c:pt idx="352">
                  <c:v>-0.13013199494591587</c:v>
                </c:pt>
                <c:pt idx="353">
                  <c:v>-0.13015228176982324</c:v>
                </c:pt>
                <c:pt idx="354">
                  <c:v>-0.13017256859373066</c:v>
                </c:pt>
                <c:pt idx="355">
                  <c:v>-0.13023748643023436</c:v>
                </c:pt>
                <c:pt idx="356">
                  <c:v>-0.13025777325414178</c:v>
                </c:pt>
                <c:pt idx="357">
                  <c:v>-0.13027806007804915</c:v>
                </c:pt>
                <c:pt idx="358">
                  <c:v>-0.13028211744283064</c:v>
                </c:pt>
                <c:pt idx="359">
                  <c:v>-0.13030240426673806</c:v>
                </c:pt>
                <c:pt idx="360">
                  <c:v>-0.13040789575105655</c:v>
                </c:pt>
                <c:pt idx="361">
                  <c:v>-0.13041195311583803</c:v>
                </c:pt>
                <c:pt idx="362">
                  <c:v>-0.13059859189578615</c:v>
                </c:pt>
                <c:pt idx="363">
                  <c:v>-0.13060264926056764</c:v>
                </c:pt>
                <c:pt idx="364">
                  <c:v>-0.13081363222920467</c:v>
                </c:pt>
                <c:pt idx="365">
                  <c:v>-0.13091912371352316</c:v>
                </c:pt>
                <c:pt idx="366">
                  <c:v>-0.13098404155002685</c:v>
                </c:pt>
                <c:pt idx="367">
                  <c:v>-0.13104895938653055</c:v>
                </c:pt>
                <c:pt idx="368">
                  <c:v>-0.13121936870735273</c:v>
                </c:pt>
                <c:pt idx="369">
                  <c:v>-0.13147498268858604</c:v>
                </c:pt>
                <c:pt idx="370">
                  <c:v>-0.13179551450632304</c:v>
                </c:pt>
                <c:pt idx="371">
                  <c:v>-0.13186043234282674</c:v>
                </c:pt>
                <c:pt idx="372">
                  <c:v>-0.13188071916673411</c:v>
                </c:pt>
                <c:pt idx="373">
                  <c:v>-0.13624238630682611</c:v>
                </c:pt>
                <c:pt idx="374">
                  <c:v>-0.1364127956276483</c:v>
                </c:pt>
                <c:pt idx="375">
                  <c:v>-0.13654263130065569</c:v>
                </c:pt>
                <c:pt idx="376">
                  <c:v>-0.13656291812456312</c:v>
                </c:pt>
                <c:pt idx="377">
                  <c:v>-0.13658320494847048</c:v>
                </c:pt>
                <c:pt idx="378">
                  <c:v>-0.13658726231325197</c:v>
                </c:pt>
                <c:pt idx="379">
                  <c:v>-0.13662783596106681</c:v>
                </c:pt>
                <c:pt idx="380">
                  <c:v>-0.13664812278497418</c:v>
                </c:pt>
                <c:pt idx="381">
                  <c:v>-0.13684287629448527</c:v>
                </c:pt>
                <c:pt idx="382">
                  <c:v>-0.13694431041402233</c:v>
                </c:pt>
                <c:pt idx="383">
                  <c:v>-0.13696865460271118</c:v>
                </c:pt>
                <c:pt idx="384">
                  <c:v>-0.1369889414266186</c:v>
                </c:pt>
                <c:pt idx="385">
                  <c:v>-0.13707820345181115</c:v>
                </c:pt>
                <c:pt idx="386">
                  <c:v>-0.13709443291093709</c:v>
                </c:pt>
                <c:pt idx="387">
                  <c:v>-0.13709849027571858</c:v>
                </c:pt>
                <c:pt idx="388">
                  <c:v>-0.13711471973484451</c:v>
                </c:pt>
                <c:pt idx="389">
                  <c:v>-0.137118777099626</c:v>
                </c:pt>
                <c:pt idx="390">
                  <c:v>-0.13713906392353337</c:v>
                </c:pt>
                <c:pt idx="391">
                  <c:v>-0.13724455540785191</c:v>
                </c:pt>
                <c:pt idx="392">
                  <c:v>-0.13724861277263339</c:v>
                </c:pt>
                <c:pt idx="393">
                  <c:v>-0.1372851290556667</c:v>
                </c:pt>
                <c:pt idx="394">
                  <c:v>-0.13728918642044818</c:v>
                </c:pt>
                <c:pt idx="395">
                  <c:v>-0.13730947324435561</c:v>
                </c:pt>
                <c:pt idx="396">
                  <c:v>-0.13733381743304446</c:v>
                </c:pt>
                <c:pt idx="397">
                  <c:v>-0.13735410425695188</c:v>
                </c:pt>
                <c:pt idx="398">
                  <c:v>-0.1373743910808593</c:v>
                </c:pt>
                <c:pt idx="399">
                  <c:v>-0.13747988256517779</c:v>
                </c:pt>
                <c:pt idx="400">
                  <c:v>-0.13752045621299258</c:v>
                </c:pt>
                <c:pt idx="401">
                  <c:v>-0.13758537404949628</c:v>
                </c:pt>
                <c:pt idx="402">
                  <c:v>-0.1376705787099074</c:v>
                </c:pt>
                <c:pt idx="403">
                  <c:v>-0.13769492289859625</c:v>
                </c:pt>
                <c:pt idx="404">
                  <c:v>-0.13769898026337773</c:v>
                </c:pt>
                <c:pt idx="405">
                  <c:v>-0.13771115235772219</c:v>
                </c:pt>
                <c:pt idx="406">
                  <c:v>-0.13771520972250367</c:v>
                </c:pt>
                <c:pt idx="407">
                  <c:v>-0.13777607019422589</c:v>
                </c:pt>
                <c:pt idx="408">
                  <c:v>-0.13778012755900737</c:v>
                </c:pt>
                <c:pt idx="409">
                  <c:v>-0.13780041438291479</c:v>
                </c:pt>
                <c:pt idx="410">
                  <c:v>-0.13794647951504807</c:v>
                </c:pt>
                <c:pt idx="411">
                  <c:v>-0.13795053687982956</c:v>
                </c:pt>
                <c:pt idx="412">
                  <c:v>-0.13797082370373698</c:v>
                </c:pt>
                <c:pt idx="413">
                  <c:v>-0.1379911105276444</c:v>
                </c:pt>
                <c:pt idx="414">
                  <c:v>-0.13799516789242589</c:v>
                </c:pt>
                <c:pt idx="415">
                  <c:v>-0.13801545471633325</c:v>
                </c:pt>
                <c:pt idx="416">
                  <c:v>-0.13811688883587031</c:v>
                </c:pt>
                <c:pt idx="417">
                  <c:v>-0.13818180667237401</c:v>
                </c:pt>
                <c:pt idx="418">
                  <c:v>-0.13818586403715549</c:v>
                </c:pt>
                <c:pt idx="419">
                  <c:v>-0.13820209349628138</c:v>
                </c:pt>
                <c:pt idx="420">
                  <c:v>-0.13820615086106286</c:v>
                </c:pt>
                <c:pt idx="421">
                  <c:v>-0.13826295396800359</c:v>
                </c:pt>
                <c:pt idx="422">
                  <c:v>-0.13826701133278507</c:v>
                </c:pt>
                <c:pt idx="423">
                  <c:v>-0.13827106869756656</c:v>
                </c:pt>
                <c:pt idx="424">
                  <c:v>-0.1382872981566925</c:v>
                </c:pt>
                <c:pt idx="425">
                  <c:v>-0.13829135552147398</c:v>
                </c:pt>
                <c:pt idx="426">
                  <c:v>-0.13831164234538135</c:v>
                </c:pt>
                <c:pt idx="427">
                  <c:v>-0.13831569971016283</c:v>
                </c:pt>
                <c:pt idx="428">
                  <c:v>-0.1383238144397258</c:v>
                </c:pt>
                <c:pt idx="429">
                  <c:v>-0.13833192916928877</c:v>
                </c:pt>
                <c:pt idx="430">
                  <c:v>-0.13833598653407025</c:v>
                </c:pt>
                <c:pt idx="431">
                  <c:v>-0.13835221599319619</c:v>
                </c:pt>
                <c:pt idx="432">
                  <c:v>-0.13835627335797768</c:v>
                </c:pt>
                <c:pt idx="433">
                  <c:v>-0.13837250281710356</c:v>
                </c:pt>
                <c:pt idx="434">
                  <c:v>-0.13837656018188504</c:v>
                </c:pt>
                <c:pt idx="435">
                  <c:v>-0.13839684700579247</c:v>
                </c:pt>
                <c:pt idx="436">
                  <c:v>-0.13840090437057395</c:v>
                </c:pt>
                <c:pt idx="437">
                  <c:v>-0.13841713382969989</c:v>
                </c:pt>
                <c:pt idx="438">
                  <c:v>-0.13855102686748877</c:v>
                </c:pt>
                <c:pt idx="439">
                  <c:v>-0.13855102686748877</c:v>
                </c:pt>
                <c:pt idx="440">
                  <c:v>-0.13855102686748877</c:v>
                </c:pt>
                <c:pt idx="441">
                  <c:v>-0.13855102686748877</c:v>
                </c:pt>
                <c:pt idx="442">
                  <c:v>-0.13867274781093319</c:v>
                </c:pt>
                <c:pt idx="443">
                  <c:v>-0.13869709199962205</c:v>
                </c:pt>
                <c:pt idx="444">
                  <c:v>-0.13874172301221838</c:v>
                </c:pt>
                <c:pt idx="445">
                  <c:v>-0.13895270598085535</c:v>
                </c:pt>
                <c:pt idx="446">
                  <c:v>-0.13899327962867014</c:v>
                </c:pt>
                <c:pt idx="447">
                  <c:v>-0.13920020523252569</c:v>
                </c:pt>
                <c:pt idx="448">
                  <c:v>-0.13959376961632936</c:v>
                </c:pt>
                <c:pt idx="449">
                  <c:v>-0.13961405644023672</c:v>
                </c:pt>
                <c:pt idx="450">
                  <c:v>-0.13978852312584045</c:v>
                </c:pt>
                <c:pt idx="451">
                  <c:v>-0.13998327663535148</c:v>
                </c:pt>
                <c:pt idx="452">
                  <c:v>-0.13998327663535148</c:v>
                </c:pt>
                <c:pt idx="453">
                  <c:v>-0.13998327663535148</c:v>
                </c:pt>
                <c:pt idx="454">
                  <c:v>-0.14533088341734335</c:v>
                </c:pt>
                <c:pt idx="455">
                  <c:v>-0.14607743853713584</c:v>
                </c:pt>
                <c:pt idx="456">
                  <c:v>-0.14608149590191732</c:v>
                </c:pt>
                <c:pt idx="457">
                  <c:v>-0.1683117975396512</c:v>
                </c:pt>
                <c:pt idx="458">
                  <c:v>-0.16831585490443268</c:v>
                </c:pt>
                <c:pt idx="459">
                  <c:v>-0.16854712469697714</c:v>
                </c:pt>
                <c:pt idx="460">
                  <c:v>-0.16855118206175862</c:v>
                </c:pt>
                <c:pt idx="461">
                  <c:v>-0.16884736969080671</c:v>
                </c:pt>
                <c:pt idx="462">
                  <c:v>-0.1688514270555882</c:v>
                </c:pt>
                <c:pt idx="463">
                  <c:v>-0.16894474644556223</c:v>
                </c:pt>
                <c:pt idx="464">
                  <c:v>-0.16894880381034372</c:v>
                </c:pt>
                <c:pt idx="465">
                  <c:v>-0.16915572941419926</c:v>
                </c:pt>
                <c:pt idx="466">
                  <c:v>-0.16915978677898075</c:v>
                </c:pt>
                <c:pt idx="467">
                  <c:v>-0.16945191704324736</c:v>
                </c:pt>
                <c:pt idx="468">
                  <c:v>-0.16945597440802884</c:v>
                </c:pt>
                <c:pt idx="469">
                  <c:v>-0.17002400547743618</c:v>
                </c:pt>
                <c:pt idx="470">
                  <c:v>-0.17004429230134355</c:v>
                </c:pt>
                <c:pt idx="471">
                  <c:v>-0.17012949696175467</c:v>
                </c:pt>
                <c:pt idx="472">
                  <c:v>-0.17749767140492401</c:v>
                </c:pt>
                <c:pt idx="473">
                  <c:v>-0.17813873504039801</c:v>
                </c:pt>
                <c:pt idx="474">
                  <c:v>-0.18510117300541923</c:v>
                </c:pt>
                <c:pt idx="475">
                  <c:v>-0.18567731880438954</c:v>
                </c:pt>
                <c:pt idx="476">
                  <c:v>-0.18606276845863018</c:v>
                </c:pt>
                <c:pt idx="477">
                  <c:v>-0.1860830552825376</c:v>
                </c:pt>
                <c:pt idx="478">
                  <c:v>-0.20785081733518268</c:v>
                </c:pt>
                <c:pt idx="479">
                  <c:v>-0.20814700496423078</c:v>
                </c:pt>
                <c:pt idx="480">
                  <c:v>-0.20846753678196778</c:v>
                </c:pt>
                <c:pt idx="481">
                  <c:v>-0.21724767416909246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C3-4170-906C-F29FEC06E04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C3-4170-906C-F29FEC06E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217624"/>
        <c:axId val="1"/>
      </c:scatterChart>
      <c:valAx>
        <c:axId val="492217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21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485670505059692"/>
          <c:w val="0.71879699248120299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 O-C Diagr.</a:t>
            </a:r>
          </a:p>
        </c:rich>
      </c:tx>
      <c:layout>
        <c:manualLayout>
          <c:xMode val="edge"/>
          <c:yMode val="edge"/>
          <c:x val="0.38438501493619603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121037463976946"/>
          <c:w val="0.81681801452528879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Active!$D$21:$D$138</c:f>
                <c:numCache>
                  <c:formatCode>General</c:formatCode>
                  <c:ptCount val="1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</c:numCache>
              </c:numRef>
            </c:plus>
            <c:minus>
              <c:numRef>
                <c:f>Active!$D$21:$D$138</c:f>
                <c:numCache>
                  <c:formatCode>General</c:formatCode>
                  <c:ptCount val="1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8">
                  <c:v>9.9296000989852473E-3</c:v>
                </c:pt>
                <c:pt idx="39">
                  <c:v>6.5470000918139704E-3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6-4E33-81B4-1B3E0E4D65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  <c:pt idx="0">
                  <c:v>-5.8986999905755511E-2</c:v>
                </c:pt>
                <c:pt idx="7">
                  <c:v>-5.2848799903586041E-2</c:v>
                </c:pt>
                <c:pt idx="15">
                  <c:v>-2.3808799902326427E-2</c:v>
                </c:pt>
                <c:pt idx="30">
                  <c:v>-2.3629399904166348E-2</c:v>
                </c:pt>
                <c:pt idx="37">
                  <c:v>-3.825739990134025E-2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6-4E33-81B4-1B3E0E4D65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33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0">
                  <c:v>-1.1699999900883995E-2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16-4E33-81B4-1B3E0E4D6577}"/>
            </c:ext>
          </c:extLst>
        </c:ser>
        <c:ser>
          <c:idx val="2"/>
          <c:order val="3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  <c:pt idx="457">
                  <c:v>-0.1700669702840969</c:v>
                </c:pt>
                <c:pt idx="458">
                  <c:v>-0.17064921510609565</c:v>
                </c:pt>
                <c:pt idx="459">
                  <c:v>-0.16993631710647605</c:v>
                </c:pt>
                <c:pt idx="460">
                  <c:v>-0.17056121183850337</c:v>
                </c:pt>
                <c:pt idx="461">
                  <c:v>-0.16932611787342466</c:v>
                </c:pt>
                <c:pt idx="462">
                  <c:v>-0.16984276452421909</c:v>
                </c:pt>
                <c:pt idx="463">
                  <c:v>-0.16943477600580081</c:v>
                </c:pt>
                <c:pt idx="464">
                  <c:v>-0.16967644221585942</c:v>
                </c:pt>
                <c:pt idx="465">
                  <c:v>-0.16935192184610059</c:v>
                </c:pt>
                <c:pt idx="466">
                  <c:v>-0.16949001846660394</c:v>
                </c:pt>
                <c:pt idx="467">
                  <c:v>-0.16915694709314266</c:v>
                </c:pt>
                <c:pt idx="468">
                  <c:v>-0.16903779332642443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16-4E33-81B4-1B3E0E4D6577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  <c:pt idx="77">
                  <c:v>-7.3565399703511503E-2</c:v>
                </c:pt>
                <c:pt idx="78">
                  <c:v>-7.3194600015995093E-2</c:v>
                </c:pt>
                <c:pt idx="79">
                  <c:v>-7.3752999822318088E-2</c:v>
                </c:pt>
                <c:pt idx="80">
                  <c:v>-7.3498400117387064E-2</c:v>
                </c:pt>
                <c:pt idx="81">
                  <c:v>-7.4611400050343946E-2</c:v>
                </c:pt>
                <c:pt idx="82">
                  <c:v>-7.4145399681583513E-2</c:v>
                </c:pt>
                <c:pt idx="83">
                  <c:v>-7.375839984160848E-2</c:v>
                </c:pt>
                <c:pt idx="84">
                  <c:v>-7.4672999988251831E-2</c:v>
                </c:pt>
                <c:pt idx="85">
                  <c:v>-7.4774599692318588E-2</c:v>
                </c:pt>
                <c:pt idx="86">
                  <c:v>-7.5613600012729876E-2</c:v>
                </c:pt>
                <c:pt idx="87">
                  <c:v>-7.4989200096752029E-2</c:v>
                </c:pt>
                <c:pt idx="88">
                  <c:v>-7.4431399756576866E-2</c:v>
                </c:pt>
                <c:pt idx="89">
                  <c:v>-7.5344400029280223E-2</c:v>
                </c:pt>
                <c:pt idx="90">
                  <c:v>-7.3606999707408249E-2</c:v>
                </c:pt>
                <c:pt idx="91">
                  <c:v>-7.3958999892056454E-2</c:v>
                </c:pt>
                <c:pt idx="92">
                  <c:v>-7.4373599956743419E-2</c:v>
                </c:pt>
                <c:pt idx="93">
                  <c:v>-7.4276799874496646E-2</c:v>
                </c:pt>
                <c:pt idx="94">
                  <c:v>-7.4291399694629945E-2</c:v>
                </c:pt>
                <c:pt idx="95">
                  <c:v>-7.4492999694484752E-2</c:v>
                </c:pt>
                <c:pt idx="96">
                  <c:v>-7.473200010281289E-2</c:v>
                </c:pt>
                <c:pt idx="97">
                  <c:v>-7.499460011604242E-2</c:v>
                </c:pt>
                <c:pt idx="98">
                  <c:v>-7.4745000041730236E-2</c:v>
                </c:pt>
                <c:pt idx="99">
                  <c:v>-7.440759967721533E-2</c:v>
                </c:pt>
                <c:pt idx="100">
                  <c:v>-7.5320599949918687E-2</c:v>
                </c:pt>
                <c:pt idx="101">
                  <c:v>-7.544660012354143E-2</c:v>
                </c:pt>
                <c:pt idx="102">
                  <c:v>-7.5848199783649761E-2</c:v>
                </c:pt>
                <c:pt idx="103">
                  <c:v>-7.4161199823720381E-2</c:v>
                </c:pt>
                <c:pt idx="104">
                  <c:v>-7.5823799779755063E-2</c:v>
                </c:pt>
                <c:pt idx="105">
                  <c:v>-7.5974199964548461E-2</c:v>
                </c:pt>
                <c:pt idx="106">
                  <c:v>-7.4536800064379349E-2</c:v>
                </c:pt>
                <c:pt idx="107">
                  <c:v>-7.6406600055634044E-2</c:v>
                </c:pt>
                <c:pt idx="108">
                  <c:v>-7.4547199721564539E-2</c:v>
                </c:pt>
                <c:pt idx="109">
                  <c:v>-7.5409800105262548E-2</c:v>
                </c:pt>
                <c:pt idx="110">
                  <c:v>-7.4322800050140359E-2</c:v>
                </c:pt>
                <c:pt idx="111">
                  <c:v>-7.5261799742293078E-2</c:v>
                </c:pt>
                <c:pt idx="112">
                  <c:v>-7.4524400057271123E-2</c:v>
                </c:pt>
                <c:pt idx="113">
                  <c:v>-7.5363399912021123E-2</c:v>
                </c:pt>
                <c:pt idx="114">
                  <c:v>-7.4025999849254731E-2</c:v>
                </c:pt>
                <c:pt idx="115">
                  <c:v>-7.5338999908126425E-2</c:v>
                </c:pt>
                <c:pt idx="116">
                  <c:v>-7.5465000081749167E-2</c:v>
                </c:pt>
                <c:pt idx="117">
                  <c:v>-7.3781199869699776E-2</c:v>
                </c:pt>
                <c:pt idx="118">
                  <c:v>-7.509419992857147E-2</c:v>
                </c:pt>
                <c:pt idx="119">
                  <c:v>-7.3656800028402358E-2</c:v>
                </c:pt>
                <c:pt idx="120">
                  <c:v>-7.5769800125272013E-2</c:v>
                </c:pt>
                <c:pt idx="121">
                  <c:v>-7.64233996742405E-2</c:v>
                </c:pt>
                <c:pt idx="122">
                  <c:v>-7.5785999819345307E-2</c:v>
                </c:pt>
                <c:pt idx="123">
                  <c:v>-8.1183199923543725E-2</c:v>
                </c:pt>
                <c:pt idx="124">
                  <c:v>-8.1496199818502646E-2</c:v>
                </c:pt>
                <c:pt idx="125">
                  <c:v>-8.2612399972276762E-2</c:v>
                </c:pt>
                <c:pt idx="126">
                  <c:v>-8.1225399961112998E-2</c:v>
                </c:pt>
                <c:pt idx="127">
                  <c:v>-8.0726999753096607E-2</c:v>
                </c:pt>
                <c:pt idx="128">
                  <c:v>-8.2740000019839499E-2</c:v>
                </c:pt>
                <c:pt idx="129">
                  <c:v>-8.1743799994001165E-2</c:v>
                </c:pt>
                <c:pt idx="130">
                  <c:v>-8.3156799890275579E-2</c:v>
                </c:pt>
                <c:pt idx="131">
                  <c:v>-8.2732400100212544E-2</c:v>
                </c:pt>
                <c:pt idx="132">
                  <c:v>-8.184539970534388E-2</c:v>
                </c:pt>
                <c:pt idx="133">
                  <c:v>-8.2272999708948191E-2</c:v>
                </c:pt>
                <c:pt idx="134">
                  <c:v>-8.2715199998347089E-2</c:v>
                </c:pt>
                <c:pt idx="135">
                  <c:v>-8.2616800042160321E-2</c:v>
                </c:pt>
                <c:pt idx="136">
                  <c:v>-8.3792399862431921E-2</c:v>
                </c:pt>
                <c:pt idx="137">
                  <c:v>-8.250539968139492E-2</c:v>
                </c:pt>
                <c:pt idx="138">
                  <c:v>-8.3218399828183465E-2</c:v>
                </c:pt>
                <c:pt idx="139">
                  <c:v>-8.2731399685144424E-2</c:v>
                </c:pt>
                <c:pt idx="140">
                  <c:v>-8.1734599734772928E-2</c:v>
                </c:pt>
                <c:pt idx="141">
                  <c:v>-8.3947600127430633E-2</c:v>
                </c:pt>
                <c:pt idx="142">
                  <c:v>-8.2460599820478819E-2</c:v>
                </c:pt>
                <c:pt idx="143">
                  <c:v>-8.2962199783651158E-2</c:v>
                </c:pt>
                <c:pt idx="144">
                  <c:v>-8.2418999714718666E-2</c:v>
                </c:pt>
                <c:pt idx="145">
                  <c:v>-8.3781599721987732E-2</c:v>
                </c:pt>
                <c:pt idx="146">
                  <c:v>-8.4031999729631934E-2</c:v>
                </c:pt>
                <c:pt idx="147">
                  <c:v>-8.1994599924655631E-2</c:v>
                </c:pt>
                <c:pt idx="148">
                  <c:v>-8.4010799939278513E-2</c:v>
                </c:pt>
                <c:pt idx="149">
                  <c:v>-8.3923800048069097E-2</c:v>
                </c:pt>
                <c:pt idx="150">
                  <c:v>-8.3149799895181786E-2</c:v>
                </c:pt>
                <c:pt idx="151">
                  <c:v>-8.3225399721413851E-2</c:v>
                </c:pt>
                <c:pt idx="152">
                  <c:v>-8.3175799773016479E-2</c:v>
                </c:pt>
                <c:pt idx="153">
                  <c:v>-8.3564399959868751E-2</c:v>
                </c:pt>
                <c:pt idx="154">
                  <c:v>-8.362699984718347E-2</c:v>
                </c:pt>
                <c:pt idx="155">
                  <c:v>-8.2191999761562329E-2</c:v>
                </c:pt>
                <c:pt idx="156">
                  <c:v>-8.3583799860207364E-2</c:v>
                </c:pt>
                <c:pt idx="157">
                  <c:v>-8.4096799888357054E-2</c:v>
                </c:pt>
                <c:pt idx="158">
                  <c:v>-8.3524399728048593E-2</c:v>
                </c:pt>
                <c:pt idx="159">
                  <c:v>-8.4137400044710375E-2</c:v>
                </c:pt>
                <c:pt idx="160">
                  <c:v>-8.3999999806110281E-2</c:v>
                </c:pt>
                <c:pt idx="161">
                  <c:v>-8.3850400027586147E-2</c:v>
                </c:pt>
                <c:pt idx="162">
                  <c:v>-8.4012999745027628E-2</c:v>
                </c:pt>
                <c:pt idx="163">
                  <c:v>-8.3826000023691449E-2</c:v>
                </c:pt>
                <c:pt idx="164">
                  <c:v>-8.4751999769650865E-2</c:v>
                </c:pt>
                <c:pt idx="165">
                  <c:v>-8.3866599714383483E-2</c:v>
                </c:pt>
                <c:pt idx="166">
                  <c:v>-8.4729200112633407E-2</c:v>
                </c:pt>
                <c:pt idx="167">
                  <c:v>-8.4642199755762704E-2</c:v>
                </c:pt>
                <c:pt idx="168">
                  <c:v>-8.4155200078384951E-2</c:v>
                </c:pt>
                <c:pt idx="169">
                  <c:v>-8.4268199847429059E-2</c:v>
                </c:pt>
                <c:pt idx="170">
                  <c:v>-8.5381199780385941E-2</c:v>
                </c:pt>
                <c:pt idx="171">
                  <c:v>-8.4797400020761415E-2</c:v>
                </c:pt>
                <c:pt idx="172">
                  <c:v>-8.4173000104783569E-2</c:v>
                </c:pt>
                <c:pt idx="173">
                  <c:v>-8.4198999982618261E-2</c:v>
                </c:pt>
                <c:pt idx="174">
                  <c:v>-8.4300599686685018E-2</c:v>
                </c:pt>
                <c:pt idx="175">
                  <c:v>-8.3613599883392453E-2</c:v>
                </c:pt>
                <c:pt idx="176">
                  <c:v>-8.4526599690434523E-2</c:v>
                </c:pt>
                <c:pt idx="177">
                  <c:v>-8.4915199884562753E-2</c:v>
                </c:pt>
                <c:pt idx="178">
                  <c:v>-8.3828199829440564E-2</c:v>
                </c:pt>
                <c:pt idx="179">
                  <c:v>-8.4529799911251757E-2</c:v>
                </c:pt>
                <c:pt idx="180">
                  <c:v>-8.4231399829150178E-2</c:v>
                </c:pt>
                <c:pt idx="182">
                  <c:v>-0.11084139999002218</c:v>
                </c:pt>
                <c:pt idx="183">
                  <c:v>-0.11285439979110379</c:v>
                </c:pt>
                <c:pt idx="184">
                  <c:v>-0.1112430001157918</c:v>
                </c:pt>
                <c:pt idx="185">
                  <c:v>-0.11185759984073229</c:v>
                </c:pt>
                <c:pt idx="186">
                  <c:v>-0.11187220012652688</c:v>
                </c:pt>
                <c:pt idx="187">
                  <c:v>-0.11210299975209637</c:v>
                </c:pt>
                <c:pt idx="188">
                  <c:v>-0.11241600011271657</c:v>
                </c:pt>
                <c:pt idx="189">
                  <c:v>-0.11212900009559235</c:v>
                </c:pt>
                <c:pt idx="190">
                  <c:v>-0.11243219980678987</c:v>
                </c:pt>
                <c:pt idx="191">
                  <c:v>-0.11264679974556202</c:v>
                </c:pt>
                <c:pt idx="192">
                  <c:v>-0.11188899973785738</c:v>
                </c:pt>
                <c:pt idx="193">
                  <c:v>-0.11410200013779104</c:v>
                </c:pt>
                <c:pt idx="194">
                  <c:v>-0.11277339984371793</c:v>
                </c:pt>
                <c:pt idx="195">
                  <c:v>-0.11386519999359734</c:v>
                </c:pt>
                <c:pt idx="196">
                  <c:v>-0.11300739969010465</c:v>
                </c:pt>
                <c:pt idx="197">
                  <c:v>-0.11343339981976897</c:v>
                </c:pt>
                <c:pt idx="198">
                  <c:v>-0.11462519979977515</c:v>
                </c:pt>
                <c:pt idx="199">
                  <c:v>-0.11396419987431727</c:v>
                </c:pt>
                <c:pt idx="200">
                  <c:v>-0.11331940010859398</c:v>
                </c:pt>
                <c:pt idx="201">
                  <c:v>-0.11304859977826709</c:v>
                </c:pt>
                <c:pt idx="202">
                  <c:v>-0.11255020003591198</c:v>
                </c:pt>
                <c:pt idx="203">
                  <c:v>-0.11232579990610247</c:v>
                </c:pt>
                <c:pt idx="204">
                  <c:v>-0.11426479976216797</c:v>
                </c:pt>
                <c:pt idx="205">
                  <c:v>-0.11360859992419137</c:v>
                </c:pt>
                <c:pt idx="206">
                  <c:v>-0.11371020009391941</c:v>
                </c:pt>
                <c:pt idx="207">
                  <c:v>-0.11321179988590302</c:v>
                </c:pt>
                <c:pt idx="208">
                  <c:v>-0.11495879991707625</c:v>
                </c:pt>
                <c:pt idx="209">
                  <c:v>-0.11468479984614532</c:v>
                </c:pt>
                <c:pt idx="210">
                  <c:v>-0.11538639992068056</c:v>
                </c:pt>
                <c:pt idx="211">
                  <c:v>-0.12049759995716158</c:v>
                </c:pt>
                <c:pt idx="212">
                  <c:v>-0.12061059973348165</c:v>
                </c:pt>
                <c:pt idx="213">
                  <c:v>-0.12078619985550176</c:v>
                </c:pt>
                <c:pt idx="214">
                  <c:v>-0.12081380007293774</c:v>
                </c:pt>
                <c:pt idx="215">
                  <c:v>-0.12012679980398389</c:v>
                </c:pt>
                <c:pt idx="216">
                  <c:v>-0.12023980003868928</c:v>
                </c:pt>
                <c:pt idx="217">
                  <c:v>-0.12051539999083616</c:v>
                </c:pt>
                <c:pt idx="218">
                  <c:v>-0.12112999971577665</c:v>
                </c:pt>
                <c:pt idx="219">
                  <c:v>-0.12154299991379958</c:v>
                </c:pt>
                <c:pt idx="220">
                  <c:v>-0.12094459986838046</c:v>
                </c:pt>
                <c:pt idx="221">
                  <c:v>-0.11985759981325828</c:v>
                </c:pt>
                <c:pt idx="222">
                  <c:v>-0.12117059987940593</c:v>
                </c:pt>
                <c:pt idx="223">
                  <c:v>-0.12198359985632123</c:v>
                </c:pt>
                <c:pt idx="224">
                  <c:v>-0.1209722000930924</c:v>
                </c:pt>
                <c:pt idx="225">
                  <c:v>-0.12076079990220023</c:v>
                </c:pt>
                <c:pt idx="226">
                  <c:v>-0.12110140001459513</c:v>
                </c:pt>
                <c:pt idx="227">
                  <c:v>-0.12111439995351247</c:v>
                </c:pt>
                <c:pt idx="228">
                  <c:v>-0.12201599970285315</c:v>
                </c:pt>
                <c:pt idx="229">
                  <c:v>-0.12154359983833274</c:v>
                </c:pt>
                <c:pt idx="230">
                  <c:v>-0.12190619968168903</c:v>
                </c:pt>
                <c:pt idx="231">
                  <c:v>-0.12224519992014393</c:v>
                </c:pt>
                <c:pt idx="232">
                  <c:v>-0.12105820003489498</c:v>
                </c:pt>
                <c:pt idx="233">
                  <c:v>-0.12192079996020766</c:v>
                </c:pt>
                <c:pt idx="234">
                  <c:v>-0.12133379998704186</c:v>
                </c:pt>
                <c:pt idx="235">
                  <c:v>-0.12167279975983547</c:v>
                </c:pt>
                <c:pt idx="236">
                  <c:v>-0.12093540007481351</c:v>
                </c:pt>
                <c:pt idx="237">
                  <c:v>-0.12074839988781605</c:v>
                </c:pt>
                <c:pt idx="238">
                  <c:v>-0.12146140003460459</c:v>
                </c:pt>
                <c:pt idx="239">
                  <c:v>-0.12108740012627095</c:v>
                </c:pt>
                <c:pt idx="240">
                  <c:v>-0.12297600010060705</c:v>
                </c:pt>
                <c:pt idx="241">
                  <c:v>-0.12118899983761366</c:v>
                </c:pt>
                <c:pt idx="242">
                  <c:v>-0.12211500004923437</c:v>
                </c:pt>
                <c:pt idx="243">
                  <c:v>-0.12197759981063427</c:v>
                </c:pt>
                <c:pt idx="244">
                  <c:v>-0.12141659971530316</c:v>
                </c:pt>
                <c:pt idx="245">
                  <c:v>-0.12257920006231871</c:v>
                </c:pt>
                <c:pt idx="246">
                  <c:v>-0.12172960007592337</c:v>
                </c:pt>
                <c:pt idx="247">
                  <c:v>-0.1212921998812817</c:v>
                </c:pt>
                <c:pt idx="248">
                  <c:v>-0.12141820005490445</c:v>
                </c:pt>
                <c:pt idx="249">
                  <c:v>-0.12388080005621305</c:v>
                </c:pt>
                <c:pt idx="250">
                  <c:v>-0.12243119969207328</c:v>
                </c:pt>
                <c:pt idx="251">
                  <c:v>-0.12159379971126327</c:v>
                </c:pt>
                <c:pt idx="252">
                  <c:v>-0.12134579998382833</c:v>
                </c:pt>
                <c:pt idx="253">
                  <c:v>-0.12240840002777986</c:v>
                </c:pt>
                <c:pt idx="254">
                  <c:v>-0.12265880004270002</c:v>
                </c:pt>
                <c:pt idx="255">
                  <c:v>-0.12132139997265767</c:v>
                </c:pt>
                <c:pt idx="256">
                  <c:v>-0.12293439998757094</c:v>
                </c:pt>
                <c:pt idx="257">
                  <c:v>-0.12196039970149286</c:v>
                </c:pt>
                <c:pt idx="258">
                  <c:v>-0.12172300010570325</c:v>
                </c:pt>
                <c:pt idx="259">
                  <c:v>-0.12127339990547625</c:v>
                </c:pt>
                <c:pt idx="260">
                  <c:v>-0.12226200000441168</c:v>
                </c:pt>
                <c:pt idx="261">
                  <c:v>-0.12348799970641267</c:v>
                </c:pt>
                <c:pt idx="262">
                  <c:v>-0.1213506000713096</c:v>
                </c:pt>
                <c:pt idx="263">
                  <c:v>-0.12296360008622287</c:v>
                </c:pt>
                <c:pt idx="264">
                  <c:v>-0.12287820006895345</c:v>
                </c:pt>
                <c:pt idx="265">
                  <c:v>-0.12255380010901717</c:v>
                </c:pt>
                <c:pt idx="266">
                  <c:v>-0.12150419999670703</c:v>
                </c:pt>
                <c:pt idx="267">
                  <c:v>-0.12314640011027222</c:v>
                </c:pt>
                <c:pt idx="268">
                  <c:v>-0.12300899987167213</c:v>
                </c:pt>
                <c:pt idx="269">
                  <c:v>-0.12282199968467467</c:v>
                </c:pt>
                <c:pt idx="270">
                  <c:v>-0.12233500000729691</c:v>
                </c:pt>
                <c:pt idx="271">
                  <c:v>-0.12219759976869682</c:v>
                </c:pt>
                <c:pt idx="272">
                  <c:v>-0.12284800002817065</c:v>
                </c:pt>
                <c:pt idx="273">
                  <c:v>-0.12251060012931703</c:v>
                </c:pt>
                <c:pt idx="274">
                  <c:v>-0.12276579976605717</c:v>
                </c:pt>
                <c:pt idx="275">
                  <c:v>-0.12297879983088933</c:v>
                </c:pt>
                <c:pt idx="276">
                  <c:v>-0.12184139988676179</c:v>
                </c:pt>
                <c:pt idx="277">
                  <c:v>-0.12319179989572149</c:v>
                </c:pt>
                <c:pt idx="278">
                  <c:v>-0.12294299976201728</c:v>
                </c:pt>
                <c:pt idx="279">
                  <c:v>-0.1227560000406811</c:v>
                </c:pt>
                <c:pt idx="280">
                  <c:v>-0.12299499998334795</c:v>
                </c:pt>
                <c:pt idx="281">
                  <c:v>-0.12400959996011807</c:v>
                </c:pt>
                <c:pt idx="282">
                  <c:v>-0.12311119996593334</c:v>
                </c:pt>
                <c:pt idx="283">
                  <c:v>-0.12363719992572442</c:v>
                </c:pt>
                <c:pt idx="284">
                  <c:v>-0.12279979994491441</c:v>
                </c:pt>
                <c:pt idx="285">
                  <c:v>-0.12311279983987333</c:v>
                </c:pt>
                <c:pt idx="286">
                  <c:v>-0.12282579983002506</c:v>
                </c:pt>
                <c:pt idx="287">
                  <c:v>-0.12285179970785975</c:v>
                </c:pt>
                <c:pt idx="288">
                  <c:v>-0.12211440001556184</c:v>
                </c:pt>
                <c:pt idx="289">
                  <c:v>-0.12385339974571252</c:v>
                </c:pt>
                <c:pt idx="290">
                  <c:v>-0.1235159998468589</c:v>
                </c:pt>
                <c:pt idx="291">
                  <c:v>-0.1229289998736931</c:v>
                </c:pt>
                <c:pt idx="292">
                  <c:v>-0.12454199988860637</c:v>
                </c:pt>
                <c:pt idx="293">
                  <c:v>-0.12365499995939899</c:v>
                </c:pt>
                <c:pt idx="294">
                  <c:v>-0.12404359968058998</c:v>
                </c:pt>
                <c:pt idx="295">
                  <c:v>-0.12376960006804438</c:v>
                </c:pt>
                <c:pt idx="296">
                  <c:v>-0.12475819970131852</c:v>
                </c:pt>
                <c:pt idx="297">
                  <c:v>-0.12487119993602391</c:v>
                </c:pt>
                <c:pt idx="298">
                  <c:v>-0.12468419974902645</c:v>
                </c:pt>
                <c:pt idx="299">
                  <c:v>-0.12578899983782321</c:v>
                </c:pt>
                <c:pt idx="300">
                  <c:v>-0.12401499997940846</c:v>
                </c:pt>
                <c:pt idx="302">
                  <c:v>-0.1246165997654316</c:v>
                </c:pt>
                <c:pt idx="303">
                  <c:v>-0.12414579978212714</c:v>
                </c:pt>
                <c:pt idx="304">
                  <c:v>-0.12365880010474939</c:v>
                </c:pt>
                <c:pt idx="305">
                  <c:v>-0.12911320007697213</c:v>
                </c:pt>
                <c:pt idx="306">
                  <c:v>-0.12862619993393309</c:v>
                </c:pt>
                <c:pt idx="307">
                  <c:v>-0.12954399982845644</c:v>
                </c:pt>
                <c:pt idx="308">
                  <c:v>-0.12945859981118701</c:v>
                </c:pt>
                <c:pt idx="309">
                  <c:v>-0.12962519968277775</c:v>
                </c:pt>
                <c:pt idx="310">
                  <c:v>-0.12990080010058591</c:v>
                </c:pt>
                <c:pt idx="311">
                  <c:v>-0.12961380008346168</c:v>
                </c:pt>
                <c:pt idx="312">
                  <c:v>-0.12988940003560856</c:v>
                </c:pt>
                <c:pt idx="313">
                  <c:v>-0.12983980009448715</c:v>
                </c:pt>
                <c:pt idx="314">
                  <c:v>-0.12990239997452591</c:v>
                </c:pt>
                <c:pt idx="315">
                  <c:v>-0.12991539991344325</c:v>
                </c:pt>
                <c:pt idx="316">
                  <c:v>-0.12982840002223384</c:v>
                </c:pt>
                <c:pt idx="317">
                  <c:v>-0.12884139979723841</c:v>
                </c:pt>
                <c:pt idx="318">
                  <c:v>-0.13010399998165667</c:v>
                </c:pt>
                <c:pt idx="319">
                  <c:v>-0.12961859970528167</c:v>
                </c:pt>
                <c:pt idx="320">
                  <c:v>-0.12983159977738978</c:v>
                </c:pt>
                <c:pt idx="321">
                  <c:v>-0.13096079986280529</c:v>
                </c:pt>
                <c:pt idx="322">
                  <c:v>-0.13017379976372467</c:v>
                </c:pt>
                <c:pt idx="323">
                  <c:v>-0.13087539984553587</c:v>
                </c:pt>
                <c:pt idx="324">
                  <c:v>-0.13128840003628284</c:v>
                </c:pt>
                <c:pt idx="325">
                  <c:v>-0.1296014000690775</c:v>
                </c:pt>
                <c:pt idx="326">
                  <c:v>-0.13116399974387605</c:v>
                </c:pt>
                <c:pt idx="327">
                  <c:v>-0.12932739999814657</c:v>
                </c:pt>
                <c:pt idx="328">
                  <c:v>-0.13039000004937407</c:v>
                </c:pt>
                <c:pt idx="329">
                  <c:v>-0.13013059978402453</c:v>
                </c:pt>
                <c:pt idx="330">
                  <c:v>-0.13049320009304211</c:v>
                </c:pt>
                <c:pt idx="331">
                  <c:v>-0.13024360001872992</c:v>
                </c:pt>
                <c:pt idx="332">
                  <c:v>-0.13010619978012983</c:v>
                </c:pt>
                <c:pt idx="333">
                  <c:v>-0.13043220007966738</c:v>
                </c:pt>
                <c:pt idx="334">
                  <c:v>-0.1307451999746263</c:v>
                </c:pt>
                <c:pt idx="335">
                  <c:v>-0.13050779990589945</c:v>
                </c:pt>
                <c:pt idx="336">
                  <c:v>-0.12925820013333578</c:v>
                </c:pt>
                <c:pt idx="337">
                  <c:v>-0.13112079975689994</c:v>
                </c:pt>
                <c:pt idx="338">
                  <c:v>-0.12946140000713058</c:v>
                </c:pt>
                <c:pt idx="339">
                  <c:v>-0.13067439977749018</c:v>
                </c:pt>
                <c:pt idx="340">
                  <c:v>-0.13013860009232303</c:v>
                </c:pt>
                <c:pt idx="341">
                  <c:v>-0.13055159981740871</c:v>
                </c:pt>
                <c:pt idx="342">
                  <c:v>-0.13011659989570035</c:v>
                </c:pt>
                <c:pt idx="343">
                  <c:v>-0.13079220009967685</c:v>
                </c:pt>
                <c:pt idx="344">
                  <c:v>-0.1322051999886753</c:v>
                </c:pt>
                <c:pt idx="345">
                  <c:v>-0.13016779971803771</c:v>
                </c:pt>
                <c:pt idx="346">
                  <c:v>-0.13061819985159673</c:v>
                </c:pt>
                <c:pt idx="347">
                  <c:v>-0.13138079994678264</c:v>
                </c:pt>
                <c:pt idx="348">
                  <c:v>-0.1310312000423437</c:v>
                </c:pt>
                <c:pt idx="349">
                  <c:v>-0.1316327998356428</c:v>
                </c:pt>
                <c:pt idx="350">
                  <c:v>-0.12894579970452469</c:v>
                </c:pt>
                <c:pt idx="351">
                  <c:v>-0.13155879988335073</c:v>
                </c:pt>
                <c:pt idx="352">
                  <c:v>-0.13142140010313597</c:v>
                </c:pt>
                <c:pt idx="353">
                  <c:v>-0.13263439987349557</c:v>
                </c:pt>
                <c:pt idx="354">
                  <c:v>-0.13134739969245857</c:v>
                </c:pt>
                <c:pt idx="355">
                  <c:v>-0.13154899969231337</c:v>
                </c:pt>
                <c:pt idx="356">
                  <c:v>-0.13176199975714553</c:v>
                </c:pt>
                <c:pt idx="357">
                  <c:v>-0.13067499970202334</c:v>
                </c:pt>
                <c:pt idx="358">
                  <c:v>-0.13143759979720926</c:v>
                </c:pt>
                <c:pt idx="359">
                  <c:v>-0.13125060007587308</c:v>
                </c:pt>
                <c:pt idx="360">
                  <c:v>-0.13167820007947739</c:v>
                </c:pt>
                <c:pt idx="361">
                  <c:v>-0.12974080010462785</c:v>
                </c:pt>
                <c:pt idx="362">
                  <c:v>-0.13062040012300713</c:v>
                </c:pt>
                <c:pt idx="363">
                  <c:v>-0.131282999922405</c:v>
                </c:pt>
                <c:pt idx="364">
                  <c:v>-0.13013820006744936</c:v>
                </c:pt>
                <c:pt idx="365">
                  <c:v>-0.13136580011632759</c:v>
                </c:pt>
                <c:pt idx="366">
                  <c:v>-0.13126739969447954</c:v>
                </c:pt>
                <c:pt idx="367">
                  <c:v>-0.1317690001160372</c:v>
                </c:pt>
                <c:pt idx="368">
                  <c:v>-0.13159820008149836</c:v>
                </c:pt>
                <c:pt idx="369">
                  <c:v>-0.13284199981717393</c:v>
                </c:pt>
                <c:pt idx="370">
                  <c:v>-0.13178740007424494</c:v>
                </c:pt>
                <c:pt idx="371">
                  <c:v>-0.13358899968443438</c:v>
                </c:pt>
                <c:pt idx="372">
                  <c:v>-0.13330200013297144</c:v>
                </c:pt>
                <c:pt idx="373">
                  <c:v>-0.13799699976516422</c:v>
                </c:pt>
                <c:pt idx="374">
                  <c:v>-0.13832619981258176</c:v>
                </c:pt>
                <c:pt idx="375">
                  <c:v>-0.13952939985028934</c:v>
                </c:pt>
                <c:pt idx="376">
                  <c:v>-0.13694240001495928</c:v>
                </c:pt>
                <c:pt idx="377">
                  <c:v>-0.13815539978531888</c:v>
                </c:pt>
                <c:pt idx="378">
                  <c:v>-0.13981799974862952</c:v>
                </c:pt>
                <c:pt idx="379">
                  <c:v>-0.13884399992821272</c:v>
                </c:pt>
                <c:pt idx="380">
                  <c:v>-0.13895699969725683</c:v>
                </c:pt>
                <c:pt idx="381">
                  <c:v>-0.13836179987265496</c:v>
                </c:pt>
                <c:pt idx="382">
                  <c:v>-0.14012679994630162</c:v>
                </c:pt>
                <c:pt idx="383">
                  <c:v>-0.13880239981517661</c:v>
                </c:pt>
                <c:pt idx="384">
                  <c:v>-0.13891540005715797</c:v>
                </c:pt>
                <c:pt idx="385">
                  <c:v>-0.14019260004715761</c:v>
                </c:pt>
                <c:pt idx="386">
                  <c:v>-0.13914299993484747</c:v>
                </c:pt>
                <c:pt idx="387">
                  <c:v>-0.13890559986612061</c:v>
                </c:pt>
                <c:pt idx="388">
                  <c:v>-0.1384560001315549</c:v>
                </c:pt>
                <c:pt idx="389">
                  <c:v>-0.13911859993095277</c:v>
                </c:pt>
                <c:pt idx="390">
                  <c:v>-0.13903160003974335</c:v>
                </c:pt>
                <c:pt idx="391">
                  <c:v>-0.13915920008730609</c:v>
                </c:pt>
                <c:pt idx="392">
                  <c:v>-0.14022179967287229</c:v>
                </c:pt>
                <c:pt idx="393">
                  <c:v>-0.14038519978930708</c:v>
                </c:pt>
                <c:pt idx="394">
                  <c:v>-0.13984779976453865</c:v>
                </c:pt>
                <c:pt idx="395">
                  <c:v>-0.13846079976065084</c:v>
                </c:pt>
                <c:pt idx="396">
                  <c:v>-0.13963640003930777</c:v>
                </c:pt>
                <c:pt idx="397">
                  <c:v>-0.1392493997263955</c:v>
                </c:pt>
                <c:pt idx="398">
                  <c:v>-0.13916239983518608</c:v>
                </c:pt>
                <c:pt idx="399">
                  <c:v>-0.14048999971419107</c:v>
                </c:pt>
                <c:pt idx="400">
                  <c:v>-0.13841599989973474</c:v>
                </c:pt>
                <c:pt idx="401">
                  <c:v>-0.1399176000195439</c:v>
                </c:pt>
                <c:pt idx="402">
                  <c:v>-0.13873220000823494</c:v>
                </c:pt>
                <c:pt idx="403">
                  <c:v>-0.13940779974655015</c:v>
                </c:pt>
                <c:pt idx="405">
                  <c:v>-0.13855819976743078</c:v>
                </c:pt>
                <c:pt idx="406">
                  <c:v>-0.14002080007048789</c:v>
                </c:pt>
                <c:pt idx="407">
                  <c:v>-0.13915980001911521</c:v>
                </c:pt>
                <c:pt idx="408">
                  <c:v>-0.13932239972928073</c:v>
                </c:pt>
                <c:pt idx="409">
                  <c:v>-0.1396354000971769</c:v>
                </c:pt>
                <c:pt idx="410">
                  <c:v>-0.1400889999786159</c:v>
                </c:pt>
                <c:pt idx="411">
                  <c:v>-0.13955159995384747</c:v>
                </c:pt>
                <c:pt idx="412">
                  <c:v>-0.13966459972289158</c:v>
                </c:pt>
                <c:pt idx="413">
                  <c:v>-0.14027760003955336</c:v>
                </c:pt>
                <c:pt idx="414">
                  <c:v>-0.13934019976295531</c:v>
                </c:pt>
                <c:pt idx="415">
                  <c:v>-0.13955319982778747</c:v>
                </c:pt>
                <c:pt idx="416">
                  <c:v>-0.14061819969356293</c:v>
                </c:pt>
                <c:pt idx="417">
                  <c:v>-0.14081979969341774</c:v>
                </c:pt>
                <c:pt idx="418">
                  <c:v>-0.14018239983124658</c:v>
                </c:pt>
                <c:pt idx="419">
                  <c:v>-0.13973280010395683</c:v>
                </c:pt>
                <c:pt idx="420">
                  <c:v>-0.14099539981543785</c:v>
                </c:pt>
                <c:pt idx="422">
                  <c:v>-0.13973439997789683</c:v>
                </c:pt>
                <c:pt idx="423">
                  <c:v>-0.14049700007308275</c:v>
                </c:pt>
                <c:pt idx="424">
                  <c:v>-0.14024739999877056</c:v>
                </c:pt>
                <c:pt idx="425">
                  <c:v>-0.14040999971621204</c:v>
                </c:pt>
                <c:pt idx="426">
                  <c:v>-0.14092299973708577</c:v>
                </c:pt>
                <c:pt idx="427">
                  <c:v>-0.14148559970635688</c:v>
                </c:pt>
                <c:pt idx="429">
                  <c:v>-0.14113599980191793</c:v>
                </c:pt>
                <c:pt idx="430">
                  <c:v>-0.14069860007293755</c:v>
                </c:pt>
                <c:pt idx="431">
                  <c:v>-0.14014900004258379</c:v>
                </c:pt>
                <c:pt idx="432">
                  <c:v>-0.14081159984198166</c:v>
                </c:pt>
                <c:pt idx="433">
                  <c:v>-0.13956200006941799</c:v>
                </c:pt>
                <c:pt idx="434">
                  <c:v>-0.14092460007668706</c:v>
                </c:pt>
                <c:pt idx="435">
                  <c:v>-0.14073759988968959</c:v>
                </c:pt>
                <c:pt idx="436">
                  <c:v>-0.14050019982096273</c:v>
                </c:pt>
                <c:pt idx="437">
                  <c:v>-0.14085060012439499</c:v>
                </c:pt>
                <c:pt idx="442">
                  <c:v>-0.14119439999194583</c:v>
                </c:pt>
                <c:pt idx="443">
                  <c:v>-0.14036999995005317</c:v>
                </c:pt>
                <c:pt idx="444">
                  <c:v>-0.14045859971520258</c:v>
                </c:pt>
                <c:pt idx="445">
                  <c:v>-0.14081380011339206</c:v>
                </c:pt>
                <c:pt idx="446">
                  <c:v>-0.14093979982135352</c:v>
                </c:pt>
                <c:pt idx="448">
                  <c:v>-0.1419045998409274</c:v>
                </c:pt>
                <c:pt idx="449">
                  <c:v>-0.14171760011959122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16-4E33-81B4-1B3E0E4D6577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5.0000000000000001E-4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5.9999999999999995E-4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4.0000000000000002E-4</c:v>
                  </c:pt>
                  <c:pt idx="139">
                    <c:v>2.0000000000000001E-4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6.9999999999999999E-4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2.0000000000000001E-4</c:v>
                  </c:pt>
                  <c:pt idx="146">
                    <c:v>5.9999999999999995E-4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6.9999999999999999E-4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8.0000000000000004E-4</c:v>
                  </c:pt>
                  <c:pt idx="182">
                    <c:v>2.9999999999999997E-4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8.9999999999999998E-4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5.0000000000000001E-4</c:v>
                  </c:pt>
                  <c:pt idx="189">
                    <c:v>1.1000000000000001E-3</c:v>
                  </c:pt>
                  <c:pt idx="190">
                    <c:v>2.9999999999999997E-4</c:v>
                  </c:pt>
                  <c:pt idx="191">
                    <c:v>1.5E-3</c:v>
                  </c:pt>
                  <c:pt idx="192">
                    <c:v>1.1999999999999999E-3</c:v>
                  </c:pt>
                  <c:pt idx="193">
                    <c:v>5.0000000000000001E-4</c:v>
                  </c:pt>
                  <c:pt idx="194">
                    <c:v>2.0000000000000001E-4</c:v>
                  </c:pt>
                  <c:pt idx="195">
                    <c:v>6.9999999999999999E-4</c:v>
                  </c:pt>
                  <c:pt idx="196">
                    <c:v>4.0000000000000002E-4</c:v>
                  </c:pt>
                  <c:pt idx="197">
                    <c:v>1E-4</c:v>
                  </c:pt>
                  <c:pt idx="198">
                    <c:v>1.6000000000000001E-3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1.1999999999999999E-3</c:v>
                  </c:pt>
                  <c:pt idx="202">
                    <c:v>8.9999999999999998E-4</c:v>
                  </c:pt>
                  <c:pt idx="203">
                    <c:v>4.0000000000000002E-4</c:v>
                  </c:pt>
                  <c:pt idx="204">
                    <c:v>1.6000000000000001E-3</c:v>
                  </c:pt>
                  <c:pt idx="205">
                    <c:v>1.1000000000000001E-3</c:v>
                  </c:pt>
                  <c:pt idx="206">
                    <c:v>4.0000000000000002E-4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5.0000000000000001E-4</c:v>
                  </c:pt>
                  <c:pt idx="210">
                    <c:v>1.9E-3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1.6999999999999999E-3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4.0000000000000002E-4</c:v>
                  </c:pt>
                  <c:pt idx="221">
                    <c:v>2.9999999999999997E-4</c:v>
                  </c:pt>
                  <c:pt idx="222">
                    <c:v>2.9999999999999997E-4</c:v>
                  </c:pt>
                  <c:pt idx="223">
                    <c:v>4.0000000000000002E-4</c:v>
                  </c:pt>
                  <c:pt idx="224">
                    <c:v>2.9999999999999997E-4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6.9999999999999999E-4</c:v>
                  </c:pt>
                  <c:pt idx="229">
                    <c:v>2.9999999999999997E-4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2.9999999999999997E-4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5.0000000000000001E-4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2.0000000000000001E-4</c:v>
                  </c:pt>
                  <c:pt idx="244">
                    <c:v>2.9999999999999997E-4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2.9999999999999997E-4</c:v>
                  </c:pt>
                  <c:pt idx="253">
                    <c:v>2.9999999999999997E-4</c:v>
                  </c:pt>
                  <c:pt idx="254">
                    <c:v>4.0000000000000002E-4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2.9999999999999997E-4</c:v>
                  </c:pt>
                  <c:pt idx="258">
                    <c:v>2.0000000000000001E-4</c:v>
                  </c:pt>
                  <c:pt idx="259">
                    <c:v>1.5E-3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2.0000000000000001E-4</c:v>
                  </c:pt>
                  <c:pt idx="263">
                    <c:v>2.9999999999999997E-4</c:v>
                  </c:pt>
                  <c:pt idx="264">
                    <c:v>5.9999999999999995E-4</c:v>
                  </c:pt>
                  <c:pt idx="265">
                    <c:v>4.0000000000000002E-4</c:v>
                  </c:pt>
                  <c:pt idx="266">
                    <c:v>4.0000000000000002E-4</c:v>
                  </c:pt>
                  <c:pt idx="267">
                    <c:v>4.0000000000000002E-4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2.9999999999999997E-4</c:v>
                  </c:pt>
                  <c:pt idx="276">
                    <c:v>4.0000000000000002E-4</c:v>
                  </c:pt>
                  <c:pt idx="277">
                    <c:v>2.9999999999999997E-4</c:v>
                  </c:pt>
                  <c:pt idx="278">
                    <c:v>5.0000000000000001E-4</c:v>
                  </c:pt>
                  <c:pt idx="279">
                    <c:v>5.9999999999999995E-4</c:v>
                  </c:pt>
                  <c:pt idx="280">
                    <c:v>5.0000000000000001E-4</c:v>
                  </c:pt>
                  <c:pt idx="281">
                    <c:v>1.1000000000000001E-3</c:v>
                  </c:pt>
                  <c:pt idx="282">
                    <c:v>2.0000000000000001E-4</c:v>
                  </c:pt>
                  <c:pt idx="283">
                    <c:v>2.9999999999999997E-4</c:v>
                  </c:pt>
                  <c:pt idx="284">
                    <c:v>2.9999999999999997E-4</c:v>
                  </c:pt>
                  <c:pt idx="285">
                    <c:v>2.9999999999999997E-4</c:v>
                  </c:pt>
                  <c:pt idx="286">
                    <c:v>2.9999999999999997E-4</c:v>
                  </c:pt>
                  <c:pt idx="287">
                    <c:v>2.9999999999999997E-4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1.2999999999999999E-3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5.0000000000000001E-4</c:v>
                  </c:pt>
                  <c:pt idx="298">
                    <c:v>4.0000000000000002E-4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1.7000000000000001E-4</c:v>
                  </c:pt>
                  <c:pt idx="302">
                    <c:v>2.0000000000000001E-4</c:v>
                  </c:pt>
                  <c:pt idx="303">
                    <c:v>2.9999999999999997E-4</c:v>
                  </c:pt>
                  <c:pt idx="304">
                    <c:v>2.9999999999999997E-4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4.0000000000000002E-4</c:v>
                  </c:pt>
                  <c:pt idx="309">
                    <c:v>2.9999999999999997E-4</c:v>
                  </c:pt>
                  <c:pt idx="310">
                    <c:v>2.9999999999999997E-4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4.0000000000000002E-4</c:v>
                  </c:pt>
                  <c:pt idx="314">
                    <c:v>2.9999999999999997E-4</c:v>
                  </c:pt>
                  <c:pt idx="315">
                    <c:v>4.0000000000000002E-4</c:v>
                  </c:pt>
                  <c:pt idx="316">
                    <c:v>4.0000000000000002E-4</c:v>
                  </c:pt>
                  <c:pt idx="317">
                    <c:v>8.0000000000000004E-4</c:v>
                  </c:pt>
                  <c:pt idx="318">
                    <c:v>2.9999999999999997E-4</c:v>
                  </c:pt>
                  <c:pt idx="319">
                    <c:v>2.9999999999999997E-4</c:v>
                  </c:pt>
                  <c:pt idx="320">
                    <c:v>2.9999999999999997E-4</c:v>
                  </c:pt>
                  <c:pt idx="321">
                    <c:v>4.0000000000000002E-4</c:v>
                  </c:pt>
                  <c:pt idx="322">
                    <c:v>4.0000000000000002E-4</c:v>
                  </c:pt>
                  <c:pt idx="323">
                    <c:v>5.9999999999999995E-4</c:v>
                  </c:pt>
                  <c:pt idx="324">
                    <c:v>5.0000000000000001E-4</c:v>
                  </c:pt>
                  <c:pt idx="325">
                    <c:v>2.9999999999999997E-4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2.9999999999999997E-4</c:v>
                  </c:pt>
                  <c:pt idx="329">
                    <c:v>2.9999999999999997E-4</c:v>
                  </c:pt>
                  <c:pt idx="330">
                    <c:v>4.0000000000000002E-4</c:v>
                  </c:pt>
                  <c:pt idx="331">
                    <c:v>2.9999999999999997E-4</c:v>
                  </c:pt>
                  <c:pt idx="332">
                    <c:v>2.9999999999999997E-4</c:v>
                  </c:pt>
                  <c:pt idx="333">
                    <c:v>4.0000000000000002E-4</c:v>
                  </c:pt>
                  <c:pt idx="334">
                    <c:v>2.9999999999999997E-4</c:v>
                  </c:pt>
                  <c:pt idx="335">
                    <c:v>2.9999999999999997E-4</c:v>
                  </c:pt>
                  <c:pt idx="336">
                    <c:v>2.9999999999999997E-4</c:v>
                  </c:pt>
                  <c:pt idx="337">
                    <c:v>4.0000000000000002E-4</c:v>
                  </c:pt>
                  <c:pt idx="338">
                    <c:v>4.0000000000000002E-4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5.0000000000000001E-4</c:v>
                  </c:pt>
                  <c:pt idx="342">
                    <c:v>4.0000000000000002E-4</c:v>
                  </c:pt>
                  <c:pt idx="343">
                    <c:v>4.0000000000000002E-4</c:v>
                  </c:pt>
                  <c:pt idx="344">
                    <c:v>2.9999999999999997E-4</c:v>
                  </c:pt>
                  <c:pt idx="345">
                    <c:v>2.9999999999999997E-4</c:v>
                  </c:pt>
                  <c:pt idx="346">
                    <c:v>4.0000000000000002E-4</c:v>
                  </c:pt>
                  <c:pt idx="347">
                    <c:v>2.9999999999999997E-4</c:v>
                  </c:pt>
                  <c:pt idx="348">
                    <c:v>2.9999999999999997E-4</c:v>
                  </c:pt>
                  <c:pt idx="349">
                    <c:v>2.9999999999999997E-4</c:v>
                  </c:pt>
                  <c:pt idx="350">
                    <c:v>4.0000000000000002E-4</c:v>
                  </c:pt>
                  <c:pt idx="351">
                    <c:v>5.0000000000000001E-4</c:v>
                  </c:pt>
                  <c:pt idx="352">
                    <c:v>2.9999999999999997E-4</c:v>
                  </c:pt>
                  <c:pt idx="353">
                    <c:v>2.9999999999999997E-4</c:v>
                  </c:pt>
                  <c:pt idx="354">
                    <c:v>4.0000000000000002E-4</c:v>
                  </c:pt>
                  <c:pt idx="355">
                    <c:v>4.0000000000000002E-4</c:v>
                  </c:pt>
                  <c:pt idx="356">
                    <c:v>2.9999999999999997E-4</c:v>
                  </c:pt>
                  <c:pt idx="357">
                    <c:v>4.0000000000000002E-4</c:v>
                  </c:pt>
                  <c:pt idx="358">
                    <c:v>4.0000000000000002E-4</c:v>
                  </c:pt>
                  <c:pt idx="359">
                    <c:v>5.0000000000000001E-4</c:v>
                  </c:pt>
                  <c:pt idx="360">
                    <c:v>4.0000000000000002E-4</c:v>
                  </c:pt>
                  <c:pt idx="361">
                    <c:v>5.0000000000000001E-4</c:v>
                  </c:pt>
                  <c:pt idx="362">
                    <c:v>2.9999999999999997E-4</c:v>
                  </c:pt>
                  <c:pt idx="363">
                    <c:v>5.9999999999999995E-4</c:v>
                  </c:pt>
                  <c:pt idx="364">
                    <c:v>4.0000000000000002E-4</c:v>
                  </c:pt>
                  <c:pt idx="365">
                    <c:v>4.0000000000000002E-4</c:v>
                  </c:pt>
                  <c:pt idx="366">
                    <c:v>6.9999999999999999E-4</c:v>
                  </c:pt>
                  <c:pt idx="367">
                    <c:v>5.9999999999999995E-4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4.0000000000000002E-4</c:v>
                  </c:pt>
                  <c:pt idx="371">
                    <c:v>4.0000000000000002E-4</c:v>
                  </c:pt>
                  <c:pt idx="372">
                    <c:v>4.0000000000000002E-4</c:v>
                  </c:pt>
                  <c:pt idx="373">
                    <c:v>5.0000000000000001E-4</c:v>
                  </c:pt>
                  <c:pt idx="374">
                    <c:v>2.9999999999999997E-4</c:v>
                  </c:pt>
                  <c:pt idx="375">
                    <c:v>4.0000000000000002E-4</c:v>
                  </c:pt>
                  <c:pt idx="376">
                    <c:v>4.0000000000000002E-4</c:v>
                  </c:pt>
                  <c:pt idx="377">
                    <c:v>4.0000000000000002E-4</c:v>
                  </c:pt>
                  <c:pt idx="378">
                    <c:v>2.9999999999999997E-4</c:v>
                  </c:pt>
                  <c:pt idx="379">
                    <c:v>2.9999999999999997E-4</c:v>
                  </c:pt>
                  <c:pt idx="380">
                    <c:v>4.0000000000000002E-4</c:v>
                  </c:pt>
                  <c:pt idx="381">
                    <c:v>6.9999999999999999E-4</c:v>
                  </c:pt>
                  <c:pt idx="382">
                    <c:v>5.0000000000000001E-4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2.9999999999999997E-4</c:v>
                  </c:pt>
                  <c:pt idx="387">
                    <c:v>2.9999999999999997E-4</c:v>
                  </c:pt>
                  <c:pt idx="388">
                    <c:v>4.0000000000000002E-4</c:v>
                  </c:pt>
                  <c:pt idx="389">
                    <c:v>2.0000000000000001E-4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2.9999999999999997E-4</c:v>
                  </c:pt>
                  <c:pt idx="393">
                    <c:v>5.0000000000000001E-4</c:v>
                  </c:pt>
                  <c:pt idx="394">
                    <c:v>2.0000000000000001E-4</c:v>
                  </c:pt>
                  <c:pt idx="395">
                    <c:v>2.0000000000000001E-4</c:v>
                  </c:pt>
                  <c:pt idx="396">
                    <c:v>2.9999999999999997E-4</c:v>
                  </c:pt>
                  <c:pt idx="397">
                    <c:v>4.0000000000000002E-4</c:v>
                  </c:pt>
                  <c:pt idx="398">
                    <c:v>5.0000000000000001E-4</c:v>
                  </c:pt>
                  <c:pt idx="399">
                    <c:v>6.9999999999999999E-4</c:v>
                  </c:pt>
                  <c:pt idx="400">
                    <c:v>5.0000000000000001E-4</c:v>
                  </c:pt>
                  <c:pt idx="401">
                    <c:v>2.9999999999999997E-4</c:v>
                  </c:pt>
                  <c:pt idx="402">
                    <c:v>4.0000000000000002E-4</c:v>
                  </c:pt>
                  <c:pt idx="403">
                    <c:v>2.0000000000000001E-4</c:v>
                  </c:pt>
                  <c:pt idx="404">
                    <c:v>1E-4</c:v>
                  </c:pt>
                  <c:pt idx="405">
                    <c:v>2.9999999999999997E-4</c:v>
                  </c:pt>
                  <c:pt idx="406">
                    <c:v>2.9999999999999997E-4</c:v>
                  </c:pt>
                  <c:pt idx="407">
                    <c:v>4.0000000000000002E-4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2.9999999999999997E-4</c:v>
                  </c:pt>
                  <c:pt idx="413">
                    <c:v>5.0000000000000001E-4</c:v>
                  </c:pt>
                  <c:pt idx="414">
                    <c:v>2.0000000000000001E-4</c:v>
                  </c:pt>
                  <c:pt idx="415">
                    <c:v>5.9999999999999995E-4</c:v>
                  </c:pt>
                  <c:pt idx="416">
                    <c:v>2.9999999999999997E-4</c:v>
                  </c:pt>
                  <c:pt idx="417">
                    <c:v>2.9999999999999997E-4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2.9999999999999997E-4</c:v>
                  </c:pt>
                  <c:pt idx="421">
                    <c:v>2E-3</c:v>
                  </c:pt>
                  <c:pt idx="422">
                    <c:v>2.9999999999999997E-4</c:v>
                  </c:pt>
                  <c:pt idx="423">
                    <c:v>2.0000000000000001E-4</c:v>
                  </c:pt>
                  <c:pt idx="424">
                    <c:v>2.9999999999999997E-4</c:v>
                  </c:pt>
                  <c:pt idx="425">
                    <c:v>2.9999999999999997E-4</c:v>
                  </c:pt>
                  <c:pt idx="426">
                    <c:v>2.9999999999999997E-4</c:v>
                  </c:pt>
                  <c:pt idx="427">
                    <c:v>2.9999999999999997E-4</c:v>
                  </c:pt>
                  <c:pt idx="428">
                    <c:v>1E-3</c:v>
                  </c:pt>
                  <c:pt idx="429">
                    <c:v>4.0000000000000002E-4</c:v>
                  </c:pt>
                  <c:pt idx="430">
                    <c:v>2.9999999999999997E-4</c:v>
                  </c:pt>
                  <c:pt idx="431">
                    <c:v>2.9999999999999997E-4</c:v>
                  </c:pt>
                  <c:pt idx="432">
                    <c:v>2.9999999999999997E-4</c:v>
                  </c:pt>
                  <c:pt idx="433">
                    <c:v>8.9999999999999998E-4</c:v>
                  </c:pt>
                  <c:pt idx="434">
                    <c:v>2.9999999999999997E-4</c:v>
                  </c:pt>
                  <c:pt idx="435">
                    <c:v>2.9999999999999997E-4</c:v>
                  </c:pt>
                  <c:pt idx="436">
                    <c:v>4.0000000000000002E-4</c:v>
                  </c:pt>
                  <c:pt idx="437">
                    <c:v>2.9999999999999997E-4</c:v>
                  </c:pt>
                  <c:pt idx="438">
                    <c:v>4.0000000000000002E-4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8.9999999999999998E-4</c:v>
                  </c:pt>
                  <c:pt idx="442">
                    <c:v>8.9999999999999998E-4</c:v>
                  </c:pt>
                  <c:pt idx="443">
                    <c:v>1.4E-3</c:v>
                  </c:pt>
                  <c:pt idx="444">
                    <c:v>5.0000000000000001E-4</c:v>
                  </c:pt>
                  <c:pt idx="445">
                    <c:v>2.9999999999999997E-4</c:v>
                  </c:pt>
                  <c:pt idx="446">
                    <c:v>2.9999999999999997E-4</c:v>
                  </c:pt>
                  <c:pt idx="447">
                    <c:v>1E-3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8.0000000000000004E-4</c:v>
                  </c:pt>
                  <c:pt idx="451">
                    <c:v>5.9999999999999995E-4</c:v>
                  </c:pt>
                  <c:pt idx="452">
                    <c:v>8.9999999999999998E-4</c:v>
                  </c:pt>
                  <c:pt idx="453">
                    <c:v>2.9999999999999997E-4</c:v>
                  </c:pt>
                  <c:pt idx="454">
                    <c:v>4.0000000000000001E-3</c:v>
                  </c:pt>
                  <c:pt idx="455">
                    <c:v>2E-3</c:v>
                  </c:pt>
                  <c:pt idx="456">
                    <c:v>2E-3</c:v>
                  </c:pt>
                  <c:pt idx="457">
                    <c:v>6.4300000000000002E-4</c:v>
                  </c:pt>
                  <c:pt idx="458">
                    <c:v>5.1900000000000004E-4</c:v>
                  </c:pt>
                  <c:pt idx="459">
                    <c:v>4.66E-4</c:v>
                  </c:pt>
                  <c:pt idx="460">
                    <c:v>5.9699999999999998E-4</c:v>
                  </c:pt>
                  <c:pt idx="461">
                    <c:v>5.3600000000000002E-4</c:v>
                  </c:pt>
                  <c:pt idx="462">
                    <c:v>6.5600000000000001E-4</c:v>
                  </c:pt>
                  <c:pt idx="463">
                    <c:v>5.31E-4</c:v>
                  </c:pt>
                  <c:pt idx="464">
                    <c:v>5.9299999999999999E-4</c:v>
                  </c:pt>
                  <c:pt idx="465">
                    <c:v>5.2300000000000003E-4</c:v>
                  </c:pt>
                  <c:pt idx="466">
                    <c:v>5.1099999999999995E-4</c:v>
                  </c:pt>
                  <c:pt idx="467">
                    <c:v>7.9199999999999995E-4</c:v>
                  </c:pt>
                  <c:pt idx="468">
                    <c:v>7.45E-4</c:v>
                  </c:pt>
                  <c:pt idx="469">
                    <c:v>5.8999999999999998E-5</c:v>
                  </c:pt>
                  <c:pt idx="470">
                    <c:v>1.8E-3</c:v>
                  </c:pt>
                  <c:pt idx="471">
                    <c:v>8.0000000000000004E-4</c:v>
                  </c:pt>
                  <c:pt idx="472">
                    <c:v>8.0000000000000007E-5</c:v>
                  </c:pt>
                  <c:pt idx="473">
                    <c:v>8.0000000000000007E-5</c:v>
                  </c:pt>
                  <c:pt idx="474">
                    <c:v>6.9999999999999994E-5</c:v>
                  </c:pt>
                  <c:pt idx="475">
                    <c:v>6.0000000000000002E-5</c:v>
                  </c:pt>
                  <c:pt idx="476">
                    <c:v>8.0000000000000007E-5</c:v>
                  </c:pt>
                  <c:pt idx="477">
                    <c:v>4.0000000000000003E-5</c:v>
                  </c:pt>
                  <c:pt idx="478">
                    <c:v>6.4499999999999996E-4</c:v>
                  </c:pt>
                  <c:pt idx="479">
                    <c:v>8.0000000000000004E-4</c:v>
                  </c:pt>
                  <c:pt idx="480">
                    <c:v>1.6000000000000001E-4</c:v>
                  </c:pt>
                  <c:pt idx="481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16-4E33-81B4-1B3E0E4D6577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11">
                  <c:v>0.29230459664275055</c:v>
                </c:pt>
                <c:pt idx="12">
                  <c:v>0.29183394232809878</c:v>
                </c:pt>
                <c:pt idx="13">
                  <c:v>0.29117259186871741</c:v>
                </c:pt>
                <c:pt idx="14">
                  <c:v>0.29106710038439887</c:v>
                </c:pt>
                <c:pt idx="15">
                  <c:v>0.26039342263640319</c:v>
                </c:pt>
                <c:pt idx="16">
                  <c:v>0.26039342263640319</c:v>
                </c:pt>
                <c:pt idx="17">
                  <c:v>0.26013780865516989</c:v>
                </c:pt>
                <c:pt idx="18">
                  <c:v>0.25971178535311445</c:v>
                </c:pt>
                <c:pt idx="19">
                  <c:v>0.2596468675166107</c:v>
                </c:pt>
                <c:pt idx="20">
                  <c:v>0.25962658069270333</c:v>
                </c:pt>
                <c:pt idx="21">
                  <c:v>0.25920055739064785</c:v>
                </c:pt>
                <c:pt idx="22">
                  <c:v>0.25885973874900342</c:v>
                </c:pt>
                <c:pt idx="23">
                  <c:v>0.25272500319940427</c:v>
                </c:pt>
                <c:pt idx="24">
                  <c:v>0.25270471637549691</c:v>
                </c:pt>
                <c:pt idx="25">
                  <c:v>0.25270471637549691</c:v>
                </c:pt>
                <c:pt idx="26">
                  <c:v>0.25161734261405999</c:v>
                </c:pt>
                <c:pt idx="27">
                  <c:v>0.2512562371485082</c:v>
                </c:pt>
                <c:pt idx="28">
                  <c:v>0.2509357053307712</c:v>
                </c:pt>
                <c:pt idx="29">
                  <c:v>0.2509357053307712</c:v>
                </c:pt>
                <c:pt idx="30">
                  <c:v>0.2509357053307712</c:v>
                </c:pt>
                <c:pt idx="31">
                  <c:v>0.24495109227808687</c:v>
                </c:pt>
                <c:pt idx="32">
                  <c:v>0.23736787750149907</c:v>
                </c:pt>
                <c:pt idx="33">
                  <c:v>0.23677144487862134</c:v>
                </c:pt>
                <c:pt idx="34">
                  <c:v>0.23623993009224736</c:v>
                </c:pt>
                <c:pt idx="35">
                  <c:v>0.23559886645677336</c:v>
                </c:pt>
                <c:pt idx="36">
                  <c:v>0.23559886645677336</c:v>
                </c:pt>
                <c:pt idx="37">
                  <c:v>0.23559886645677336</c:v>
                </c:pt>
                <c:pt idx="38">
                  <c:v>0.23557857963286599</c:v>
                </c:pt>
                <c:pt idx="39">
                  <c:v>0.22867700213956693</c:v>
                </c:pt>
                <c:pt idx="40">
                  <c:v>0.13294348012052487</c:v>
                </c:pt>
                <c:pt idx="41">
                  <c:v>0.13294348012052487</c:v>
                </c:pt>
                <c:pt idx="42">
                  <c:v>0.12052794388919329</c:v>
                </c:pt>
                <c:pt idx="43">
                  <c:v>0.12052794388919329</c:v>
                </c:pt>
                <c:pt idx="44">
                  <c:v>0.12052794388919329</c:v>
                </c:pt>
                <c:pt idx="45">
                  <c:v>0.12046708341747107</c:v>
                </c:pt>
                <c:pt idx="46">
                  <c:v>0.12046708341747107</c:v>
                </c:pt>
                <c:pt idx="47">
                  <c:v>0.12046708341747107</c:v>
                </c:pt>
                <c:pt idx="48">
                  <c:v>0.12046302605268959</c:v>
                </c:pt>
                <c:pt idx="49">
                  <c:v>0.12046302605268959</c:v>
                </c:pt>
                <c:pt idx="50">
                  <c:v>0.12046302605268959</c:v>
                </c:pt>
                <c:pt idx="51">
                  <c:v>0.1203778213922785</c:v>
                </c:pt>
                <c:pt idx="52">
                  <c:v>0.1203778213922785</c:v>
                </c:pt>
                <c:pt idx="53">
                  <c:v>0.12031696092055627</c:v>
                </c:pt>
                <c:pt idx="54">
                  <c:v>0.12031696092055627</c:v>
                </c:pt>
                <c:pt idx="55">
                  <c:v>0.12031696092055627</c:v>
                </c:pt>
                <c:pt idx="56">
                  <c:v>0.1203129035557748</c:v>
                </c:pt>
                <c:pt idx="57">
                  <c:v>0.1203129035557748</c:v>
                </c:pt>
                <c:pt idx="58">
                  <c:v>0.1203129035557748</c:v>
                </c:pt>
                <c:pt idx="59">
                  <c:v>0.12025610044883406</c:v>
                </c:pt>
                <c:pt idx="60">
                  <c:v>0.12025610044883406</c:v>
                </c:pt>
                <c:pt idx="61">
                  <c:v>0.12025610044883406</c:v>
                </c:pt>
                <c:pt idx="62">
                  <c:v>9.5611666766119013E-2</c:v>
                </c:pt>
                <c:pt idx="63">
                  <c:v>9.5587322577430134E-2</c:v>
                </c:pt>
                <c:pt idx="64">
                  <c:v>9.557109311830421E-2</c:v>
                </c:pt>
                <c:pt idx="65">
                  <c:v>9.5567035753522725E-2</c:v>
                </c:pt>
                <c:pt idx="66">
                  <c:v>9.5506175281800512E-2</c:v>
                </c:pt>
                <c:pt idx="67">
                  <c:v>5.0152951754406899E-2</c:v>
                </c:pt>
                <c:pt idx="68">
                  <c:v>4.2598138531289451E-2</c:v>
                </c:pt>
                <c:pt idx="69">
                  <c:v>4.2594081166507966E-2</c:v>
                </c:pt>
                <c:pt idx="70">
                  <c:v>4.2176172594015432E-2</c:v>
                </c:pt>
                <c:pt idx="71">
                  <c:v>4.1316011260341484E-2</c:v>
                </c:pt>
                <c:pt idx="72">
                  <c:v>4.131195389556E-2</c:v>
                </c:pt>
                <c:pt idx="73">
                  <c:v>-2.002728687086841E-2</c:v>
                </c:pt>
                <c:pt idx="74">
                  <c:v>-2.0132778355186898E-2</c:v>
                </c:pt>
                <c:pt idx="75">
                  <c:v>-2.015306517909432E-2</c:v>
                </c:pt>
                <c:pt idx="76">
                  <c:v>-2.977307707598556E-2</c:v>
                </c:pt>
                <c:pt idx="77">
                  <c:v>-7.3085446118294262E-2</c:v>
                </c:pt>
                <c:pt idx="78">
                  <c:v>-7.3255855439116474E-2</c:v>
                </c:pt>
                <c:pt idx="79">
                  <c:v>-7.3596674080760871E-2</c:v>
                </c:pt>
                <c:pt idx="80">
                  <c:v>-7.3917205898497845E-2</c:v>
                </c:pt>
                <c:pt idx="81">
                  <c:v>-7.393749272240524E-2</c:v>
                </c:pt>
                <c:pt idx="82">
                  <c:v>-7.4302655552738545E-2</c:v>
                </c:pt>
                <c:pt idx="83">
                  <c:v>-7.432294237664594E-2</c:v>
                </c:pt>
                <c:pt idx="84">
                  <c:v>-7.4408147037057032E-2</c:v>
                </c:pt>
                <c:pt idx="85">
                  <c:v>-7.4473064873560729E-2</c:v>
                </c:pt>
                <c:pt idx="86">
                  <c:v>-7.4533925345282942E-2</c:v>
                </c:pt>
                <c:pt idx="87">
                  <c:v>-7.4558269533971822E-2</c:v>
                </c:pt>
                <c:pt idx="88">
                  <c:v>-7.4748965678701429E-2</c:v>
                </c:pt>
                <c:pt idx="89">
                  <c:v>-7.4769252502608852E-2</c:v>
                </c:pt>
                <c:pt idx="90">
                  <c:v>-7.4773309867390308E-2</c:v>
                </c:pt>
                <c:pt idx="91">
                  <c:v>-7.4854457163019944E-2</c:v>
                </c:pt>
                <c:pt idx="92">
                  <c:v>-7.4939661823431036E-2</c:v>
                </c:pt>
                <c:pt idx="93">
                  <c:v>-7.5069497496438431E-2</c:v>
                </c:pt>
                <c:pt idx="94">
                  <c:v>-7.5154702156849523E-2</c:v>
                </c:pt>
                <c:pt idx="95">
                  <c:v>-7.5219619993353221E-2</c:v>
                </c:pt>
                <c:pt idx="96">
                  <c:v>-7.5280480465075433E-2</c:v>
                </c:pt>
                <c:pt idx="97">
                  <c:v>-7.5284537829856918E-2</c:v>
                </c:pt>
                <c:pt idx="98">
                  <c:v>-7.5300767288982828E-2</c:v>
                </c:pt>
                <c:pt idx="99">
                  <c:v>-7.5304824653764313E-2</c:v>
                </c:pt>
                <c:pt idx="100">
                  <c:v>-7.5325111477671736E-2</c:v>
                </c:pt>
                <c:pt idx="101">
                  <c:v>-7.5365685125486526E-2</c:v>
                </c:pt>
                <c:pt idx="102">
                  <c:v>-7.5430602961990223E-2</c:v>
                </c:pt>
                <c:pt idx="103">
                  <c:v>-7.5450889785897646E-2</c:v>
                </c:pt>
                <c:pt idx="104">
                  <c:v>-7.5454947150679103E-2</c:v>
                </c:pt>
                <c:pt idx="105">
                  <c:v>-7.5471176609805041E-2</c:v>
                </c:pt>
                <c:pt idx="106">
                  <c:v>-7.5475233974586525E-2</c:v>
                </c:pt>
                <c:pt idx="107">
                  <c:v>-7.577142160363462E-2</c:v>
                </c:pt>
                <c:pt idx="108">
                  <c:v>-7.589719991186053E-2</c:v>
                </c:pt>
                <c:pt idx="109">
                  <c:v>-7.5901257276642015E-2</c:v>
                </c:pt>
                <c:pt idx="110">
                  <c:v>-7.592154410054941E-2</c:v>
                </c:pt>
                <c:pt idx="111">
                  <c:v>-7.5982404572271622E-2</c:v>
                </c:pt>
                <c:pt idx="112">
                  <c:v>-7.5986461937053107E-2</c:v>
                </c:pt>
                <c:pt idx="113">
                  <c:v>-7.604732240877532E-2</c:v>
                </c:pt>
                <c:pt idx="114">
                  <c:v>-7.6051379773556804E-2</c:v>
                </c:pt>
                <c:pt idx="115">
                  <c:v>-7.6071666597464199E-2</c:v>
                </c:pt>
                <c:pt idx="116">
                  <c:v>-7.6112240245279017E-2</c:v>
                </c:pt>
                <c:pt idx="117">
                  <c:v>-7.6262362742193807E-2</c:v>
                </c:pt>
                <c:pt idx="118">
                  <c:v>-7.6282649566101229E-2</c:v>
                </c:pt>
                <c:pt idx="119">
                  <c:v>-7.6286706930882714E-2</c:v>
                </c:pt>
                <c:pt idx="120">
                  <c:v>-7.6306993754790109E-2</c:v>
                </c:pt>
                <c:pt idx="121">
                  <c:v>-7.6453058886923414E-2</c:v>
                </c:pt>
                <c:pt idx="122">
                  <c:v>-7.6457116251704899E-2</c:v>
                </c:pt>
                <c:pt idx="123">
                  <c:v>-8.141521601467458E-2</c:v>
                </c:pt>
                <c:pt idx="124">
                  <c:v>-8.1435502838581975E-2</c:v>
                </c:pt>
                <c:pt idx="125">
                  <c:v>-8.1585625335496764E-2</c:v>
                </c:pt>
                <c:pt idx="126">
                  <c:v>-8.1605912159404187E-2</c:v>
                </c:pt>
                <c:pt idx="127">
                  <c:v>-8.1670829995907857E-2</c:v>
                </c:pt>
                <c:pt idx="128">
                  <c:v>-8.1691116819815279E-2</c:v>
                </c:pt>
                <c:pt idx="129">
                  <c:v>-8.2352467279196651E-2</c:v>
                </c:pt>
                <c:pt idx="130">
                  <c:v>-8.2372754103104073E-2</c:v>
                </c:pt>
                <c:pt idx="131">
                  <c:v>-8.2397098291792953E-2</c:v>
                </c:pt>
                <c:pt idx="132">
                  <c:v>-8.2417385115700348E-2</c:v>
                </c:pt>
                <c:pt idx="133">
                  <c:v>-8.2522876600018863E-2</c:v>
                </c:pt>
                <c:pt idx="134">
                  <c:v>-8.271357274474847E-2</c:v>
                </c:pt>
                <c:pt idx="135">
                  <c:v>-8.2778490581252168E-2</c:v>
                </c:pt>
                <c:pt idx="136">
                  <c:v>-8.2802834769941047E-2</c:v>
                </c:pt>
                <c:pt idx="137">
                  <c:v>-8.2823121593848442E-2</c:v>
                </c:pt>
                <c:pt idx="138">
                  <c:v>-8.2843408417755865E-2</c:v>
                </c:pt>
                <c:pt idx="139">
                  <c:v>-8.286369524166326E-2</c:v>
                </c:pt>
                <c:pt idx="140">
                  <c:v>-8.2993530914670655E-2</c:v>
                </c:pt>
                <c:pt idx="141">
                  <c:v>-8.301381773857805E-2</c:v>
                </c:pt>
                <c:pt idx="142">
                  <c:v>-8.3034104562485445E-2</c:v>
                </c:pt>
                <c:pt idx="143">
                  <c:v>-8.3099022398989142E-2</c:v>
                </c:pt>
                <c:pt idx="144">
                  <c:v>-8.3374923204129842E-2</c:v>
                </c:pt>
                <c:pt idx="145">
                  <c:v>-8.3378980568911326E-2</c:v>
                </c:pt>
                <c:pt idx="146">
                  <c:v>-8.3395210028037264E-2</c:v>
                </c:pt>
                <c:pt idx="147">
                  <c:v>-8.3399267392818749E-2</c:v>
                </c:pt>
                <c:pt idx="148">
                  <c:v>-8.3549389889733539E-2</c:v>
                </c:pt>
                <c:pt idx="149">
                  <c:v>-8.3569676713640934E-2</c:v>
                </c:pt>
                <c:pt idx="150">
                  <c:v>-8.3610250361455751E-2</c:v>
                </c:pt>
                <c:pt idx="151">
                  <c:v>-8.3634594550144631E-2</c:v>
                </c:pt>
                <c:pt idx="152">
                  <c:v>-8.3650824009270541E-2</c:v>
                </c:pt>
                <c:pt idx="153">
                  <c:v>-8.3695455021866844E-2</c:v>
                </c:pt>
                <c:pt idx="154">
                  <c:v>-8.3699512386648328E-2</c:v>
                </c:pt>
                <c:pt idx="155">
                  <c:v>-8.3800946506185359E-2</c:v>
                </c:pt>
                <c:pt idx="156">
                  <c:v>-8.3975413191789028E-2</c:v>
                </c:pt>
                <c:pt idx="157">
                  <c:v>-8.3995700015696423E-2</c:v>
                </c:pt>
                <c:pt idx="158">
                  <c:v>-8.4101191500014938E-2</c:v>
                </c:pt>
                <c:pt idx="159">
                  <c:v>-8.4121478323922333E-2</c:v>
                </c:pt>
                <c:pt idx="160">
                  <c:v>-8.4125535688703817E-2</c:v>
                </c:pt>
                <c:pt idx="161">
                  <c:v>-8.4141765147829756E-2</c:v>
                </c:pt>
                <c:pt idx="162">
                  <c:v>-8.4145822512611212E-2</c:v>
                </c:pt>
                <c:pt idx="163">
                  <c:v>-8.4166109336518635E-2</c:v>
                </c:pt>
                <c:pt idx="164">
                  <c:v>-8.4206682984333425E-2</c:v>
                </c:pt>
                <c:pt idx="165">
                  <c:v>-8.4291887644744545E-2</c:v>
                </c:pt>
                <c:pt idx="166">
                  <c:v>-8.429594500952603E-2</c:v>
                </c:pt>
                <c:pt idx="167">
                  <c:v>-8.4316231833433425E-2</c:v>
                </c:pt>
                <c:pt idx="168">
                  <c:v>-8.433651865734082E-2</c:v>
                </c:pt>
                <c:pt idx="169">
                  <c:v>-8.4356805481248243E-2</c:v>
                </c:pt>
                <c:pt idx="170">
                  <c:v>-8.4377092305155638E-2</c:v>
                </c:pt>
                <c:pt idx="171">
                  <c:v>-8.4527214802070427E-2</c:v>
                </c:pt>
                <c:pt idx="172">
                  <c:v>-8.4551558990759307E-2</c:v>
                </c:pt>
                <c:pt idx="173">
                  <c:v>-8.4592132638574125E-2</c:v>
                </c:pt>
                <c:pt idx="174">
                  <c:v>-8.4657050475077822E-2</c:v>
                </c:pt>
                <c:pt idx="175">
                  <c:v>-8.4677337298985217E-2</c:v>
                </c:pt>
                <c:pt idx="176">
                  <c:v>-8.469762412289264E-2</c:v>
                </c:pt>
                <c:pt idx="177">
                  <c:v>-8.4742255135488914E-2</c:v>
                </c:pt>
                <c:pt idx="178">
                  <c:v>-8.4762541959396309E-2</c:v>
                </c:pt>
                <c:pt idx="179">
                  <c:v>-8.4827459795900007E-2</c:v>
                </c:pt>
                <c:pt idx="180">
                  <c:v>-8.4892377632403704E-2</c:v>
                </c:pt>
                <c:pt idx="181">
                  <c:v>-9.9446145103575745E-2</c:v>
                </c:pt>
                <c:pt idx="182">
                  <c:v>-0.11268532638554796</c:v>
                </c:pt>
                <c:pt idx="183">
                  <c:v>-0.11270561320945535</c:v>
                </c:pt>
                <c:pt idx="184">
                  <c:v>-0.11275024422205163</c:v>
                </c:pt>
                <c:pt idx="185">
                  <c:v>-0.11283544888246275</c:v>
                </c:pt>
                <c:pt idx="186">
                  <c:v>-0.11292065354287384</c:v>
                </c:pt>
                <c:pt idx="187">
                  <c:v>-0.11315598070019972</c:v>
                </c:pt>
                <c:pt idx="188">
                  <c:v>-0.11317626752410714</c:v>
                </c:pt>
                <c:pt idx="189">
                  <c:v>-0.11319655434801454</c:v>
                </c:pt>
                <c:pt idx="190">
                  <c:v>-0.11332639002102193</c:v>
                </c:pt>
                <c:pt idx="191">
                  <c:v>-0.11341159468143303</c:v>
                </c:pt>
                <c:pt idx="192">
                  <c:v>-0.11360229082616263</c:v>
                </c:pt>
                <c:pt idx="193">
                  <c:v>-0.11362257765007003</c:v>
                </c:pt>
                <c:pt idx="194">
                  <c:v>-0.11398368311562185</c:v>
                </c:pt>
                <c:pt idx="195">
                  <c:v>-0.11415814980122552</c:v>
                </c:pt>
                <c:pt idx="196">
                  <c:v>-0.11434884594595512</c:v>
                </c:pt>
                <c:pt idx="197">
                  <c:v>-0.11438941959376991</c:v>
                </c:pt>
                <c:pt idx="198">
                  <c:v>-0.11456388627937361</c:v>
                </c:pt>
                <c:pt idx="199">
                  <c:v>-0.11462474675109582</c:v>
                </c:pt>
                <c:pt idx="200">
                  <c:v>-0.11483572971973283</c:v>
                </c:pt>
                <c:pt idx="201">
                  <c:v>-0.11500613904055504</c:v>
                </c:pt>
                <c:pt idx="202">
                  <c:v>-0.11507105687705871</c:v>
                </c:pt>
                <c:pt idx="203">
                  <c:v>-0.11509540106574762</c:v>
                </c:pt>
                <c:pt idx="204">
                  <c:v>-0.11515626153746983</c:v>
                </c:pt>
                <c:pt idx="205">
                  <c:v>-0.11541187551870311</c:v>
                </c:pt>
                <c:pt idx="206">
                  <c:v>-0.1154767933552068</c:v>
                </c:pt>
                <c:pt idx="207">
                  <c:v>-0.1155417111917105</c:v>
                </c:pt>
                <c:pt idx="208">
                  <c:v>-0.1159271608459512</c:v>
                </c:pt>
                <c:pt idx="209">
                  <c:v>-0.11596773449376599</c:v>
                </c:pt>
                <c:pt idx="210">
                  <c:v>-0.11603265233026969</c:v>
                </c:pt>
                <c:pt idx="211">
                  <c:v>-0.12054444196727648</c:v>
                </c:pt>
                <c:pt idx="212">
                  <c:v>-0.12056472879118385</c:v>
                </c:pt>
                <c:pt idx="213">
                  <c:v>-0.12058907297987276</c:v>
                </c:pt>
                <c:pt idx="214">
                  <c:v>-0.12069456446419125</c:v>
                </c:pt>
                <c:pt idx="215">
                  <c:v>-0.12071485128809867</c:v>
                </c:pt>
                <c:pt idx="216">
                  <c:v>-0.12073513811200609</c:v>
                </c:pt>
                <c:pt idx="217">
                  <c:v>-0.12075948230069494</c:v>
                </c:pt>
                <c:pt idx="218">
                  <c:v>-0.12084468696110606</c:v>
                </c:pt>
                <c:pt idx="219">
                  <c:v>-0.12086497378501349</c:v>
                </c:pt>
                <c:pt idx="220">
                  <c:v>-0.12092989162151713</c:v>
                </c:pt>
                <c:pt idx="221">
                  <c:v>-0.12095017844542455</c:v>
                </c:pt>
                <c:pt idx="222">
                  <c:v>-0.12097046526933197</c:v>
                </c:pt>
                <c:pt idx="223">
                  <c:v>-0.1209907520932394</c:v>
                </c:pt>
                <c:pt idx="224">
                  <c:v>-0.12103538310583567</c:v>
                </c:pt>
                <c:pt idx="225">
                  <c:v>-0.12108001411843194</c:v>
                </c:pt>
                <c:pt idx="226">
                  <c:v>-0.12120579242665785</c:v>
                </c:pt>
                <c:pt idx="227">
                  <c:v>-0.12122607925056528</c:v>
                </c:pt>
                <c:pt idx="228">
                  <c:v>-0.12129099708706897</c:v>
                </c:pt>
                <c:pt idx="229">
                  <c:v>-0.12139648857138746</c:v>
                </c:pt>
                <c:pt idx="230">
                  <c:v>-0.12140054593616895</c:v>
                </c:pt>
                <c:pt idx="231">
                  <c:v>-0.12146140640789116</c:v>
                </c:pt>
                <c:pt idx="232">
                  <c:v>-0.12148169323179858</c:v>
                </c:pt>
                <c:pt idx="233">
                  <c:v>-0.12148575059658007</c:v>
                </c:pt>
                <c:pt idx="234">
                  <c:v>-0.12150603742048743</c:v>
                </c:pt>
                <c:pt idx="235">
                  <c:v>-0.12156689789220965</c:v>
                </c:pt>
                <c:pt idx="236">
                  <c:v>-0.12157095525699113</c:v>
                </c:pt>
                <c:pt idx="237">
                  <c:v>-0.12159124208089855</c:v>
                </c:pt>
                <c:pt idx="238">
                  <c:v>-0.12161152890480592</c:v>
                </c:pt>
                <c:pt idx="239">
                  <c:v>-0.12165210255262077</c:v>
                </c:pt>
                <c:pt idx="240">
                  <c:v>-0.12169673356521704</c:v>
                </c:pt>
                <c:pt idx="241">
                  <c:v>-0.12171702038912446</c:v>
                </c:pt>
                <c:pt idx="242">
                  <c:v>-0.12175759403693925</c:v>
                </c:pt>
                <c:pt idx="243">
                  <c:v>-0.12176165140172074</c:v>
                </c:pt>
                <c:pt idx="244">
                  <c:v>-0.12182251187344295</c:v>
                </c:pt>
                <c:pt idx="245">
                  <c:v>-0.12182656923822444</c:v>
                </c:pt>
                <c:pt idx="246">
                  <c:v>-0.12184279869735037</c:v>
                </c:pt>
                <c:pt idx="247">
                  <c:v>-0.12184685606213186</c:v>
                </c:pt>
                <c:pt idx="248">
                  <c:v>-0.12188742970994665</c:v>
                </c:pt>
                <c:pt idx="249">
                  <c:v>-0.12189148707472813</c:v>
                </c:pt>
                <c:pt idx="250">
                  <c:v>-0.12190771653385407</c:v>
                </c:pt>
                <c:pt idx="251">
                  <c:v>-0.12191177389863556</c:v>
                </c:pt>
                <c:pt idx="252">
                  <c:v>-0.12199292119426514</c:v>
                </c:pt>
                <c:pt idx="253">
                  <c:v>-0.12199697855904662</c:v>
                </c:pt>
                <c:pt idx="254">
                  <c:v>-0.12201320801817256</c:v>
                </c:pt>
                <c:pt idx="255">
                  <c:v>-0.12201726538295404</c:v>
                </c:pt>
                <c:pt idx="256">
                  <c:v>-0.12203755220686147</c:v>
                </c:pt>
                <c:pt idx="257">
                  <c:v>-0.12207812585467626</c:v>
                </c:pt>
                <c:pt idx="258">
                  <c:v>-0.12208218321945774</c:v>
                </c:pt>
                <c:pt idx="259">
                  <c:v>-0.12209841267858368</c:v>
                </c:pt>
                <c:pt idx="260">
                  <c:v>-0.12214304369117995</c:v>
                </c:pt>
                <c:pt idx="261">
                  <c:v>-0.12218361733899474</c:v>
                </c:pt>
                <c:pt idx="262">
                  <c:v>-0.12218767470377623</c:v>
                </c:pt>
                <c:pt idx="263">
                  <c:v>-0.12220796152768365</c:v>
                </c:pt>
                <c:pt idx="264">
                  <c:v>-0.12229316618809472</c:v>
                </c:pt>
                <c:pt idx="265">
                  <c:v>-0.12231751037678362</c:v>
                </c:pt>
                <c:pt idx="266">
                  <c:v>-0.12233373983590956</c:v>
                </c:pt>
                <c:pt idx="267">
                  <c:v>-0.12252443598063917</c:v>
                </c:pt>
                <c:pt idx="268">
                  <c:v>-0.12252849334542065</c:v>
                </c:pt>
                <c:pt idx="269">
                  <c:v>-0.12254878016932802</c:v>
                </c:pt>
                <c:pt idx="270">
                  <c:v>-0.12256906699323544</c:v>
                </c:pt>
                <c:pt idx="271">
                  <c:v>-0.12257312435801693</c:v>
                </c:pt>
                <c:pt idx="272">
                  <c:v>-0.12258935381714287</c:v>
                </c:pt>
                <c:pt idx="273">
                  <c:v>-0.12259341118192435</c:v>
                </c:pt>
                <c:pt idx="274">
                  <c:v>-0.12280439415056132</c:v>
                </c:pt>
                <c:pt idx="275">
                  <c:v>-0.12282468097446875</c:v>
                </c:pt>
                <c:pt idx="276">
                  <c:v>-0.12282873833925023</c:v>
                </c:pt>
                <c:pt idx="277">
                  <c:v>-0.12284496779837617</c:v>
                </c:pt>
                <c:pt idx="278">
                  <c:v>-0.12289365617575393</c:v>
                </c:pt>
                <c:pt idx="279">
                  <c:v>-0.1229139429996613</c:v>
                </c:pt>
                <c:pt idx="280">
                  <c:v>-0.12297480347138351</c:v>
                </c:pt>
                <c:pt idx="281">
                  <c:v>-0.12306000813179463</c:v>
                </c:pt>
                <c:pt idx="282">
                  <c:v>-0.12312492596829833</c:v>
                </c:pt>
                <c:pt idx="283">
                  <c:v>-0.12316549961611312</c:v>
                </c:pt>
                <c:pt idx="284">
                  <c:v>-0.1231695569808946</c:v>
                </c:pt>
                <c:pt idx="285">
                  <c:v>-0.12318984380480202</c:v>
                </c:pt>
                <c:pt idx="286">
                  <c:v>-0.12321013062870945</c:v>
                </c:pt>
                <c:pt idx="287">
                  <c:v>-0.12325070427652424</c:v>
                </c:pt>
                <c:pt idx="288">
                  <c:v>-0.12325476164130572</c:v>
                </c:pt>
                <c:pt idx="289">
                  <c:v>-0.12331562211302793</c:v>
                </c:pt>
                <c:pt idx="290">
                  <c:v>-0.12331967947780942</c:v>
                </c:pt>
                <c:pt idx="291">
                  <c:v>-0.12333996630171684</c:v>
                </c:pt>
                <c:pt idx="292">
                  <c:v>-0.12336025312562421</c:v>
                </c:pt>
                <c:pt idx="293">
                  <c:v>-0.12338053994953163</c:v>
                </c:pt>
                <c:pt idx="294">
                  <c:v>-0.12342517096212791</c:v>
                </c:pt>
                <c:pt idx="295">
                  <c:v>-0.1234657446099427</c:v>
                </c:pt>
                <c:pt idx="296">
                  <c:v>-0.12351037562253903</c:v>
                </c:pt>
                <c:pt idx="297">
                  <c:v>-0.12353066244644639</c:v>
                </c:pt>
                <c:pt idx="298">
                  <c:v>-0.12355094927035382</c:v>
                </c:pt>
                <c:pt idx="299">
                  <c:v>-0.12374570277986491</c:v>
                </c:pt>
                <c:pt idx="300">
                  <c:v>-0.1237862764276797</c:v>
                </c:pt>
                <c:pt idx="301">
                  <c:v>-0.12381467798115009</c:v>
                </c:pt>
                <c:pt idx="302">
                  <c:v>-0.1238511942641834</c:v>
                </c:pt>
                <c:pt idx="303">
                  <c:v>-0.12402160358500564</c:v>
                </c:pt>
                <c:pt idx="304">
                  <c:v>-0.124041890408913</c:v>
                </c:pt>
                <c:pt idx="305">
                  <c:v>-0.1282777792407791</c:v>
                </c:pt>
                <c:pt idx="306">
                  <c:v>-0.12829806606468647</c:v>
                </c:pt>
                <c:pt idx="307">
                  <c:v>-0.12851310639810498</c:v>
                </c:pt>
                <c:pt idx="308">
                  <c:v>-0.1285983110585161</c:v>
                </c:pt>
                <c:pt idx="309">
                  <c:v>-0.1287646630145568</c:v>
                </c:pt>
                <c:pt idx="310">
                  <c:v>-0.12878900720324565</c:v>
                </c:pt>
                <c:pt idx="311">
                  <c:v>-0.12880929402715308</c:v>
                </c:pt>
                <c:pt idx="312">
                  <c:v>-0.12883363821584198</c:v>
                </c:pt>
                <c:pt idx="313">
                  <c:v>-0.12884986767496787</c:v>
                </c:pt>
                <c:pt idx="314">
                  <c:v>-0.12885392503974935</c:v>
                </c:pt>
                <c:pt idx="315">
                  <c:v>-0.12887421186365677</c:v>
                </c:pt>
                <c:pt idx="316">
                  <c:v>-0.1288944986875642</c:v>
                </c:pt>
                <c:pt idx="317">
                  <c:v>-0.12891478551147156</c:v>
                </c:pt>
                <c:pt idx="318">
                  <c:v>-0.12891884287625305</c:v>
                </c:pt>
                <c:pt idx="319">
                  <c:v>-0.12900404753666417</c:v>
                </c:pt>
                <c:pt idx="320">
                  <c:v>-0.12902433436057159</c:v>
                </c:pt>
                <c:pt idx="321">
                  <c:v>-0.12919474368139378</c:v>
                </c:pt>
                <c:pt idx="322">
                  <c:v>-0.1292150305053012</c:v>
                </c:pt>
                <c:pt idx="323">
                  <c:v>-0.12927994834180484</c:v>
                </c:pt>
                <c:pt idx="324">
                  <c:v>-0.12930023516571226</c:v>
                </c:pt>
                <c:pt idx="325">
                  <c:v>-0.12932052198961969</c:v>
                </c:pt>
                <c:pt idx="326">
                  <c:v>-0.12932457935440117</c:v>
                </c:pt>
                <c:pt idx="327">
                  <c:v>-0.12936109563743448</c:v>
                </c:pt>
                <c:pt idx="328">
                  <c:v>-0.12936515300221596</c:v>
                </c:pt>
                <c:pt idx="329">
                  <c:v>-0.12949093131044187</c:v>
                </c:pt>
                <c:pt idx="330">
                  <c:v>-0.12949498867522335</c:v>
                </c:pt>
                <c:pt idx="331">
                  <c:v>-0.12951121813434929</c:v>
                </c:pt>
                <c:pt idx="332">
                  <c:v>-0.12951527549913078</c:v>
                </c:pt>
                <c:pt idx="333">
                  <c:v>-0.12955584914694557</c:v>
                </c:pt>
                <c:pt idx="334">
                  <c:v>-0.12957613597085299</c:v>
                </c:pt>
                <c:pt idx="335">
                  <c:v>-0.12958019333563447</c:v>
                </c:pt>
                <c:pt idx="336">
                  <c:v>-0.12959642279476036</c:v>
                </c:pt>
                <c:pt idx="337">
                  <c:v>-0.12960048015954184</c:v>
                </c:pt>
                <c:pt idx="338">
                  <c:v>-0.12972625846776775</c:v>
                </c:pt>
                <c:pt idx="339">
                  <c:v>-0.12974654529167517</c:v>
                </c:pt>
                <c:pt idx="340">
                  <c:v>-0.12981552049296036</c:v>
                </c:pt>
                <c:pt idx="341">
                  <c:v>-0.12983580731686778</c:v>
                </c:pt>
                <c:pt idx="342">
                  <c:v>-0.12993724143640478</c:v>
                </c:pt>
                <c:pt idx="343">
                  <c:v>-0.12996158562509363</c:v>
                </c:pt>
                <c:pt idx="344">
                  <c:v>-0.12998187244900106</c:v>
                </c:pt>
                <c:pt idx="345">
                  <c:v>-0.12998592981378254</c:v>
                </c:pt>
                <c:pt idx="346">
                  <c:v>-0.13000215927290848</c:v>
                </c:pt>
                <c:pt idx="347">
                  <c:v>-0.13000621663768996</c:v>
                </c:pt>
                <c:pt idx="348">
                  <c:v>-0.13002244609681585</c:v>
                </c:pt>
                <c:pt idx="349">
                  <c:v>-0.13008736393331954</c:v>
                </c:pt>
                <c:pt idx="350">
                  <c:v>-0.13010765075722697</c:v>
                </c:pt>
                <c:pt idx="351">
                  <c:v>-0.13012793758113439</c:v>
                </c:pt>
                <c:pt idx="352">
                  <c:v>-0.13013199494591587</c:v>
                </c:pt>
                <c:pt idx="353">
                  <c:v>-0.13015228176982324</c:v>
                </c:pt>
                <c:pt idx="354">
                  <c:v>-0.13017256859373066</c:v>
                </c:pt>
                <c:pt idx="355">
                  <c:v>-0.13023748643023436</c:v>
                </c:pt>
                <c:pt idx="356">
                  <c:v>-0.13025777325414178</c:v>
                </c:pt>
                <c:pt idx="357">
                  <c:v>-0.13027806007804915</c:v>
                </c:pt>
                <c:pt idx="358">
                  <c:v>-0.13028211744283064</c:v>
                </c:pt>
                <c:pt idx="359">
                  <c:v>-0.13030240426673806</c:v>
                </c:pt>
                <c:pt idx="360">
                  <c:v>-0.13040789575105655</c:v>
                </c:pt>
                <c:pt idx="361">
                  <c:v>-0.13041195311583803</c:v>
                </c:pt>
                <c:pt idx="362">
                  <c:v>-0.13059859189578615</c:v>
                </c:pt>
                <c:pt idx="363">
                  <c:v>-0.13060264926056764</c:v>
                </c:pt>
                <c:pt idx="364">
                  <c:v>-0.13081363222920467</c:v>
                </c:pt>
                <c:pt idx="365">
                  <c:v>-0.13091912371352316</c:v>
                </c:pt>
                <c:pt idx="366">
                  <c:v>-0.13098404155002685</c:v>
                </c:pt>
                <c:pt idx="367">
                  <c:v>-0.13104895938653055</c:v>
                </c:pt>
                <c:pt idx="368">
                  <c:v>-0.13121936870735273</c:v>
                </c:pt>
                <c:pt idx="369">
                  <c:v>-0.13147498268858604</c:v>
                </c:pt>
                <c:pt idx="370">
                  <c:v>-0.13179551450632304</c:v>
                </c:pt>
                <c:pt idx="371">
                  <c:v>-0.13186043234282674</c:v>
                </c:pt>
                <c:pt idx="372">
                  <c:v>-0.13188071916673411</c:v>
                </c:pt>
                <c:pt idx="373">
                  <c:v>-0.13624238630682611</c:v>
                </c:pt>
                <c:pt idx="374">
                  <c:v>-0.1364127956276483</c:v>
                </c:pt>
                <c:pt idx="375">
                  <c:v>-0.13654263130065569</c:v>
                </c:pt>
                <c:pt idx="376">
                  <c:v>-0.13656291812456312</c:v>
                </c:pt>
                <c:pt idx="377">
                  <c:v>-0.13658320494847048</c:v>
                </c:pt>
                <c:pt idx="378">
                  <c:v>-0.13658726231325197</c:v>
                </c:pt>
                <c:pt idx="379">
                  <c:v>-0.13662783596106681</c:v>
                </c:pt>
                <c:pt idx="380">
                  <c:v>-0.13664812278497418</c:v>
                </c:pt>
                <c:pt idx="381">
                  <c:v>-0.13684287629448527</c:v>
                </c:pt>
                <c:pt idx="382">
                  <c:v>-0.13694431041402233</c:v>
                </c:pt>
                <c:pt idx="383">
                  <c:v>-0.13696865460271118</c:v>
                </c:pt>
                <c:pt idx="384">
                  <c:v>-0.1369889414266186</c:v>
                </c:pt>
                <c:pt idx="385">
                  <c:v>-0.13707820345181115</c:v>
                </c:pt>
                <c:pt idx="386">
                  <c:v>-0.13709443291093709</c:v>
                </c:pt>
                <c:pt idx="387">
                  <c:v>-0.13709849027571858</c:v>
                </c:pt>
                <c:pt idx="388">
                  <c:v>-0.13711471973484451</c:v>
                </c:pt>
                <c:pt idx="389">
                  <c:v>-0.137118777099626</c:v>
                </c:pt>
                <c:pt idx="390">
                  <c:v>-0.13713906392353337</c:v>
                </c:pt>
                <c:pt idx="391">
                  <c:v>-0.13724455540785191</c:v>
                </c:pt>
                <c:pt idx="392">
                  <c:v>-0.13724861277263339</c:v>
                </c:pt>
                <c:pt idx="393">
                  <c:v>-0.1372851290556667</c:v>
                </c:pt>
                <c:pt idx="394">
                  <c:v>-0.13728918642044818</c:v>
                </c:pt>
                <c:pt idx="395">
                  <c:v>-0.13730947324435561</c:v>
                </c:pt>
                <c:pt idx="396">
                  <c:v>-0.13733381743304446</c:v>
                </c:pt>
                <c:pt idx="397">
                  <c:v>-0.13735410425695188</c:v>
                </c:pt>
                <c:pt idx="398">
                  <c:v>-0.1373743910808593</c:v>
                </c:pt>
                <c:pt idx="399">
                  <c:v>-0.13747988256517779</c:v>
                </c:pt>
                <c:pt idx="400">
                  <c:v>-0.13752045621299258</c:v>
                </c:pt>
                <c:pt idx="401">
                  <c:v>-0.13758537404949628</c:v>
                </c:pt>
                <c:pt idx="402">
                  <c:v>-0.1376705787099074</c:v>
                </c:pt>
                <c:pt idx="403">
                  <c:v>-0.13769492289859625</c:v>
                </c:pt>
                <c:pt idx="404">
                  <c:v>-0.13769898026337773</c:v>
                </c:pt>
                <c:pt idx="405">
                  <c:v>-0.13771115235772219</c:v>
                </c:pt>
                <c:pt idx="406">
                  <c:v>-0.13771520972250367</c:v>
                </c:pt>
                <c:pt idx="407">
                  <c:v>-0.13777607019422589</c:v>
                </c:pt>
                <c:pt idx="408">
                  <c:v>-0.13778012755900737</c:v>
                </c:pt>
                <c:pt idx="409">
                  <c:v>-0.13780041438291479</c:v>
                </c:pt>
                <c:pt idx="410">
                  <c:v>-0.13794647951504807</c:v>
                </c:pt>
                <c:pt idx="411">
                  <c:v>-0.13795053687982956</c:v>
                </c:pt>
                <c:pt idx="412">
                  <c:v>-0.13797082370373698</c:v>
                </c:pt>
                <c:pt idx="413">
                  <c:v>-0.1379911105276444</c:v>
                </c:pt>
                <c:pt idx="414">
                  <c:v>-0.13799516789242589</c:v>
                </c:pt>
                <c:pt idx="415">
                  <c:v>-0.13801545471633325</c:v>
                </c:pt>
                <c:pt idx="416">
                  <c:v>-0.13811688883587031</c:v>
                </c:pt>
                <c:pt idx="417">
                  <c:v>-0.13818180667237401</c:v>
                </c:pt>
                <c:pt idx="418">
                  <c:v>-0.13818586403715549</c:v>
                </c:pt>
                <c:pt idx="419">
                  <c:v>-0.13820209349628138</c:v>
                </c:pt>
                <c:pt idx="420">
                  <c:v>-0.13820615086106286</c:v>
                </c:pt>
                <c:pt idx="421">
                  <c:v>-0.13826295396800359</c:v>
                </c:pt>
                <c:pt idx="422">
                  <c:v>-0.13826701133278507</c:v>
                </c:pt>
                <c:pt idx="423">
                  <c:v>-0.13827106869756656</c:v>
                </c:pt>
                <c:pt idx="424">
                  <c:v>-0.1382872981566925</c:v>
                </c:pt>
                <c:pt idx="425">
                  <c:v>-0.13829135552147398</c:v>
                </c:pt>
                <c:pt idx="426">
                  <c:v>-0.13831164234538135</c:v>
                </c:pt>
                <c:pt idx="427">
                  <c:v>-0.13831569971016283</c:v>
                </c:pt>
                <c:pt idx="428">
                  <c:v>-0.1383238144397258</c:v>
                </c:pt>
                <c:pt idx="429">
                  <c:v>-0.13833192916928877</c:v>
                </c:pt>
                <c:pt idx="430">
                  <c:v>-0.13833598653407025</c:v>
                </c:pt>
                <c:pt idx="431">
                  <c:v>-0.13835221599319619</c:v>
                </c:pt>
                <c:pt idx="432">
                  <c:v>-0.13835627335797768</c:v>
                </c:pt>
                <c:pt idx="433">
                  <c:v>-0.13837250281710356</c:v>
                </c:pt>
                <c:pt idx="434">
                  <c:v>-0.13837656018188504</c:v>
                </c:pt>
                <c:pt idx="435">
                  <c:v>-0.13839684700579247</c:v>
                </c:pt>
                <c:pt idx="436">
                  <c:v>-0.13840090437057395</c:v>
                </c:pt>
                <c:pt idx="437">
                  <c:v>-0.13841713382969989</c:v>
                </c:pt>
                <c:pt idx="438">
                  <c:v>-0.13855102686748877</c:v>
                </c:pt>
                <c:pt idx="439">
                  <c:v>-0.13855102686748877</c:v>
                </c:pt>
                <c:pt idx="440">
                  <c:v>-0.13855102686748877</c:v>
                </c:pt>
                <c:pt idx="441">
                  <c:v>-0.13855102686748877</c:v>
                </c:pt>
                <c:pt idx="442">
                  <c:v>-0.13867274781093319</c:v>
                </c:pt>
                <c:pt idx="443">
                  <c:v>-0.13869709199962205</c:v>
                </c:pt>
                <c:pt idx="444">
                  <c:v>-0.13874172301221838</c:v>
                </c:pt>
                <c:pt idx="445">
                  <c:v>-0.13895270598085535</c:v>
                </c:pt>
                <c:pt idx="446">
                  <c:v>-0.13899327962867014</c:v>
                </c:pt>
                <c:pt idx="447">
                  <c:v>-0.13920020523252569</c:v>
                </c:pt>
                <c:pt idx="448">
                  <c:v>-0.13959376961632936</c:v>
                </c:pt>
                <c:pt idx="449">
                  <c:v>-0.13961405644023672</c:v>
                </c:pt>
                <c:pt idx="450">
                  <c:v>-0.13978852312584045</c:v>
                </c:pt>
                <c:pt idx="451">
                  <c:v>-0.13998327663535148</c:v>
                </c:pt>
                <c:pt idx="452">
                  <c:v>-0.13998327663535148</c:v>
                </c:pt>
                <c:pt idx="453">
                  <c:v>-0.13998327663535148</c:v>
                </c:pt>
                <c:pt idx="454">
                  <c:v>-0.14533088341734335</c:v>
                </c:pt>
                <c:pt idx="455">
                  <c:v>-0.14607743853713584</c:v>
                </c:pt>
                <c:pt idx="456">
                  <c:v>-0.14608149590191732</c:v>
                </c:pt>
                <c:pt idx="457">
                  <c:v>-0.1683117975396512</c:v>
                </c:pt>
                <c:pt idx="458">
                  <c:v>-0.16831585490443268</c:v>
                </c:pt>
                <c:pt idx="459">
                  <c:v>-0.16854712469697714</c:v>
                </c:pt>
                <c:pt idx="460">
                  <c:v>-0.16855118206175862</c:v>
                </c:pt>
                <c:pt idx="461">
                  <c:v>-0.16884736969080671</c:v>
                </c:pt>
                <c:pt idx="462">
                  <c:v>-0.1688514270555882</c:v>
                </c:pt>
                <c:pt idx="463">
                  <c:v>-0.16894474644556223</c:v>
                </c:pt>
                <c:pt idx="464">
                  <c:v>-0.16894880381034372</c:v>
                </c:pt>
                <c:pt idx="465">
                  <c:v>-0.16915572941419926</c:v>
                </c:pt>
                <c:pt idx="466">
                  <c:v>-0.16915978677898075</c:v>
                </c:pt>
                <c:pt idx="467">
                  <c:v>-0.16945191704324736</c:v>
                </c:pt>
                <c:pt idx="468">
                  <c:v>-0.16945597440802884</c:v>
                </c:pt>
                <c:pt idx="469">
                  <c:v>-0.17002400547743618</c:v>
                </c:pt>
                <c:pt idx="470">
                  <c:v>-0.17004429230134355</c:v>
                </c:pt>
                <c:pt idx="471">
                  <c:v>-0.17012949696175467</c:v>
                </c:pt>
                <c:pt idx="472">
                  <c:v>-0.17749767140492401</c:v>
                </c:pt>
                <c:pt idx="473">
                  <c:v>-0.17813873504039801</c:v>
                </c:pt>
                <c:pt idx="474">
                  <c:v>-0.18510117300541923</c:v>
                </c:pt>
                <c:pt idx="475">
                  <c:v>-0.18567731880438954</c:v>
                </c:pt>
                <c:pt idx="476">
                  <c:v>-0.18606276845863018</c:v>
                </c:pt>
                <c:pt idx="477">
                  <c:v>-0.1860830552825376</c:v>
                </c:pt>
                <c:pt idx="478">
                  <c:v>-0.20785081733518268</c:v>
                </c:pt>
                <c:pt idx="479">
                  <c:v>-0.20814700496423078</c:v>
                </c:pt>
                <c:pt idx="480">
                  <c:v>-0.20846753678196778</c:v>
                </c:pt>
                <c:pt idx="481">
                  <c:v>-0.21724767416909246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16-4E33-81B4-1B3E0E4D6577}"/>
            </c:ext>
          </c:extLst>
        </c:ser>
        <c:ser>
          <c:idx val="8"/>
          <c:order val="7"/>
          <c:tx>
            <c:strRef>
              <c:f>Active!$AB$1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Active!$AA$2:$AA$21</c:f>
              <c:numCache>
                <c:formatCode>General</c:formatCode>
                <c:ptCount val="20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  <c:pt idx="18">
                  <c:v>40000</c:v>
                </c:pt>
                <c:pt idx="19">
                  <c:v>45000</c:v>
                </c:pt>
              </c:numCache>
            </c:numRef>
          </c:xVal>
          <c:yVal>
            <c:numRef>
              <c:f>Active!$AB$2:$AB$21</c:f>
              <c:numCache>
                <c:formatCode>General</c:formatCode>
                <c:ptCount val="20"/>
                <c:pt idx="0">
                  <c:v>-0.11708804643547113</c:v>
                </c:pt>
                <c:pt idx="1">
                  <c:v>-9.0434866257438268E-2</c:v>
                </c:pt>
                <c:pt idx="2">
                  <c:v>-6.7252807403366255E-2</c:v>
                </c:pt>
                <c:pt idx="3">
                  <c:v>-4.7541869873255094E-2</c:v>
                </c:pt>
                <c:pt idx="4">
                  <c:v>-3.1302053667104771E-2</c:v>
                </c:pt>
                <c:pt idx="5">
                  <c:v>-1.8533358784915292E-2</c:v>
                </c:pt>
                <c:pt idx="6">
                  <c:v>-9.2357852266866658E-3</c:v>
                </c:pt>
                <c:pt idx="7">
                  <c:v>-3.409332992418879E-3</c:v>
                </c:pt>
                <c:pt idx="8">
                  <c:v>-1.0540020821119388E-3</c:v>
                </c:pt>
                <c:pt idx="9">
                  <c:v>-2.1697924957658449E-3</c:v>
                </c:pt>
                <c:pt idx="10">
                  <c:v>-6.7567042333805966E-3</c:v>
                </c:pt>
                <c:pt idx="11">
                  <c:v>-1.4814737294956193E-2</c:v>
                </c:pt>
                <c:pt idx="12">
                  <c:v>-2.6343891680492636E-2</c:v>
                </c:pt>
                <c:pt idx="13">
                  <c:v>-4.1344167389989923E-2</c:v>
                </c:pt>
                <c:pt idx="14">
                  <c:v>-5.9815564423448063E-2</c:v>
                </c:pt>
                <c:pt idx="15">
                  <c:v>-8.1758082780867047E-2</c:v>
                </c:pt>
                <c:pt idx="16">
                  <c:v>-0.10717172246224686</c:v>
                </c:pt>
                <c:pt idx="17">
                  <c:v>-0.13605648346758753</c:v>
                </c:pt>
                <c:pt idx="18">
                  <c:v>-0.16841236579688906</c:v>
                </c:pt>
                <c:pt idx="19">
                  <c:v>-0.20423936945015142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16-4E33-81B4-1B3E0E4D6577}"/>
            </c:ext>
          </c:extLst>
        </c:ser>
        <c:ser>
          <c:idx val="4"/>
          <c:order val="8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25389.5</c:v>
                </c:pt>
                <c:pt idx="78">
                  <c:v>25410.5</c:v>
                </c:pt>
                <c:pt idx="79">
                  <c:v>25452.5</c:v>
                </c:pt>
                <c:pt idx="80">
                  <c:v>25492</c:v>
                </c:pt>
                <c:pt idx="81">
                  <c:v>25494.5</c:v>
                </c:pt>
                <c:pt idx="82">
                  <c:v>25539.5</c:v>
                </c:pt>
                <c:pt idx="83">
                  <c:v>25542</c:v>
                </c:pt>
                <c:pt idx="84">
                  <c:v>25552.5</c:v>
                </c:pt>
                <c:pt idx="85">
                  <c:v>25560.5</c:v>
                </c:pt>
                <c:pt idx="86">
                  <c:v>25568</c:v>
                </c:pt>
                <c:pt idx="87">
                  <c:v>25571</c:v>
                </c:pt>
                <c:pt idx="88">
                  <c:v>25594.5</c:v>
                </c:pt>
                <c:pt idx="89">
                  <c:v>25597</c:v>
                </c:pt>
                <c:pt idx="90">
                  <c:v>25597.5</c:v>
                </c:pt>
                <c:pt idx="91">
                  <c:v>25607.5</c:v>
                </c:pt>
                <c:pt idx="92">
                  <c:v>25618</c:v>
                </c:pt>
                <c:pt idx="93">
                  <c:v>25634</c:v>
                </c:pt>
                <c:pt idx="94">
                  <c:v>25644.5</c:v>
                </c:pt>
                <c:pt idx="95">
                  <c:v>25652.5</c:v>
                </c:pt>
                <c:pt idx="96">
                  <c:v>25660</c:v>
                </c:pt>
                <c:pt idx="97">
                  <c:v>25660.5</c:v>
                </c:pt>
                <c:pt idx="98">
                  <c:v>25662.5</c:v>
                </c:pt>
                <c:pt idx="99">
                  <c:v>25663</c:v>
                </c:pt>
                <c:pt idx="100">
                  <c:v>25665.5</c:v>
                </c:pt>
                <c:pt idx="101">
                  <c:v>25670.5</c:v>
                </c:pt>
                <c:pt idx="102">
                  <c:v>25678.5</c:v>
                </c:pt>
                <c:pt idx="103">
                  <c:v>25681</c:v>
                </c:pt>
                <c:pt idx="104">
                  <c:v>25681.5</c:v>
                </c:pt>
                <c:pt idx="105">
                  <c:v>25683.5</c:v>
                </c:pt>
                <c:pt idx="106">
                  <c:v>25684</c:v>
                </c:pt>
                <c:pt idx="107">
                  <c:v>25720.5</c:v>
                </c:pt>
                <c:pt idx="108">
                  <c:v>25736</c:v>
                </c:pt>
                <c:pt idx="109">
                  <c:v>25736.5</c:v>
                </c:pt>
                <c:pt idx="110">
                  <c:v>25739</c:v>
                </c:pt>
                <c:pt idx="111">
                  <c:v>25746.5</c:v>
                </c:pt>
                <c:pt idx="112">
                  <c:v>25747</c:v>
                </c:pt>
                <c:pt idx="113">
                  <c:v>25754.5</c:v>
                </c:pt>
                <c:pt idx="114">
                  <c:v>25755</c:v>
                </c:pt>
                <c:pt idx="115">
                  <c:v>25757.5</c:v>
                </c:pt>
                <c:pt idx="116">
                  <c:v>25762.5</c:v>
                </c:pt>
                <c:pt idx="117">
                  <c:v>25781</c:v>
                </c:pt>
                <c:pt idx="118">
                  <c:v>25783.5</c:v>
                </c:pt>
                <c:pt idx="119">
                  <c:v>25784</c:v>
                </c:pt>
                <c:pt idx="120">
                  <c:v>25786.5</c:v>
                </c:pt>
                <c:pt idx="121">
                  <c:v>25804.5</c:v>
                </c:pt>
                <c:pt idx="122">
                  <c:v>25805</c:v>
                </c:pt>
                <c:pt idx="123">
                  <c:v>26416</c:v>
                </c:pt>
                <c:pt idx="124">
                  <c:v>26418.5</c:v>
                </c:pt>
                <c:pt idx="125">
                  <c:v>26437</c:v>
                </c:pt>
                <c:pt idx="126">
                  <c:v>26439.5</c:v>
                </c:pt>
                <c:pt idx="127">
                  <c:v>26447.5</c:v>
                </c:pt>
                <c:pt idx="128">
                  <c:v>26450</c:v>
                </c:pt>
                <c:pt idx="129">
                  <c:v>26531.5</c:v>
                </c:pt>
                <c:pt idx="130">
                  <c:v>26534</c:v>
                </c:pt>
                <c:pt idx="131">
                  <c:v>26537</c:v>
                </c:pt>
                <c:pt idx="132">
                  <c:v>26539.5</c:v>
                </c:pt>
                <c:pt idx="133">
                  <c:v>26552.5</c:v>
                </c:pt>
                <c:pt idx="134">
                  <c:v>26576</c:v>
                </c:pt>
                <c:pt idx="135">
                  <c:v>26584</c:v>
                </c:pt>
                <c:pt idx="136">
                  <c:v>26587</c:v>
                </c:pt>
                <c:pt idx="137">
                  <c:v>26589.5</c:v>
                </c:pt>
                <c:pt idx="138">
                  <c:v>26592</c:v>
                </c:pt>
                <c:pt idx="139">
                  <c:v>26594.5</c:v>
                </c:pt>
                <c:pt idx="140">
                  <c:v>26610.5</c:v>
                </c:pt>
                <c:pt idx="141">
                  <c:v>26613</c:v>
                </c:pt>
                <c:pt idx="142">
                  <c:v>26615.5</c:v>
                </c:pt>
                <c:pt idx="143">
                  <c:v>26623.5</c:v>
                </c:pt>
                <c:pt idx="144">
                  <c:v>26657.5</c:v>
                </c:pt>
                <c:pt idx="145">
                  <c:v>26658</c:v>
                </c:pt>
                <c:pt idx="146">
                  <c:v>26660</c:v>
                </c:pt>
                <c:pt idx="147">
                  <c:v>26660.5</c:v>
                </c:pt>
                <c:pt idx="148">
                  <c:v>26679</c:v>
                </c:pt>
                <c:pt idx="149">
                  <c:v>26681.5</c:v>
                </c:pt>
                <c:pt idx="150">
                  <c:v>26686.5</c:v>
                </c:pt>
                <c:pt idx="151">
                  <c:v>26689.5</c:v>
                </c:pt>
                <c:pt idx="152">
                  <c:v>26691.5</c:v>
                </c:pt>
                <c:pt idx="153">
                  <c:v>26697</c:v>
                </c:pt>
                <c:pt idx="154">
                  <c:v>26697.5</c:v>
                </c:pt>
                <c:pt idx="155">
                  <c:v>26710</c:v>
                </c:pt>
                <c:pt idx="156">
                  <c:v>26731.5</c:v>
                </c:pt>
                <c:pt idx="157">
                  <c:v>26734</c:v>
                </c:pt>
                <c:pt idx="158">
                  <c:v>26747</c:v>
                </c:pt>
                <c:pt idx="159">
                  <c:v>26749.5</c:v>
                </c:pt>
                <c:pt idx="160">
                  <c:v>26750</c:v>
                </c:pt>
                <c:pt idx="161">
                  <c:v>26752</c:v>
                </c:pt>
                <c:pt idx="162">
                  <c:v>26752.5</c:v>
                </c:pt>
                <c:pt idx="163">
                  <c:v>26755</c:v>
                </c:pt>
                <c:pt idx="164">
                  <c:v>26760</c:v>
                </c:pt>
                <c:pt idx="165">
                  <c:v>26770.5</c:v>
                </c:pt>
                <c:pt idx="166">
                  <c:v>26771</c:v>
                </c:pt>
                <c:pt idx="167">
                  <c:v>26773.5</c:v>
                </c:pt>
                <c:pt idx="168">
                  <c:v>26776</c:v>
                </c:pt>
                <c:pt idx="169">
                  <c:v>26778.5</c:v>
                </c:pt>
                <c:pt idx="170">
                  <c:v>26781</c:v>
                </c:pt>
                <c:pt idx="171">
                  <c:v>26799.5</c:v>
                </c:pt>
                <c:pt idx="172">
                  <c:v>26802.5</c:v>
                </c:pt>
                <c:pt idx="173">
                  <c:v>26807.5</c:v>
                </c:pt>
                <c:pt idx="174">
                  <c:v>26815.5</c:v>
                </c:pt>
                <c:pt idx="175">
                  <c:v>26818</c:v>
                </c:pt>
                <c:pt idx="176">
                  <c:v>26820.5</c:v>
                </c:pt>
                <c:pt idx="177">
                  <c:v>26826</c:v>
                </c:pt>
                <c:pt idx="178">
                  <c:v>26828.5</c:v>
                </c:pt>
                <c:pt idx="179">
                  <c:v>26836.5</c:v>
                </c:pt>
                <c:pt idx="180">
                  <c:v>26844.5</c:v>
                </c:pt>
                <c:pt idx="181">
                  <c:v>28638</c:v>
                </c:pt>
                <c:pt idx="182">
                  <c:v>30269.5</c:v>
                </c:pt>
                <c:pt idx="183">
                  <c:v>30272</c:v>
                </c:pt>
                <c:pt idx="184">
                  <c:v>30277.5</c:v>
                </c:pt>
                <c:pt idx="185">
                  <c:v>30288</c:v>
                </c:pt>
                <c:pt idx="186">
                  <c:v>30298.5</c:v>
                </c:pt>
                <c:pt idx="187">
                  <c:v>30327.5</c:v>
                </c:pt>
                <c:pt idx="188">
                  <c:v>30330</c:v>
                </c:pt>
                <c:pt idx="189">
                  <c:v>30332.5</c:v>
                </c:pt>
                <c:pt idx="190">
                  <c:v>30348.5</c:v>
                </c:pt>
                <c:pt idx="191">
                  <c:v>30359</c:v>
                </c:pt>
                <c:pt idx="192">
                  <c:v>30382.5</c:v>
                </c:pt>
                <c:pt idx="193">
                  <c:v>30385</c:v>
                </c:pt>
                <c:pt idx="194">
                  <c:v>30429.5</c:v>
                </c:pt>
                <c:pt idx="195">
                  <c:v>30451</c:v>
                </c:pt>
                <c:pt idx="196">
                  <c:v>30474.5</c:v>
                </c:pt>
                <c:pt idx="197">
                  <c:v>30479.5</c:v>
                </c:pt>
                <c:pt idx="198">
                  <c:v>30501</c:v>
                </c:pt>
                <c:pt idx="199">
                  <c:v>30508.5</c:v>
                </c:pt>
                <c:pt idx="200">
                  <c:v>30534.5</c:v>
                </c:pt>
                <c:pt idx="201">
                  <c:v>30555.5</c:v>
                </c:pt>
                <c:pt idx="202">
                  <c:v>30563.5</c:v>
                </c:pt>
                <c:pt idx="203">
                  <c:v>30566.5</c:v>
                </c:pt>
                <c:pt idx="204">
                  <c:v>30574</c:v>
                </c:pt>
                <c:pt idx="205">
                  <c:v>30605.5</c:v>
                </c:pt>
                <c:pt idx="206">
                  <c:v>30613.5</c:v>
                </c:pt>
                <c:pt idx="207">
                  <c:v>30621.5</c:v>
                </c:pt>
                <c:pt idx="208">
                  <c:v>30669</c:v>
                </c:pt>
                <c:pt idx="209">
                  <c:v>30674</c:v>
                </c:pt>
                <c:pt idx="210">
                  <c:v>30682</c:v>
                </c:pt>
                <c:pt idx="211">
                  <c:v>31238</c:v>
                </c:pt>
                <c:pt idx="212">
                  <c:v>31240.5</c:v>
                </c:pt>
                <c:pt idx="213">
                  <c:v>31243.5</c:v>
                </c:pt>
                <c:pt idx="214">
                  <c:v>31256.5</c:v>
                </c:pt>
                <c:pt idx="215">
                  <c:v>31259</c:v>
                </c:pt>
                <c:pt idx="216">
                  <c:v>31261.5</c:v>
                </c:pt>
                <c:pt idx="217">
                  <c:v>31264.5</c:v>
                </c:pt>
                <c:pt idx="218">
                  <c:v>31275</c:v>
                </c:pt>
                <c:pt idx="219">
                  <c:v>31277.5</c:v>
                </c:pt>
                <c:pt idx="220">
                  <c:v>31285.5</c:v>
                </c:pt>
                <c:pt idx="221">
                  <c:v>31288</c:v>
                </c:pt>
                <c:pt idx="222">
                  <c:v>31290.5</c:v>
                </c:pt>
                <c:pt idx="223">
                  <c:v>31293</c:v>
                </c:pt>
                <c:pt idx="224">
                  <c:v>31298.5</c:v>
                </c:pt>
                <c:pt idx="225">
                  <c:v>31304</c:v>
                </c:pt>
                <c:pt idx="226">
                  <c:v>31319.5</c:v>
                </c:pt>
                <c:pt idx="227">
                  <c:v>31322</c:v>
                </c:pt>
                <c:pt idx="228">
                  <c:v>31330</c:v>
                </c:pt>
                <c:pt idx="229">
                  <c:v>31343</c:v>
                </c:pt>
                <c:pt idx="230">
                  <c:v>31343.5</c:v>
                </c:pt>
                <c:pt idx="231">
                  <c:v>31351</c:v>
                </c:pt>
                <c:pt idx="232">
                  <c:v>31353.5</c:v>
                </c:pt>
                <c:pt idx="233">
                  <c:v>31354</c:v>
                </c:pt>
                <c:pt idx="234">
                  <c:v>31356.5</c:v>
                </c:pt>
                <c:pt idx="235">
                  <c:v>31364</c:v>
                </c:pt>
                <c:pt idx="236">
                  <c:v>31364.5</c:v>
                </c:pt>
                <c:pt idx="237">
                  <c:v>31367</c:v>
                </c:pt>
                <c:pt idx="238">
                  <c:v>31369.5</c:v>
                </c:pt>
                <c:pt idx="239">
                  <c:v>31374.5</c:v>
                </c:pt>
                <c:pt idx="240">
                  <c:v>31380</c:v>
                </c:pt>
                <c:pt idx="241">
                  <c:v>31382.5</c:v>
                </c:pt>
                <c:pt idx="242">
                  <c:v>31387.5</c:v>
                </c:pt>
                <c:pt idx="243">
                  <c:v>31388</c:v>
                </c:pt>
                <c:pt idx="244">
                  <c:v>31395.5</c:v>
                </c:pt>
                <c:pt idx="245">
                  <c:v>31396</c:v>
                </c:pt>
                <c:pt idx="246">
                  <c:v>31398</c:v>
                </c:pt>
                <c:pt idx="247">
                  <c:v>31398.5</c:v>
                </c:pt>
                <c:pt idx="248">
                  <c:v>31403.5</c:v>
                </c:pt>
                <c:pt idx="249">
                  <c:v>31404</c:v>
                </c:pt>
                <c:pt idx="250">
                  <c:v>31406</c:v>
                </c:pt>
                <c:pt idx="251">
                  <c:v>31406.5</c:v>
                </c:pt>
                <c:pt idx="252">
                  <c:v>31416.5</c:v>
                </c:pt>
                <c:pt idx="253">
                  <c:v>31417</c:v>
                </c:pt>
                <c:pt idx="254">
                  <c:v>31419</c:v>
                </c:pt>
                <c:pt idx="255">
                  <c:v>31419.5</c:v>
                </c:pt>
                <c:pt idx="256">
                  <c:v>31422</c:v>
                </c:pt>
                <c:pt idx="257">
                  <c:v>31427</c:v>
                </c:pt>
                <c:pt idx="258">
                  <c:v>31427.5</c:v>
                </c:pt>
                <c:pt idx="259">
                  <c:v>31429.5</c:v>
                </c:pt>
                <c:pt idx="260">
                  <c:v>31435</c:v>
                </c:pt>
                <c:pt idx="261">
                  <c:v>31440</c:v>
                </c:pt>
                <c:pt idx="262">
                  <c:v>31440.5</c:v>
                </c:pt>
                <c:pt idx="263">
                  <c:v>31443</c:v>
                </c:pt>
                <c:pt idx="264">
                  <c:v>31453.5</c:v>
                </c:pt>
                <c:pt idx="265">
                  <c:v>31456.5</c:v>
                </c:pt>
                <c:pt idx="266">
                  <c:v>31458.5</c:v>
                </c:pt>
                <c:pt idx="267">
                  <c:v>31482</c:v>
                </c:pt>
                <c:pt idx="268">
                  <c:v>31482.5</c:v>
                </c:pt>
                <c:pt idx="269">
                  <c:v>31485</c:v>
                </c:pt>
                <c:pt idx="270">
                  <c:v>31487.5</c:v>
                </c:pt>
                <c:pt idx="271">
                  <c:v>31488</c:v>
                </c:pt>
                <c:pt idx="272">
                  <c:v>31490</c:v>
                </c:pt>
                <c:pt idx="273">
                  <c:v>31490.5</c:v>
                </c:pt>
                <c:pt idx="274">
                  <c:v>31516.5</c:v>
                </c:pt>
                <c:pt idx="275">
                  <c:v>31519</c:v>
                </c:pt>
                <c:pt idx="276">
                  <c:v>31519.5</c:v>
                </c:pt>
                <c:pt idx="277">
                  <c:v>31521.5</c:v>
                </c:pt>
                <c:pt idx="278">
                  <c:v>31527.5</c:v>
                </c:pt>
                <c:pt idx="279">
                  <c:v>31530</c:v>
                </c:pt>
                <c:pt idx="280">
                  <c:v>31537.5</c:v>
                </c:pt>
                <c:pt idx="281">
                  <c:v>31548</c:v>
                </c:pt>
                <c:pt idx="282">
                  <c:v>31556</c:v>
                </c:pt>
                <c:pt idx="283">
                  <c:v>31561</c:v>
                </c:pt>
                <c:pt idx="284">
                  <c:v>31561.5</c:v>
                </c:pt>
                <c:pt idx="285">
                  <c:v>31564</c:v>
                </c:pt>
                <c:pt idx="286">
                  <c:v>31566.5</c:v>
                </c:pt>
                <c:pt idx="287">
                  <c:v>31571.5</c:v>
                </c:pt>
                <c:pt idx="288">
                  <c:v>31572</c:v>
                </c:pt>
                <c:pt idx="289">
                  <c:v>31579.5</c:v>
                </c:pt>
                <c:pt idx="290">
                  <c:v>31580</c:v>
                </c:pt>
                <c:pt idx="291">
                  <c:v>31582.5</c:v>
                </c:pt>
                <c:pt idx="292">
                  <c:v>31585</c:v>
                </c:pt>
                <c:pt idx="293">
                  <c:v>31587.5</c:v>
                </c:pt>
                <c:pt idx="294">
                  <c:v>31593</c:v>
                </c:pt>
                <c:pt idx="295">
                  <c:v>31598</c:v>
                </c:pt>
                <c:pt idx="296">
                  <c:v>31603.5</c:v>
                </c:pt>
                <c:pt idx="297">
                  <c:v>31606</c:v>
                </c:pt>
                <c:pt idx="298">
                  <c:v>31608.5</c:v>
                </c:pt>
                <c:pt idx="299">
                  <c:v>31632.5</c:v>
                </c:pt>
                <c:pt idx="300">
                  <c:v>31637.5</c:v>
                </c:pt>
                <c:pt idx="301">
                  <c:v>31641</c:v>
                </c:pt>
                <c:pt idx="302">
                  <c:v>31645.5</c:v>
                </c:pt>
                <c:pt idx="303">
                  <c:v>31666.5</c:v>
                </c:pt>
                <c:pt idx="304">
                  <c:v>31669</c:v>
                </c:pt>
                <c:pt idx="305">
                  <c:v>32191</c:v>
                </c:pt>
                <c:pt idx="306">
                  <c:v>32193.5</c:v>
                </c:pt>
                <c:pt idx="307">
                  <c:v>32220</c:v>
                </c:pt>
                <c:pt idx="308">
                  <c:v>32230.5</c:v>
                </c:pt>
                <c:pt idx="309">
                  <c:v>32251</c:v>
                </c:pt>
                <c:pt idx="310">
                  <c:v>32254</c:v>
                </c:pt>
                <c:pt idx="311">
                  <c:v>32256.5</c:v>
                </c:pt>
                <c:pt idx="312">
                  <c:v>32259.5</c:v>
                </c:pt>
                <c:pt idx="313">
                  <c:v>32261.5</c:v>
                </c:pt>
                <c:pt idx="314">
                  <c:v>32262</c:v>
                </c:pt>
                <c:pt idx="315">
                  <c:v>32264.5</c:v>
                </c:pt>
                <c:pt idx="316">
                  <c:v>32267</c:v>
                </c:pt>
                <c:pt idx="317">
                  <c:v>32269.5</c:v>
                </c:pt>
                <c:pt idx="318">
                  <c:v>32270</c:v>
                </c:pt>
                <c:pt idx="319">
                  <c:v>32280.5</c:v>
                </c:pt>
                <c:pt idx="320">
                  <c:v>32283</c:v>
                </c:pt>
                <c:pt idx="321">
                  <c:v>32304</c:v>
                </c:pt>
                <c:pt idx="322">
                  <c:v>32306.5</c:v>
                </c:pt>
                <c:pt idx="323">
                  <c:v>32314.5</c:v>
                </c:pt>
                <c:pt idx="324">
                  <c:v>32317</c:v>
                </c:pt>
                <c:pt idx="325">
                  <c:v>32319.5</c:v>
                </c:pt>
                <c:pt idx="326">
                  <c:v>32320</c:v>
                </c:pt>
                <c:pt idx="327">
                  <c:v>32324.5</c:v>
                </c:pt>
                <c:pt idx="328">
                  <c:v>32325</c:v>
                </c:pt>
                <c:pt idx="329">
                  <c:v>32340.5</c:v>
                </c:pt>
                <c:pt idx="330">
                  <c:v>32341</c:v>
                </c:pt>
                <c:pt idx="331">
                  <c:v>32343</c:v>
                </c:pt>
                <c:pt idx="332">
                  <c:v>32343.5</c:v>
                </c:pt>
                <c:pt idx="333">
                  <c:v>32348.5</c:v>
                </c:pt>
                <c:pt idx="334">
                  <c:v>32351</c:v>
                </c:pt>
                <c:pt idx="335">
                  <c:v>32351.5</c:v>
                </c:pt>
                <c:pt idx="336">
                  <c:v>32353.5</c:v>
                </c:pt>
                <c:pt idx="337">
                  <c:v>32354</c:v>
                </c:pt>
                <c:pt idx="338">
                  <c:v>32369.5</c:v>
                </c:pt>
                <c:pt idx="339">
                  <c:v>32372</c:v>
                </c:pt>
                <c:pt idx="340">
                  <c:v>32380.5</c:v>
                </c:pt>
                <c:pt idx="341">
                  <c:v>32383</c:v>
                </c:pt>
                <c:pt idx="342">
                  <c:v>32395.5</c:v>
                </c:pt>
                <c:pt idx="343">
                  <c:v>32398.5</c:v>
                </c:pt>
                <c:pt idx="344">
                  <c:v>32401</c:v>
                </c:pt>
                <c:pt idx="345">
                  <c:v>32401.5</c:v>
                </c:pt>
                <c:pt idx="346">
                  <c:v>32403.5</c:v>
                </c:pt>
                <c:pt idx="347">
                  <c:v>32404</c:v>
                </c:pt>
                <c:pt idx="348">
                  <c:v>32406</c:v>
                </c:pt>
                <c:pt idx="349">
                  <c:v>32414</c:v>
                </c:pt>
                <c:pt idx="350">
                  <c:v>32416.5</c:v>
                </c:pt>
                <c:pt idx="351">
                  <c:v>32419</c:v>
                </c:pt>
                <c:pt idx="352">
                  <c:v>32419.5</c:v>
                </c:pt>
                <c:pt idx="353">
                  <c:v>32422</c:v>
                </c:pt>
                <c:pt idx="354">
                  <c:v>32424.5</c:v>
                </c:pt>
                <c:pt idx="355">
                  <c:v>32432.5</c:v>
                </c:pt>
                <c:pt idx="356">
                  <c:v>32435</c:v>
                </c:pt>
                <c:pt idx="357">
                  <c:v>32437.5</c:v>
                </c:pt>
                <c:pt idx="358">
                  <c:v>32438</c:v>
                </c:pt>
                <c:pt idx="359">
                  <c:v>32440.5</c:v>
                </c:pt>
                <c:pt idx="360">
                  <c:v>32453.5</c:v>
                </c:pt>
                <c:pt idx="361">
                  <c:v>32454</c:v>
                </c:pt>
                <c:pt idx="362">
                  <c:v>32477</c:v>
                </c:pt>
                <c:pt idx="363">
                  <c:v>32477.5</c:v>
                </c:pt>
                <c:pt idx="364">
                  <c:v>32503.5</c:v>
                </c:pt>
                <c:pt idx="365">
                  <c:v>32516.5</c:v>
                </c:pt>
                <c:pt idx="366">
                  <c:v>32524.5</c:v>
                </c:pt>
                <c:pt idx="367">
                  <c:v>32532.5</c:v>
                </c:pt>
                <c:pt idx="368">
                  <c:v>32553.5</c:v>
                </c:pt>
                <c:pt idx="369">
                  <c:v>32585</c:v>
                </c:pt>
                <c:pt idx="370">
                  <c:v>32624.5</c:v>
                </c:pt>
                <c:pt idx="371">
                  <c:v>32632.5</c:v>
                </c:pt>
                <c:pt idx="372">
                  <c:v>32635</c:v>
                </c:pt>
                <c:pt idx="373">
                  <c:v>33172.5</c:v>
                </c:pt>
                <c:pt idx="374">
                  <c:v>33193.5</c:v>
                </c:pt>
                <c:pt idx="375">
                  <c:v>33209.5</c:v>
                </c:pt>
                <c:pt idx="376">
                  <c:v>33212</c:v>
                </c:pt>
                <c:pt idx="377">
                  <c:v>33214.5</c:v>
                </c:pt>
                <c:pt idx="378">
                  <c:v>33215</c:v>
                </c:pt>
                <c:pt idx="379">
                  <c:v>33220</c:v>
                </c:pt>
                <c:pt idx="380">
                  <c:v>33222.5</c:v>
                </c:pt>
                <c:pt idx="381">
                  <c:v>33246.5</c:v>
                </c:pt>
                <c:pt idx="382">
                  <c:v>33259</c:v>
                </c:pt>
                <c:pt idx="383">
                  <c:v>33262</c:v>
                </c:pt>
                <c:pt idx="384">
                  <c:v>33264.5</c:v>
                </c:pt>
                <c:pt idx="385">
                  <c:v>33275.5</c:v>
                </c:pt>
                <c:pt idx="386">
                  <c:v>33277.5</c:v>
                </c:pt>
                <c:pt idx="387">
                  <c:v>33278</c:v>
                </c:pt>
                <c:pt idx="388">
                  <c:v>33280</c:v>
                </c:pt>
                <c:pt idx="389">
                  <c:v>33280.5</c:v>
                </c:pt>
                <c:pt idx="390">
                  <c:v>33283</c:v>
                </c:pt>
                <c:pt idx="391">
                  <c:v>33296</c:v>
                </c:pt>
                <c:pt idx="392">
                  <c:v>33296.5</c:v>
                </c:pt>
                <c:pt idx="393">
                  <c:v>33301</c:v>
                </c:pt>
                <c:pt idx="394">
                  <c:v>33301.5</c:v>
                </c:pt>
                <c:pt idx="395">
                  <c:v>33304</c:v>
                </c:pt>
                <c:pt idx="396">
                  <c:v>33307</c:v>
                </c:pt>
                <c:pt idx="397">
                  <c:v>33309.5</c:v>
                </c:pt>
                <c:pt idx="398">
                  <c:v>33312</c:v>
                </c:pt>
                <c:pt idx="399">
                  <c:v>33325</c:v>
                </c:pt>
                <c:pt idx="400">
                  <c:v>33330</c:v>
                </c:pt>
                <c:pt idx="401">
                  <c:v>33338</c:v>
                </c:pt>
                <c:pt idx="402">
                  <c:v>33348.5</c:v>
                </c:pt>
                <c:pt idx="403">
                  <c:v>33351.5</c:v>
                </c:pt>
                <c:pt idx="404">
                  <c:v>33352</c:v>
                </c:pt>
                <c:pt idx="405">
                  <c:v>33353.5</c:v>
                </c:pt>
                <c:pt idx="406">
                  <c:v>33354</c:v>
                </c:pt>
                <c:pt idx="407">
                  <c:v>33361.5</c:v>
                </c:pt>
                <c:pt idx="408">
                  <c:v>33362</c:v>
                </c:pt>
                <c:pt idx="409">
                  <c:v>33364.5</c:v>
                </c:pt>
                <c:pt idx="410">
                  <c:v>33382.5</c:v>
                </c:pt>
                <c:pt idx="411">
                  <c:v>33383</c:v>
                </c:pt>
                <c:pt idx="412">
                  <c:v>33385.5</c:v>
                </c:pt>
                <c:pt idx="413">
                  <c:v>33388</c:v>
                </c:pt>
                <c:pt idx="414">
                  <c:v>33388.5</c:v>
                </c:pt>
                <c:pt idx="415">
                  <c:v>33391</c:v>
                </c:pt>
                <c:pt idx="416">
                  <c:v>33403.5</c:v>
                </c:pt>
                <c:pt idx="417">
                  <c:v>33411.5</c:v>
                </c:pt>
                <c:pt idx="418">
                  <c:v>33412</c:v>
                </c:pt>
                <c:pt idx="419">
                  <c:v>33414</c:v>
                </c:pt>
                <c:pt idx="420">
                  <c:v>33414.5</c:v>
                </c:pt>
                <c:pt idx="421">
                  <c:v>33421.5</c:v>
                </c:pt>
                <c:pt idx="422">
                  <c:v>33422</c:v>
                </c:pt>
                <c:pt idx="423">
                  <c:v>33422.5</c:v>
                </c:pt>
                <c:pt idx="424">
                  <c:v>33424.5</c:v>
                </c:pt>
                <c:pt idx="425">
                  <c:v>33425</c:v>
                </c:pt>
                <c:pt idx="426">
                  <c:v>33427.5</c:v>
                </c:pt>
                <c:pt idx="427">
                  <c:v>33428</c:v>
                </c:pt>
                <c:pt idx="428">
                  <c:v>33429</c:v>
                </c:pt>
                <c:pt idx="429">
                  <c:v>33430</c:v>
                </c:pt>
                <c:pt idx="430">
                  <c:v>33430.5</c:v>
                </c:pt>
                <c:pt idx="431">
                  <c:v>33432.5</c:v>
                </c:pt>
                <c:pt idx="432">
                  <c:v>33433</c:v>
                </c:pt>
                <c:pt idx="433">
                  <c:v>33435</c:v>
                </c:pt>
                <c:pt idx="434">
                  <c:v>33435.5</c:v>
                </c:pt>
                <c:pt idx="435">
                  <c:v>33438</c:v>
                </c:pt>
                <c:pt idx="436">
                  <c:v>33438.5</c:v>
                </c:pt>
                <c:pt idx="437">
                  <c:v>33440.5</c:v>
                </c:pt>
                <c:pt idx="438">
                  <c:v>33457</c:v>
                </c:pt>
                <c:pt idx="439">
                  <c:v>33457</c:v>
                </c:pt>
                <c:pt idx="440">
                  <c:v>33457</c:v>
                </c:pt>
                <c:pt idx="441">
                  <c:v>33457</c:v>
                </c:pt>
                <c:pt idx="442">
                  <c:v>33472</c:v>
                </c:pt>
                <c:pt idx="443">
                  <c:v>33475</c:v>
                </c:pt>
                <c:pt idx="444">
                  <c:v>33480.5</c:v>
                </c:pt>
                <c:pt idx="445">
                  <c:v>33506.5</c:v>
                </c:pt>
                <c:pt idx="446">
                  <c:v>33511.5</c:v>
                </c:pt>
                <c:pt idx="447">
                  <c:v>33537</c:v>
                </c:pt>
                <c:pt idx="448">
                  <c:v>33585.5</c:v>
                </c:pt>
                <c:pt idx="449">
                  <c:v>33588</c:v>
                </c:pt>
                <c:pt idx="450">
                  <c:v>33609.5</c:v>
                </c:pt>
                <c:pt idx="451">
                  <c:v>33633.5</c:v>
                </c:pt>
                <c:pt idx="452">
                  <c:v>33633.5</c:v>
                </c:pt>
                <c:pt idx="453">
                  <c:v>33633.5</c:v>
                </c:pt>
                <c:pt idx="454">
                  <c:v>34292.5</c:v>
                </c:pt>
                <c:pt idx="455">
                  <c:v>34384.5</c:v>
                </c:pt>
                <c:pt idx="456">
                  <c:v>34385</c:v>
                </c:pt>
                <c:pt idx="457">
                  <c:v>37124.5</c:v>
                </c:pt>
                <c:pt idx="458">
                  <c:v>37125</c:v>
                </c:pt>
                <c:pt idx="459">
                  <c:v>37153.5</c:v>
                </c:pt>
                <c:pt idx="460">
                  <c:v>37154</c:v>
                </c:pt>
                <c:pt idx="461">
                  <c:v>37190.5</c:v>
                </c:pt>
                <c:pt idx="462">
                  <c:v>37191</c:v>
                </c:pt>
                <c:pt idx="463">
                  <c:v>37202.5</c:v>
                </c:pt>
                <c:pt idx="464">
                  <c:v>37203</c:v>
                </c:pt>
                <c:pt idx="465">
                  <c:v>37228.5</c:v>
                </c:pt>
                <c:pt idx="466">
                  <c:v>37229</c:v>
                </c:pt>
                <c:pt idx="467">
                  <c:v>37265</c:v>
                </c:pt>
                <c:pt idx="468">
                  <c:v>37265.5</c:v>
                </c:pt>
                <c:pt idx="469">
                  <c:v>37335.5</c:v>
                </c:pt>
                <c:pt idx="470">
                  <c:v>37338</c:v>
                </c:pt>
                <c:pt idx="471">
                  <c:v>37348.5</c:v>
                </c:pt>
                <c:pt idx="472">
                  <c:v>38256.5</c:v>
                </c:pt>
                <c:pt idx="473">
                  <c:v>38335.5</c:v>
                </c:pt>
                <c:pt idx="474">
                  <c:v>39193.5</c:v>
                </c:pt>
                <c:pt idx="475">
                  <c:v>39264.5</c:v>
                </c:pt>
                <c:pt idx="476">
                  <c:v>39312</c:v>
                </c:pt>
                <c:pt idx="477">
                  <c:v>39314.5</c:v>
                </c:pt>
                <c:pt idx="478">
                  <c:v>41997</c:v>
                </c:pt>
                <c:pt idx="479">
                  <c:v>42033.5</c:v>
                </c:pt>
                <c:pt idx="480">
                  <c:v>42073</c:v>
                </c:pt>
                <c:pt idx="481">
                  <c:v>43155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181">
                  <c:v>9.1422400248120539E-2</c:v>
                </c:pt>
                <c:pt idx="301">
                  <c:v>-0.12400319990410935</c:v>
                </c:pt>
                <c:pt idx="404">
                  <c:v>-0.13851039990549907</c:v>
                </c:pt>
                <c:pt idx="421">
                  <c:v>-0.14007179987675045</c:v>
                </c:pt>
                <c:pt idx="428">
                  <c:v>-0.13951079978141934</c:v>
                </c:pt>
                <c:pt idx="438">
                  <c:v>-0.14047639990167227</c:v>
                </c:pt>
                <c:pt idx="439">
                  <c:v>-0.14046639989828691</c:v>
                </c:pt>
                <c:pt idx="440">
                  <c:v>-0.13978639990091324</c:v>
                </c:pt>
                <c:pt idx="441">
                  <c:v>-0.13961639990156982</c:v>
                </c:pt>
                <c:pt idx="447">
                  <c:v>-0.14143239999248181</c:v>
                </c:pt>
                <c:pt idx="450">
                  <c:v>-0.14120939990243642</c:v>
                </c:pt>
                <c:pt idx="451">
                  <c:v>-0.14250419990275986</c:v>
                </c:pt>
                <c:pt idx="452">
                  <c:v>-0.14219419990695314</c:v>
                </c:pt>
                <c:pt idx="453">
                  <c:v>-0.14201419990422437</c:v>
                </c:pt>
                <c:pt idx="454">
                  <c:v>-0.14492099972994765</c:v>
                </c:pt>
                <c:pt idx="455">
                  <c:v>-0.1470393998461077</c:v>
                </c:pt>
                <c:pt idx="456">
                  <c:v>-0.14300199970602989</c:v>
                </c:pt>
                <c:pt idx="469">
                  <c:v>-0.17015759990317747</c:v>
                </c:pt>
                <c:pt idx="470">
                  <c:v>-0.17001759989943821</c:v>
                </c:pt>
                <c:pt idx="471">
                  <c:v>-0.17041219990642276</c:v>
                </c:pt>
                <c:pt idx="472">
                  <c:v>-0.17629380012658658</c:v>
                </c:pt>
                <c:pt idx="473">
                  <c:v>-0.1762045997165842</c:v>
                </c:pt>
                <c:pt idx="474">
                  <c:v>-0.18333619990153238</c:v>
                </c:pt>
                <c:pt idx="475">
                  <c:v>-0.18265539989806712</c:v>
                </c:pt>
                <c:pt idx="476">
                  <c:v>-0.18504239989852067</c:v>
                </c:pt>
                <c:pt idx="477">
                  <c:v>-0.18254539990448393</c:v>
                </c:pt>
                <c:pt idx="478">
                  <c:v>-0.19991040012973826</c:v>
                </c:pt>
                <c:pt idx="479">
                  <c:v>-0.20111619972158223</c:v>
                </c:pt>
                <c:pt idx="480">
                  <c:v>-0.2016895999040571</c:v>
                </c:pt>
                <c:pt idx="481">
                  <c:v>-0.20859599990217248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A4-4070-90EF-8DDC6CEBA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5680"/>
        <c:axId val="1"/>
      </c:scatterChart>
      <c:valAx>
        <c:axId val="46139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9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50720461095101"/>
          <c:w val="0.76982273255447031"/>
          <c:h val="5.62497747483057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-- O-C Diagr</a:t>
            </a:r>
          </a:p>
        </c:rich>
      </c:tx>
      <c:layout>
        <c:manualLayout>
          <c:xMode val="edge"/>
          <c:yMode val="edge"/>
          <c:x val="0.412698925454830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176473404166198"/>
          <c:w val="0.90476298358681462"/>
          <c:h val="0.76470771270802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Q_fit!$D$21:$D$109</c:f>
              <c:numCache>
                <c:formatCode>General</c:formatCode>
                <c:ptCount val="89"/>
                <c:pt idx="0">
                  <c:v>-4.10025</c:v>
                </c:pt>
                <c:pt idx="1">
                  <c:v>-4.10025</c:v>
                </c:pt>
                <c:pt idx="2">
                  <c:v>-4.0931499999999996</c:v>
                </c:pt>
                <c:pt idx="3">
                  <c:v>-4.0871000000000004</c:v>
                </c:pt>
                <c:pt idx="4">
                  <c:v>-4.0587499999999999</c:v>
                </c:pt>
                <c:pt idx="5">
                  <c:v>-4.0556000000000001</c:v>
                </c:pt>
                <c:pt idx="6">
                  <c:v>-4.0506500000000001</c:v>
                </c:pt>
                <c:pt idx="7">
                  <c:v>-4.0506000000000002</c:v>
                </c:pt>
                <c:pt idx="8">
                  <c:v>-1.9659500000000001</c:v>
                </c:pt>
                <c:pt idx="9">
                  <c:v>-1.96515</c:v>
                </c:pt>
                <c:pt idx="10">
                  <c:v>-1.9641</c:v>
                </c:pt>
                <c:pt idx="11">
                  <c:v>-1.9638500000000001</c:v>
                </c:pt>
                <c:pt idx="12">
                  <c:v>-1.9580500000000001</c:v>
                </c:pt>
                <c:pt idx="13">
                  <c:v>-1.9499</c:v>
                </c:pt>
                <c:pt idx="14">
                  <c:v>-1.9486000000000001</c:v>
                </c:pt>
                <c:pt idx="15">
                  <c:v>-1.5706</c:v>
                </c:pt>
                <c:pt idx="16">
                  <c:v>-1.5706</c:v>
                </c:pt>
                <c:pt idx="17">
                  <c:v>-1.56745</c:v>
                </c:pt>
                <c:pt idx="18">
                  <c:v>-1.5622</c:v>
                </c:pt>
                <c:pt idx="19">
                  <c:v>-1.5613999999999999</c:v>
                </c:pt>
                <c:pt idx="20">
                  <c:v>-1.56115</c:v>
                </c:pt>
                <c:pt idx="21">
                  <c:v>-1.5559000000000001</c:v>
                </c:pt>
                <c:pt idx="22">
                  <c:v>-1.5517000000000001</c:v>
                </c:pt>
                <c:pt idx="23">
                  <c:v>-1.4761</c:v>
                </c:pt>
                <c:pt idx="24">
                  <c:v>-1.4758500000000001</c:v>
                </c:pt>
                <c:pt idx="25">
                  <c:v>-1.4758500000000001</c:v>
                </c:pt>
                <c:pt idx="26">
                  <c:v>-1.46245</c:v>
                </c:pt>
                <c:pt idx="27">
                  <c:v>-1.458</c:v>
                </c:pt>
                <c:pt idx="28">
                  <c:v>-1.4540500000000001</c:v>
                </c:pt>
                <c:pt idx="29">
                  <c:v>-1.4540500000000001</c:v>
                </c:pt>
                <c:pt idx="30">
                  <c:v>-1.4540500000000001</c:v>
                </c:pt>
                <c:pt idx="31">
                  <c:v>-1.3803000000000001</c:v>
                </c:pt>
                <c:pt idx="32">
                  <c:v>-1.28685</c:v>
                </c:pt>
                <c:pt idx="33">
                  <c:v>-1.2795000000000001</c:v>
                </c:pt>
                <c:pt idx="34">
                  <c:v>-1.27295</c:v>
                </c:pt>
                <c:pt idx="35">
                  <c:v>-1.26505</c:v>
                </c:pt>
                <c:pt idx="36">
                  <c:v>-1.26505</c:v>
                </c:pt>
                <c:pt idx="37">
                  <c:v>-1.26505</c:v>
                </c:pt>
                <c:pt idx="38">
                  <c:v>-1.2647999999999999</c:v>
                </c:pt>
                <c:pt idx="39">
                  <c:v>-1.1797500000000001</c:v>
                </c:pt>
                <c:pt idx="40">
                  <c:v>0</c:v>
                </c:pt>
                <c:pt idx="41">
                  <c:v>0</c:v>
                </c:pt>
                <c:pt idx="42">
                  <c:v>0.153</c:v>
                </c:pt>
                <c:pt idx="43">
                  <c:v>0.153</c:v>
                </c:pt>
                <c:pt idx="44">
                  <c:v>0.153</c:v>
                </c:pt>
                <c:pt idx="45">
                  <c:v>0.15375</c:v>
                </c:pt>
                <c:pt idx="46">
                  <c:v>0.15375</c:v>
                </c:pt>
                <c:pt idx="47">
                  <c:v>0.15375</c:v>
                </c:pt>
                <c:pt idx="48">
                  <c:v>0.15379999999999999</c:v>
                </c:pt>
                <c:pt idx="49">
                  <c:v>0.15379999999999999</c:v>
                </c:pt>
                <c:pt idx="50">
                  <c:v>0.15379999999999999</c:v>
                </c:pt>
                <c:pt idx="51">
                  <c:v>0.15484999999999999</c:v>
                </c:pt>
                <c:pt idx="52">
                  <c:v>0.15484999999999999</c:v>
                </c:pt>
                <c:pt idx="53">
                  <c:v>0.15559999999999999</c:v>
                </c:pt>
                <c:pt idx="54">
                  <c:v>0.15559999999999999</c:v>
                </c:pt>
                <c:pt idx="55">
                  <c:v>0.15559999999999999</c:v>
                </c:pt>
                <c:pt idx="56">
                  <c:v>0.15565000000000001</c:v>
                </c:pt>
                <c:pt idx="57">
                  <c:v>0.15565000000000001</c:v>
                </c:pt>
                <c:pt idx="58">
                  <c:v>0.15565000000000001</c:v>
                </c:pt>
                <c:pt idx="59">
                  <c:v>0.15634999999999999</c:v>
                </c:pt>
                <c:pt idx="60">
                  <c:v>0.15634999999999999</c:v>
                </c:pt>
                <c:pt idx="61">
                  <c:v>0.15634999999999999</c:v>
                </c:pt>
                <c:pt idx="62">
                  <c:v>0.46005000000000001</c:v>
                </c:pt>
                <c:pt idx="63">
                  <c:v>0.46034999999999998</c:v>
                </c:pt>
                <c:pt idx="64">
                  <c:v>0.46055000000000001</c:v>
                </c:pt>
                <c:pt idx="65">
                  <c:v>0.46060000000000001</c:v>
                </c:pt>
                <c:pt idx="66">
                  <c:v>0.46134999999999998</c:v>
                </c:pt>
                <c:pt idx="67">
                  <c:v>1.0202500000000001</c:v>
                </c:pt>
                <c:pt idx="68">
                  <c:v>1.1133500000000001</c:v>
                </c:pt>
                <c:pt idx="69">
                  <c:v>1.1133999999999999</c:v>
                </c:pt>
                <c:pt idx="70">
                  <c:v>1.1185499999999999</c:v>
                </c:pt>
                <c:pt idx="71">
                  <c:v>1.1291500000000001</c:v>
                </c:pt>
                <c:pt idx="72">
                  <c:v>1.1292</c:v>
                </c:pt>
                <c:pt idx="73">
                  <c:v>1.8851</c:v>
                </c:pt>
                <c:pt idx="74">
                  <c:v>1.8864000000000001</c:v>
                </c:pt>
                <c:pt idx="75">
                  <c:v>1.8866499999999999</c:v>
                </c:pt>
                <c:pt idx="76">
                  <c:v>2.0051999999999999</c:v>
                </c:pt>
                <c:pt idx="77">
                  <c:v>3.1640999999999999</c:v>
                </c:pt>
                <c:pt idx="78">
                  <c:v>3.1640999999999999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xVal>
          <c:yVal>
            <c:numRef>
              <c:f>Q_fit!$E$21:$E$109</c:f>
              <c:numCache>
                <c:formatCode>General</c:formatCode>
                <c:ptCount val="89"/>
                <c:pt idx="0">
                  <c:v>-5.8986999905755511E-2</c:v>
                </c:pt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6">
                  <c:v>0</c:v>
                </c:pt>
                <c:pt idx="7">
                  <c:v>-5.2848799903586041E-2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5">
                  <c:v>-2.3808799902326427E-2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0">
                  <c:v>-2.3629399904166348E-2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7">
                  <c:v>-3.825739990134025E-2</c:v>
                </c:pt>
                <c:pt idx="38">
                  <c:v>9.9296000989852473E-3</c:v>
                </c:pt>
                <c:pt idx="39">
                  <c:v>6.5470000918139704E-3</c:v>
                </c:pt>
                <c:pt idx="40">
                  <c:v>-1.1699999900883995E-2</c:v>
                </c:pt>
                <c:pt idx="41">
                  <c:v>0</c:v>
                </c:pt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-0.12246319990663324</c:v>
                </c:pt>
                <c:pt idx="78">
                  <c:v>-0.12245319990324788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3A-4C8D-9F97-334377CDED5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Q_fit!$U$2:$U$39</c:f>
              <c:numCache>
                <c:formatCode>General</c:formatCode>
                <c:ptCount val="38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</c:numCache>
            </c:numRef>
          </c:xVal>
          <c:yVal>
            <c:numRef>
              <c:f>Q_fit!$V$2:$V$39</c:f>
              <c:numCache>
                <c:formatCode>General</c:formatCode>
                <c:ptCount val="38"/>
                <c:pt idx="0">
                  <c:v>-0.11708804643547113</c:v>
                </c:pt>
                <c:pt idx="1">
                  <c:v>-0.10332756618095959</c:v>
                </c:pt>
                <c:pt idx="2">
                  <c:v>-9.0434866257438296E-2</c:v>
                </c:pt>
                <c:pt idx="3">
                  <c:v>-7.8409946664907165E-2</c:v>
                </c:pt>
                <c:pt idx="4">
                  <c:v>-6.7252807403366255E-2</c:v>
                </c:pt>
                <c:pt idx="5">
                  <c:v>-5.6963448472815564E-2</c:v>
                </c:pt>
                <c:pt idx="6">
                  <c:v>-4.7541869873255087E-2</c:v>
                </c:pt>
                <c:pt idx="7">
                  <c:v>-3.8988071604684836E-2</c:v>
                </c:pt>
                <c:pt idx="8">
                  <c:v>-3.1302053667104771E-2</c:v>
                </c:pt>
                <c:pt idx="9">
                  <c:v>-2.4483816060514925E-2</c:v>
                </c:pt>
                <c:pt idx="10">
                  <c:v>-1.8533358784915292E-2</c:v>
                </c:pt>
                <c:pt idx="11">
                  <c:v>-1.3450681840305879E-2</c:v>
                </c:pt>
                <c:pt idx="12">
                  <c:v>-9.2357852266866658E-3</c:v>
                </c:pt>
                <c:pt idx="13">
                  <c:v>-5.8886689440576633E-3</c:v>
                </c:pt>
                <c:pt idx="14">
                  <c:v>-3.409332992418879E-3</c:v>
                </c:pt>
                <c:pt idx="15">
                  <c:v>-1.7977773717703024E-3</c:v>
                </c:pt>
                <c:pt idx="16">
                  <c:v>-1.0540020821119388E-3</c:v>
                </c:pt>
                <c:pt idx="17">
                  <c:v>-1.1780071234437865E-3</c:v>
                </c:pt>
                <c:pt idx="18">
                  <c:v>-2.1697924957658449E-3</c:v>
                </c:pt>
                <c:pt idx="19">
                  <c:v>-4.0293581990781153E-3</c:v>
                </c:pt>
                <c:pt idx="20">
                  <c:v>-6.7567042333805966E-3</c:v>
                </c:pt>
                <c:pt idx="21">
                  <c:v>-1.0351830598673291E-2</c:v>
                </c:pt>
                <c:pt idx="22">
                  <c:v>-1.4814737294956193E-2</c:v>
                </c:pt>
                <c:pt idx="23">
                  <c:v>-2.0145424322229311E-2</c:v>
                </c:pt>
                <c:pt idx="24">
                  <c:v>-2.6343891680492636E-2</c:v>
                </c:pt>
                <c:pt idx="25">
                  <c:v>-3.3410139369746177E-2</c:v>
                </c:pt>
                <c:pt idx="26">
                  <c:v>-4.1344167389989923E-2</c:v>
                </c:pt>
                <c:pt idx="27">
                  <c:v>-5.014597574122389E-2</c:v>
                </c:pt>
                <c:pt idx="28">
                  <c:v>-5.9815564423448063E-2</c:v>
                </c:pt>
                <c:pt idx="29">
                  <c:v>-7.0352933436662449E-2</c:v>
                </c:pt>
                <c:pt idx="30">
                  <c:v>-8.1758082780867047E-2</c:v>
                </c:pt>
                <c:pt idx="31">
                  <c:v>-9.4031012456061852E-2</c:v>
                </c:pt>
                <c:pt idx="32">
                  <c:v>-0.10717172246224686</c:v>
                </c:pt>
                <c:pt idx="33">
                  <c:v>-0.12118021279942209</c:v>
                </c:pt>
                <c:pt idx="34">
                  <c:v>-0.13605648346758753</c:v>
                </c:pt>
                <c:pt idx="35">
                  <c:v>-0.15180053446674319</c:v>
                </c:pt>
                <c:pt idx="36">
                  <c:v>-0.16841236579688906</c:v>
                </c:pt>
                <c:pt idx="37">
                  <c:v>-0.18589197745802513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3A-4C8D-9F97-334377CDE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613472"/>
        <c:axId val="1"/>
      </c:scatterChart>
      <c:valAx>
        <c:axId val="452613472"/>
        <c:scaling>
          <c:orientation val="minMax"/>
          <c:max val="4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742445655831474"/>
              <c:y val="0.9362768256909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92645772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13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69958562873"/>
          <c:y val="0.93627682569090631"/>
          <c:w val="0.44566595842186396"/>
          <c:h val="0.987747413926200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27</xdr:col>
      <xdr:colOff>171450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575BC7C-1C73-6C6A-0000-8654595EE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66674</xdr:colOff>
      <xdr:row>0</xdr:row>
      <xdr:rowOff>0</xdr:rowOff>
    </xdr:from>
    <xdr:to>
      <xdr:col>17</xdr:col>
      <xdr:colOff>552449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E391E8C-59E9-9CDF-089B-BA64D1DC3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0</xdr:row>
      <xdr:rowOff>0</xdr:rowOff>
    </xdr:from>
    <xdr:to>
      <xdr:col>20</xdr:col>
      <xdr:colOff>409575</xdr:colOff>
      <xdr:row>23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FBBD111-70C2-4672-05A2-DFF5EF04F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D+Phe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941"/>
  <sheetViews>
    <sheetView tabSelected="1" workbookViewId="0">
      <pane xSplit="14" ySplit="22" topLeftCell="O488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9.42578125" customWidth="1"/>
    <col min="5" max="5" width="10.71093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44" max="44" width="15.140625" customWidth="1"/>
  </cols>
  <sheetData>
    <row r="1" spans="1:28" ht="21" thickBot="1" x14ac:dyDescent="0.35">
      <c r="A1" s="1" t="s">
        <v>31</v>
      </c>
      <c r="V1" s="3"/>
      <c r="W1" s="6"/>
      <c r="AA1" s="6" t="s">
        <v>10</v>
      </c>
      <c r="AB1" s="6" t="s">
        <v>22</v>
      </c>
    </row>
    <row r="2" spans="1:28" ht="12.95" customHeight="1" x14ac:dyDescent="0.2">
      <c r="A2" s="93" t="s">
        <v>24</v>
      </c>
      <c r="B2" s="93" t="s">
        <v>32</v>
      </c>
      <c r="C2" s="94"/>
      <c r="E2" s="109" t="s">
        <v>177</v>
      </c>
      <c r="F2" s="110" t="s">
        <v>178</v>
      </c>
      <c r="V2" s="4"/>
      <c r="W2" s="32"/>
      <c r="AA2" s="108">
        <v>-50000</v>
      </c>
      <c r="AB2">
        <f>+$D$11+$D$12*AA2+$D$13*AA2^2</f>
        <v>-0.11708804643547113</v>
      </c>
    </row>
    <row r="3" spans="1:28" ht="12.95" customHeight="1" thickBot="1" x14ac:dyDescent="0.25">
      <c r="E3" s="111" t="s">
        <v>34</v>
      </c>
      <c r="F3" s="112">
        <v>1</v>
      </c>
      <c r="V3" s="4"/>
      <c r="W3" s="32"/>
      <c r="AA3" s="108">
        <v>-45000</v>
      </c>
      <c r="AB3">
        <f t="shared" ref="AB3:AB27" si="0">+$D$11+$D$12*AA3+$D$13*AA3^2</f>
        <v>-9.0434866257438268E-2</v>
      </c>
    </row>
    <row r="4" spans="1:28" ht="12.95" customHeight="1" thickTop="1" thickBot="1" x14ac:dyDescent="0.25">
      <c r="A4" s="4" t="s">
        <v>1</v>
      </c>
      <c r="C4" s="7">
        <v>44250.597999999904</v>
      </c>
      <c r="D4" s="8">
        <v>0.37992520000000002</v>
      </c>
      <c r="E4" s="117" t="s">
        <v>28</v>
      </c>
      <c r="F4" s="113">
        <f ca="1">NOW()+15018.5+$C$5/24</f>
        <v>60649.681190625</v>
      </c>
      <c r="V4" s="4"/>
      <c r="W4" s="32"/>
      <c r="AA4" s="108">
        <v>-40000</v>
      </c>
      <c r="AB4">
        <f t="shared" si="0"/>
        <v>-6.7252807403366255E-2</v>
      </c>
    </row>
    <row r="5" spans="1:28" ht="12.95" customHeight="1" thickTop="1" x14ac:dyDescent="0.2">
      <c r="A5" s="10" t="s">
        <v>27</v>
      </c>
      <c r="B5" s="11"/>
      <c r="C5" s="12">
        <v>-9.5</v>
      </c>
      <c r="D5" s="11"/>
      <c r="E5" s="111" t="s">
        <v>35</v>
      </c>
      <c r="F5" s="113">
        <f ca="1">ROUND(2*($F$4-$C$7)/$C$8,0)/2+$F$3</f>
        <v>43165</v>
      </c>
      <c r="V5" s="4"/>
      <c r="W5" s="32"/>
      <c r="AA5" s="108">
        <v>-35000</v>
      </c>
      <c r="AB5">
        <f t="shared" si="0"/>
        <v>-4.7541869873255094E-2</v>
      </c>
    </row>
    <row r="6" spans="1:28" ht="12.95" customHeight="1" x14ac:dyDescent="0.2">
      <c r="A6" s="4" t="s">
        <v>2</v>
      </c>
      <c r="E6" s="111" t="s">
        <v>29</v>
      </c>
      <c r="F6" s="113">
        <f ca="1">ROUND(2*($F$4-$C$15)/$C$16,0)/2+$F$3</f>
        <v>10.5</v>
      </c>
      <c r="V6" s="4"/>
      <c r="W6" s="32"/>
      <c r="AA6" s="108">
        <v>-30000</v>
      </c>
      <c r="AB6">
        <f t="shared" si="0"/>
        <v>-3.1302053667104771E-2</v>
      </c>
    </row>
    <row r="7" spans="1:28" ht="12.95" customHeight="1" x14ac:dyDescent="0.2">
      <c r="A7" t="s">
        <v>3</v>
      </c>
      <c r="C7">
        <v>44250.597999999904</v>
      </c>
      <c r="E7" s="111" t="s">
        <v>179</v>
      </c>
      <c r="F7" s="114">
        <f ca="1">+$C$15+$C$16*$F$6-15018.5-$C$5/24</f>
        <v>45631.937721054412</v>
      </c>
      <c r="V7" s="4"/>
      <c r="W7" s="32"/>
      <c r="AA7" s="108">
        <v>-25000</v>
      </c>
      <c r="AB7">
        <f t="shared" si="0"/>
        <v>-1.8533358784915292E-2</v>
      </c>
    </row>
    <row r="8" spans="1:28" ht="12.95" customHeight="1" x14ac:dyDescent="0.2">
      <c r="A8" t="s">
        <v>4</v>
      </c>
      <c r="C8">
        <v>0.37992520000000002</v>
      </c>
      <c r="E8" s="115" t="s">
        <v>180</v>
      </c>
      <c r="F8" s="116">
        <f ca="1">+($C$15+$C$16*$F$6)-($C$16/2)-15018.5-$C$5/24</f>
        <v>45631.747762511775</v>
      </c>
      <c r="V8" s="4"/>
      <c r="W8" s="32"/>
      <c r="AA8" s="108">
        <v>-20000</v>
      </c>
      <c r="AB8">
        <f t="shared" si="0"/>
        <v>-9.2357852266866658E-3</v>
      </c>
    </row>
    <row r="9" spans="1:28" ht="12.95" customHeight="1" x14ac:dyDescent="0.2">
      <c r="A9" s="23" t="s">
        <v>30</v>
      </c>
      <c r="B9" s="24">
        <v>95</v>
      </c>
      <c r="C9" s="21" t="str">
        <f>"F"&amp;B9</f>
        <v>F95</v>
      </c>
      <c r="D9" s="22" t="str">
        <f>"G"&amp;B9</f>
        <v>G95</v>
      </c>
      <c r="V9" s="4"/>
      <c r="W9" s="32"/>
      <c r="AA9" s="108">
        <v>-15000</v>
      </c>
      <c r="AB9">
        <f t="shared" si="0"/>
        <v>-3.409332992418879E-3</v>
      </c>
    </row>
    <row r="10" spans="1:28" ht="12.95" customHeight="1" thickBot="1" x14ac:dyDescent="0.25">
      <c r="A10" s="11"/>
      <c r="B10" s="11"/>
      <c r="C10" s="3" t="s">
        <v>20</v>
      </c>
      <c r="D10" s="3" t="s">
        <v>21</v>
      </c>
      <c r="E10" s="11"/>
      <c r="V10" s="4"/>
      <c r="W10" s="32"/>
      <c r="AA10" s="108">
        <v>-10000</v>
      </c>
      <c r="AB10">
        <f t="shared" si="0"/>
        <v>-1.0540020821119388E-3</v>
      </c>
    </row>
    <row r="11" spans="1:28" ht="12.95" customHeight="1" thickTop="1" x14ac:dyDescent="0.2">
      <c r="A11" s="11" t="s">
        <v>16</v>
      </c>
      <c r="B11" s="11"/>
      <c r="C11" s="20">
        <f ca="1">INTERCEPT(INDIRECT($D$9):G993,INDIRECT($C$9):F993)</f>
        <v>0.13294348012052487</v>
      </c>
      <c r="D11" s="9">
        <f>E11*F11</f>
        <v>-6.7567042333805966E-3</v>
      </c>
      <c r="E11" s="27">
        <v>-6.7567042333805966E-3</v>
      </c>
      <c r="F11" s="28">
        <v>1</v>
      </c>
      <c r="V11" s="4"/>
      <c r="W11" s="32"/>
      <c r="AA11" s="108">
        <v>-5000</v>
      </c>
      <c r="AB11">
        <f t="shared" si="0"/>
        <v>-2.1697924957658449E-3</v>
      </c>
    </row>
    <row r="12" spans="1:28" ht="12.95" customHeight="1" x14ac:dyDescent="0.2">
      <c r="A12" s="11" t="s">
        <v>17</v>
      </c>
      <c r="B12" s="11"/>
      <c r="C12" s="20">
        <f ca="1">SLOPE(INDIRECT($D$9):G993,INDIRECT($C$9):F993)</f>
        <v>-8.1147295629618202E-6</v>
      </c>
      <c r="D12" s="9">
        <f>E12*F12</f>
        <v>-1.2644944799190349E-6</v>
      </c>
      <c r="E12" s="29">
        <v>-1.2644944799190349E-2</v>
      </c>
      <c r="F12" s="28">
        <v>1E-4</v>
      </c>
      <c r="V12" s="4"/>
      <c r="W12" s="32"/>
      <c r="AA12" s="108">
        <v>0</v>
      </c>
      <c r="AB12">
        <f t="shared" si="0"/>
        <v>-6.7567042333805966E-3</v>
      </c>
    </row>
    <row r="13" spans="1:28" ht="12.95" customHeight="1" thickBot="1" x14ac:dyDescent="0.25">
      <c r="A13" s="11" t="s">
        <v>19</v>
      </c>
      <c r="B13" s="11"/>
      <c r="C13" s="2" t="s">
        <v>14</v>
      </c>
      <c r="D13" s="9">
        <f>E13*F13</f>
        <v>-6.9422426479216912E-11</v>
      </c>
      <c r="E13" s="30">
        <v>-6.9422426479216915E-3</v>
      </c>
      <c r="F13" s="28">
        <v>1E-8</v>
      </c>
      <c r="V13" s="4"/>
      <c r="W13" s="32"/>
      <c r="AA13" s="108">
        <v>5000</v>
      </c>
      <c r="AB13">
        <f t="shared" si="0"/>
        <v>-1.4814737294956193E-2</v>
      </c>
    </row>
    <row r="14" spans="1:28" ht="12.95" customHeight="1" thickTop="1" x14ac:dyDescent="0.2">
      <c r="A14" s="11"/>
      <c r="B14" s="11"/>
      <c r="C14" s="11"/>
      <c r="D14" s="9"/>
      <c r="E14">
        <f>SUM(U21:U965)</f>
        <v>1.5946430217013165E-2</v>
      </c>
      <c r="V14" s="4"/>
      <c r="W14" s="32"/>
      <c r="AA14" s="108">
        <v>10000</v>
      </c>
      <c r="AB14">
        <f t="shared" si="0"/>
        <v>-2.6343891680492636E-2</v>
      </c>
    </row>
    <row r="15" spans="1:28" ht="12.95" customHeight="1" x14ac:dyDescent="0.2">
      <c r="A15" s="13" t="s">
        <v>18</v>
      </c>
      <c r="B15" s="11"/>
      <c r="C15" s="14">
        <f ca="1">(C7+C11)+(C8+C12)*INT(MAX(F21:F3534))</f>
        <v>60646.052758325735</v>
      </c>
      <c r="D15" s="33">
        <f>+C7+INT(MAX(F21:F1565))*C8+D11+D12*INT(MAX(F21:F4000))+D13*INT(MAX(F21:F4027)^2)</f>
        <v>60646.07939090101</v>
      </c>
      <c r="E15" s="15"/>
      <c r="F15" s="12"/>
      <c r="V15" s="4"/>
      <c r="W15" s="32"/>
      <c r="AA15" s="108">
        <v>15000</v>
      </c>
      <c r="AB15">
        <f t="shared" si="0"/>
        <v>-4.1344167389989923E-2</v>
      </c>
    </row>
    <row r="16" spans="1:28" ht="12.95" customHeight="1" x14ac:dyDescent="0.2">
      <c r="A16" s="17" t="s">
        <v>5</v>
      </c>
      <c r="B16" s="11"/>
      <c r="C16" s="18">
        <f ca="1">+C8+C12</f>
        <v>0.37991708527043705</v>
      </c>
      <c r="D16" s="33">
        <f>+C8+D12+2*D13*MAX(F21:F115)</f>
        <v>0.37992037489868841</v>
      </c>
      <c r="E16" s="15"/>
      <c r="F16" s="16"/>
      <c r="V16" s="4"/>
      <c r="W16" s="32"/>
      <c r="AA16" s="108">
        <v>20000</v>
      </c>
      <c r="AB16">
        <f t="shared" si="0"/>
        <v>-5.9815564423448063E-2</v>
      </c>
    </row>
    <row r="17" spans="1:35" ht="12.95" customHeight="1" thickBot="1" x14ac:dyDescent="0.25">
      <c r="A17" s="15" t="s">
        <v>26</v>
      </c>
      <c r="B17" s="11"/>
      <c r="C17" s="11">
        <f>COUNT(C21:C2192)</f>
        <v>482</v>
      </c>
      <c r="E17" s="15"/>
      <c r="F17" s="16"/>
      <c r="V17" s="4"/>
      <c r="W17" s="32"/>
      <c r="AA17" s="108">
        <v>25000</v>
      </c>
      <c r="AB17">
        <f t="shared" si="0"/>
        <v>-8.1758082780867047E-2</v>
      </c>
    </row>
    <row r="18" spans="1:35" ht="12.95" customHeight="1" thickTop="1" thickBot="1" x14ac:dyDescent="0.25">
      <c r="A18" s="4" t="s">
        <v>57</v>
      </c>
      <c r="C18" s="79">
        <f ca="1">+C15</f>
        <v>60646.052758325735</v>
      </c>
      <c r="D18" s="80">
        <f ca="1">C16</f>
        <v>0.37991708527043705</v>
      </c>
      <c r="E18" s="15"/>
      <c r="F18" s="22"/>
      <c r="V18" s="4"/>
      <c r="W18" s="32"/>
      <c r="AA18" s="108">
        <v>30000</v>
      </c>
      <c r="AB18">
        <f t="shared" si="0"/>
        <v>-0.10717172246224686</v>
      </c>
    </row>
    <row r="19" spans="1:35" ht="12.95" customHeight="1" thickBot="1" x14ac:dyDescent="0.25">
      <c r="A19" s="4" t="s">
        <v>58</v>
      </c>
      <c r="C19" s="34">
        <f>+D15</f>
        <v>60646.07939090101</v>
      </c>
      <c r="D19" s="35">
        <f>+D16</f>
        <v>0.37992037489868841</v>
      </c>
      <c r="E19" s="15"/>
      <c r="F19" s="19"/>
      <c r="V19" s="4"/>
      <c r="W19" s="32"/>
      <c r="AA19" s="108">
        <f>AA18+5000</f>
        <v>35000</v>
      </c>
      <c r="AB19">
        <f t="shared" si="0"/>
        <v>-0.13605648346758753</v>
      </c>
    </row>
    <row r="20" spans="1:35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50</v>
      </c>
      <c r="I20" s="6" t="s">
        <v>165</v>
      </c>
      <c r="J20" s="6" t="s">
        <v>38</v>
      </c>
      <c r="K20" s="6" t="s">
        <v>164</v>
      </c>
      <c r="L20" s="6" t="s">
        <v>172</v>
      </c>
      <c r="M20" s="6" t="s">
        <v>182</v>
      </c>
      <c r="N20" s="6" t="s">
        <v>25</v>
      </c>
      <c r="O20" s="6" t="s">
        <v>23</v>
      </c>
      <c r="P20" s="5" t="s">
        <v>22</v>
      </c>
      <c r="Q20" s="3" t="s">
        <v>15</v>
      </c>
      <c r="R20" s="26" t="s">
        <v>51</v>
      </c>
      <c r="S20" s="31" t="s">
        <v>54</v>
      </c>
      <c r="T20" s="5" t="s">
        <v>55</v>
      </c>
      <c r="U20" s="3" t="s">
        <v>56</v>
      </c>
      <c r="AA20" s="108">
        <f t="shared" ref="AA20:AA27" si="1">AA19+5000</f>
        <v>40000</v>
      </c>
      <c r="AB20">
        <f t="shared" si="0"/>
        <v>-0.16841236579688906</v>
      </c>
    </row>
    <row r="21" spans="1:35" ht="12.95" customHeight="1" x14ac:dyDescent="0.2">
      <c r="A21" s="72" t="s">
        <v>147</v>
      </c>
      <c r="B21" s="73"/>
      <c r="C21" s="97">
        <v>28672.655999999999</v>
      </c>
      <c r="D21" s="97"/>
      <c r="E21">
        <f t="shared" ref="E21:E84" si="2">+(C21-C$7)/C$8</f>
        <v>-41002.655259508727</v>
      </c>
      <c r="F21">
        <f t="shared" ref="F21:F52" si="3">ROUND(2*E21,0)/2</f>
        <v>-41002.5</v>
      </c>
      <c r="G21">
        <f t="shared" ref="G21:G26" si="4">+C21-(C$7+F21*C$8)</f>
        <v>-5.8986999905755511E-2</v>
      </c>
      <c r="I21">
        <f>G21</f>
        <v>-5.8986999905755511E-2</v>
      </c>
      <c r="P21" s="32">
        <f t="shared" ref="P21:P84" si="5">+E$11+E$12*G21+E$13*G21^2</f>
        <v>-6.0349721740557182E-3</v>
      </c>
      <c r="Q21" s="89">
        <f t="shared" ref="Q21:Q84" si="6">+C21-15018.5</f>
        <v>13654.155999999999</v>
      </c>
      <c r="S21" s="32">
        <f t="shared" ref="S21:S84" si="7">+(P21-H21)^2</f>
        <v>3.6420889141626801E-5</v>
      </c>
      <c r="T21">
        <v>0.1</v>
      </c>
      <c r="U21">
        <f t="shared" ref="U21:U26" si="8">T21*S21</f>
        <v>3.6420889141626804E-6</v>
      </c>
      <c r="W21">
        <v>1</v>
      </c>
      <c r="X21" s="9" t="s">
        <v>148</v>
      </c>
      <c r="AA21" s="108">
        <f t="shared" si="1"/>
        <v>45000</v>
      </c>
      <c r="AB21">
        <f t="shared" si="0"/>
        <v>-0.20423936945015142</v>
      </c>
    </row>
    <row r="22" spans="1:35" ht="12.95" customHeight="1" x14ac:dyDescent="0.2">
      <c r="A22" s="73" t="s">
        <v>49</v>
      </c>
      <c r="B22" s="74" t="s">
        <v>37</v>
      </c>
      <c r="C22" s="97">
        <v>28672.659</v>
      </c>
      <c r="D22" s="97" t="s">
        <v>50</v>
      </c>
      <c r="E22">
        <f t="shared" si="2"/>
        <v>-41002.647363217555</v>
      </c>
      <c r="F22">
        <f t="shared" si="3"/>
        <v>-41002.5</v>
      </c>
      <c r="G22">
        <f t="shared" si="4"/>
        <v>-5.598699990514433E-2</v>
      </c>
      <c r="H22">
        <f>G22</f>
        <v>-5.598699990514433E-2</v>
      </c>
      <c r="P22" s="32">
        <f t="shared" si="5"/>
        <v>-6.0705124762458606E-3</v>
      </c>
      <c r="Q22" s="89">
        <f t="shared" si="6"/>
        <v>13654.159</v>
      </c>
      <c r="S22" s="32">
        <f t="shared" si="7"/>
        <v>2.4916557172393787E-3</v>
      </c>
      <c r="T22">
        <v>0.1</v>
      </c>
      <c r="U22">
        <f t="shared" si="8"/>
        <v>2.4916557172393786E-4</v>
      </c>
      <c r="AA22" s="108">
        <f t="shared" si="1"/>
        <v>50000</v>
      </c>
      <c r="AB22">
        <f t="shared" si="0"/>
        <v>-0.24353749442737463</v>
      </c>
      <c r="AD22" t="s">
        <v>40</v>
      </c>
      <c r="AE22" s="9">
        <v>0</v>
      </c>
      <c r="AF22" s="9">
        <v>-2.5999999999999999E-2</v>
      </c>
      <c r="AG22">
        <v>38318.413999999997</v>
      </c>
      <c r="AH22">
        <v>15729.5</v>
      </c>
      <c r="AI22">
        <v>-6.4000000000000001E-2</v>
      </c>
    </row>
    <row r="23" spans="1:35" ht="12.95" customHeight="1" x14ac:dyDescent="0.2">
      <c r="A23" s="73" t="s">
        <v>49</v>
      </c>
      <c r="B23" s="74" t="s">
        <v>37</v>
      </c>
      <c r="C23" s="97">
        <v>28699.612000000001</v>
      </c>
      <c r="D23" s="97" t="s">
        <v>50</v>
      </c>
      <c r="E23">
        <f t="shared" si="2"/>
        <v>-40931.704451296995</v>
      </c>
      <c r="F23">
        <f t="shared" si="3"/>
        <v>-40931.5</v>
      </c>
      <c r="G23">
        <f t="shared" si="4"/>
        <v>-7.7676199900452048E-2</v>
      </c>
      <c r="H23">
        <f>G23</f>
        <v>-7.7676199900452048E-2</v>
      </c>
      <c r="P23" s="32">
        <f t="shared" si="5"/>
        <v>-5.8163796333461004E-3</v>
      </c>
      <c r="Q23" s="89">
        <f t="shared" si="6"/>
        <v>13681.112000000001</v>
      </c>
      <c r="S23" s="32">
        <f t="shared" si="7"/>
        <v>5.1638337688207714E-3</v>
      </c>
      <c r="T23">
        <v>0.1</v>
      </c>
      <c r="U23">
        <f t="shared" si="8"/>
        <v>5.1638337688207712E-4</v>
      </c>
      <c r="AA23" s="108">
        <f t="shared" si="1"/>
        <v>55000</v>
      </c>
      <c r="AB23">
        <f t="shared" si="0"/>
        <v>-0.28630674072855866</v>
      </c>
      <c r="AD23" t="s">
        <v>40</v>
      </c>
      <c r="AE23" s="9">
        <v>44</v>
      </c>
      <c r="AF23" s="9">
        <v>-5.5E-2</v>
      </c>
      <c r="AG23">
        <v>38319.373</v>
      </c>
      <c r="AH23">
        <v>15731</v>
      </c>
      <c r="AI23">
        <v>-2.5000000000000001E-2</v>
      </c>
    </row>
    <row r="24" spans="1:35" ht="12.95" customHeight="1" x14ac:dyDescent="0.2">
      <c r="A24" s="73" t="s">
        <v>49</v>
      </c>
      <c r="B24" s="74" t="s">
        <v>48</v>
      </c>
      <c r="C24" s="97">
        <v>28722.623</v>
      </c>
      <c r="D24" s="97" t="s">
        <v>50</v>
      </c>
      <c r="E24">
        <f t="shared" si="2"/>
        <v>-40871.137265966834</v>
      </c>
      <c r="F24">
        <f t="shared" si="3"/>
        <v>-40871</v>
      </c>
      <c r="G24">
        <f t="shared" si="4"/>
        <v>-5.2150799903756706E-2</v>
      </c>
      <c r="H24">
        <f>G24</f>
        <v>-5.2150799903756706E-2</v>
      </c>
      <c r="P24" s="32">
        <f t="shared" si="5"/>
        <v>-6.1161411058651997E-3</v>
      </c>
      <c r="Q24" s="89">
        <f t="shared" si="6"/>
        <v>13704.123</v>
      </c>
      <c r="S24" s="32">
        <f t="shared" si="7"/>
        <v>2.1191898106382901E-3</v>
      </c>
      <c r="T24">
        <v>0.1</v>
      </c>
      <c r="U24">
        <f t="shared" si="8"/>
        <v>2.1191898106382901E-4</v>
      </c>
      <c r="AA24" s="108">
        <f t="shared" si="1"/>
        <v>60000</v>
      </c>
      <c r="AB24">
        <f t="shared" si="0"/>
        <v>-0.3325471083537036</v>
      </c>
      <c r="AD24" t="s">
        <v>40</v>
      </c>
      <c r="AE24" s="9">
        <v>81.5</v>
      </c>
      <c r="AF24" s="9">
        <v>-0.04</v>
      </c>
      <c r="AG24">
        <v>38339.337</v>
      </c>
      <c r="AH24">
        <v>15763.5</v>
      </c>
      <c r="AI24">
        <v>8.9999999999999993E-3</v>
      </c>
    </row>
    <row r="25" spans="1:35" ht="12.95" customHeight="1" x14ac:dyDescent="0.2">
      <c r="A25" s="73" t="s">
        <v>49</v>
      </c>
      <c r="B25" s="74" t="s">
        <v>37</v>
      </c>
      <c r="C25" s="97">
        <v>28830.322</v>
      </c>
      <c r="D25" s="97" t="s">
        <v>50</v>
      </c>
      <c r="E25">
        <f t="shared" si="2"/>
        <v>-40587.663045251807</v>
      </c>
      <c r="F25">
        <f t="shared" si="3"/>
        <v>-40587.5</v>
      </c>
      <c r="G25">
        <f t="shared" si="4"/>
        <v>-6.1944999903062126E-2</v>
      </c>
      <c r="H25">
        <f>G25</f>
        <v>-6.1944999903062126E-2</v>
      </c>
      <c r="P25" s="32">
        <f t="shared" si="5"/>
        <v>-6.0000517845811866E-3</v>
      </c>
      <c r="Q25" s="89">
        <f t="shared" si="6"/>
        <v>13811.822</v>
      </c>
      <c r="S25" s="32">
        <f t="shared" si="7"/>
        <v>3.1298372199795241E-3</v>
      </c>
      <c r="T25">
        <v>0.1</v>
      </c>
      <c r="U25">
        <f t="shared" si="8"/>
        <v>3.1298372199795244E-4</v>
      </c>
      <c r="AA25" s="108">
        <f t="shared" si="1"/>
        <v>65000</v>
      </c>
      <c r="AB25">
        <f t="shared" si="0"/>
        <v>-0.38225859730280931</v>
      </c>
      <c r="AD25" t="s">
        <v>40</v>
      </c>
      <c r="AE25" s="9">
        <v>257</v>
      </c>
      <c r="AF25" s="9">
        <v>-3.6999999999999998E-2</v>
      </c>
      <c r="AG25">
        <v>38355.303999999996</v>
      </c>
      <c r="AH25">
        <v>15789.5</v>
      </c>
      <c r="AI25">
        <v>3.2000000000000001E-2</v>
      </c>
    </row>
    <row r="26" spans="1:35" ht="12.95" customHeight="1" x14ac:dyDescent="0.2">
      <c r="A26" s="73" t="s">
        <v>49</v>
      </c>
      <c r="B26" s="74" t="s">
        <v>48</v>
      </c>
      <c r="C26" s="97">
        <v>28842.3</v>
      </c>
      <c r="D26" s="97" t="s">
        <v>50</v>
      </c>
      <c r="E26">
        <f t="shared" si="2"/>
        <v>-40556.135786728293</v>
      </c>
      <c r="F26">
        <f t="shared" si="3"/>
        <v>-40556</v>
      </c>
      <c r="G26">
        <f t="shared" si="4"/>
        <v>-5.1588799902674509E-2</v>
      </c>
      <c r="H26">
        <f>G26</f>
        <v>-5.1588799902674509E-2</v>
      </c>
      <c r="P26" s="32">
        <f t="shared" si="5"/>
        <v>-6.1228428206188314E-3</v>
      </c>
      <c r="Q26" s="89">
        <f t="shared" si="6"/>
        <v>13823.8</v>
      </c>
      <c r="S26" s="32">
        <f t="shared" si="7"/>
        <v>2.0671532533873289E-3</v>
      </c>
      <c r="T26">
        <v>0.1</v>
      </c>
      <c r="U26">
        <f t="shared" si="8"/>
        <v>2.067153253387329E-4</v>
      </c>
      <c r="AA26" s="108">
        <f t="shared" si="1"/>
        <v>70000</v>
      </c>
      <c r="AB26">
        <f t="shared" si="0"/>
        <v>-0.4354412075758759</v>
      </c>
      <c r="AD26" t="s">
        <v>40</v>
      </c>
      <c r="AE26" s="9">
        <v>276.5</v>
      </c>
      <c r="AF26" s="9">
        <v>5.7000000000000002E-2</v>
      </c>
      <c r="AG26">
        <v>38642.493000000002</v>
      </c>
      <c r="AH26">
        <v>16258</v>
      </c>
      <c r="AI26">
        <v>-7.6999999999999999E-2</v>
      </c>
    </row>
    <row r="27" spans="1:35" ht="12.95" customHeight="1" x14ac:dyDescent="0.2">
      <c r="A27" s="73" t="s">
        <v>49</v>
      </c>
      <c r="B27" s="74" t="s">
        <v>48</v>
      </c>
      <c r="C27" s="97">
        <v>28861.205000000002</v>
      </c>
      <c r="D27" s="97" t="s">
        <v>50</v>
      </c>
      <c r="E27">
        <f t="shared" si="2"/>
        <v>-40506.375991905516</v>
      </c>
      <c r="F27">
        <f t="shared" si="3"/>
        <v>-40506.5</v>
      </c>
      <c r="P27" s="32">
        <f t="shared" si="5"/>
        <v>-6.7567042333805966E-3</v>
      </c>
      <c r="Q27" s="89">
        <f t="shared" si="6"/>
        <v>13842.705000000002</v>
      </c>
      <c r="R27">
        <f>+C27-(C$7+F27*C$8)</f>
        <v>4.711380010121502E-2</v>
      </c>
      <c r="S27" s="32">
        <f t="shared" si="7"/>
        <v>4.5653052097383277E-5</v>
      </c>
      <c r="AA27" s="108">
        <f t="shared" si="1"/>
        <v>75000</v>
      </c>
      <c r="AB27">
        <f t="shared" si="0"/>
        <v>-0.49209493917290337</v>
      </c>
      <c r="AD27" t="s">
        <v>40</v>
      </c>
      <c r="AE27" s="9">
        <v>307.5</v>
      </c>
      <c r="AF27" s="9">
        <v>4.2000000000000003E-2</v>
      </c>
      <c r="AG27" t="s">
        <v>41</v>
      </c>
      <c r="AH27">
        <v>16259.5</v>
      </c>
      <c r="AI27">
        <v>7.0000000000000001E-3</v>
      </c>
    </row>
    <row r="28" spans="1:35" ht="12.95" customHeight="1" x14ac:dyDescent="0.2">
      <c r="A28" s="72" t="s">
        <v>147</v>
      </c>
      <c r="B28" s="73"/>
      <c r="C28" s="97">
        <v>28861.294999999998</v>
      </c>
      <c r="D28" s="97"/>
      <c r="E28">
        <f t="shared" si="2"/>
        <v>-40506.139103170586</v>
      </c>
      <c r="F28">
        <f t="shared" si="3"/>
        <v>-40506</v>
      </c>
      <c r="G28">
        <f t="shared" ref="G28:G91" si="9">+C28-(C$7+F28*C$8)</f>
        <v>-5.2848799903586041E-2</v>
      </c>
      <c r="I28">
        <f>G28</f>
        <v>-5.2848799903586041E-2</v>
      </c>
      <c r="P28" s="32">
        <f t="shared" si="5"/>
        <v>-6.1078237294218572E-3</v>
      </c>
      <c r="Q28" s="89">
        <f t="shared" si="6"/>
        <v>13842.794999999998</v>
      </c>
      <c r="S28" s="32">
        <f t="shared" si="7"/>
        <v>3.7305510709688721E-5</v>
      </c>
      <c r="T28">
        <v>0.1</v>
      </c>
      <c r="U28">
        <f t="shared" ref="U28:U91" si="10">T28*S28</f>
        <v>3.7305510709688724E-6</v>
      </c>
      <c r="W28">
        <v>1</v>
      </c>
      <c r="X28" s="9" t="s">
        <v>148</v>
      </c>
    </row>
    <row r="29" spans="1:35" ht="12.95" customHeight="1" x14ac:dyDescent="0.2">
      <c r="A29" s="73" t="s">
        <v>49</v>
      </c>
      <c r="B29" s="74" t="s">
        <v>37</v>
      </c>
      <c r="C29" s="97">
        <v>36781.440000000002</v>
      </c>
      <c r="D29" s="97" t="s">
        <v>50</v>
      </c>
      <c r="E29">
        <f t="shared" si="2"/>
        <v>-19659.548774337425</v>
      </c>
      <c r="F29">
        <f t="shared" si="3"/>
        <v>-19659.5</v>
      </c>
      <c r="G29">
        <f t="shared" si="9"/>
        <v>-1.8530599903897382E-2</v>
      </c>
      <c r="H29">
        <f t="shared" ref="H29:H35" si="11">G29</f>
        <v>-1.8530599903897382E-2</v>
      </c>
      <c r="P29" s="32">
        <f t="shared" si="5"/>
        <v>-6.5247696695290213E-3</v>
      </c>
      <c r="Q29" s="89">
        <f t="shared" si="6"/>
        <v>21762.940000000002</v>
      </c>
      <c r="S29" s="32">
        <f t="shared" si="7"/>
        <v>1.4413995961647344E-4</v>
      </c>
      <c r="T29">
        <v>0.1</v>
      </c>
      <c r="U29">
        <f t="shared" si="10"/>
        <v>1.4413995961647345E-5</v>
      </c>
      <c r="AD29" t="s">
        <v>40</v>
      </c>
      <c r="AE29" s="9">
        <v>13223</v>
      </c>
      <c r="AF29" s="9">
        <v>2.1000000000000001E-2</v>
      </c>
      <c r="AG29" t="s">
        <v>42</v>
      </c>
      <c r="AH29">
        <v>16342.5</v>
      </c>
      <c r="AI29">
        <v>7.0000000000000001E-3</v>
      </c>
    </row>
    <row r="30" spans="1:35" ht="12.95" customHeight="1" x14ac:dyDescent="0.2">
      <c r="A30" s="73" t="s">
        <v>49</v>
      </c>
      <c r="B30" s="74" t="s">
        <v>37</v>
      </c>
      <c r="C30" s="97">
        <v>36784.491999999998</v>
      </c>
      <c r="D30" s="97" t="s">
        <v>50</v>
      </c>
      <c r="E30">
        <f t="shared" si="2"/>
        <v>-19651.515614125899</v>
      </c>
      <c r="F30">
        <f t="shared" si="3"/>
        <v>-19651.5</v>
      </c>
      <c r="G30">
        <f t="shared" si="9"/>
        <v>-5.932199906965252E-3</v>
      </c>
      <c r="H30">
        <f t="shared" si="11"/>
        <v>-5.932199906965252E-3</v>
      </c>
      <c r="P30" s="32">
        <f t="shared" si="5"/>
        <v>-6.681936197450682E-3</v>
      </c>
      <c r="Q30" s="89">
        <f t="shared" si="6"/>
        <v>21765.991999999998</v>
      </c>
      <c r="S30" s="32">
        <f t="shared" si="7"/>
        <v>5.6210450527085299E-7</v>
      </c>
      <c r="T30">
        <v>0.1</v>
      </c>
      <c r="U30">
        <f t="shared" si="10"/>
        <v>5.6210450527085299E-8</v>
      </c>
      <c r="AD30" t="s">
        <v>40</v>
      </c>
      <c r="AE30" s="9">
        <v>13228</v>
      </c>
      <c r="AF30" s="9">
        <v>7.0000000000000001E-3</v>
      </c>
      <c r="AG30">
        <v>38711.307000000001</v>
      </c>
      <c r="AH30">
        <v>16370</v>
      </c>
      <c r="AI30">
        <v>-5.5E-2</v>
      </c>
    </row>
    <row r="31" spans="1:35" ht="12.95" customHeight="1" x14ac:dyDescent="0.2">
      <c r="A31" s="73" t="s">
        <v>49</v>
      </c>
      <c r="B31" s="74" t="s">
        <v>48</v>
      </c>
      <c r="C31" s="97">
        <v>36788.476000000002</v>
      </c>
      <c r="D31" s="97" t="s">
        <v>50</v>
      </c>
      <c r="E31">
        <f t="shared" si="2"/>
        <v>-19641.02933945919</v>
      </c>
      <c r="F31">
        <f t="shared" si="3"/>
        <v>-19641</v>
      </c>
      <c r="G31">
        <f t="shared" si="9"/>
        <v>-1.1146799901325721E-2</v>
      </c>
      <c r="H31">
        <f t="shared" si="11"/>
        <v>-1.1146799901325721E-2</v>
      </c>
      <c r="P31" s="32">
        <f t="shared" si="5"/>
        <v>-6.6166161455596898E-3</v>
      </c>
      <c r="Q31" s="89">
        <f t="shared" si="6"/>
        <v>21769.976000000002</v>
      </c>
      <c r="S31" s="32">
        <f t="shared" si="7"/>
        <v>2.0522564861006427E-5</v>
      </c>
      <c r="T31">
        <v>0.1</v>
      </c>
      <c r="U31">
        <f t="shared" si="10"/>
        <v>2.0522564861006429E-6</v>
      </c>
      <c r="AD31" t="s">
        <v>40</v>
      </c>
      <c r="AE31" s="9">
        <v>13234.5</v>
      </c>
      <c r="AF31" s="9">
        <v>5.0000000000000001E-3</v>
      </c>
      <c r="AG31" t="s">
        <v>43</v>
      </c>
      <c r="AH31">
        <v>16394.5</v>
      </c>
      <c r="AI31">
        <v>-5.0000000000000001E-3</v>
      </c>
    </row>
    <row r="32" spans="1:35" ht="12.95" customHeight="1" x14ac:dyDescent="0.2">
      <c r="A32" s="73" t="s">
        <v>49</v>
      </c>
      <c r="B32" s="74" t="s">
        <v>37</v>
      </c>
      <c r="C32" s="97">
        <v>36789.442000000003</v>
      </c>
      <c r="D32" s="97" t="s">
        <v>50</v>
      </c>
      <c r="E32">
        <f t="shared" si="2"/>
        <v>-19638.486733704161</v>
      </c>
      <c r="F32">
        <f t="shared" si="3"/>
        <v>-19638.5</v>
      </c>
      <c r="G32">
        <f t="shared" si="9"/>
        <v>5.0402000997564755E-3</v>
      </c>
      <c r="H32">
        <f t="shared" si="11"/>
        <v>5.0402000997564755E-3</v>
      </c>
      <c r="O32">
        <f t="shared" ref="O32:O95" ca="1" si="12">+C$11+C$12*$F32</f>
        <v>0.29230459664275055</v>
      </c>
      <c r="P32" s="32">
        <f t="shared" si="5"/>
        <v>-6.8206136434925567E-3</v>
      </c>
      <c r="Q32" s="89">
        <f t="shared" si="6"/>
        <v>21770.942000000003</v>
      </c>
      <c r="S32" s="32">
        <f t="shared" si="7"/>
        <v>1.4067890265204513E-4</v>
      </c>
      <c r="T32">
        <v>0.1</v>
      </c>
      <c r="U32">
        <f t="shared" si="10"/>
        <v>1.4067890265204514E-5</v>
      </c>
      <c r="AD32" t="s">
        <v>40</v>
      </c>
      <c r="AE32" s="9">
        <v>13236</v>
      </c>
      <c r="AF32" s="9">
        <v>5.0999999999999997E-2</v>
      </c>
      <c r="AG32">
        <v>39006.504000000001</v>
      </c>
      <c r="AH32">
        <v>16851.5</v>
      </c>
      <c r="AI32">
        <v>-1.7999999999999999E-2</v>
      </c>
    </row>
    <row r="33" spans="1:35" ht="12.95" customHeight="1" x14ac:dyDescent="0.2">
      <c r="A33" s="73" t="s">
        <v>49</v>
      </c>
      <c r="B33" s="74" t="s">
        <v>37</v>
      </c>
      <c r="C33" s="97">
        <v>36811.459000000003</v>
      </c>
      <c r="D33" s="97" t="s">
        <v>50</v>
      </c>
      <c r="E33">
        <f t="shared" si="2"/>
        <v>-19580.535852846562</v>
      </c>
      <c r="F33">
        <f t="shared" si="3"/>
        <v>-19580.5</v>
      </c>
      <c r="G33">
        <f t="shared" si="9"/>
        <v>-1.3621399899420794E-2</v>
      </c>
      <c r="H33">
        <f t="shared" si="11"/>
        <v>-1.3621399899420794E-2</v>
      </c>
      <c r="O33">
        <f t="shared" ca="1" si="12"/>
        <v>0.29183394232809878</v>
      </c>
      <c r="P33" s="32">
        <f t="shared" si="5"/>
        <v>-6.5857504648657306E-3</v>
      </c>
      <c r="Q33" s="89">
        <f t="shared" si="6"/>
        <v>21792.959000000003</v>
      </c>
      <c r="S33" s="32">
        <f t="shared" si="7"/>
        <v>4.9500362965954985E-5</v>
      </c>
      <c r="T33">
        <v>0.1</v>
      </c>
      <c r="U33">
        <f t="shared" si="10"/>
        <v>4.9500362965954985E-6</v>
      </c>
      <c r="AD33" t="s">
        <v>40</v>
      </c>
      <c r="AE33" s="9">
        <v>13272</v>
      </c>
      <c r="AF33" s="9">
        <v>-8.0000000000000002E-3</v>
      </c>
      <c r="AG33">
        <v>39361.535000000003</v>
      </c>
      <c r="AH33">
        <v>17430.599999999999</v>
      </c>
      <c r="AI33">
        <v>-4.7E-2</v>
      </c>
    </row>
    <row r="34" spans="1:35" ht="12.95" customHeight="1" x14ac:dyDescent="0.2">
      <c r="A34" s="73" t="s">
        <v>49</v>
      </c>
      <c r="B34" s="74" t="s">
        <v>48</v>
      </c>
      <c r="C34" s="97">
        <v>36842.464</v>
      </c>
      <c r="D34" s="97" t="s">
        <v>50</v>
      </c>
      <c r="E34">
        <f t="shared" si="2"/>
        <v>-19498.927683659582</v>
      </c>
      <c r="F34">
        <f t="shared" si="3"/>
        <v>-19499</v>
      </c>
      <c r="G34">
        <f t="shared" si="9"/>
        <v>2.7474800095660612E-2</v>
      </c>
      <c r="H34">
        <f t="shared" si="11"/>
        <v>2.7474800095660612E-2</v>
      </c>
      <c r="O34">
        <f t="shared" ca="1" si="12"/>
        <v>0.29117259186871741</v>
      </c>
      <c r="P34" s="32">
        <f t="shared" si="5"/>
        <v>-7.1093620174582893E-3</v>
      </c>
      <c r="Q34" s="89">
        <f t="shared" si="6"/>
        <v>21823.964</v>
      </c>
      <c r="S34" s="32">
        <f t="shared" si="7"/>
        <v>1.1960642690664891E-3</v>
      </c>
      <c r="T34">
        <v>0.1</v>
      </c>
      <c r="U34">
        <f t="shared" si="10"/>
        <v>1.1960642690664891E-4</v>
      </c>
      <c r="AD34" t="s">
        <v>40</v>
      </c>
      <c r="AE34" s="9">
        <v>13322.5</v>
      </c>
      <c r="AF34" s="9">
        <v>2.9000000000000001E-2</v>
      </c>
      <c r="AG34" t="s">
        <v>44</v>
      </c>
      <c r="AH34">
        <v>17476</v>
      </c>
      <c r="AI34">
        <v>-2.4E-2</v>
      </c>
    </row>
    <row r="35" spans="1:35" ht="12.95" customHeight="1" x14ac:dyDescent="0.2">
      <c r="A35" s="73" t="s">
        <v>49</v>
      </c>
      <c r="B35" s="74" t="s">
        <v>48</v>
      </c>
      <c r="C35" s="97">
        <v>36847.375</v>
      </c>
      <c r="D35" s="97" t="s">
        <v>50</v>
      </c>
      <c r="E35">
        <f t="shared" si="2"/>
        <v>-19486.001455022997</v>
      </c>
      <c r="F35">
        <f t="shared" si="3"/>
        <v>-19486</v>
      </c>
      <c r="G35">
        <f t="shared" si="9"/>
        <v>-5.5279990192502737E-4</v>
      </c>
      <c r="H35">
        <f t="shared" si="11"/>
        <v>-5.5279990192502737E-4</v>
      </c>
      <c r="O35">
        <f t="shared" ca="1" si="12"/>
        <v>0.29106710038439887</v>
      </c>
      <c r="P35" s="32">
        <f t="shared" si="5"/>
        <v>-6.7497162305999395E-3</v>
      </c>
      <c r="Q35" s="89">
        <f t="shared" si="6"/>
        <v>21828.875</v>
      </c>
      <c r="S35" s="32">
        <f t="shared" si="7"/>
        <v>3.8401771984597755E-5</v>
      </c>
      <c r="T35">
        <v>0.1</v>
      </c>
      <c r="U35">
        <f t="shared" si="10"/>
        <v>3.840177198459776E-6</v>
      </c>
      <c r="AD35" t="s">
        <v>40</v>
      </c>
      <c r="AE35" s="9">
        <v>13330.5</v>
      </c>
      <c r="AF35" s="9">
        <v>3.4000000000000002E-2</v>
      </c>
      <c r="AG35" t="s">
        <v>45</v>
      </c>
      <c r="AH35">
        <v>17516.5</v>
      </c>
      <c r="AI35">
        <v>3.0000000000000001E-3</v>
      </c>
    </row>
    <row r="36" spans="1:35" ht="12.95" customHeight="1" x14ac:dyDescent="0.2">
      <c r="A36" s="72" t="s">
        <v>147</v>
      </c>
      <c r="B36" s="73"/>
      <c r="C36" s="97">
        <v>38283.468999999997</v>
      </c>
      <c r="D36" s="97"/>
      <c r="E36">
        <f t="shared" si="2"/>
        <v>-15706.062667072112</v>
      </c>
      <c r="F36">
        <f t="shared" si="3"/>
        <v>-15706</v>
      </c>
      <c r="G36">
        <f t="shared" si="9"/>
        <v>-2.3808799902326427E-2</v>
      </c>
      <c r="I36">
        <f>G36</f>
        <v>-2.3808799902326427E-2</v>
      </c>
      <c r="O36">
        <f t="shared" ca="1" si="12"/>
        <v>0.26039342263640319</v>
      </c>
      <c r="P36" s="32">
        <f t="shared" si="5"/>
        <v>-6.4595785452781192E-3</v>
      </c>
      <c r="Q36" s="89">
        <f t="shared" si="6"/>
        <v>23264.968999999997</v>
      </c>
      <c r="S36" s="32">
        <f t="shared" si="7"/>
        <v>4.1726154982617384E-5</v>
      </c>
      <c r="T36">
        <v>0.1</v>
      </c>
      <c r="U36">
        <f t="shared" si="10"/>
        <v>4.1726154982617389E-6</v>
      </c>
      <c r="W36">
        <v>1</v>
      </c>
      <c r="X36" s="9" t="s">
        <v>148</v>
      </c>
    </row>
    <row r="37" spans="1:35" ht="12.95" customHeight="1" x14ac:dyDescent="0.2">
      <c r="A37" s="73" t="s">
        <v>49</v>
      </c>
      <c r="B37" s="74" t="s">
        <v>48</v>
      </c>
      <c r="C37" s="97">
        <v>38283.495999999999</v>
      </c>
      <c r="D37" s="97" t="s">
        <v>50</v>
      </c>
      <c r="E37">
        <f t="shared" si="2"/>
        <v>-15705.991600451625</v>
      </c>
      <c r="F37">
        <f t="shared" si="3"/>
        <v>-15706</v>
      </c>
      <c r="G37">
        <f t="shared" si="9"/>
        <v>3.1912000995362177E-3</v>
      </c>
      <c r="H37">
        <f t="shared" ref="H37:H50" si="13">G37</f>
        <v>3.1912000995362177E-3</v>
      </c>
      <c r="O37">
        <f t="shared" ca="1" si="12"/>
        <v>0.26039342263640319</v>
      </c>
      <c r="P37" s="32">
        <f t="shared" si="5"/>
        <v>-6.7971274806020287E-3</v>
      </c>
      <c r="Q37" s="89">
        <f t="shared" si="6"/>
        <v>23264.995999999999</v>
      </c>
      <c r="S37" s="32">
        <f t="shared" si="7"/>
        <v>9.9766687848150352E-5</v>
      </c>
      <c r="T37">
        <v>0.1</v>
      </c>
      <c r="U37">
        <f t="shared" si="10"/>
        <v>9.9766687848150362E-6</v>
      </c>
      <c r="AE37" s="9">
        <v>15672.5</v>
      </c>
      <c r="AF37" s="9">
        <v>-2.8000000000000001E-2</v>
      </c>
      <c r="AG37" t="s">
        <v>46</v>
      </c>
      <c r="AH37">
        <v>17569.5</v>
      </c>
      <c r="AI37">
        <v>-5.2999999999999999E-2</v>
      </c>
    </row>
    <row r="38" spans="1:35" ht="12.95" customHeight="1" x14ac:dyDescent="0.2">
      <c r="A38" s="73" t="s">
        <v>49</v>
      </c>
      <c r="B38" s="74" t="s">
        <v>37</v>
      </c>
      <c r="C38" s="97">
        <v>38295.451000000001</v>
      </c>
      <c r="D38" s="97" t="s">
        <v>50</v>
      </c>
      <c r="E38">
        <f t="shared" si="2"/>
        <v>-15674.524880160365</v>
      </c>
      <c r="F38">
        <f t="shared" si="3"/>
        <v>-15674.5</v>
      </c>
      <c r="G38">
        <f t="shared" si="9"/>
        <v>-9.4525999011239037E-3</v>
      </c>
      <c r="H38">
        <f t="shared" si="13"/>
        <v>-9.4525999011239037E-3</v>
      </c>
      <c r="O38">
        <f t="shared" ca="1" si="12"/>
        <v>0.26013780865516989</v>
      </c>
      <c r="P38" s="32">
        <f t="shared" si="5"/>
        <v>-6.6377969302218748E-3</v>
      </c>
      <c r="Q38" s="89">
        <f t="shared" si="6"/>
        <v>23276.951000000001</v>
      </c>
      <c r="S38" s="32">
        <f t="shared" si="7"/>
        <v>7.9231157649988886E-6</v>
      </c>
      <c r="T38">
        <v>0.1</v>
      </c>
      <c r="U38">
        <f t="shared" si="10"/>
        <v>7.9231157649988886E-7</v>
      </c>
      <c r="AE38" s="9">
        <v>15692</v>
      </c>
      <c r="AF38" s="9">
        <v>-3.1E-2</v>
      </c>
      <c r="AG38">
        <v>39445.313999999998</v>
      </c>
      <c r="AH38">
        <v>17567</v>
      </c>
      <c r="AI38">
        <v>2.5999999999999999E-2</v>
      </c>
    </row>
    <row r="39" spans="1:35" ht="12.95" customHeight="1" x14ac:dyDescent="0.2">
      <c r="A39" s="73" t="s">
        <v>49</v>
      </c>
      <c r="B39" s="74" t="s">
        <v>48</v>
      </c>
      <c r="C39" s="97">
        <v>38315.413999999997</v>
      </c>
      <c r="D39" s="97" t="s">
        <v>50</v>
      </c>
      <c r="E39">
        <f t="shared" si="2"/>
        <v>-15621.980326653525</v>
      </c>
      <c r="F39">
        <f t="shared" si="3"/>
        <v>-15622</v>
      </c>
      <c r="G39">
        <f t="shared" si="9"/>
        <v>7.474400095816236E-3</v>
      </c>
      <c r="H39">
        <f t="shared" si="13"/>
        <v>7.474400095816236E-3</v>
      </c>
      <c r="O39">
        <f t="shared" ca="1" si="12"/>
        <v>0.25971178535311445</v>
      </c>
      <c r="P39" s="32">
        <f t="shared" si="5"/>
        <v>-6.851605449886636E-3</v>
      </c>
      <c r="Q39" s="89">
        <f t="shared" si="6"/>
        <v>23296.913999999997</v>
      </c>
      <c r="S39" s="32">
        <f t="shared" si="7"/>
        <v>2.0523443489550941E-4</v>
      </c>
      <c r="T39">
        <v>0.1</v>
      </c>
      <c r="U39">
        <f t="shared" si="10"/>
        <v>2.0523443489550944E-5</v>
      </c>
      <c r="AD39" t="s">
        <v>47</v>
      </c>
      <c r="AE39" s="9">
        <v>15724.5</v>
      </c>
      <c r="AF39" s="9">
        <v>2E-3</v>
      </c>
      <c r="AG39">
        <v>39768.436999999998</v>
      </c>
      <c r="AH39">
        <v>18094</v>
      </c>
      <c r="AI39">
        <v>-2.3E-2</v>
      </c>
    </row>
    <row r="40" spans="1:35" ht="12.95" customHeight="1" x14ac:dyDescent="0.2">
      <c r="A40" s="73" t="s">
        <v>52</v>
      </c>
      <c r="B40" s="74"/>
      <c r="C40" s="97">
        <v>38318.413999999997</v>
      </c>
      <c r="D40" s="97" t="s">
        <v>50</v>
      </c>
      <c r="E40">
        <f t="shared" si="2"/>
        <v>-15614.084035488844</v>
      </c>
      <c r="F40">
        <f t="shared" si="3"/>
        <v>-15614</v>
      </c>
      <c r="G40">
        <f t="shared" si="9"/>
        <v>-3.1927199903293513E-2</v>
      </c>
      <c r="H40">
        <f t="shared" si="13"/>
        <v>-3.1927199903293513E-2</v>
      </c>
      <c r="O40">
        <f t="shared" ca="1" si="12"/>
        <v>0.2596468675166107</v>
      </c>
      <c r="P40" s="32">
        <f t="shared" si="5"/>
        <v>-6.3600631009351673E-3</v>
      </c>
      <c r="Q40" s="89">
        <f t="shared" si="6"/>
        <v>23299.913999999997</v>
      </c>
      <c r="S40" s="32">
        <f t="shared" si="7"/>
        <v>6.5367848427050638E-4</v>
      </c>
      <c r="T40">
        <v>0.1</v>
      </c>
      <c r="U40">
        <f t="shared" si="10"/>
        <v>6.5367848427050647E-5</v>
      </c>
      <c r="X40" t="s">
        <v>53</v>
      </c>
      <c r="AE40" s="9"/>
      <c r="AF40" s="9"/>
    </row>
    <row r="41" spans="1:35" ht="12.95" customHeight="1" x14ac:dyDescent="0.2">
      <c r="A41" s="73" t="s">
        <v>52</v>
      </c>
      <c r="B41" s="74"/>
      <c r="C41" s="97">
        <v>38319.373</v>
      </c>
      <c r="D41" s="97" t="s">
        <v>50</v>
      </c>
      <c r="E41">
        <f t="shared" si="2"/>
        <v>-15611.559854413194</v>
      </c>
      <c r="F41">
        <f t="shared" si="3"/>
        <v>-15611.5</v>
      </c>
      <c r="G41">
        <f t="shared" si="9"/>
        <v>-2.2740199907275382E-2</v>
      </c>
      <c r="H41">
        <f t="shared" si="13"/>
        <v>-2.2740199907275382E-2</v>
      </c>
      <c r="O41">
        <f t="shared" ca="1" si="12"/>
        <v>0.25962658069270333</v>
      </c>
      <c r="P41" s="32">
        <f t="shared" si="5"/>
        <v>-6.4727456103824705E-3</v>
      </c>
      <c r="Q41" s="89">
        <f t="shared" si="6"/>
        <v>23300.873</v>
      </c>
      <c r="S41" s="32">
        <f t="shared" si="7"/>
        <v>2.6463006930149973E-4</v>
      </c>
      <c r="T41">
        <v>0.1</v>
      </c>
      <c r="U41">
        <f t="shared" si="10"/>
        <v>2.6463006930149973E-5</v>
      </c>
      <c r="X41" t="s">
        <v>53</v>
      </c>
      <c r="AE41" s="9"/>
      <c r="AF41" s="9"/>
    </row>
    <row r="42" spans="1:35" ht="12.95" customHeight="1" x14ac:dyDescent="0.2">
      <c r="A42" s="73" t="s">
        <v>52</v>
      </c>
      <c r="B42" s="74"/>
      <c r="C42" s="97">
        <v>38339.337</v>
      </c>
      <c r="D42" s="97" t="s">
        <v>50</v>
      </c>
      <c r="E42">
        <f t="shared" si="2"/>
        <v>-15559.012668809291</v>
      </c>
      <c r="F42">
        <f t="shared" si="3"/>
        <v>-15559</v>
      </c>
      <c r="G42">
        <f t="shared" si="9"/>
        <v>-4.8131999064935371E-3</v>
      </c>
      <c r="H42">
        <f t="shared" si="13"/>
        <v>-4.8131999064935371E-3</v>
      </c>
      <c r="O42">
        <f t="shared" ca="1" si="12"/>
        <v>0.25920055739064785</v>
      </c>
      <c r="P42" s="32">
        <f t="shared" si="5"/>
        <v>-6.6960024164504812E-3</v>
      </c>
      <c r="Q42" s="89">
        <f t="shared" si="6"/>
        <v>23320.837</v>
      </c>
      <c r="S42" s="32">
        <f t="shared" si="7"/>
        <v>3.5449452915001685E-6</v>
      </c>
      <c r="T42">
        <v>0.1</v>
      </c>
      <c r="U42">
        <f t="shared" si="10"/>
        <v>3.5449452915001685E-7</v>
      </c>
      <c r="X42" t="s">
        <v>53</v>
      </c>
      <c r="AE42" s="9"/>
      <c r="AF42" s="9"/>
    </row>
    <row r="43" spans="1:35" ht="12.95" customHeight="1" x14ac:dyDescent="0.2">
      <c r="A43" s="73" t="s">
        <v>52</v>
      </c>
      <c r="B43" s="74"/>
      <c r="C43" s="97">
        <v>38355.303999999996</v>
      </c>
      <c r="D43" s="97" t="s">
        <v>50</v>
      </c>
      <c r="E43">
        <f t="shared" si="2"/>
        <v>-15516.985975133808</v>
      </c>
      <c r="F43">
        <f t="shared" si="3"/>
        <v>-15517</v>
      </c>
      <c r="G43">
        <f t="shared" si="9"/>
        <v>5.3284000969142653E-3</v>
      </c>
      <c r="H43">
        <f t="shared" si="13"/>
        <v>5.3284000969142653E-3</v>
      </c>
      <c r="O43">
        <f t="shared" ca="1" si="12"/>
        <v>0.25885973874900342</v>
      </c>
      <c r="P43" s="32">
        <f t="shared" si="5"/>
        <v>-6.8242786615692894E-3</v>
      </c>
      <c r="Q43" s="89">
        <f t="shared" si="6"/>
        <v>23336.803999999996</v>
      </c>
      <c r="S43" s="32">
        <f t="shared" si="7"/>
        <v>1.4768760100689738E-4</v>
      </c>
      <c r="T43">
        <v>0.1</v>
      </c>
      <c r="U43">
        <f t="shared" si="10"/>
        <v>1.4768760100689738E-5</v>
      </c>
      <c r="X43" t="s">
        <v>53</v>
      </c>
      <c r="AE43" s="9"/>
      <c r="AF43" s="9"/>
    </row>
    <row r="44" spans="1:35" ht="12.95" customHeight="1" x14ac:dyDescent="0.2">
      <c r="A44" s="73" t="s">
        <v>52</v>
      </c>
      <c r="B44" s="74"/>
      <c r="C44" s="97">
        <v>38642.493000000002</v>
      </c>
      <c r="D44" s="97" t="s">
        <v>50</v>
      </c>
      <c r="E44">
        <f t="shared" si="2"/>
        <v>-14761.076654035849</v>
      </c>
      <c r="F44">
        <f t="shared" si="3"/>
        <v>-14761</v>
      </c>
      <c r="G44">
        <f t="shared" si="9"/>
        <v>-2.9122799904143903E-2</v>
      </c>
      <c r="H44">
        <f t="shared" si="13"/>
        <v>-2.9122799904143903E-2</v>
      </c>
      <c r="O44">
        <f t="shared" ca="1" si="12"/>
        <v>0.25272500319940427</v>
      </c>
      <c r="P44" s="32">
        <f t="shared" si="5"/>
        <v>-6.3943360123399169E-3</v>
      </c>
      <c r="Q44" s="89">
        <f t="shared" si="6"/>
        <v>23623.993000000002</v>
      </c>
      <c r="S44" s="32">
        <f t="shared" si="7"/>
        <v>5.1658307088103762E-4</v>
      </c>
      <c r="T44">
        <v>0.1</v>
      </c>
      <c r="U44">
        <f t="shared" si="10"/>
        <v>5.1658307088103765E-5</v>
      </c>
      <c r="X44" t="s">
        <v>53</v>
      </c>
      <c r="AE44" s="9"/>
      <c r="AF44" s="9"/>
    </row>
    <row r="45" spans="1:35" ht="12.95" customHeight="1" x14ac:dyDescent="0.2">
      <c r="A45" s="78" t="s">
        <v>151</v>
      </c>
      <c r="B45" s="78" t="s">
        <v>48</v>
      </c>
      <c r="C45" s="98">
        <v>38643.497000000003</v>
      </c>
      <c r="D45" s="98" t="s">
        <v>50</v>
      </c>
      <c r="E45">
        <f t="shared" si="2"/>
        <v>-14758.434028592734</v>
      </c>
      <c r="F45">
        <f t="shared" si="3"/>
        <v>-14758.5</v>
      </c>
      <c r="G45">
        <f t="shared" si="9"/>
        <v>2.5064200097403955E-2</v>
      </c>
      <c r="H45">
        <f t="shared" si="13"/>
        <v>2.5064200097403955E-2</v>
      </c>
      <c r="O45">
        <f t="shared" ca="1" si="12"/>
        <v>0.25270471637549691</v>
      </c>
      <c r="P45" s="32">
        <f t="shared" si="5"/>
        <v>-7.0780008749493041E-3</v>
      </c>
      <c r="Q45" s="89">
        <f t="shared" si="6"/>
        <v>23624.997000000003</v>
      </c>
      <c r="S45" s="32">
        <f t="shared" si="7"/>
        <v>1.0331210833471466E-3</v>
      </c>
      <c r="T45">
        <v>0.1</v>
      </c>
      <c r="U45">
        <f t="shared" si="10"/>
        <v>1.0331210833471467E-4</v>
      </c>
      <c r="X45" s="9"/>
      <c r="AE45" s="9"/>
      <c r="AF45" s="9"/>
    </row>
    <row r="46" spans="1:35" ht="12.95" customHeight="1" x14ac:dyDescent="0.2">
      <c r="A46" s="73" t="s">
        <v>52</v>
      </c>
      <c r="B46" s="74"/>
      <c r="C46" s="97">
        <v>38643.497499999998</v>
      </c>
      <c r="D46" s="97" t="s">
        <v>50</v>
      </c>
      <c r="E46">
        <f t="shared" si="2"/>
        <v>-14758.432712544221</v>
      </c>
      <c r="F46">
        <f t="shared" si="3"/>
        <v>-14758.5</v>
      </c>
      <c r="G46">
        <f t="shared" si="9"/>
        <v>2.556420009204885E-2</v>
      </c>
      <c r="H46">
        <f t="shared" si="13"/>
        <v>2.556420009204885E-2</v>
      </c>
      <c r="O46">
        <f t="shared" ca="1" si="12"/>
        <v>0.25270471637549691</v>
      </c>
      <c r="P46" s="32">
        <f t="shared" si="5"/>
        <v>-7.0844990845987969E-3</v>
      </c>
      <c r="Q46" s="89">
        <f t="shared" si="6"/>
        <v>23624.997499999998</v>
      </c>
      <c r="S46" s="32">
        <f t="shared" si="7"/>
        <v>1.0659375579272325E-3</v>
      </c>
      <c r="T46">
        <v>0.1</v>
      </c>
      <c r="U46">
        <f t="shared" si="10"/>
        <v>1.0659375579272326E-4</v>
      </c>
      <c r="X46" t="s">
        <v>53</v>
      </c>
      <c r="AE46" s="9"/>
      <c r="AF46" s="9"/>
    </row>
    <row r="47" spans="1:35" ht="12.95" customHeight="1" x14ac:dyDescent="0.2">
      <c r="A47" s="73" t="s">
        <v>52</v>
      </c>
      <c r="B47" s="74"/>
      <c r="C47" s="97">
        <v>38694.394999999997</v>
      </c>
      <c r="D47" s="97" t="s">
        <v>50</v>
      </c>
      <c r="E47">
        <f t="shared" si="2"/>
        <v>-14624.465552692758</v>
      </c>
      <c r="F47">
        <f t="shared" si="3"/>
        <v>-14624.5</v>
      </c>
      <c r="G47">
        <f t="shared" si="9"/>
        <v>1.3087400096992496E-2</v>
      </c>
      <c r="H47">
        <f t="shared" si="13"/>
        <v>1.3087400096992496E-2</v>
      </c>
      <c r="O47">
        <f t="shared" ca="1" si="12"/>
        <v>0.25161734261405999</v>
      </c>
      <c r="P47" s="32">
        <f t="shared" si="5"/>
        <v>-6.923382752779427E-3</v>
      </c>
      <c r="Q47" s="89">
        <f t="shared" si="6"/>
        <v>23675.894999999997</v>
      </c>
      <c r="S47" s="32">
        <f t="shared" si="7"/>
        <v>4.0043143026072617E-4</v>
      </c>
      <c r="T47">
        <v>0.1</v>
      </c>
      <c r="U47">
        <f t="shared" si="10"/>
        <v>4.0043143026072617E-5</v>
      </c>
      <c r="X47" t="s">
        <v>53</v>
      </c>
      <c r="AE47" s="9"/>
      <c r="AF47" s="9"/>
    </row>
    <row r="48" spans="1:35" ht="12.95" customHeight="1" x14ac:dyDescent="0.2">
      <c r="A48" s="73" t="s">
        <v>52</v>
      </c>
      <c r="B48" s="74"/>
      <c r="C48" s="97">
        <v>38711.307000000001</v>
      </c>
      <c r="D48" s="97" t="s">
        <v>50</v>
      </c>
      <c r="E48">
        <f t="shared" si="2"/>
        <v>-14579.95152730038</v>
      </c>
      <c r="F48">
        <f t="shared" si="3"/>
        <v>-14580</v>
      </c>
      <c r="G48">
        <f t="shared" si="9"/>
        <v>1.8416000093566254E-2</v>
      </c>
      <c r="H48">
        <f t="shared" si="13"/>
        <v>1.8416000093566254E-2</v>
      </c>
      <c r="O48">
        <f t="shared" ca="1" si="12"/>
        <v>0.2512562371485082</v>
      </c>
      <c r="P48" s="32">
        <f t="shared" si="5"/>
        <v>-6.9919279930501163E-3</v>
      </c>
      <c r="Q48" s="89">
        <f t="shared" si="6"/>
        <v>23692.807000000001</v>
      </c>
      <c r="S48" s="32">
        <f t="shared" si="7"/>
        <v>6.4556280965466896E-4</v>
      </c>
      <c r="T48">
        <v>0.1</v>
      </c>
      <c r="U48">
        <f t="shared" si="10"/>
        <v>6.4556280965466899E-5</v>
      </c>
      <c r="X48" t="s">
        <v>53</v>
      </c>
      <c r="AE48" s="9"/>
      <c r="AF48" s="9"/>
    </row>
    <row r="49" spans="1:32" ht="12.95" customHeight="1" x14ac:dyDescent="0.2">
      <c r="A49" s="78" t="s">
        <v>151</v>
      </c>
      <c r="B49" s="78" t="s">
        <v>48</v>
      </c>
      <c r="C49" s="98">
        <v>38726.271000000001</v>
      </c>
      <c r="D49" s="98" t="s">
        <v>50</v>
      </c>
      <c r="E49">
        <f t="shared" si="2"/>
        <v>-14540.564826970947</v>
      </c>
      <c r="F49">
        <f t="shared" si="3"/>
        <v>-14540.5</v>
      </c>
      <c r="G49">
        <f t="shared" si="9"/>
        <v>-2.4629399900732096E-2</v>
      </c>
      <c r="H49">
        <f t="shared" si="13"/>
        <v>-2.4629399900732096E-2</v>
      </c>
      <c r="O49">
        <f t="shared" ca="1" si="12"/>
        <v>0.2509357053307712</v>
      </c>
      <c r="P49" s="32">
        <f t="shared" si="5"/>
        <v>-6.4494780465412672E-3</v>
      </c>
      <c r="Q49" s="89">
        <f t="shared" si="6"/>
        <v>23707.771000000001</v>
      </c>
      <c r="S49" s="32">
        <f t="shared" si="7"/>
        <v>3.3050955862448536E-4</v>
      </c>
      <c r="T49">
        <v>0.1</v>
      </c>
      <c r="U49">
        <f t="shared" si="10"/>
        <v>3.3050955862448536E-5</v>
      </c>
      <c r="X49" s="9"/>
    </row>
    <row r="50" spans="1:32" ht="12.95" customHeight="1" x14ac:dyDescent="0.2">
      <c r="A50" s="73" t="s">
        <v>52</v>
      </c>
      <c r="B50" s="74"/>
      <c r="C50" s="97">
        <v>38726.271500000003</v>
      </c>
      <c r="D50" s="97" t="s">
        <v>50</v>
      </c>
      <c r="E50">
        <f t="shared" si="2"/>
        <v>-14540.563510922415</v>
      </c>
      <c r="F50">
        <f t="shared" si="3"/>
        <v>-14540.5</v>
      </c>
      <c r="G50">
        <f t="shared" si="9"/>
        <v>-2.4129399898811243E-2</v>
      </c>
      <c r="H50">
        <f t="shared" si="13"/>
        <v>-2.4129399898811243E-2</v>
      </c>
      <c r="O50">
        <f t="shared" ca="1" si="12"/>
        <v>0.2509357053307712</v>
      </c>
      <c r="P50" s="32">
        <f t="shared" si="5"/>
        <v>-6.4556312712547859E-3</v>
      </c>
      <c r="Q50" s="89">
        <f t="shared" si="6"/>
        <v>23707.771500000003</v>
      </c>
      <c r="S50" s="32">
        <f t="shared" si="7"/>
        <v>3.1236209750039887E-4</v>
      </c>
      <c r="T50">
        <v>0.1</v>
      </c>
      <c r="U50">
        <f t="shared" si="10"/>
        <v>3.1236209750039891E-5</v>
      </c>
      <c r="X50" t="s">
        <v>53</v>
      </c>
      <c r="AE50" s="9"/>
      <c r="AF50" s="9"/>
    </row>
    <row r="51" spans="1:32" ht="12.95" customHeight="1" x14ac:dyDescent="0.2">
      <c r="A51" s="72" t="s">
        <v>147</v>
      </c>
      <c r="B51" s="73"/>
      <c r="C51" s="97">
        <v>38726.271999999997</v>
      </c>
      <c r="D51" s="97"/>
      <c r="E51">
        <f t="shared" si="2"/>
        <v>-14540.562194873901</v>
      </c>
      <c r="F51">
        <f t="shared" si="3"/>
        <v>-14540.5</v>
      </c>
      <c r="G51">
        <f t="shared" si="9"/>
        <v>-2.3629399904166348E-2</v>
      </c>
      <c r="I51">
        <f>G51</f>
        <v>-2.3629399904166348E-2</v>
      </c>
      <c r="O51">
        <f t="shared" ca="1" si="12"/>
        <v>0.2509357053307712</v>
      </c>
      <c r="P51" s="32">
        <f t="shared" si="5"/>
        <v>-6.4617879670000383E-3</v>
      </c>
      <c r="Q51" s="89">
        <f t="shared" si="6"/>
        <v>23707.771999999997</v>
      </c>
      <c r="S51" s="32">
        <f t="shared" si="7"/>
        <v>4.1754703730466486E-5</v>
      </c>
      <c r="T51">
        <v>0.1</v>
      </c>
      <c r="U51">
        <f t="shared" si="10"/>
        <v>4.1754703730466487E-6</v>
      </c>
      <c r="W51">
        <v>1</v>
      </c>
      <c r="X51" s="9" t="s">
        <v>148</v>
      </c>
      <c r="AE51" s="9"/>
      <c r="AF51" s="9"/>
    </row>
    <row r="52" spans="1:32" ht="12.95" customHeight="1" x14ac:dyDescent="0.2">
      <c r="A52" s="73" t="s">
        <v>52</v>
      </c>
      <c r="B52" s="74"/>
      <c r="C52" s="97">
        <v>39006.504000000001</v>
      </c>
      <c r="D52" s="97" t="s">
        <v>50</v>
      </c>
      <c r="E52">
        <f t="shared" si="2"/>
        <v>-13802.964372986848</v>
      </c>
      <c r="F52">
        <f t="shared" si="3"/>
        <v>-13803</v>
      </c>
      <c r="G52">
        <f t="shared" si="9"/>
        <v>1.3535600097384304E-2</v>
      </c>
      <c r="H52">
        <f t="shared" ref="H52:H57" si="14">G52</f>
        <v>1.3535600097384304E-2</v>
      </c>
      <c r="O52">
        <f t="shared" ca="1" si="12"/>
        <v>0.24495109227808687</v>
      </c>
      <c r="P52" s="32">
        <f t="shared" si="5"/>
        <v>-6.929133054858776E-3</v>
      </c>
      <c r="Q52" s="89">
        <f t="shared" si="6"/>
        <v>23988.004000000001</v>
      </c>
      <c r="S52" s="32">
        <f t="shared" si="7"/>
        <v>4.1880530299251689E-4</v>
      </c>
      <c r="T52">
        <v>0.1</v>
      </c>
      <c r="U52">
        <f t="shared" si="10"/>
        <v>4.1880530299251694E-5</v>
      </c>
      <c r="X52" t="s">
        <v>53</v>
      </c>
      <c r="AE52" s="9"/>
      <c r="AF52" s="9"/>
    </row>
    <row r="53" spans="1:32" ht="12.95" customHeight="1" x14ac:dyDescent="0.2">
      <c r="A53" s="73" t="s">
        <v>52</v>
      </c>
      <c r="B53" s="74"/>
      <c r="C53" s="97">
        <v>39361.535000000003</v>
      </c>
      <c r="D53" s="97" t="s">
        <v>50</v>
      </c>
      <c r="E53">
        <f t="shared" si="2"/>
        <v>-12868.488323490781</v>
      </c>
      <c r="F53">
        <f t="shared" ref="F53:F84" si="15">ROUND(2*E53,0)/2</f>
        <v>-12868.5</v>
      </c>
      <c r="G53">
        <f t="shared" si="9"/>
        <v>4.4362000990076922E-3</v>
      </c>
      <c r="H53">
        <f t="shared" si="14"/>
        <v>4.4362000990076922E-3</v>
      </c>
      <c r="O53">
        <f t="shared" ca="1" si="12"/>
        <v>0.23736787750149907</v>
      </c>
      <c r="P53" s="32">
        <f t="shared" si="5"/>
        <v>-6.8129363611926837E-3</v>
      </c>
      <c r="Q53" s="89">
        <f t="shared" si="6"/>
        <v>24343.035000000003</v>
      </c>
      <c r="S53" s="32">
        <f t="shared" si="7"/>
        <v>1.2654307110020944E-4</v>
      </c>
      <c r="T53">
        <v>0.1</v>
      </c>
      <c r="U53">
        <f t="shared" si="10"/>
        <v>1.2654307110020944E-5</v>
      </c>
      <c r="X53" t="s">
        <v>53</v>
      </c>
      <c r="AE53" s="9"/>
      <c r="AF53" s="9"/>
    </row>
    <row r="54" spans="1:32" ht="12.95" customHeight="1" x14ac:dyDescent="0.2">
      <c r="A54" s="73" t="s">
        <v>52</v>
      </c>
      <c r="B54" s="74"/>
      <c r="C54" s="97">
        <v>39389.457999999999</v>
      </c>
      <c r="D54" s="97" t="s">
        <v>50</v>
      </c>
      <c r="E54">
        <f t="shared" si="2"/>
        <v>-12794.992277426989</v>
      </c>
      <c r="F54">
        <f t="shared" si="15"/>
        <v>-12795</v>
      </c>
      <c r="G54">
        <f t="shared" si="9"/>
        <v>2.9340000983211212E-3</v>
      </c>
      <c r="H54">
        <f t="shared" si="14"/>
        <v>2.9340000983211212E-3</v>
      </c>
      <c r="O54">
        <f t="shared" ca="1" si="12"/>
        <v>0.23677144487862134</v>
      </c>
      <c r="P54" s="32">
        <f t="shared" si="5"/>
        <v>-6.7938642639648432E-3</v>
      </c>
      <c r="Q54" s="89">
        <f t="shared" si="6"/>
        <v>24370.957999999999</v>
      </c>
      <c r="S54" s="32">
        <f t="shared" si="7"/>
        <v>9.4631345051033314E-5</v>
      </c>
      <c r="T54">
        <v>0.1</v>
      </c>
      <c r="U54">
        <f t="shared" si="10"/>
        <v>9.4631345051033314E-6</v>
      </c>
      <c r="X54" t="s">
        <v>53</v>
      </c>
      <c r="AE54" s="9"/>
      <c r="AF54" s="9"/>
    </row>
    <row r="55" spans="1:32" ht="12.95" customHeight="1" x14ac:dyDescent="0.2">
      <c r="A55" s="73" t="s">
        <v>52</v>
      </c>
      <c r="B55" s="74"/>
      <c r="C55" s="97">
        <v>39414.322999999997</v>
      </c>
      <c r="D55" s="97" t="s">
        <v>50</v>
      </c>
      <c r="E55">
        <f t="shared" si="2"/>
        <v>-12729.545184157058</v>
      </c>
      <c r="F55">
        <f t="shared" si="15"/>
        <v>-12729.5</v>
      </c>
      <c r="G55">
        <f t="shared" si="9"/>
        <v>-1.7166599907795899E-2</v>
      </c>
      <c r="H55">
        <f t="shared" si="14"/>
        <v>-1.7166599907795899E-2</v>
      </c>
      <c r="O55">
        <f t="shared" ca="1" si="12"/>
        <v>0.23623993009224736</v>
      </c>
      <c r="P55" s="32">
        <f t="shared" si="5"/>
        <v>-6.5416793495850908E-3</v>
      </c>
      <c r="Q55" s="89">
        <f t="shared" si="6"/>
        <v>24395.822999999997</v>
      </c>
      <c r="S55" s="32">
        <f t="shared" si="7"/>
        <v>1.1288893686829065E-4</v>
      </c>
      <c r="T55">
        <v>0.1</v>
      </c>
      <c r="U55">
        <f t="shared" si="10"/>
        <v>1.1288893686829066E-5</v>
      </c>
      <c r="X55" t="s">
        <v>53</v>
      </c>
    </row>
    <row r="56" spans="1:32" ht="12.95" customHeight="1" x14ac:dyDescent="0.2">
      <c r="A56" s="78" t="s">
        <v>151</v>
      </c>
      <c r="B56" s="78" t="s">
        <v>48</v>
      </c>
      <c r="C56" s="98">
        <v>39444.315000000002</v>
      </c>
      <c r="D56" s="98" t="s">
        <v>50</v>
      </c>
      <c r="E56">
        <f t="shared" si="2"/>
        <v>-12650.603329286661</v>
      </c>
      <c r="F56">
        <f t="shared" si="15"/>
        <v>-12650.5</v>
      </c>
      <c r="G56">
        <f t="shared" si="9"/>
        <v>-3.9257399897905998E-2</v>
      </c>
      <c r="H56">
        <f t="shared" si="14"/>
        <v>-3.9257399897905998E-2</v>
      </c>
      <c r="O56">
        <f t="shared" ca="1" si="12"/>
        <v>0.23559886645677336</v>
      </c>
      <c r="P56" s="32">
        <f t="shared" si="5"/>
        <v>-6.270995570474387E-3</v>
      </c>
      <c r="Q56" s="89">
        <f t="shared" si="6"/>
        <v>24425.815000000002</v>
      </c>
      <c r="S56" s="32">
        <f t="shared" si="7"/>
        <v>1.0881028704527991E-3</v>
      </c>
      <c r="T56">
        <v>0.1</v>
      </c>
      <c r="U56">
        <f t="shared" si="10"/>
        <v>1.0881028704527992E-4</v>
      </c>
      <c r="X56" s="9"/>
      <c r="AE56" s="9"/>
      <c r="AF56" s="9"/>
    </row>
    <row r="57" spans="1:32" ht="12.95" customHeight="1" x14ac:dyDescent="0.2">
      <c r="A57" s="73" t="s">
        <v>52</v>
      </c>
      <c r="B57" s="74"/>
      <c r="C57" s="97">
        <v>39444.315499999997</v>
      </c>
      <c r="D57" s="97" t="s">
        <v>50</v>
      </c>
      <c r="E57">
        <f t="shared" si="2"/>
        <v>-12650.602013238149</v>
      </c>
      <c r="F57">
        <f t="shared" si="15"/>
        <v>-12650.5</v>
      </c>
      <c r="G57">
        <f t="shared" si="9"/>
        <v>-3.8757399903261103E-2</v>
      </c>
      <c r="H57">
        <f t="shared" si="14"/>
        <v>-3.8757399903261103E-2</v>
      </c>
      <c r="O57">
        <f t="shared" ca="1" si="12"/>
        <v>0.23559886645677336</v>
      </c>
      <c r="P57" s="32">
        <f t="shared" si="5"/>
        <v>-6.2770472439739929E-3</v>
      </c>
      <c r="Q57" s="89">
        <f t="shared" si="6"/>
        <v>24425.815499999997</v>
      </c>
      <c r="S57" s="32">
        <f t="shared" si="7"/>
        <v>1.0549733088716592E-3</v>
      </c>
      <c r="T57">
        <v>0.1</v>
      </c>
      <c r="U57">
        <f t="shared" si="10"/>
        <v>1.0549733088716593E-4</v>
      </c>
      <c r="X57" t="s">
        <v>53</v>
      </c>
      <c r="AE57" s="9"/>
      <c r="AF57" s="9"/>
    </row>
    <row r="58" spans="1:32" ht="12.95" customHeight="1" x14ac:dyDescent="0.2">
      <c r="A58" s="72" t="s">
        <v>147</v>
      </c>
      <c r="B58" s="73"/>
      <c r="C58" s="97">
        <v>39444.315999999999</v>
      </c>
      <c r="D58" s="97"/>
      <c r="E58">
        <f t="shared" si="2"/>
        <v>-12650.600697189617</v>
      </c>
      <c r="F58">
        <f t="shared" si="15"/>
        <v>-12650.5</v>
      </c>
      <c r="G58">
        <f t="shared" si="9"/>
        <v>-3.825739990134025E-2</v>
      </c>
      <c r="I58">
        <f>G58</f>
        <v>-3.825739990134025E-2</v>
      </c>
      <c r="O58">
        <f t="shared" ca="1" si="12"/>
        <v>0.23559886645677336</v>
      </c>
      <c r="P58" s="32">
        <f t="shared" si="5"/>
        <v>-6.2831023886829873E-3</v>
      </c>
      <c r="Q58" s="89">
        <f t="shared" si="6"/>
        <v>24425.815999999999</v>
      </c>
      <c r="S58" s="32">
        <f t="shared" si="7"/>
        <v>3.9477375626673864E-5</v>
      </c>
      <c r="T58">
        <v>0.1</v>
      </c>
      <c r="U58">
        <f t="shared" si="10"/>
        <v>3.9477375626673866E-6</v>
      </c>
      <c r="W58">
        <v>1</v>
      </c>
      <c r="X58" s="9" t="s">
        <v>148</v>
      </c>
    </row>
    <row r="59" spans="1:32" ht="12.95" customHeight="1" x14ac:dyDescent="0.2">
      <c r="A59" s="73" t="s">
        <v>52</v>
      </c>
      <c r="B59" s="74"/>
      <c r="C59" s="97">
        <v>39445.313999999998</v>
      </c>
      <c r="D59" s="97" t="s">
        <v>50</v>
      </c>
      <c r="E59">
        <f t="shared" si="2"/>
        <v>-12647.973864328833</v>
      </c>
      <c r="F59">
        <f t="shared" si="15"/>
        <v>-12648</v>
      </c>
      <c r="G59">
        <f t="shared" si="9"/>
        <v>9.9296000989852473E-3</v>
      </c>
      <c r="H59">
        <f>G59</f>
        <v>9.9296000989852473E-3</v>
      </c>
      <c r="O59">
        <f t="shared" ca="1" si="12"/>
        <v>0.23557857963286599</v>
      </c>
      <c r="P59" s="32">
        <f t="shared" si="5"/>
        <v>-6.8829479625179563E-3</v>
      </c>
      <c r="Q59" s="89">
        <f t="shared" si="6"/>
        <v>24426.813999999998</v>
      </c>
      <c r="S59" s="32">
        <f t="shared" si="7"/>
        <v>2.826617723203551E-4</v>
      </c>
      <c r="T59">
        <v>0.1</v>
      </c>
      <c r="U59">
        <f t="shared" si="10"/>
        <v>2.8266177232035512E-5</v>
      </c>
      <c r="X59" t="s">
        <v>53</v>
      </c>
    </row>
    <row r="60" spans="1:32" ht="12.95" customHeight="1" x14ac:dyDescent="0.2">
      <c r="A60" s="73" t="s">
        <v>52</v>
      </c>
      <c r="B60" s="74"/>
      <c r="C60" s="97">
        <v>39768.436999999998</v>
      </c>
      <c r="D60" s="97" t="s">
        <v>50</v>
      </c>
      <c r="E60">
        <f t="shared" si="2"/>
        <v>-11797.482767660333</v>
      </c>
      <c r="F60">
        <f t="shared" si="15"/>
        <v>-11797.5</v>
      </c>
      <c r="G60">
        <f t="shared" si="9"/>
        <v>6.5470000918139704E-3</v>
      </c>
      <c r="H60">
        <f>G60</f>
        <v>6.5470000918139704E-3</v>
      </c>
      <c r="O60">
        <f t="shared" ca="1" si="12"/>
        <v>0.22867700213956693</v>
      </c>
      <c r="P60" s="32">
        <f t="shared" si="5"/>
        <v>-6.8397882549477715E-3</v>
      </c>
      <c r="Q60" s="89">
        <f t="shared" si="6"/>
        <v>24749.936999999998</v>
      </c>
      <c r="S60" s="32">
        <f t="shared" si="7"/>
        <v>1.7920610224099595E-4</v>
      </c>
      <c r="T60">
        <v>0.1</v>
      </c>
      <c r="U60">
        <f t="shared" si="10"/>
        <v>1.7920610224099595E-5</v>
      </c>
      <c r="X60" t="s">
        <v>53</v>
      </c>
      <c r="AE60" s="9"/>
      <c r="AF60" s="9"/>
    </row>
    <row r="61" spans="1:32" ht="12.95" customHeight="1" x14ac:dyDescent="0.2">
      <c r="A61" s="75" t="s">
        <v>36</v>
      </c>
      <c r="B61" s="76" t="s">
        <v>37</v>
      </c>
      <c r="C61" s="99">
        <v>44250.586300000003</v>
      </c>
      <c r="D61" s="99" t="s">
        <v>38</v>
      </c>
      <c r="E61">
        <f t="shared" si="2"/>
        <v>-3.0795535281376425E-2</v>
      </c>
      <c r="F61">
        <f t="shared" si="15"/>
        <v>0</v>
      </c>
      <c r="G61">
        <f t="shared" si="9"/>
        <v>-1.1699999900883995E-2</v>
      </c>
      <c r="J61">
        <f>G61</f>
        <v>-1.1699999900883995E-2</v>
      </c>
      <c r="O61">
        <f t="shared" ca="1" si="12"/>
        <v>0.13294348012052487</v>
      </c>
      <c r="P61" s="32">
        <f t="shared" si="5"/>
        <v>-6.6097087040633594E-3</v>
      </c>
      <c r="Q61" s="89">
        <f t="shared" si="6"/>
        <v>29232.086300000003</v>
      </c>
      <c r="S61" s="32">
        <f t="shared" si="7"/>
        <v>4.3688249152570936E-5</v>
      </c>
      <c r="T61">
        <v>1</v>
      </c>
      <c r="U61">
        <f t="shared" si="10"/>
        <v>4.3688249152570936E-5</v>
      </c>
      <c r="AE61" s="9"/>
      <c r="AF61" s="9"/>
    </row>
    <row r="62" spans="1:32" ht="12.95" customHeight="1" x14ac:dyDescent="0.2">
      <c r="A62" s="73" t="s">
        <v>12</v>
      </c>
      <c r="B62" s="73"/>
      <c r="C62" s="97">
        <v>44250.597999999904</v>
      </c>
      <c r="D62" s="97" t="s">
        <v>14</v>
      </c>
      <c r="E62">
        <f t="shared" si="2"/>
        <v>0</v>
      </c>
      <c r="F62">
        <f t="shared" si="15"/>
        <v>0</v>
      </c>
      <c r="G62">
        <f t="shared" si="9"/>
        <v>0</v>
      </c>
      <c r="H62">
        <f>G62</f>
        <v>0</v>
      </c>
      <c r="O62">
        <f t="shared" ca="1" si="12"/>
        <v>0.13294348012052487</v>
      </c>
      <c r="P62" s="32">
        <f t="shared" si="5"/>
        <v>-6.7567042333805966E-3</v>
      </c>
      <c r="Q62" s="89">
        <f t="shared" si="6"/>
        <v>29232.097999999904</v>
      </c>
      <c r="S62" s="32">
        <f t="shared" si="7"/>
        <v>4.5653052097383277E-5</v>
      </c>
      <c r="T62">
        <v>0.1</v>
      </c>
      <c r="U62">
        <f t="shared" si="10"/>
        <v>4.565305209738328E-6</v>
      </c>
      <c r="AE62" s="9"/>
      <c r="AF62" s="9"/>
    </row>
    <row r="63" spans="1:32" ht="12.95" customHeight="1" x14ac:dyDescent="0.2">
      <c r="A63" s="73" t="s">
        <v>52</v>
      </c>
      <c r="B63" s="74"/>
      <c r="C63" s="97">
        <v>44831.871099999997</v>
      </c>
      <c r="D63" s="97">
        <v>1E-4</v>
      </c>
      <c r="E63">
        <f t="shared" si="2"/>
        <v>1529.9672145993293</v>
      </c>
      <c r="F63">
        <f t="shared" si="15"/>
        <v>1530</v>
      </c>
      <c r="G63">
        <f t="shared" si="9"/>
        <v>-1.2455999909434468E-2</v>
      </c>
      <c r="K63">
        <f t="shared" ref="K63:K97" si="16">G63</f>
        <v>-1.2455999909434468E-2</v>
      </c>
      <c r="O63">
        <f t="shared" ca="1" si="12"/>
        <v>0.12052794388919329</v>
      </c>
      <c r="P63" s="32">
        <f t="shared" si="5"/>
        <v>-6.600275904478421E-3</v>
      </c>
      <c r="Q63" s="89">
        <f t="shared" si="6"/>
        <v>29813.371099999997</v>
      </c>
      <c r="S63" s="32">
        <f t="shared" si="7"/>
        <v>4.356364201523844E-5</v>
      </c>
      <c r="T63">
        <v>1</v>
      </c>
      <c r="U63">
        <f t="shared" si="10"/>
        <v>4.356364201523844E-5</v>
      </c>
      <c r="X63" t="s">
        <v>53</v>
      </c>
      <c r="AE63" s="9"/>
      <c r="AF63" s="9"/>
    </row>
    <row r="64" spans="1:32" ht="12.95" customHeight="1" x14ac:dyDescent="0.2">
      <c r="A64" s="73" t="s">
        <v>52</v>
      </c>
      <c r="B64" s="74"/>
      <c r="C64" s="97">
        <v>44831.871299999999</v>
      </c>
      <c r="D64" s="97">
        <v>1E-4</v>
      </c>
      <c r="E64">
        <f t="shared" si="2"/>
        <v>1529.967741018746</v>
      </c>
      <c r="F64">
        <f t="shared" si="15"/>
        <v>1530</v>
      </c>
      <c r="G64">
        <f t="shared" si="9"/>
        <v>-1.2255999907210935E-2</v>
      </c>
      <c r="K64">
        <f t="shared" si="16"/>
        <v>-1.2255999907210935E-2</v>
      </c>
      <c r="O64">
        <f t="shared" ca="1" si="12"/>
        <v>0.12052794388919329</v>
      </c>
      <c r="P64" s="32">
        <f t="shared" si="5"/>
        <v>-6.6027705821261867E-3</v>
      </c>
      <c r="Q64" s="89">
        <f t="shared" si="6"/>
        <v>29813.371299999999</v>
      </c>
      <c r="S64" s="32">
        <f t="shared" si="7"/>
        <v>4.359657936019098E-5</v>
      </c>
      <c r="T64">
        <v>1</v>
      </c>
      <c r="U64">
        <f t="shared" si="10"/>
        <v>4.359657936019098E-5</v>
      </c>
      <c r="X64" t="s">
        <v>53</v>
      </c>
      <c r="AE64" s="9"/>
      <c r="AF64" s="9"/>
    </row>
    <row r="65" spans="1:32" ht="12.95" customHeight="1" x14ac:dyDescent="0.2">
      <c r="A65" s="73" t="s">
        <v>52</v>
      </c>
      <c r="B65" s="74"/>
      <c r="C65" s="97">
        <v>44831.871500000001</v>
      </c>
      <c r="D65" s="97">
        <v>2.9999999999999997E-4</v>
      </c>
      <c r="E65">
        <f t="shared" si="2"/>
        <v>1529.9682674381629</v>
      </c>
      <c r="F65">
        <f t="shared" si="15"/>
        <v>1530</v>
      </c>
      <c r="G65">
        <f t="shared" si="9"/>
        <v>-1.2055999904987402E-2</v>
      </c>
      <c r="K65">
        <f t="shared" si="16"/>
        <v>-1.2055999904987402E-2</v>
      </c>
      <c r="O65">
        <f t="shared" ca="1" si="12"/>
        <v>0.12052794388919329</v>
      </c>
      <c r="P65" s="32">
        <f t="shared" si="5"/>
        <v>-6.6052658151533753E-3</v>
      </c>
      <c r="Q65" s="89">
        <f t="shared" si="6"/>
        <v>29813.371500000001</v>
      </c>
      <c r="S65" s="32">
        <f t="shared" si="7"/>
        <v>4.3629536488833784E-5</v>
      </c>
      <c r="T65">
        <v>1</v>
      </c>
      <c r="U65">
        <f t="shared" si="10"/>
        <v>4.3629536488833784E-5</v>
      </c>
      <c r="X65" t="s">
        <v>53</v>
      </c>
      <c r="AE65" s="9"/>
      <c r="AF65" s="9"/>
    </row>
    <row r="66" spans="1:32" ht="12.95" customHeight="1" x14ac:dyDescent="0.2">
      <c r="A66" s="73" t="s">
        <v>52</v>
      </c>
      <c r="B66" s="74"/>
      <c r="C66" s="97">
        <v>44834.722000000002</v>
      </c>
      <c r="D66" s="97">
        <v>1E-4</v>
      </c>
      <c r="E66">
        <f t="shared" si="2"/>
        <v>1537.4710600931394</v>
      </c>
      <c r="F66">
        <f t="shared" si="15"/>
        <v>1537.5</v>
      </c>
      <c r="G66">
        <f t="shared" si="9"/>
        <v>-1.0994999902322888E-2</v>
      </c>
      <c r="K66">
        <f t="shared" si="16"/>
        <v>-1.0994999902322888E-2</v>
      </c>
      <c r="O66">
        <f t="shared" ca="1" si="12"/>
        <v>0.12046708341747107</v>
      </c>
      <c r="P66" s="32">
        <f t="shared" si="5"/>
        <v>-6.6185123144209719E-3</v>
      </c>
      <c r="Q66" s="89">
        <f t="shared" si="6"/>
        <v>29816.222000000002</v>
      </c>
      <c r="S66" s="32">
        <f t="shared" si="7"/>
        <v>4.380470525614205E-5</v>
      </c>
      <c r="T66">
        <v>1</v>
      </c>
      <c r="U66">
        <f t="shared" si="10"/>
        <v>4.380470525614205E-5</v>
      </c>
      <c r="X66" t="s">
        <v>53</v>
      </c>
      <c r="AE66" s="9"/>
      <c r="AF66" s="9"/>
    </row>
    <row r="67" spans="1:32" ht="12.95" customHeight="1" x14ac:dyDescent="0.2">
      <c r="A67" s="73" t="s">
        <v>52</v>
      </c>
      <c r="B67" s="74"/>
      <c r="C67" s="97">
        <v>44834.722099999999</v>
      </c>
      <c r="D67" s="97">
        <v>1E-4</v>
      </c>
      <c r="E67">
        <f t="shared" si="2"/>
        <v>1537.4713233028383</v>
      </c>
      <c r="F67">
        <f t="shared" si="15"/>
        <v>1537.5</v>
      </c>
      <c r="G67">
        <f t="shared" si="9"/>
        <v>-1.0894999904849101E-2</v>
      </c>
      <c r="K67">
        <f t="shared" si="16"/>
        <v>-1.0894999904849101E-2</v>
      </c>
      <c r="O67">
        <f t="shared" ca="1" si="12"/>
        <v>0.12046708341747107</v>
      </c>
      <c r="P67" s="32">
        <f t="shared" si="5"/>
        <v>-6.6197616123003086E-3</v>
      </c>
      <c r="Q67" s="89">
        <f t="shared" si="6"/>
        <v>29816.222099999999</v>
      </c>
      <c r="S67" s="32">
        <f t="shared" si="7"/>
        <v>4.382124380368478E-5</v>
      </c>
      <c r="T67">
        <v>1</v>
      </c>
      <c r="U67">
        <f t="shared" si="10"/>
        <v>4.382124380368478E-5</v>
      </c>
      <c r="X67" t="s">
        <v>53</v>
      </c>
      <c r="AE67" s="9"/>
      <c r="AF67" s="9"/>
    </row>
    <row r="68" spans="1:32" ht="12.95" customHeight="1" x14ac:dyDescent="0.2">
      <c r="A68" s="73" t="s">
        <v>52</v>
      </c>
      <c r="B68" s="74"/>
      <c r="C68" s="97">
        <v>44834.722500000003</v>
      </c>
      <c r="D68" s="97">
        <v>1E-4</v>
      </c>
      <c r="E68">
        <f t="shared" si="2"/>
        <v>1537.4723761416719</v>
      </c>
      <c r="F68">
        <f t="shared" si="15"/>
        <v>1537.5</v>
      </c>
      <c r="G68">
        <f t="shared" si="9"/>
        <v>-1.0494999900402036E-2</v>
      </c>
      <c r="K68">
        <f t="shared" si="16"/>
        <v>-1.0494999900402036E-2</v>
      </c>
      <c r="O68">
        <f t="shared" ca="1" si="12"/>
        <v>0.12046708341747107</v>
      </c>
      <c r="P68" s="32">
        <f t="shared" si="5"/>
        <v>-6.6247601924480023E-3</v>
      </c>
      <c r="Q68" s="89">
        <f t="shared" si="6"/>
        <v>29816.222500000003</v>
      </c>
      <c r="S68" s="32">
        <f t="shared" si="7"/>
        <v>4.3887447607443693E-5</v>
      </c>
      <c r="T68">
        <v>1</v>
      </c>
      <c r="U68">
        <f t="shared" si="10"/>
        <v>4.3887447607443693E-5</v>
      </c>
      <c r="X68" t="s">
        <v>53</v>
      </c>
      <c r="AE68" s="9"/>
      <c r="AF68" s="9"/>
    </row>
    <row r="69" spans="1:32" ht="12.95" customHeight="1" x14ac:dyDescent="0.2">
      <c r="A69" s="73" t="s">
        <v>52</v>
      </c>
      <c r="B69" s="74"/>
      <c r="C69" s="97">
        <v>44834.909899999999</v>
      </c>
      <c r="D69" s="97">
        <v>1E-4</v>
      </c>
      <c r="E69">
        <f t="shared" si="2"/>
        <v>1537.9656311297465</v>
      </c>
      <c r="F69">
        <f t="shared" si="15"/>
        <v>1538</v>
      </c>
      <c r="G69">
        <f t="shared" si="9"/>
        <v>-1.3057599906460382E-2</v>
      </c>
      <c r="K69">
        <f t="shared" si="16"/>
        <v>-1.3057599906460382E-2</v>
      </c>
      <c r="O69">
        <f t="shared" ca="1" si="12"/>
        <v>0.12046302605268959</v>
      </c>
      <c r="P69" s="32">
        <f t="shared" si="5"/>
        <v>-6.592775262079317E-3</v>
      </c>
      <c r="Q69" s="89">
        <f t="shared" si="6"/>
        <v>29816.409899999999</v>
      </c>
      <c r="S69" s="32">
        <f t="shared" si="7"/>
        <v>4.3464685656285007E-5</v>
      </c>
      <c r="T69">
        <v>1</v>
      </c>
      <c r="U69">
        <f t="shared" si="10"/>
        <v>4.3464685656285007E-5</v>
      </c>
      <c r="X69" t="s">
        <v>53</v>
      </c>
      <c r="AE69" s="9"/>
      <c r="AF69" s="9"/>
    </row>
    <row r="70" spans="1:32" ht="12.95" customHeight="1" x14ac:dyDescent="0.2">
      <c r="A70" s="73" t="s">
        <v>52</v>
      </c>
      <c r="B70" s="74"/>
      <c r="C70" s="97">
        <v>44834.910499999998</v>
      </c>
      <c r="D70" s="97">
        <v>2.9999999999999997E-4</v>
      </c>
      <c r="E70">
        <f t="shared" si="2"/>
        <v>1537.9672103879777</v>
      </c>
      <c r="F70">
        <f t="shared" si="15"/>
        <v>1538</v>
      </c>
      <c r="G70">
        <f t="shared" si="9"/>
        <v>-1.2457599907065742E-2</v>
      </c>
      <c r="K70">
        <f t="shared" si="16"/>
        <v>-1.2457599907065742E-2</v>
      </c>
      <c r="O70">
        <f t="shared" ca="1" si="12"/>
        <v>0.12046302605268959</v>
      </c>
      <c r="P70" s="32">
        <f t="shared" si="5"/>
        <v>-6.600255949326294E-3</v>
      </c>
      <c r="Q70" s="89">
        <f t="shared" si="6"/>
        <v>29816.410499999998</v>
      </c>
      <c r="S70" s="32">
        <f t="shared" si="7"/>
        <v>4.356337859661714E-5</v>
      </c>
      <c r="T70">
        <v>1</v>
      </c>
      <c r="U70">
        <f t="shared" si="10"/>
        <v>4.356337859661714E-5</v>
      </c>
      <c r="X70" t="s">
        <v>53</v>
      </c>
      <c r="AE70" s="9"/>
      <c r="AF70" s="9"/>
    </row>
    <row r="71" spans="1:32" ht="12.95" customHeight="1" x14ac:dyDescent="0.2">
      <c r="A71" s="73" t="s">
        <v>52</v>
      </c>
      <c r="B71" s="74"/>
      <c r="C71" s="97">
        <v>44834.913200000003</v>
      </c>
      <c r="D71" s="97">
        <v>2.9999999999999997E-4</v>
      </c>
      <c r="E71">
        <f t="shared" si="2"/>
        <v>1537.9743170500381</v>
      </c>
      <c r="F71">
        <f t="shared" si="15"/>
        <v>1538</v>
      </c>
      <c r="G71">
        <f t="shared" si="9"/>
        <v>-9.7575999025139026E-3</v>
      </c>
      <c r="K71">
        <f t="shared" si="16"/>
        <v>-9.7575999025139026E-3</v>
      </c>
      <c r="O71">
        <f t="shared" ca="1" si="12"/>
        <v>0.12046302605268959</v>
      </c>
      <c r="P71" s="32">
        <f t="shared" si="5"/>
        <v>-6.6339808974105784E-3</v>
      </c>
      <c r="Q71" s="89">
        <f t="shared" si="6"/>
        <v>29816.413200000003</v>
      </c>
      <c r="S71" s="32">
        <f t="shared" si="7"/>
        <v>4.4009702547208463E-5</v>
      </c>
      <c r="T71">
        <v>1</v>
      </c>
      <c r="U71">
        <f t="shared" si="10"/>
        <v>4.4009702547208463E-5</v>
      </c>
      <c r="X71" t="s">
        <v>53</v>
      </c>
      <c r="AE71" s="9"/>
      <c r="AF71" s="9"/>
    </row>
    <row r="72" spans="1:32" ht="12.95" customHeight="1" x14ac:dyDescent="0.2">
      <c r="A72" s="73" t="s">
        <v>52</v>
      </c>
      <c r="B72" s="74"/>
      <c r="C72" s="97">
        <v>44838.901599999997</v>
      </c>
      <c r="D72" s="97">
        <v>1E-4</v>
      </c>
      <c r="E72">
        <f t="shared" si="2"/>
        <v>1548.4721729437633</v>
      </c>
      <c r="F72">
        <f t="shared" si="15"/>
        <v>1548.5</v>
      </c>
      <c r="G72">
        <f t="shared" si="9"/>
        <v>-1.0572199906164315E-2</v>
      </c>
      <c r="K72">
        <f t="shared" si="16"/>
        <v>-1.0572199906164315E-2</v>
      </c>
      <c r="O72">
        <f t="shared" ca="1" si="12"/>
        <v>0.1203778213922785</v>
      </c>
      <c r="P72" s="32">
        <f t="shared" si="5"/>
        <v>-6.6237952934164058E-3</v>
      </c>
      <c r="Q72" s="89">
        <f t="shared" si="6"/>
        <v>29820.401599999997</v>
      </c>
      <c r="S72" s="32">
        <f t="shared" si="7"/>
        <v>4.3874664089085332E-5</v>
      </c>
      <c r="T72">
        <v>1</v>
      </c>
      <c r="U72">
        <f t="shared" si="10"/>
        <v>4.3874664089085332E-5</v>
      </c>
      <c r="X72" t="s">
        <v>53</v>
      </c>
      <c r="AE72" s="9"/>
      <c r="AF72" s="9"/>
    </row>
    <row r="73" spans="1:32" ht="12.95" customHeight="1" x14ac:dyDescent="0.2">
      <c r="A73" s="73" t="s">
        <v>52</v>
      </c>
      <c r="B73" s="74"/>
      <c r="C73" s="97">
        <v>44838.901599999997</v>
      </c>
      <c r="D73" s="97">
        <v>2.0000000000000001E-4</v>
      </c>
      <c r="E73">
        <f t="shared" si="2"/>
        <v>1548.4721729437633</v>
      </c>
      <c r="F73">
        <f t="shared" si="15"/>
        <v>1548.5</v>
      </c>
      <c r="G73">
        <f t="shared" si="9"/>
        <v>-1.0572199906164315E-2</v>
      </c>
      <c r="K73">
        <f t="shared" si="16"/>
        <v>-1.0572199906164315E-2</v>
      </c>
      <c r="O73">
        <f t="shared" ca="1" si="12"/>
        <v>0.1203778213922785</v>
      </c>
      <c r="P73" s="32">
        <f t="shared" si="5"/>
        <v>-6.6237952934164058E-3</v>
      </c>
      <c r="Q73" s="89">
        <f t="shared" si="6"/>
        <v>29820.401599999997</v>
      </c>
      <c r="S73" s="32">
        <f t="shared" si="7"/>
        <v>4.3874664089085332E-5</v>
      </c>
      <c r="T73">
        <v>1</v>
      </c>
      <c r="U73">
        <f t="shared" si="10"/>
        <v>4.3874664089085332E-5</v>
      </c>
      <c r="X73" t="s">
        <v>53</v>
      </c>
      <c r="AE73" s="9"/>
      <c r="AF73" s="9"/>
    </row>
    <row r="74" spans="1:32" ht="12.95" customHeight="1" x14ac:dyDescent="0.2">
      <c r="A74" s="73" t="s">
        <v>52</v>
      </c>
      <c r="B74" s="74"/>
      <c r="C74" s="97">
        <v>44841.747600000002</v>
      </c>
      <c r="D74" s="97">
        <v>2.0000000000000001E-4</v>
      </c>
      <c r="E74">
        <f t="shared" si="2"/>
        <v>1555.9631211620047</v>
      </c>
      <c r="F74">
        <f t="shared" si="15"/>
        <v>1556</v>
      </c>
      <c r="G74">
        <f t="shared" si="9"/>
        <v>-1.4011199898959603E-2</v>
      </c>
      <c r="K74">
        <f t="shared" si="16"/>
        <v>-1.4011199898959603E-2</v>
      </c>
      <c r="O74">
        <f t="shared" ca="1" si="12"/>
        <v>0.12031696092055627</v>
      </c>
      <c r="P74" s="32">
        <f t="shared" si="5"/>
        <v>-6.580896241585297E-3</v>
      </c>
      <c r="Q74" s="89">
        <f t="shared" si="6"/>
        <v>29823.247600000002</v>
      </c>
      <c r="S74" s="32">
        <f t="shared" si="7"/>
        <v>4.3308195342511487E-5</v>
      </c>
      <c r="T74">
        <v>1</v>
      </c>
      <c r="U74">
        <f t="shared" si="10"/>
        <v>4.3308195342511487E-5</v>
      </c>
      <c r="X74" t="s">
        <v>53</v>
      </c>
      <c r="AE74" s="9"/>
      <c r="AF74" s="9"/>
    </row>
    <row r="75" spans="1:32" ht="12.95" customHeight="1" x14ac:dyDescent="0.2">
      <c r="A75" s="73" t="s">
        <v>52</v>
      </c>
      <c r="B75" s="74"/>
      <c r="C75" s="97">
        <v>44841.748599999999</v>
      </c>
      <c r="D75" s="97">
        <v>1E-4</v>
      </c>
      <c r="E75">
        <f t="shared" si="2"/>
        <v>1555.9657532590504</v>
      </c>
      <c r="F75">
        <f t="shared" si="15"/>
        <v>1556</v>
      </c>
      <c r="G75">
        <f t="shared" si="9"/>
        <v>-1.3011199902393855E-2</v>
      </c>
      <c r="K75">
        <f t="shared" si="16"/>
        <v>-1.3011199902393855E-2</v>
      </c>
      <c r="O75">
        <f t="shared" ca="1" si="12"/>
        <v>0.12031696092055627</v>
      </c>
      <c r="P75" s="32">
        <f t="shared" si="5"/>
        <v>-6.593353590285355E-3</v>
      </c>
      <c r="Q75" s="89">
        <f t="shared" si="6"/>
        <v>29823.248599999999</v>
      </c>
      <c r="S75" s="32">
        <f t="shared" si="7"/>
        <v>4.3472311566528782E-5</v>
      </c>
      <c r="T75">
        <v>1</v>
      </c>
      <c r="U75">
        <f t="shared" si="10"/>
        <v>4.3472311566528782E-5</v>
      </c>
      <c r="X75" t="s">
        <v>53</v>
      </c>
      <c r="AE75" s="9"/>
      <c r="AF75" s="9"/>
    </row>
    <row r="76" spans="1:32" ht="12.95" customHeight="1" x14ac:dyDescent="0.2">
      <c r="A76" s="73" t="s">
        <v>52</v>
      </c>
      <c r="B76" s="74"/>
      <c r="C76" s="97">
        <v>44841.749600000003</v>
      </c>
      <c r="D76" s="97">
        <v>1E-4</v>
      </c>
      <c r="E76">
        <f t="shared" si="2"/>
        <v>1555.9683853561155</v>
      </c>
      <c r="F76">
        <f t="shared" si="15"/>
        <v>1556</v>
      </c>
      <c r="G76">
        <f t="shared" si="9"/>
        <v>-1.201119989855215E-2</v>
      </c>
      <c r="K76">
        <f t="shared" si="16"/>
        <v>-1.201119989855215E-2</v>
      </c>
      <c r="O76">
        <f t="shared" ca="1" si="12"/>
        <v>0.12031696092055627</v>
      </c>
      <c r="P76" s="32">
        <f t="shared" si="5"/>
        <v>-6.6058248235614046E-3</v>
      </c>
      <c r="Q76" s="89">
        <f t="shared" si="6"/>
        <v>29823.249600000003</v>
      </c>
      <c r="S76" s="32">
        <f t="shared" si="7"/>
        <v>4.3636921599580064E-5</v>
      </c>
      <c r="T76">
        <v>1</v>
      </c>
      <c r="U76">
        <f t="shared" si="10"/>
        <v>4.3636921599580064E-5</v>
      </c>
      <c r="X76" t="s">
        <v>53</v>
      </c>
      <c r="AE76" s="9"/>
      <c r="AF76" s="9"/>
    </row>
    <row r="77" spans="1:32" ht="12.95" customHeight="1" x14ac:dyDescent="0.2">
      <c r="A77" s="73" t="s">
        <v>52</v>
      </c>
      <c r="B77" s="74"/>
      <c r="C77" s="97">
        <v>44841.939700000003</v>
      </c>
      <c r="D77" s="97">
        <v>2.0000000000000001E-4</v>
      </c>
      <c r="E77">
        <f t="shared" si="2"/>
        <v>1556.4687470062504</v>
      </c>
      <c r="F77">
        <f t="shared" si="15"/>
        <v>1556.5</v>
      </c>
      <c r="G77">
        <f t="shared" si="9"/>
        <v>-1.1873799900058657E-2</v>
      </c>
      <c r="K77">
        <f t="shared" si="16"/>
        <v>-1.1873799900058657E-2</v>
      </c>
      <c r="O77">
        <f t="shared" ca="1" si="12"/>
        <v>0.1203129035557748</v>
      </c>
      <c r="P77" s="32">
        <f t="shared" si="5"/>
        <v>-6.6075394559132255E-3</v>
      </c>
      <c r="Q77" s="89">
        <f t="shared" si="6"/>
        <v>29823.439700000003</v>
      </c>
      <c r="S77" s="32">
        <f t="shared" si="7"/>
        <v>4.3659577661450043E-5</v>
      </c>
      <c r="T77">
        <v>1</v>
      </c>
      <c r="U77">
        <f t="shared" si="10"/>
        <v>4.3659577661450043E-5</v>
      </c>
      <c r="X77" t="s">
        <v>53</v>
      </c>
      <c r="AE77" s="9"/>
      <c r="AF77" s="9"/>
    </row>
    <row r="78" spans="1:32" ht="12.95" customHeight="1" x14ac:dyDescent="0.2">
      <c r="A78" s="73" t="s">
        <v>52</v>
      </c>
      <c r="B78" s="74"/>
      <c r="C78" s="97">
        <v>44841.9401</v>
      </c>
      <c r="D78" s="97">
        <v>2.9999999999999997E-4</v>
      </c>
      <c r="E78">
        <f t="shared" si="2"/>
        <v>1556.4697998450649</v>
      </c>
      <c r="F78">
        <f t="shared" si="15"/>
        <v>1556.5</v>
      </c>
      <c r="G78">
        <f t="shared" si="9"/>
        <v>-1.1473799902887549E-2</v>
      </c>
      <c r="K78">
        <f t="shared" si="16"/>
        <v>-1.1473799902887549E-2</v>
      </c>
      <c r="O78">
        <f t="shared" ca="1" si="12"/>
        <v>0.1203129035557748</v>
      </c>
      <c r="P78" s="32">
        <f t="shared" si="5"/>
        <v>-6.6125325999163579E-3</v>
      </c>
      <c r="Q78" s="89">
        <f t="shared" si="6"/>
        <v>29823.4401</v>
      </c>
      <c r="S78" s="32">
        <f t="shared" si="7"/>
        <v>4.3725587384956584E-5</v>
      </c>
      <c r="T78">
        <v>1</v>
      </c>
      <c r="U78">
        <f t="shared" si="10"/>
        <v>4.3725587384956584E-5</v>
      </c>
      <c r="X78" t="s">
        <v>53</v>
      </c>
      <c r="AE78" s="9"/>
      <c r="AF78" s="9"/>
    </row>
    <row r="79" spans="1:32" ht="12.95" customHeight="1" x14ac:dyDescent="0.2">
      <c r="A79" s="73" t="s">
        <v>52</v>
      </c>
      <c r="B79" s="74"/>
      <c r="C79" s="97">
        <v>44841.941299999999</v>
      </c>
      <c r="D79" s="97">
        <v>1E-4</v>
      </c>
      <c r="E79">
        <f t="shared" si="2"/>
        <v>1556.4729583615276</v>
      </c>
      <c r="F79">
        <f t="shared" si="15"/>
        <v>1556.5</v>
      </c>
      <c r="G79">
        <f t="shared" si="9"/>
        <v>-1.0273799904098269E-2</v>
      </c>
      <c r="K79">
        <f t="shared" si="16"/>
        <v>-1.0273799904098269E-2</v>
      </c>
      <c r="O79">
        <f t="shared" ca="1" si="12"/>
        <v>0.1203129035557748</v>
      </c>
      <c r="P79" s="32">
        <f t="shared" si="5"/>
        <v>-6.6275253611224154E-3</v>
      </c>
      <c r="Q79" s="89">
        <f t="shared" si="6"/>
        <v>29823.441299999999</v>
      </c>
      <c r="S79" s="32">
        <f t="shared" si="7"/>
        <v>4.3924092412320805E-5</v>
      </c>
      <c r="T79">
        <v>1</v>
      </c>
      <c r="U79">
        <f t="shared" si="10"/>
        <v>4.3924092412320805E-5</v>
      </c>
      <c r="X79" t="s">
        <v>53</v>
      </c>
      <c r="AE79" s="9"/>
      <c r="AF79" s="9"/>
    </row>
    <row r="80" spans="1:32" ht="12.95" customHeight="1" x14ac:dyDescent="0.2">
      <c r="A80" s="73" t="s">
        <v>52</v>
      </c>
      <c r="B80" s="74"/>
      <c r="C80" s="97">
        <v>44844.599699999999</v>
      </c>
      <c r="D80" s="97">
        <v>1E-4</v>
      </c>
      <c r="E80">
        <f t="shared" si="2"/>
        <v>1563.4701251722583</v>
      </c>
      <c r="F80">
        <f t="shared" si="15"/>
        <v>1563.5</v>
      </c>
      <c r="G80">
        <f t="shared" si="9"/>
        <v>-1.1350199907610659E-2</v>
      </c>
      <c r="K80">
        <f t="shared" si="16"/>
        <v>-1.1350199907610659E-2</v>
      </c>
      <c r="O80">
        <f t="shared" ca="1" si="12"/>
        <v>0.12025610044883406</v>
      </c>
      <c r="P80" s="32">
        <f t="shared" si="5"/>
        <v>-6.6140759306460963E-3</v>
      </c>
      <c r="Q80" s="89">
        <f t="shared" si="6"/>
        <v>29826.099699999999</v>
      </c>
      <c r="S80" s="32">
        <f t="shared" si="7"/>
        <v>4.3746000416352023E-5</v>
      </c>
      <c r="T80">
        <v>1</v>
      </c>
      <c r="U80">
        <f t="shared" si="10"/>
        <v>4.3746000416352023E-5</v>
      </c>
      <c r="X80" t="s">
        <v>53</v>
      </c>
    </row>
    <row r="81" spans="1:24" ht="12.95" customHeight="1" x14ac:dyDescent="0.2">
      <c r="A81" s="73" t="s">
        <v>52</v>
      </c>
      <c r="B81" s="74"/>
      <c r="C81" s="97">
        <v>44844.599800000004</v>
      </c>
      <c r="D81" s="97">
        <v>1E-4</v>
      </c>
      <c r="E81">
        <f t="shared" si="2"/>
        <v>1563.4703883819764</v>
      </c>
      <c r="F81">
        <f t="shared" si="15"/>
        <v>1563.5</v>
      </c>
      <c r="G81">
        <f t="shared" si="9"/>
        <v>-1.1250199902860913E-2</v>
      </c>
      <c r="K81">
        <f t="shared" si="16"/>
        <v>-1.1250199902860913E-2</v>
      </c>
      <c r="O81">
        <f t="shared" ca="1" si="12"/>
        <v>0.12025610044883406</v>
      </c>
      <c r="P81" s="32">
        <f t="shared" si="5"/>
        <v>-6.6153247354393879E-3</v>
      </c>
      <c r="Q81" s="89">
        <f t="shared" si="6"/>
        <v>29826.099800000004</v>
      </c>
      <c r="S81" s="32">
        <f t="shared" si="7"/>
        <v>4.376252135531621E-5</v>
      </c>
      <c r="T81">
        <v>1</v>
      </c>
      <c r="U81">
        <f t="shared" si="10"/>
        <v>4.376252135531621E-5</v>
      </c>
      <c r="X81" t="s">
        <v>53</v>
      </c>
    </row>
    <row r="82" spans="1:24" ht="12.95" customHeight="1" x14ac:dyDescent="0.2">
      <c r="A82" s="73" t="s">
        <v>52</v>
      </c>
      <c r="B82" s="74"/>
      <c r="C82" s="97">
        <v>44844.599800000004</v>
      </c>
      <c r="D82" s="97">
        <v>1E-4</v>
      </c>
      <c r="E82">
        <f t="shared" si="2"/>
        <v>1563.4703883819764</v>
      </c>
      <c r="F82">
        <f t="shared" si="15"/>
        <v>1563.5</v>
      </c>
      <c r="G82">
        <f t="shared" si="9"/>
        <v>-1.1250199902860913E-2</v>
      </c>
      <c r="K82">
        <f t="shared" si="16"/>
        <v>-1.1250199902860913E-2</v>
      </c>
      <c r="O82">
        <f t="shared" ca="1" si="12"/>
        <v>0.12025610044883406</v>
      </c>
      <c r="P82" s="32">
        <f t="shared" si="5"/>
        <v>-6.6153247354393879E-3</v>
      </c>
      <c r="Q82" s="89">
        <f t="shared" si="6"/>
        <v>29826.099800000004</v>
      </c>
      <c r="S82" s="32">
        <f t="shared" si="7"/>
        <v>4.376252135531621E-5</v>
      </c>
      <c r="T82">
        <v>1</v>
      </c>
      <c r="U82">
        <f t="shared" si="10"/>
        <v>4.376252135531621E-5</v>
      </c>
      <c r="X82" t="s">
        <v>53</v>
      </c>
    </row>
    <row r="83" spans="1:24" ht="12.95" customHeight="1" x14ac:dyDescent="0.2">
      <c r="A83" s="72" t="s">
        <v>147</v>
      </c>
      <c r="B83" s="73"/>
      <c r="C83" s="97">
        <v>45998.429100000001</v>
      </c>
      <c r="D83" s="97"/>
      <c r="E83">
        <f t="shared" si="2"/>
        <v>4600.4610907623328</v>
      </c>
      <c r="F83">
        <f t="shared" si="15"/>
        <v>4600.5</v>
      </c>
      <c r="G83">
        <f t="shared" si="9"/>
        <v>-1.4782599901081994E-2</v>
      </c>
      <c r="K83">
        <f t="shared" si="16"/>
        <v>-1.4782599901081994E-2</v>
      </c>
      <c r="O83">
        <f t="shared" ca="1" si="12"/>
        <v>9.5611666766119013E-2</v>
      </c>
      <c r="P83" s="32">
        <f t="shared" si="5"/>
        <v>-6.571296129021376E-3</v>
      </c>
      <c r="Q83" s="89">
        <f t="shared" si="6"/>
        <v>30979.929100000001</v>
      </c>
      <c r="S83" s="32">
        <f t="shared" si="7"/>
        <v>4.3181932815291317E-5</v>
      </c>
      <c r="T83">
        <v>1</v>
      </c>
      <c r="U83">
        <f t="shared" si="10"/>
        <v>4.3181932815291317E-5</v>
      </c>
      <c r="W83">
        <v>1</v>
      </c>
      <c r="X83" s="9" t="s">
        <v>148</v>
      </c>
    </row>
    <row r="84" spans="1:24" ht="12.95" customHeight="1" x14ac:dyDescent="0.2">
      <c r="A84" s="72" t="s">
        <v>147</v>
      </c>
      <c r="B84" s="73"/>
      <c r="C84" s="97">
        <v>45999.567600000002</v>
      </c>
      <c r="D84" s="97"/>
      <c r="E84">
        <f t="shared" si="2"/>
        <v>4603.4577332593326</v>
      </c>
      <c r="F84">
        <f t="shared" si="15"/>
        <v>4603.5</v>
      </c>
      <c r="G84">
        <f t="shared" si="9"/>
        <v>-1.6058199900726322E-2</v>
      </c>
      <c r="K84">
        <f t="shared" si="16"/>
        <v>-1.6058199900726322E-2</v>
      </c>
      <c r="O84">
        <f t="shared" ca="1" si="12"/>
        <v>9.5587322577430134E-2</v>
      </c>
      <c r="P84" s="32">
        <f t="shared" si="5"/>
        <v>-6.5554393489050313E-3</v>
      </c>
      <c r="Q84" s="89">
        <f t="shared" si="6"/>
        <v>30981.067600000002</v>
      </c>
      <c r="S84" s="32">
        <f t="shared" si="7"/>
        <v>4.2973785057172424E-5</v>
      </c>
      <c r="T84">
        <v>1</v>
      </c>
      <c r="U84">
        <f t="shared" si="10"/>
        <v>4.2973785057172424E-5</v>
      </c>
      <c r="W84">
        <v>1</v>
      </c>
      <c r="X84" s="9" t="s">
        <v>148</v>
      </c>
    </row>
    <row r="85" spans="1:24" ht="12.95" customHeight="1" x14ac:dyDescent="0.2">
      <c r="A85" s="72" t="s">
        <v>147</v>
      </c>
      <c r="B85" s="73"/>
      <c r="C85" s="97">
        <v>46000.3289</v>
      </c>
      <c r="D85" s="97"/>
      <c r="E85">
        <f t="shared" ref="E85:E148" si="17">+(C85-C$7)/C$8</f>
        <v>4605.4615487472183</v>
      </c>
      <c r="F85">
        <f t="shared" ref="F85:F98" si="18">ROUND(2*E85,0)/2</f>
        <v>4605.5</v>
      </c>
      <c r="G85">
        <f t="shared" si="9"/>
        <v>-1.4608599900384434E-2</v>
      </c>
      <c r="K85">
        <f t="shared" si="16"/>
        <v>-1.4608599900384434E-2</v>
      </c>
      <c r="O85">
        <f t="shared" ca="1" si="12"/>
        <v>9.557109311830421E-2</v>
      </c>
      <c r="P85" s="32">
        <f t="shared" ref="P85:P148" si="19">+E$11+E$12*G85+E$13*G85^2</f>
        <v>-6.5734608463188255E-3</v>
      </c>
      <c r="Q85" s="89">
        <f t="shared" ref="Q85:Q148" si="20">+C85-15018.5</f>
        <v>30981.8289</v>
      </c>
      <c r="S85" s="32">
        <f t="shared" ref="S85:S148" si="21">+(P85-H85)^2</f>
        <v>4.3210387498086612E-5</v>
      </c>
      <c r="T85">
        <v>1</v>
      </c>
      <c r="U85">
        <f t="shared" si="10"/>
        <v>4.3210387498086612E-5</v>
      </c>
      <c r="W85">
        <v>1</v>
      </c>
      <c r="X85" s="9" t="s">
        <v>148</v>
      </c>
    </row>
    <row r="86" spans="1:24" ht="12.95" customHeight="1" x14ac:dyDescent="0.2">
      <c r="A86" s="72" t="s">
        <v>147</v>
      </c>
      <c r="B86" s="73"/>
      <c r="C86" s="97">
        <v>46000.519899999999</v>
      </c>
      <c r="D86" s="97"/>
      <c r="E86">
        <f t="shared" si="17"/>
        <v>4605.9642792847008</v>
      </c>
      <c r="F86">
        <f t="shared" si="18"/>
        <v>4606</v>
      </c>
      <c r="G86">
        <f t="shared" si="9"/>
        <v>-1.357119990279898E-2</v>
      </c>
      <c r="K86">
        <f t="shared" si="16"/>
        <v>-1.357119990279898E-2</v>
      </c>
      <c r="O86">
        <f t="shared" ca="1" si="12"/>
        <v>9.5567035753522725E-2</v>
      </c>
      <c r="P86" s="32">
        <f t="shared" si="19"/>
        <v>-6.5863757644157427E-3</v>
      </c>
      <c r="Q86" s="89">
        <f t="shared" si="20"/>
        <v>30982.019899999999</v>
      </c>
      <c r="S86" s="32">
        <f t="shared" si="21"/>
        <v>4.338034571008306E-5</v>
      </c>
      <c r="T86">
        <v>1</v>
      </c>
      <c r="U86">
        <f t="shared" si="10"/>
        <v>4.338034571008306E-5</v>
      </c>
      <c r="W86">
        <v>1</v>
      </c>
      <c r="X86" s="9" t="s">
        <v>148</v>
      </c>
    </row>
    <row r="87" spans="1:24" ht="12.95" customHeight="1" x14ac:dyDescent="0.2">
      <c r="A87" s="72" t="s">
        <v>147</v>
      </c>
      <c r="B87" s="73"/>
      <c r="C87" s="97">
        <v>46003.368300000002</v>
      </c>
      <c r="D87" s="97"/>
      <c r="E87">
        <f t="shared" si="17"/>
        <v>4613.4615445358677</v>
      </c>
      <c r="F87">
        <f t="shared" si="18"/>
        <v>4613.5</v>
      </c>
      <c r="G87">
        <f t="shared" si="9"/>
        <v>-1.4610199898015708E-2</v>
      </c>
      <c r="K87">
        <f t="shared" si="16"/>
        <v>-1.4610199898015708E-2</v>
      </c>
      <c r="O87">
        <f t="shared" ca="1" si="12"/>
        <v>9.5506175281800512E-2</v>
      </c>
      <c r="P87" s="32">
        <f t="shared" si="19"/>
        <v>-6.5734409389870156E-3</v>
      </c>
      <c r="Q87" s="89">
        <f t="shared" si="20"/>
        <v>30984.868300000002</v>
      </c>
      <c r="S87" s="32">
        <f t="shared" si="21"/>
        <v>4.3210125778350498E-5</v>
      </c>
      <c r="T87">
        <v>1</v>
      </c>
      <c r="U87">
        <f t="shared" si="10"/>
        <v>4.3210125778350498E-5</v>
      </c>
      <c r="W87">
        <v>1</v>
      </c>
      <c r="X87" s="9" t="s">
        <v>148</v>
      </c>
    </row>
    <row r="88" spans="1:24" ht="12.95" customHeight="1" x14ac:dyDescent="0.2">
      <c r="A88" s="75" t="s">
        <v>39</v>
      </c>
      <c r="B88" s="73"/>
      <c r="C88" s="97">
        <v>48126.758999999998</v>
      </c>
      <c r="D88" s="97">
        <v>1E-3</v>
      </c>
      <c r="E88">
        <f t="shared" si="17"/>
        <v>10202.431952395089</v>
      </c>
      <c r="F88">
        <f t="shared" si="18"/>
        <v>10202.5</v>
      </c>
      <c r="G88">
        <f t="shared" si="9"/>
        <v>-2.5852999904600438E-2</v>
      </c>
      <c r="K88">
        <f t="shared" si="16"/>
        <v>-2.5852999904600438E-2</v>
      </c>
      <c r="O88">
        <f t="shared" ca="1" si="12"/>
        <v>5.0152951754406899E-2</v>
      </c>
      <c r="P88" s="32">
        <f t="shared" si="19"/>
        <v>-6.4344345162013223E-3</v>
      </c>
      <c r="Q88" s="89">
        <f t="shared" si="20"/>
        <v>33108.258999999998</v>
      </c>
      <c r="R88" t="str">
        <f>IF(ABS(C88-C67)&lt;0.00001,1,"")</f>
        <v/>
      </c>
      <c r="S88" s="32">
        <f t="shared" si="21"/>
        <v>4.1401947543282944E-5</v>
      </c>
      <c r="T88">
        <v>0.5</v>
      </c>
      <c r="U88">
        <f t="shared" si="10"/>
        <v>2.0700973771641472E-5</v>
      </c>
      <c r="X88" t="s">
        <v>33</v>
      </c>
    </row>
    <row r="89" spans="1:24" ht="12.95" customHeight="1" x14ac:dyDescent="0.2">
      <c r="A89" s="75" t="s">
        <v>39</v>
      </c>
      <c r="B89" s="73"/>
      <c r="C89" s="97">
        <v>48480.467499999999</v>
      </c>
      <c r="D89" s="97">
        <v>1E-3</v>
      </c>
      <c r="E89">
        <f t="shared" si="17"/>
        <v>11133.427053536052</v>
      </c>
      <c r="F89">
        <f t="shared" si="18"/>
        <v>11133.5</v>
      </c>
      <c r="G89">
        <f t="shared" si="9"/>
        <v>-2.7714199903130066E-2</v>
      </c>
      <c r="K89">
        <f t="shared" si="16"/>
        <v>-2.7714199903130066E-2</v>
      </c>
      <c r="O89">
        <f t="shared" ca="1" si="12"/>
        <v>4.2598138531289451E-2</v>
      </c>
      <c r="P89" s="32">
        <f t="shared" si="19"/>
        <v>-6.4115918814991197E-3</v>
      </c>
      <c r="Q89" s="89">
        <f t="shared" si="20"/>
        <v>33461.967499999999</v>
      </c>
      <c r="S89" s="32">
        <f t="shared" si="21"/>
        <v>4.1108510454905423E-5</v>
      </c>
      <c r="T89">
        <v>0.5</v>
      </c>
      <c r="U89">
        <f t="shared" si="10"/>
        <v>2.0554255227452711E-5</v>
      </c>
      <c r="X89" t="s">
        <v>33</v>
      </c>
    </row>
    <row r="90" spans="1:24" ht="12.95" customHeight="1" x14ac:dyDescent="0.2">
      <c r="A90" s="75" t="s">
        <v>39</v>
      </c>
      <c r="B90" s="73"/>
      <c r="C90" s="97">
        <v>48480.658000000003</v>
      </c>
      <c r="D90" s="97">
        <v>1E-3</v>
      </c>
      <c r="E90">
        <f t="shared" si="17"/>
        <v>11133.92846802502</v>
      </c>
      <c r="F90">
        <f t="shared" si="18"/>
        <v>11134</v>
      </c>
      <c r="G90">
        <f t="shared" si="9"/>
        <v>-2.7176799900189508E-2</v>
      </c>
      <c r="K90">
        <f t="shared" si="16"/>
        <v>-2.7176799900189508E-2</v>
      </c>
      <c r="O90">
        <f t="shared" ca="1" si="12"/>
        <v>4.2594081166507966E-2</v>
      </c>
      <c r="P90" s="32">
        <f t="shared" si="19"/>
        <v>-6.4181824896580265E-3</v>
      </c>
      <c r="Q90" s="89">
        <f t="shared" si="20"/>
        <v>33462.158000000003</v>
      </c>
      <c r="S90" s="32">
        <f t="shared" si="21"/>
        <v>4.1193066470552902E-5</v>
      </c>
      <c r="T90">
        <v>0.5</v>
      </c>
      <c r="U90">
        <f t="shared" si="10"/>
        <v>2.0596533235276451E-5</v>
      </c>
      <c r="X90" t="s">
        <v>33</v>
      </c>
    </row>
    <row r="91" spans="1:24" ht="12.95" customHeight="1" x14ac:dyDescent="0.2">
      <c r="A91" s="73" t="s">
        <v>155</v>
      </c>
      <c r="B91" s="73" t="s">
        <v>48</v>
      </c>
      <c r="C91" s="97">
        <v>48500.226000000002</v>
      </c>
      <c r="D91" s="97" t="s">
        <v>164</v>
      </c>
      <c r="E91">
        <f t="shared" si="17"/>
        <v>11185.433343195184</v>
      </c>
      <c r="F91">
        <f t="shared" si="18"/>
        <v>11185.5</v>
      </c>
      <c r="G91">
        <f t="shared" si="9"/>
        <v>-2.5324599897430744E-2</v>
      </c>
      <c r="K91">
        <f t="shared" si="16"/>
        <v>-2.5324599897430744E-2</v>
      </c>
      <c r="O91">
        <f t="shared" ca="1" si="12"/>
        <v>4.2176172594015432E-2</v>
      </c>
      <c r="P91" s="32">
        <f t="shared" si="19"/>
        <v>-6.4409283713035724E-3</v>
      </c>
      <c r="Q91" s="89">
        <f t="shared" si="20"/>
        <v>33481.726000000002</v>
      </c>
      <c r="S91" s="32">
        <f t="shared" si="21"/>
        <v>4.1485558284263288E-5</v>
      </c>
      <c r="T91">
        <v>7</v>
      </c>
      <c r="U91">
        <f t="shared" si="10"/>
        <v>2.9039890798984302E-4</v>
      </c>
      <c r="X91" s="9"/>
    </row>
    <row r="92" spans="1:24" ht="12.95" customHeight="1" x14ac:dyDescent="0.2">
      <c r="A92" s="75" t="s">
        <v>39</v>
      </c>
      <c r="B92" s="73"/>
      <c r="C92" s="97">
        <v>48540.495999999999</v>
      </c>
      <c r="D92" s="97">
        <v>1E-3</v>
      </c>
      <c r="E92">
        <f t="shared" si="17"/>
        <v>11291.427891595755</v>
      </c>
      <c r="F92">
        <f t="shared" si="18"/>
        <v>11291.5</v>
      </c>
      <c r="G92">
        <f t="shared" ref="G92:G155" si="22">+C92-(C$7+F92*C$8)</f>
        <v>-2.7395799901569262E-2</v>
      </c>
      <c r="K92">
        <f t="shared" si="16"/>
        <v>-2.7395799901569262E-2</v>
      </c>
      <c r="O92">
        <f t="shared" ca="1" si="12"/>
        <v>4.1316011260341484E-2</v>
      </c>
      <c r="P92" s="32">
        <f t="shared" si="19"/>
        <v>-6.4154962162443954E-3</v>
      </c>
      <c r="Q92" s="89">
        <f t="shared" si="20"/>
        <v>33521.995999999999</v>
      </c>
      <c r="S92" s="32">
        <f t="shared" si="21"/>
        <v>4.1158591700646157E-5</v>
      </c>
      <c r="T92">
        <v>0.5</v>
      </c>
      <c r="U92">
        <f t="shared" ref="U92:U155" si="23">T92*S92</f>
        <v>2.0579295850323078E-5</v>
      </c>
      <c r="X92" t="s">
        <v>33</v>
      </c>
    </row>
    <row r="93" spans="1:24" ht="12.95" customHeight="1" x14ac:dyDescent="0.2">
      <c r="A93" s="75" t="s">
        <v>39</v>
      </c>
      <c r="B93" s="73"/>
      <c r="C93" s="97">
        <v>48540.686000000002</v>
      </c>
      <c r="D93" s="97">
        <v>1E-3</v>
      </c>
      <c r="E93">
        <f t="shared" si="17"/>
        <v>11291.927990036191</v>
      </c>
      <c r="F93">
        <f t="shared" si="18"/>
        <v>11292</v>
      </c>
      <c r="G93">
        <f t="shared" si="22"/>
        <v>-2.7358399900549557E-2</v>
      </c>
      <c r="K93">
        <f t="shared" si="16"/>
        <v>-2.7358399900549557E-2</v>
      </c>
      <c r="O93">
        <f t="shared" ca="1" si="12"/>
        <v>4.131195389556E-2</v>
      </c>
      <c r="P93" s="32">
        <f t="shared" si="19"/>
        <v>-6.4159549208187977E-3</v>
      </c>
      <c r="Q93" s="89">
        <f t="shared" si="20"/>
        <v>33522.186000000002</v>
      </c>
      <c r="S93" s="32">
        <f t="shared" si="21"/>
        <v>4.1164477545978944E-5</v>
      </c>
      <c r="T93">
        <v>0.5</v>
      </c>
      <c r="U93">
        <f t="shared" si="23"/>
        <v>2.0582238772989472E-5</v>
      </c>
      <c r="X93" t="s">
        <v>33</v>
      </c>
    </row>
    <row r="94" spans="1:24" ht="12.95" customHeight="1" x14ac:dyDescent="0.2">
      <c r="A94" s="75" t="s">
        <v>39</v>
      </c>
      <c r="B94" s="73"/>
      <c r="C94" s="97">
        <v>51412.529199999997</v>
      </c>
      <c r="D94" s="97">
        <v>5.0000000000000001E-4</v>
      </c>
      <c r="E94">
        <f t="shared" si="17"/>
        <v>18850.898018873435</v>
      </c>
      <c r="F94">
        <f t="shared" si="18"/>
        <v>18851</v>
      </c>
      <c r="G94">
        <f t="shared" si="22"/>
        <v>-3.8745199904951733E-2</v>
      </c>
      <c r="K94">
        <f t="shared" si="16"/>
        <v>-3.8745199904951733E-2</v>
      </c>
      <c r="O94">
        <f t="shared" ca="1" si="12"/>
        <v>-2.002728687086841E-2</v>
      </c>
      <c r="P94" s="32">
        <f t="shared" si="19"/>
        <v>-6.2771949481694586E-3</v>
      </c>
      <c r="Q94" s="89">
        <f t="shared" si="20"/>
        <v>36394.029199999997</v>
      </c>
      <c r="S94" s="32">
        <f t="shared" si="21"/>
        <v>3.9403176417324172E-5</v>
      </c>
      <c r="T94">
        <v>1</v>
      </c>
      <c r="U94">
        <f t="shared" si="23"/>
        <v>3.9403176417324172E-5</v>
      </c>
      <c r="X94" t="s">
        <v>33</v>
      </c>
    </row>
    <row r="95" spans="1:24" ht="12.95" customHeight="1" x14ac:dyDescent="0.2">
      <c r="A95" s="75" t="s">
        <v>39</v>
      </c>
      <c r="B95" s="73"/>
      <c r="C95" s="97">
        <v>51417.468050000003</v>
      </c>
      <c r="D95" s="97">
        <v>1E-4</v>
      </c>
      <c r="E95">
        <f t="shared" si="17"/>
        <v>18863.897551413014</v>
      </c>
      <c r="F95">
        <f t="shared" si="18"/>
        <v>18864</v>
      </c>
      <c r="G95">
        <f t="shared" si="22"/>
        <v>-3.8922799903957639E-2</v>
      </c>
      <c r="K95">
        <f t="shared" si="16"/>
        <v>-3.8922799903957639E-2</v>
      </c>
      <c r="O95">
        <f t="shared" ca="1" si="12"/>
        <v>-2.0132778355186898E-2</v>
      </c>
      <c r="P95" s="32">
        <f t="shared" si="19"/>
        <v>-6.2750449661470335E-3</v>
      </c>
      <c r="Q95" s="89">
        <f t="shared" si="20"/>
        <v>36398.968050000003</v>
      </c>
      <c r="S95" s="32">
        <f t="shared" si="21"/>
        <v>3.9376189327167222E-5</v>
      </c>
      <c r="T95">
        <v>1</v>
      </c>
      <c r="U95">
        <f t="shared" si="23"/>
        <v>3.9376189327167222E-5</v>
      </c>
      <c r="X95" t="s">
        <v>33</v>
      </c>
    </row>
    <row r="96" spans="1:24" ht="12.95" customHeight="1" x14ac:dyDescent="0.2">
      <c r="A96" s="75" t="s">
        <v>39</v>
      </c>
      <c r="B96" s="73"/>
      <c r="C96" s="97">
        <v>51418.414470000003</v>
      </c>
      <c r="D96" s="97">
        <v>1E-4</v>
      </c>
      <c r="E96">
        <f t="shared" si="17"/>
        <v>18866.388620707705</v>
      </c>
      <c r="F96">
        <f t="shared" si="18"/>
        <v>18866.5</v>
      </c>
      <c r="G96">
        <f t="shared" si="22"/>
        <v>-4.2315799903008156E-2</v>
      </c>
      <c r="K96">
        <f t="shared" si="16"/>
        <v>-4.2315799903008156E-2</v>
      </c>
      <c r="O96">
        <f t="shared" ref="O96:O159" ca="1" si="24">+C$11+C$12*$F96</f>
        <v>-2.015306517909432E-2</v>
      </c>
      <c r="P96" s="32">
        <f t="shared" si="19"/>
        <v>-6.2340542460539517E-3</v>
      </c>
      <c r="Q96" s="89">
        <f t="shared" si="20"/>
        <v>36399.914470000003</v>
      </c>
      <c r="S96" s="32">
        <f t="shared" si="21"/>
        <v>3.8863432342743302E-5</v>
      </c>
      <c r="T96">
        <v>1</v>
      </c>
      <c r="U96">
        <f t="shared" si="23"/>
        <v>3.8863432342743302E-5</v>
      </c>
      <c r="X96" t="s">
        <v>33</v>
      </c>
    </row>
    <row r="97" spans="1:24" ht="12.95" customHeight="1" x14ac:dyDescent="0.2">
      <c r="A97" s="73" t="s">
        <v>158</v>
      </c>
      <c r="B97" s="73" t="s">
        <v>37</v>
      </c>
      <c r="C97" s="97">
        <v>51868.81</v>
      </c>
      <c r="D97" s="97" t="s">
        <v>157</v>
      </c>
      <c r="E97">
        <f t="shared" si="17"/>
        <v>20051.873368758097</v>
      </c>
      <c r="F97">
        <f t="shared" si="18"/>
        <v>20052</v>
      </c>
      <c r="G97">
        <f t="shared" si="22"/>
        <v>-4.8110399904544465E-2</v>
      </c>
      <c r="K97">
        <f t="shared" si="16"/>
        <v>-4.8110399904544465E-2</v>
      </c>
      <c r="O97">
        <f t="shared" ca="1" si="24"/>
        <v>-2.977307707598556E-2</v>
      </c>
      <c r="P97" s="32">
        <f t="shared" si="19"/>
        <v>-6.1644194705953517E-3</v>
      </c>
      <c r="Q97" s="89">
        <f t="shared" si="20"/>
        <v>36850.31</v>
      </c>
      <c r="S97" s="32">
        <f t="shared" si="21"/>
        <v>3.8000067409455075E-5</v>
      </c>
      <c r="T97">
        <v>1</v>
      </c>
      <c r="U97">
        <f t="shared" si="23"/>
        <v>3.8000067409455075E-5</v>
      </c>
      <c r="X97" s="9"/>
    </row>
    <row r="98" spans="1:24" ht="12.95" customHeight="1" x14ac:dyDescent="0.2">
      <c r="A98" s="118" t="s">
        <v>181</v>
      </c>
      <c r="B98" s="119" t="s">
        <v>48</v>
      </c>
      <c r="C98" s="120">
        <v>53896.635300000198</v>
      </c>
      <c r="D98" s="120">
        <v>5.9999999999999995E-4</v>
      </c>
      <c r="E98">
        <f t="shared" si="17"/>
        <v>25389.306368728092</v>
      </c>
      <c r="F98">
        <f t="shared" si="18"/>
        <v>25389.5</v>
      </c>
      <c r="G98">
        <f t="shared" si="22"/>
        <v>-7.3565399703511503E-2</v>
      </c>
      <c r="M98">
        <f t="shared" ref="M98:M129" si="25">G98</f>
        <v>-7.3565399703511503E-2</v>
      </c>
      <c r="O98">
        <f t="shared" ca="1" si="24"/>
        <v>-7.3085446118294262E-2</v>
      </c>
      <c r="P98" s="32">
        <f t="shared" si="19"/>
        <v>-5.8640443160666664E-3</v>
      </c>
      <c r="Q98" s="89">
        <f t="shared" si="20"/>
        <v>38878.135300000198</v>
      </c>
      <c r="S98" s="32">
        <f t="shared" si="21"/>
        <v>3.4387015740793781E-5</v>
      </c>
      <c r="T98">
        <v>1</v>
      </c>
      <c r="U98">
        <f t="shared" si="23"/>
        <v>3.4387015740793781E-5</v>
      </c>
      <c r="X98" s="9"/>
    </row>
    <row r="99" spans="1:24" ht="12.95" customHeight="1" x14ac:dyDescent="0.2">
      <c r="A99" s="118" t="s">
        <v>181</v>
      </c>
      <c r="B99" s="119" t="s">
        <v>48</v>
      </c>
      <c r="C99" s="120">
        <v>53904.61409999989</v>
      </c>
      <c r="D99" s="120">
        <v>2.0000000000000001E-4</v>
      </c>
      <c r="E99">
        <f t="shared" si="17"/>
        <v>25410.307344708868</v>
      </c>
      <c r="F99">
        <f t="shared" ref="F99:F162" si="26">ROUND(2*E99,0)/2</f>
        <v>25410.5</v>
      </c>
      <c r="G99">
        <f t="shared" si="22"/>
        <v>-7.3194600015995093E-2</v>
      </c>
      <c r="M99">
        <f t="shared" si="25"/>
        <v>-7.3194600015995093E-2</v>
      </c>
      <c r="O99">
        <f t="shared" ca="1" si="24"/>
        <v>-7.3255855439116474E-2</v>
      </c>
      <c r="P99" s="32">
        <f t="shared" si="19"/>
        <v>-5.8683552707846642E-3</v>
      </c>
      <c r="Q99" s="89">
        <f t="shared" si="20"/>
        <v>38886.11409999989</v>
      </c>
      <c r="S99" s="32">
        <f t="shared" si="21"/>
        <v>3.4437593584146153E-5</v>
      </c>
      <c r="T99">
        <v>1</v>
      </c>
      <c r="U99">
        <f t="shared" si="23"/>
        <v>3.4437593584146153E-5</v>
      </c>
      <c r="X99" s="9"/>
    </row>
    <row r="100" spans="1:24" ht="12.95" customHeight="1" x14ac:dyDescent="0.2">
      <c r="A100" s="118" t="s">
        <v>181</v>
      </c>
      <c r="B100" s="119" t="s">
        <v>48</v>
      </c>
      <c r="C100" s="120">
        <v>53920.570400000084</v>
      </c>
      <c r="D100" s="120">
        <v>2.0000000000000001E-4</v>
      </c>
      <c r="E100">
        <f t="shared" si="17"/>
        <v>25452.305874946385</v>
      </c>
      <c r="F100">
        <f t="shared" si="26"/>
        <v>25452.5</v>
      </c>
      <c r="G100">
        <f t="shared" si="22"/>
        <v>-7.3752999822318088E-2</v>
      </c>
      <c r="M100">
        <f t="shared" si="25"/>
        <v>-7.3752999822318088E-2</v>
      </c>
      <c r="O100">
        <f t="shared" ca="1" si="24"/>
        <v>-7.3596674080760871E-2</v>
      </c>
      <c r="P100" s="32">
        <f t="shared" si="19"/>
        <v>-5.8618639853278021E-3</v>
      </c>
      <c r="Q100" s="89">
        <f t="shared" si="20"/>
        <v>38902.070400000084</v>
      </c>
      <c r="S100" s="32">
        <f t="shared" si="21"/>
        <v>3.4361449382483142E-5</v>
      </c>
      <c r="T100">
        <v>1</v>
      </c>
      <c r="U100">
        <f t="shared" si="23"/>
        <v>3.4361449382483142E-5</v>
      </c>
      <c r="X100" s="9"/>
    </row>
    <row r="101" spans="1:24" ht="12.95" customHeight="1" x14ac:dyDescent="0.2">
      <c r="A101" s="118" t="s">
        <v>181</v>
      </c>
      <c r="B101" s="119" t="s">
        <v>37</v>
      </c>
      <c r="C101" s="120">
        <v>53935.577699999791</v>
      </c>
      <c r="D101" s="120">
        <v>2.9999999999999997E-4</v>
      </c>
      <c r="E101">
        <f t="shared" si="17"/>
        <v>25491.806545077521</v>
      </c>
      <c r="F101">
        <f t="shared" si="26"/>
        <v>25492</v>
      </c>
      <c r="G101">
        <f t="shared" si="22"/>
        <v>-7.3498400117387064E-2</v>
      </c>
      <c r="M101">
        <f t="shared" si="25"/>
        <v>-7.3498400117387064E-2</v>
      </c>
      <c r="O101">
        <f t="shared" ca="1" si="24"/>
        <v>-7.3917205898497845E-2</v>
      </c>
      <c r="P101" s="32">
        <f t="shared" si="19"/>
        <v>-5.8648231187342602E-3</v>
      </c>
      <c r="Q101" s="89">
        <f t="shared" si="20"/>
        <v>38917.077699999791</v>
      </c>
      <c r="S101" s="32">
        <f t="shared" si="21"/>
        <v>3.4396150214039857E-5</v>
      </c>
      <c r="T101">
        <v>1</v>
      </c>
      <c r="U101">
        <f t="shared" si="23"/>
        <v>3.4396150214039857E-5</v>
      </c>
      <c r="X101" s="9"/>
    </row>
    <row r="102" spans="1:24" ht="12.95" customHeight="1" x14ac:dyDescent="0.2">
      <c r="A102" s="118" t="s">
        <v>181</v>
      </c>
      <c r="B102" s="119" t="s">
        <v>48</v>
      </c>
      <c r="C102" s="120">
        <v>53936.526399999857</v>
      </c>
      <c r="D102" s="120">
        <v>1E-4</v>
      </c>
      <c r="E102">
        <f t="shared" si="17"/>
        <v>25494.303615553676</v>
      </c>
      <c r="F102">
        <f t="shared" si="26"/>
        <v>25494.5</v>
      </c>
      <c r="G102">
        <f t="shared" si="22"/>
        <v>-7.4611400050343946E-2</v>
      </c>
      <c r="M102">
        <f t="shared" si="25"/>
        <v>-7.4611400050343946E-2</v>
      </c>
      <c r="O102">
        <f t="shared" ca="1" si="24"/>
        <v>-7.393749272240524E-2</v>
      </c>
      <c r="P102" s="32">
        <f t="shared" si="19"/>
        <v>-5.8518936983242391E-3</v>
      </c>
      <c r="Q102" s="89">
        <f t="shared" si="20"/>
        <v>38918.026399999857</v>
      </c>
      <c r="S102" s="32">
        <f t="shared" si="21"/>
        <v>3.4244659856486942E-5</v>
      </c>
      <c r="T102">
        <v>1</v>
      </c>
      <c r="U102">
        <f t="shared" si="23"/>
        <v>3.4244659856486942E-5</v>
      </c>
      <c r="X102" s="9"/>
    </row>
    <row r="103" spans="1:24" ht="12.95" customHeight="1" x14ac:dyDescent="0.2">
      <c r="A103" s="118" t="s">
        <v>181</v>
      </c>
      <c r="B103" s="119" t="s">
        <v>48</v>
      </c>
      <c r="C103" s="120">
        <v>53953.62350000022</v>
      </c>
      <c r="D103" s="120">
        <v>2.0000000000000001E-4</v>
      </c>
      <c r="E103">
        <f t="shared" si="17"/>
        <v>25539.304842111858</v>
      </c>
      <c r="F103">
        <f t="shared" si="26"/>
        <v>25539.5</v>
      </c>
      <c r="G103">
        <f t="shared" si="22"/>
        <v>-7.4145399681583513E-2</v>
      </c>
      <c r="M103">
        <f t="shared" si="25"/>
        <v>-7.4145399681583513E-2</v>
      </c>
      <c r="O103">
        <f t="shared" ca="1" si="24"/>
        <v>-7.4302655552738545E-2</v>
      </c>
      <c r="P103" s="32">
        <f t="shared" si="19"/>
        <v>-5.8573050059803379E-3</v>
      </c>
      <c r="Q103" s="89">
        <f t="shared" si="20"/>
        <v>38935.12350000022</v>
      </c>
      <c r="S103" s="32">
        <f t="shared" si="21"/>
        <v>3.4308021933082328E-5</v>
      </c>
      <c r="T103">
        <v>1</v>
      </c>
      <c r="U103">
        <f t="shared" si="23"/>
        <v>3.4308021933082328E-5</v>
      </c>
      <c r="X103" s="9"/>
    </row>
    <row r="104" spans="1:24" ht="12.95" customHeight="1" x14ac:dyDescent="0.2">
      <c r="A104" s="118" t="s">
        <v>181</v>
      </c>
      <c r="B104" s="119" t="s">
        <v>37</v>
      </c>
      <c r="C104" s="120">
        <v>53954.573700000066</v>
      </c>
      <c r="D104" s="120">
        <v>2.0000000000000001E-4</v>
      </c>
      <c r="E104">
        <f t="shared" si="17"/>
        <v>25541.805860733013</v>
      </c>
      <c r="F104">
        <f t="shared" si="26"/>
        <v>25542</v>
      </c>
      <c r="G104">
        <f t="shared" si="22"/>
        <v>-7.375839984160848E-2</v>
      </c>
      <c r="M104">
        <f t="shared" si="25"/>
        <v>-7.375839984160848E-2</v>
      </c>
      <c r="O104">
        <f t="shared" ca="1" si="24"/>
        <v>-7.432294237664594E-2</v>
      </c>
      <c r="P104" s="32">
        <f t="shared" si="19"/>
        <v>-5.8618012323253359E-3</v>
      </c>
      <c r="Q104" s="89">
        <f t="shared" si="20"/>
        <v>38936.073700000066</v>
      </c>
      <c r="S104" s="32">
        <f t="shared" si="21"/>
        <v>3.4360713687290828E-5</v>
      </c>
      <c r="T104">
        <v>1</v>
      </c>
      <c r="U104">
        <f t="shared" si="23"/>
        <v>3.4360713687290828E-5</v>
      </c>
      <c r="X104" s="9"/>
    </row>
    <row r="105" spans="1:24" ht="12.95" customHeight="1" x14ac:dyDescent="0.2">
      <c r="A105" s="118" t="s">
        <v>181</v>
      </c>
      <c r="B105" s="119" t="s">
        <v>48</v>
      </c>
      <c r="C105" s="120">
        <v>53958.561999999918</v>
      </c>
      <c r="D105" s="120">
        <v>2.9999999999999997E-4</v>
      </c>
      <c r="E105">
        <f t="shared" si="17"/>
        <v>25552.303453416658</v>
      </c>
      <c r="F105">
        <f t="shared" si="26"/>
        <v>25552.5</v>
      </c>
      <c r="G105">
        <f t="shared" si="22"/>
        <v>-7.4672999988251831E-2</v>
      </c>
      <c r="M105">
        <f t="shared" si="25"/>
        <v>-7.4672999988251831E-2</v>
      </c>
      <c r="O105">
        <f t="shared" ca="1" si="24"/>
        <v>-7.4408147037057032E-2</v>
      </c>
      <c r="P105" s="32">
        <f t="shared" si="19"/>
        <v>-5.8511786107467729E-3</v>
      </c>
      <c r="Q105" s="89">
        <f t="shared" si="20"/>
        <v>38940.061999999918</v>
      </c>
      <c r="S105" s="32">
        <f t="shared" si="21"/>
        <v>3.4236291134860532E-5</v>
      </c>
      <c r="T105">
        <v>1</v>
      </c>
      <c r="U105">
        <f t="shared" si="23"/>
        <v>3.4236291134860532E-5</v>
      </c>
      <c r="X105" s="9"/>
    </row>
    <row r="106" spans="1:24" ht="12.95" customHeight="1" x14ac:dyDescent="0.2">
      <c r="A106" s="118" t="s">
        <v>181</v>
      </c>
      <c r="B106" s="119" t="s">
        <v>48</v>
      </c>
      <c r="C106" s="120">
        <v>53961.601300000213</v>
      </c>
      <c r="D106" s="120">
        <v>1E-4</v>
      </c>
      <c r="E106">
        <f t="shared" si="17"/>
        <v>25560.303185996374</v>
      </c>
      <c r="F106">
        <f t="shared" si="26"/>
        <v>25560.5</v>
      </c>
      <c r="G106">
        <f t="shared" si="22"/>
        <v>-7.4774599692318588E-2</v>
      </c>
      <c r="M106">
        <f t="shared" si="25"/>
        <v>-7.4774599692318588E-2</v>
      </c>
      <c r="O106">
        <f t="shared" ca="1" si="24"/>
        <v>-7.4473064873560729E-2</v>
      </c>
      <c r="P106" s="32">
        <f t="shared" si="19"/>
        <v>-5.8499992979426166E-3</v>
      </c>
      <c r="Q106" s="89">
        <f t="shared" si="20"/>
        <v>38943.101300000213</v>
      </c>
      <c r="S106" s="32">
        <f t="shared" si="21"/>
        <v>3.4222491785929104E-5</v>
      </c>
      <c r="T106">
        <v>1</v>
      </c>
      <c r="U106">
        <f t="shared" si="23"/>
        <v>3.4222491785929104E-5</v>
      </c>
      <c r="X106" s="9"/>
    </row>
    <row r="107" spans="1:24" ht="12.95" customHeight="1" x14ac:dyDescent="0.2">
      <c r="A107" s="118" t="s">
        <v>181</v>
      </c>
      <c r="B107" s="119" t="s">
        <v>37</v>
      </c>
      <c r="C107" s="120">
        <v>53964.44989999989</v>
      </c>
      <c r="D107" s="120">
        <v>5.0000000000000001E-4</v>
      </c>
      <c r="E107">
        <f t="shared" si="17"/>
        <v>25567.800977666095</v>
      </c>
      <c r="F107">
        <f t="shared" si="26"/>
        <v>25568</v>
      </c>
      <c r="G107">
        <f t="shared" si="22"/>
        <v>-7.5613600012729876E-2</v>
      </c>
      <c r="M107">
        <f t="shared" si="25"/>
        <v>-7.5613600012729876E-2</v>
      </c>
      <c r="O107">
        <f t="shared" ca="1" si="24"/>
        <v>-7.4533925345282942E-2</v>
      </c>
      <c r="P107" s="32">
        <f t="shared" si="19"/>
        <v>-5.8402661278615983E-3</v>
      </c>
      <c r="Q107" s="89">
        <f t="shared" si="20"/>
        <v>38945.94989999989</v>
      </c>
      <c r="S107" s="32">
        <f t="shared" si="21"/>
        <v>3.4108708444247506E-5</v>
      </c>
      <c r="T107">
        <v>1</v>
      </c>
      <c r="U107">
        <f t="shared" si="23"/>
        <v>3.4108708444247506E-5</v>
      </c>
      <c r="X107" s="9"/>
    </row>
    <row r="108" spans="1:24" ht="12.95" customHeight="1" x14ac:dyDescent="0.2">
      <c r="A108" s="118" t="s">
        <v>181</v>
      </c>
      <c r="B108" s="119" t="s">
        <v>37</v>
      </c>
      <c r="C108" s="120">
        <v>53965.590299999807</v>
      </c>
      <c r="D108" s="120">
        <v>2.0000000000000001E-4</v>
      </c>
      <c r="E108">
        <f t="shared" si="17"/>
        <v>25570.802621147275</v>
      </c>
      <c r="F108">
        <f t="shared" si="26"/>
        <v>25571</v>
      </c>
      <c r="G108">
        <f t="shared" si="22"/>
        <v>-7.4989200096752029E-2</v>
      </c>
      <c r="M108">
        <f t="shared" si="25"/>
        <v>-7.4989200096752029E-2</v>
      </c>
      <c r="O108">
        <f t="shared" ca="1" si="24"/>
        <v>-7.4558269533971822E-2</v>
      </c>
      <c r="P108" s="32">
        <f t="shared" si="19"/>
        <v>-5.847508806993678E-3</v>
      </c>
      <c r="Q108" s="89">
        <f t="shared" si="20"/>
        <v>38947.090299999807</v>
      </c>
      <c r="S108" s="32">
        <f t="shared" si="21"/>
        <v>3.4193359247868625E-5</v>
      </c>
      <c r="T108">
        <v>1</v>
      </c>
      <c r="U108">
        <f t="shared" si="23"/>
        <v>3.4193359247868625E-5</v>
      </c>
      <c r="X108" s="9"/>
    </row>
    <row r="109" spans="1:24" ht="12.95" customHeight="1" x14ac:dyDescent="0.2">
      <c r="A109" s="118" t="s">
        <v>181</v>
      </c>
      <c r="B109" s="119" t="s">
        <v>48</v>
      </c>
      <c r="C109" s="120">
        <v>53974.519100000151</v>
      </c>
      <c r="D109" s="120">
        <v>1E-4</v>
      </c>
      <c r="E109">
        <f t="shared" si="17"/>
        <v>25594.304089331916</v>
      </c>
      <c r="F109">
        <f t="shared" si="26"/>
        <v>25594.5</v>
      </c>
      <c r="G109">
        <f t="shared" si="22"/>
        <v>-7.4431399756576866E-2</v>
      </c>
      <c r="M109">
        <f t="shared" si="25"/>
        <v>-7.4431399756576866E-2</v>
      </c>
      <c r="O109">
        <f t="shared" ca="1" si="24"/>
        <v>-7.4748965678701429E-2</v>
      </c>
      <c r="P109" s="32">
        <f t="shared" si="19"/>
        <v>-5.8539835473681908E-3</v>
      </c>
      <c r="Q109" s="89">
        <f t="shared" si="20"/>
        <v>38956.019100000151</v>
      </c>
      <c r="S109" s="32">
        <f t="shared" si="21"/>
        <v>3.4269123372857469E-5</v>
      </c>
      <c r="T109">
        <v>1</v>
      </c>
      <c r="U109">
        <f t="shared" si="23"/>
        <v>3.4269123372857469E-5</v>
      </c>
      <c r="X109" s="9"/>
    </row>
    <row r="110" spans="1:24" ht="12.95" customHeight="1" x14ac:dyDescent="0.2">
      <c r="A110" s="118" t="s">
        <v>181</v>
      </c>
      <c r="B110" s="119" t="s">
        <v>37</v>
      </c>
      <c r="C110" s="120">
        <v>53975.467999999877</v>
      </c>
      <c r="D110" s="120">
        <v>1E-4</v>
      </c>
      <c r="E110">
        <f t="shared" si="17"/>
        <v>25596.801686226587</v>
      </c>
      <c r="F110">
        <f t="shared" si="26"/>
        <v>25597</v>
      </c>
      <c r="G110">
        <f t="shared" si="22"/>
        <v>-7.5344400029280223E-2</v>
      </c>
      <c r="M110">
        <f t="shared" si="25"/>
        <v>-7.5344400029280223E-2</v>
      </c>
      <c r="O110">
        <f t="shared" ca="1" si="24"/>
        <v>-7.4769252502608852E-2</v>
      </c>
      <c r="P110" s="32">
        <f t="shared" si="19"/>
        <v>-5.843388028691456E-3</v>
      </c>
      <c r="Q110" s="89">
        <f t="shared" si="20"/>
        <v>38956.967999999877</v>
      </c>
      <c r="S110" s="32">
        <f t="shared" si="21"/>
        <v>3.4145183653854622E-5</v>
      </c>
      <c r="T110">
        <v>1</v>
      </c>
      <c r="U110">
        <f t="shared" si="23"/>
        <v>3.4145183653854622E-5</v>
      </c>
      <c r="X110" s="9"/>
    </row>
    <row r="111" spans="1:24" ht="12.95" customHeight="1" x14ac:dyDescent="0.2">
      <c r="A111" s="118" t="s">
        <v>181</v>
      </c>
      <c r="B111" s="119" t="s">
        <v>48</v>
      </c>
      <c r="C111" s="120">
        <v>53975.659700000193</v>
      </c>
      <c r="D111" s="120">
        <v>2.9999999999999997E-4</v>
      </c>
      <c r="E111">
        <f t="shared" si="17"/>
        <v>25597.306259232842</v>
      </c>
      <c r="F111">
        <f t="shared" si="26"/>
        <v>25597.5</v>
      </c>
      <c r="G111">
        <f t="shared" si="22"/>
        <v>-7.3606999707408249E-2</v>
      </c>
      <c r="M111">
        <f t="shared" si="25"/>
        <v>-7.3606999707408249E-2</v>
      </c>
      <c r="O111">
        <f t="shared" ca="1" si="24"/>
        <v>-7.4773309867390308E-2</v>
      </c>
      <c r="P111" s="32">
        <f t="shared" si="19"/>
        <v>-5.8635607893084514E-3</v>
      </c>
      <c r="Q111" s="89">
        <f t="shared" si="20"/>
        <v>38957.159700000193</v>
      </c>
      <c r="S111" s="32">
        <f t="shared" si="21"/>
        <v>3.4381345129915547E-5</v>
      </c>
      <c r="T111">
        <v>1</v>
      </c>
      <c r="U111">
        <f t="shared" si="23"/>
        <v>3.4381345129915547E-5</v>
      </c>
      <c r="X111" s="9"/>
    </row>
    <row r="112" spans="1:24" ht="12.95" customHeight="1" x14ac:dyDescent="0.2">
      <c r="A112" s="118" t="s">
        <v>181</v>
      </c>
      <c r="B112" s="119" t="s">
        <v>48</v>
      </c>
      <c r="C112" s="120">
        <v>53979.458600000013</v>
      </c>
      <c r="D112" s="120">
        <v>1E-4</v>
      </c>
      <c r="E112">
        <f t="shared" si="17"/>
        <v>25607.305332734202</v>
      </c>
      <c r="F112">
        <f t="shared" si="26"/>
        <v>25607.5</v>
      </c>
      <c r="G112">
        <f t="shared" si="22"/>
        <v>-7.3958999892056454E-2</v>
      </c>
      <c r="M112">
        <f t="shared" si="25"/>
        <v>-7.3958999892056454E-2</v>
      </c>
      <c r="O112">
        <f t="shared" ca="1" si="24"/>
        <v>-7.4854457163019944E-2</v>
      </c>
      <c r="P112" s="32">
        <f t="shared" si="19"/>
        <v>-5.8594703691129141E-3</v>
      </c>
      <c r="Q112" s="89">
        <f t="shared" si="20"/>
        <v>38960.958600000013</v>
      </c>
      <c r="S112" s="32">
        <f t="shared" si="21"/>
        <v>3.4333393006512233E-5</v>
      </c>
      <c r="T112">
        <v>1</v>
      </c>
      <c r="U112">
        <f t="shared" si="23"/>
        <v>3.4333393006512233E-5</v>
      </c>
      <c r="X112" s="9"/>
    </row>
    <row r="113" spans="1:24" ht="12.95" customHeight="1" x14ac:dyDescent="0.2">
      <c r="A113" s="118" t="s">
        <v>181</v>
      </c>
      <c r="B113" s="119" t="s">
        <v>37</v>
      </c>
      <c r="C113" s="120">
        <v>53983.447399999946</v>
      </c>
      <c r="D113" s="120">
        <v>2.9999999999999997E-4</v>
      </c>
      <c r="E113">
        <f t="shared" si="17"/>
        <v>25617.804241466591</v>
      </c>
      <c r="F113">
        <f t="shared" si="26"/>
        <v>25618</v>
      </c>
      <c r="G113">
        <f t="shared" si="22"/>
        <v>-7.4373599956743419E-2</v>
      </c>
      <c r="M113">
        <f t="shared" si="25"/>
        <v>-7.4373599956743419E-2</v>
      </c>
      <c r="O113">
        <f t="shared" ca="1" si="24"/>
        <v>-7.4939661823431036E-2</v>
      </c>
      <c r="P113" s="32">
        <f t="shared" si="19"/>
        <v>-5.8546547131172692E-3</v>
      </c>
      <c r="Q113" s="89">
        <f t="shared" si="20"/>
        <v>38964.947399999946</v>
      </c>
      <c r="S113" s="32">
        <f t="shared" si="21"/>
        <v>3.4276981809826251E-5</v>
      </c>
      <c r="T113">
        <v>1</v>
      </c>
      <c r="U113">
        <f t="shared" si="23"/>
        <v>3.4276981809826251E-5</v>
      </c>
      <c r="X113" s="9"/>
    </row>
    <row r="114" spans="1:24" ht="12.95" customHeight="1" x14ac:dyDescent="0.2">
      <c r="A114" s="118" t="s">
        <v>181</v>
      </c>
      <c r="B114" s="119" t="s">
        <v>37</v>
      </c>
      <c r="C114" s="120">
        <v>53989.526300000027</v>
      </c>
      <c r="D114" s="120">
        <v>4.0000000000000002E-4</v>
      </c>
      <c r="E114">
        <f t="shared" si="17"/>
        <v>25633.804496253797</v>
      </c>
      <c r="F114">
        <f t="shared" si="26"/>
        <v>25634</v>
      </c>
      <c r="G114">
        <f t="shared" si="22"/>
        <v>-7.4276799874496646E-2</v>
      </c>
      <c r="M114">
        <f t="shared" si="25"/>
        <v>-7.4276799874496646E-2</v>
      </c>
      <c r="O114">
        <f t="shared" ca="1" si="24"/>
        <v>-7.5069497496438431E-2</v>
      </c>
      <c r="P114" s="32">
        <f t="shared" si="19"/>
        <v>-5.8557788503092916E-3</v>
      </c>
      <c r="Q114" s="89">
        <f t="shared" si="20"/>
        <v>38971.026300000027</v>
      </c>
      <c r="S114" s="32">
        <f t="shared" si="21"/>
        <v>3.4290145943729607E-5</v>
      </c>
      <c r="T114">
        <v>1</v>
      </c>
      <c r="U114">
        <f t="shared" si="23"/>
        <v>3.4290145943729607E-5</v>
      </c>
      <c r="X114" s="9"/>
    </row>
    <row r="115" spans="1:24" ht="12.95" customHeight="1" x14ac:dyDescent="0.2">
      <c r="A115" s="118" t="s">
        <v>181</v>
      </c>
      <c r="B115" s="119" t="s">
        <v>48</v>
      </c>
      <c r="C115" s="120">
        <v>53993.515500000212</v>
      </c>
      <c r="D115" s="120">
        <v>2.0000000000000001E-4</v>
      </c>
      <c r="E115">
        <f t="shared" si="17"/>
        <v>25644.304457825667</v>
      </c>
      <c r="F115">
        <f t="shared" si="26"/>
        <v>25644.5</v>
      </c>
      <c r="G115">
        <f t="shared" si="22"/>
        <v>-7.4291399694629945E-2</v>
      </c>
      <c r="M115">
        <f t="shared" si="25"/>
        <v>-7.4291399694629945E-2</v>
      </c>
      <c r="O115">
        <f t="shared" ca="1" si="24"/>
        <v>-7.5154702156849523E-2</v>
      </c>
      <c r="P115" s="32">
        <f t="shared" si="19"/>
        <v>-5.8556092945928851E-3</v>
      </c>
      <c r="Q115" s="89">
        <f t="shared" si="20"/>
        <v>38975.015500000212</v>
      </c>
      <c r="S115" s="32">
        <f t="shared" si="21"/>
        <v>3.4288160210922587E-5</v>
      </c>
      <c r="T115">
        <v>1</v>
      </c>
      <c r="U115">
        <f t="shared" si="23"/>
        <v>3.4288160210922587E-5</v>
      </c>
      <c r="X115" s="9"/>
    </row>
    <row r="116" spans="1:24" ht="12.95" customHeight="1" x14ac:dyDescent="0.2">
      <c r="A116" s="118" t="s">
        <v>181</v>
      </c>
      <c r="B116" s="119" t="s">
        <v>48</v>
      </c>
      <c r="C116" s="120">
        <v>53996.554700000212</v>
      </c>
      <c r="D116" s="120">
        <v>4.0000000000000002E-4</v>
      </c>
      <c r="E116">
        <f t="shared" si="17"/>
        <v>25652.303927194898</v>
      </c>
      <c r="F116">
        <f t="shared" si="26"/>
        <v>25652.5</v>
      </c>
      <c r="G116">
        <f t="shared" si="22"/>
        <v>-7.4492999694484752E-2</v>
      </c>
      <c r="M116">
        <f t="shared" si="25"/>
        <v>-7.4492999694484752E-2</v>
      </c>
      <c r="O116">
        <f t="shared" ca="1" si="24"/>
        <v>-7.5219619993353221E-2</v>
      </c>
      <c r="P116" s="32">
        <f t="shared" si="19"/>
        <v>-5.8532683058394553E-3</v>
      </c>
      <c r="Q116" s="89">
        <f t="shared" si="20"/>
        <v>38978.054700000212</v>
      </c>
      <c r="S116" s="32">
        <f t="shared" si="21"/>
        <v>3.4260749860144688E-5</v>
      </c>
      <c r="T116">
        <v>1</v>
      </c>
      <c r="U116">
        <f t="shared" si="23"/>
        <v>3.4260749860144688E-5</v>
      </c>
      <c r="X116" s="9"/>
    </row>
    <row r="117" spans="1:24" ht="12.95" customHeight="1" x14ac:dyDescent="0.2">
      <c r="A117" s="118" t="s">
        <v>181</v>
      </c>
      <c r="B117" s="119" t="s">
        <v>37</v>
      </c>
      <c r="C117" s="120">
        <v>53999.403899999801</v>
      </c>
      <c r="D117" s="120">
        <v>2.0000000000000001E-4</v>
      </c>
      <c r="E117">
        <f t="shared" si="17"/>
        <v>25659.803298122624</v>
      </c>
      <c r="F117">
        <f t="shared" si="26"/>
        <v>25660</v>
      </c>
      <c r="G117">
        <f t="shared" si="22"/>
        <v>-7.473200010281289E-2</v>
      </c>
      <c r="M117">
        <f t="shared" si="25"/>
        <v>-7.473200010281289E-2</v>
      </c>
      <c r="O117">
        <f t="shared" ca="1" si="24"/>
        <v>-7.5280480465075433E-2</v>
      </c>
      <c r="P117" s="32">
        <f t="shared" si="19"/>
        <v>-5.8504937528138694E-3</v>
      </c>
      <c r="Q117" s="89">
        <f t="shared" si="20"/>
        <v>38980.903899999801</v>
      </c>
      <c r="S117" s="32">
        <f t="shared" si="21"/>
        <v>3.4228277151714114E-5</v>
      </c>
      <c r="T117">
        <v>1</v>
      </c>
      <c r="U117">
        <f t="shared" si="23"/>
        <v>3.4228277151714114E-5</v>
      </c>
      <c r="X117" s="9"/>
    </row>
    <row r="118" spans="1:24" ht="12.95" customHeight="1" x14ac:dyDescent="0.2">
      <c r="A118" s="118" t="s">
        <v>181</v>
      </c>
      <c r="B118" s="119" t="s">
        <v>48</v>
      </c>
      <c r="C118" s="120">
        <v>53999.593599999789</v>
      </c>
      <c r="D118" s="120">
        <v>1E-4</v>
      </c>
      <c r="E118">
        <f t="shared" si="17"/>
        <v>25660.302606933903</v>
      </c>
      <c r="F118">
        <f t="shared" si="26"/>
        <v>25660.5</v>
      </c>
      <c r="G118">
        <f t="shared" si="22"/>
        <v>-7.499460011604242E-2</v>
      </c>
      <c r="M118">
        <f t="shared" si="25"/>
        <v>-7.499460011604242E-2</v>
      </c>
      <c r="O118">
        <f t="shared" ca="1" si="24"/>
        <v>-7.5284537829856918E-2</v>
      </c>
      <c r="P118" s="32">
        <f t="shared" si="19"/>
        <v>-5.847446146677167E-3</v>
      </c>
      <c r="Q118" s="89">
        <f t="shared" si="20"/>
        <v>38981.093599999789</v>
      </c>
      <c r="S118" s="32">
        <f t="shared" si="21"/>
        <v>3.4192626438289649E-5</v>
      </c>
      <c r="T118">
        <v>1</v>
      </c>
      <c r="U118">
        <f t="shared" si="23"/>
        <v>3.4192626438289649E-5</v>
      </c>
      <c r="X118" s="9"/>
    </row>
    <row r="119" spans="1:24" ht="12.95" customHeight="1" x14ac:dyDescent="0.2">
      <c r="A119" s="118" t="s">
        <v>181</v>
      </c>
      <c r="B119" s="119" t="s">
        <v>48</v>
      </c>
      <c r="C119" s="120">
        <v>54000.353699999861</v>
      </c>
      <c r="D119" s="120">
        <v>2.0000000000000001E-4</v>
      </c>
      <c r="E119">
        <f t="shared" si="17"/>
        <v>25662.30326390552</v>
      </c>
      <c r="F119">
        <f t="shared" si="26"/>
        <v>25662.5</v>
      </c>
      <c r="G119">
        <f t="shared" si="22"/>
        <v>-7.4745000041730236E-2</v>
      </c>
      <c r="M119">
        <f t="shared" si="25"/>
        <v>-7.4745000041730236E-2</v>
      </c>
      <c r="O119">
        <f t="shared" ca="1" si="24"/>
        <v>-7.5300767288982828E-2</v>
      </c>
      <c r="P119" s="32">
        <f t="shared" si="19"/>
        <v>-5.8503428594133501E-3</v>
      </c>
      <c r="Q119" s="89">
        <f t="shared" si="20"/>
        <v>38981.853699999861</v>
      </c>
      <c r="S119" s="32">
        <f t="shared" si="21"/>
        <v>3.4226511572688773E-5</v>
      </c>
      <c r="T119">
        <v>1</v>
      </c>
      <c r="U119">
        <f t="shared" si="23"/>
        <v>3.4226511572688773E-5</v>
      </c>
      <c r="X119" s="9"/>
    </row>
    <row r="120" spans="1:24" ht="12.95" customHeight="1" x14ac:dyDescent="0.2">
      <c r="A120" s="118" t="s">
        <v>181</v>
      </c>
      <c r="B120" s="119" t="s">
        <v>37</v>
      </c>
      <c r="C120" s="120">
        <v>54000.544000000227</v>
      </c>
      <c r="D120" s="120">
        <v>2.0000000000000001E-4</v>
      </c>
      <c r="E120">
        <f t="shared" si="17"/>
        <v>25662.80415197603</v>
      </c>
      <c r="F120">
        <f t="shared" si="26"/>
        <v>25663</v>
      </c>
      <c r="G120">
        <f t="shared" si="22"/>
        <v>-7.440759967721533E-2</v>
      </c>
      <c r="M120">
        <f t="shared" si="25"/>
        <v>-7.440759967721533E-2</v>
      </c>
      <c r="O120">
        <f t="shared" ca="1" si="24"/>
        <v>-7.5304824653764313E-2</v>
      </c>
      <c r="P120" s="32">
        <f t="shared" si="19"/>
        <v>-5.8542599059964321E-3</v>
      </c>
      <c r="Q120" s="89">
        <f t="shared" si="20"/>
        <v>38982.044000000227</v>
      </c>
      <c r="S120" s="32">
        <f t="shared" si="21"/>
        <v>3.4272359046957354E-5</v>
      </c>
      <c r="T120">
        <v>1</v>
      </c>
      <c r="U120">
        <f t="shared" si="23"/>
        <v>3.4272359046957354E-5</v>
      </c>
      <c r="X120" s="9"/>
    </row>
    <row r="121" spans="1:24" ht="12.95" customHeight="1" x14ac:dyDescent="0.2">
      <c r="A121" s="118" t="s">
        <v>181</v>
      </c>
      <c r="B121" s="119" t="s">
        <v>48</v>
      </c>
      <c r="C121" s="120">
        <v>54001.492899999954</v>
      </c>
      <c r="D121" s="120">
        <v>4.0000000000000002E-4</v>
      </c>
      <c r="E121">
        <f t="shared" si="17"/>
        <v>25665.301748870697</v>
      </c>
      <c r="F121">
        <f t="shared" si="26"/>
        <v>25665.5</v>
      </c>
      <c r="G121">
        <f t="shared" si="22"/>
        <v>-7.5320599949918687E-2</v>
      </c>
      <c r="M121">
        <f t="shared" si="25"/>
        <v>-7.5320599949918687E-2</v>
      </c>
      <c r="O121">
        <f t="shared" ca="1" si="24"/>
        <v>-7.5325111477671736E-2</v>
      </c>
      <c r="P121" s="32">
        <f t="shared" si="19"/>
        <v>-5.8436640856170665E-3</v>
      </c>
      <c r="Q121" s="89">
        <f t="shared" si="20"/>
        <v>38982.992899999954</v>
      </c>
      <c r="S121" s="32">
        <f t="shared" si="21"/>
        <v>3.4148409945530747E-5</v>
      </c>
      <c r="T121">
        <v>1</v>
      </c>
      <c r="U121">
        <f t="shared" si="23"/>
        <v>3.4148409945530747E-5</v>
      </c>
      <c r="X121" s="9"/>
    </row>
    <row r="122" spans="1:24" ht="12.95" customHeight="1" x14ac:dyDescent="0.2">
      <c r="A122" s="118" t="s">
        <v>181</v>
      </c>
      <c r="B122" s="119" t="s">
        <v>48</v>
      </c>
      <c r="C122" s="120">
        <v>54003.392399999779</v>
      </c>
      <c r="D122" s="120">
        <v>6.9999999999999999E-4</v>
      </c>
      <c r="E122">
        <f t="shared" si="17"/>
        <v>25670.301417226008</v>
      </c>
      <c r="F122">
        <f t="shared" si="26"/>
        <v>25670.5</v>
      </c>
      <c r="G122">
        <f t="shared" si="22"/>
        <v>-7.544660012354143E-2</v>
      </c>
      <c r="M122">
        <f t="shared" si="25"/>
        <v>-7.544660012354143E-2</v>
      </c>
      <c r="O122">
        <f t="shared" ca="1" si="24"/>
        <v>-7.5365685125486526E-2</v>
      </c>
      <c r="P122" s="32">
        <f t="shared" si="19"/>
        <v>-5.8422027000319112E-3</v>
      </c>
      <c r="Q122" s="89">
        <f t="shared" si="20"/>
        <v>38984.892399999779</v>
      </c>
      <c r="S122" s="32">
        <f t="shared" si="21"/>
        <v>3.4131332388260154E-5</v>
      </c>
      <c r="T122">
        <v>1</v>
      </c>
      <c r="U122">
        <f t="shared" si="23"/>
        <v>3.4131332388260154E-5</v>
      </c>
      <c r="X122" s="9"/>
    </row>
    <row r="123" spans="1:24" ht="12.95" customHeight="1" x14ac:dyDescent="0.2">
      <c r="A123" s="118" t="s">
        <v>181</v>
      </c>
      <c r="B123" s="119" t="s">
        <v>48</v>
      </c>
      <c r="C123" s="120">
        <v>54006.431400000118</v>
      </c>
      <c r="D123" s="120">
        <v>4.0000000000000002E-4</v>
      </c>
      <c r="E123">
        <f t="shared" si="17"/>
        <v>25678.300360176723</v>
      </c>
      <c r="F123">
        <f t="shared" si="26"/>
        <v>25678.5</v>
      </c>
      <c r="G123">
        <f t="shared" si="22"/>
        <v>-7.5848199783649761E-2</v>
      </c>
      <c r="M123">
        <f t="shared" si="25"/>
        <v>-7.5848199783649761E-2</v>
      </c>
      <c r="O123">
        <f t="shared" ca="1" si="24"/>
        <v>-7.5430602961990223E-2</v>
      </c>
      <c r="P123" s="32">
        <f t="shared" si="19"/>
        <v>-5.8375463047467407E-3</v>
      </c>
      <c r="Q123" s="89">
        <f t="shared" si="20"/>
        <v>38987.931400000118</v>
      </c>
      <c r="S123" s="32">
        <f t="shared" si="21"/>
        <v>3.4076946860062325E-5</v>
      </c>
      <c r="T123">
        <v>1</v>
      </c>
      <c r="U123">
        <f t="shared" si="23"/>
        <v>3.4076946860062325E-5</v>
      </c>
      <c r="X123" s="9"/>
    </row>
    <row r="124" spans="1:24" ht="12.95" customHeight="1" x14ac:dyDescent="0.2">
      <c r="A124" s="118" t="s">
        <v>181</v>
      </c>
      <c r="B124" s="119" t="s">
        <v>37</v>
      </c>
      <c r="C124" s="120">
        <v>54007.382900000084</v>
      </c>
      <c r="D124" s="120">
        <v>2.9999999999999997E-4</v>
      </c>
      <c r="E124">
        <f t="shared" si="17"/>
        <v>25680.804800524365</v>
      </c>
      <c r="F124">
        <f t="shared" si="26"/>
        <v>25681</v>
      </c>
      <c r="G124">
        <f t="shared" si="22"/>
        <v>-7.4161199823720381E-2</v>
      </c>
      <c r="M124">
        <f t="shared" si="25"/>
        <v>-7.4161199823720381E-2</v>
      </c>
      <c r="O124">
        <f t="shared" ca="1" si="24"/>
        <v>-7.5450889785897646E-2</v>
      </c>
      <c r="P124" s="32">
        <f t="shared" si="19"/>
        <v>-5.8571214815718604E-3</v>
      </c>
      <c r="Q124" s="89">
        <f t="shared" si="20"/>
        <v>38988.882900000084</v>
      </c>
      <c r="S124" s="32">
        <f t="shared" si="21"/>
        <v>3.4305872049890542E-5</v>
      </c>
      <c r="T124">
        <v>1</v>
      </c>
      <c r="U124">
        <f t="shared" si="23"/>
        <v>3.4305872049890542E-5</v>
      </c>
      <c r="X124" s="9"/>
    </row>
    <row r="125" spans="1:24" ht="12.95" customHeight="1" x14ac:dyDescent="0.2">
      <c r="A125" s="118" t="s">
        <v>181</v>
      </c>
      <c r="B125" s="119" t="s">
        <v>48</v>
      </c>
      <c r="C125" s="120">
        <v>54007.571200000122</v>
      </c>
      <c r="D125" s="120">
        <v>2.0000000000000001E-4</v>
      </c>
      <c r="E125">
        <f t="shared" si="17"/>
        <v>25681.300424399902</v>
      </c>
      <c r="F125">
        <f t="shared" si="26"/>
        <v>25681.5</v>
      </c>
      <c r="G125">
        <f t="shared" si="22"/>
        <v>-7.5823799779755063E-2</v>
      </c>
      <c r="M125">
        <f t="shared" si="25"/>
        <v>-7.5823799779755063E-2</v>
      </c>
      <c r="O125">
        <f t="shared" ca="1" si="24"/>
        <v>-7.5454947150679103E-2</v>
      </c>
      <c r="P125" s="32">
        <f t="shared" si="19"/>
        <v>-5.8378291496156854E-3</v>
      </c>
      <c r="Q125" s="89">
        <f t="shared" si="20"/>
        <v>38989.071200000122</v>
      </c>
      <c r="S125" s="32">
        <f t="shared" si="21"/>
        <v>3.4080249180102596E-5</v>
      </c>
      <c r="T125">
        <v>1</v>
      </c>
      <c r="U125">
        <f t="shared" si="23"/>
        <v>3.4080249180102596E-5</v>
      </c>
      <c r="X125" s="9"/>
    </row>
    <row r="126" spans="1:24" ht="12.95" customHeight="1" x14ac:dyDescent="0.2">
      <c r="A126" s="118" t="s">
        <v>181</v>
      </c>
      <c r="B126" s="119" t="s">
        <v>48</v>
      </c>
      <c r="C126" s="120">
        <v>54008.330899999943</v>
      </c>
      <c r="D126" s="120">
        <v>2.0000000000000001E-4</v>
      </c>
      <c r="E126">
        <f t="shared" si="17"/>
        <v>25683.300028532034</v>
      </c>
      <c r="F126">
        <f t="shared" si="26"/>
        <v>25683.5</v>
      </c>
      <c r="G126">
        <f t="shared" si="22"/>
        <v>-7.5974199964548461E-2</v>
      </c>
      <c r="M126">
        <f t="shared" si="25"/>
        <v>-7.5974199964548461E-2</v>
      </c>
      <c r="O126">
        <f t="shared" ca="1" si="24"/>
        <v>-7.5471176609805041E-2</v>
      </c>
      <c r="P126" s="32">
        <f t="shared" si="19"/>
        <v>-5.8360858420854972E-3</v>
      </c>
      <c r="Q126" s="89">
        <f t="shared" si="20"/>
        <v>38989.830899999943</v>
      </c>
      <c r="S126" s="32">
        <f t="shared" si="21"/>
        <v>3.4059897956190789E-5</v>
      </c>
      <c r="T126">
        <v>1</v>
      </c>
      <c r="U126">
        <f t="shared" si="23"/>
        <v>3.4059897956190789E-5</v>
      </c>
      <c r="X126" s="9"/>
    </row>
    <row r="127" spans="1:24" ht="12.95" customHeight="1" x14ac:dyDescent="0.2">
      <c r="A127" s="118" t="s">
        <v>181</v>
      </c>
      <c r="B127" s="119" t="s">
        <v>37</v>
      </c>
      <c r="C127" s="120">
        <v>54008.522299999837</v>
      </c>
      <c r="D127" s="120">
        <v>5.0000000000000001E-4</v>
      </c>
      <c r="E127">
        <f t="shared" si="17"/>
        <v>25683.803811908063</v>
      </c>
      <c r="F127">
        <f t="shared" si="26"/>
        <v>25684</v>
      </c>
      <c r="G127">
        <f t="shared" si="22"/>
        <v>-7.4536800064379349E-2</v>
      </c>
      <c r="M127">
        <f t="shared" si="25"/>
        <v>-7.4536800064379349E-2</v>
      </c>
      <c r="O127">
        <f t="shared" ca="1" si="24"/>
        <v>-7.5475233974586525E-2</v>
      </c>
      <c r="P127" s="32">
        <f t="shared" si="19"/>
        <v>-5.8527597684878358E-3</v>
      </c>
      <c r="Q127" s="89">
        <f t="shared" si="20"/>
        <v>38990.022299999837</v>
      </c>
      <c r="S127" s="32">
        <f t="shared" si="21"/>
        <v>3.4254796907629784E-5</v>
      </c>
      <c r="T127">
        <v>1</v>
      </c>
      <c r="U127">
        <f t="shared" si="23"/>
        <v>3.4254796907629784E-5</v>
      </c>
      <c r="X127" s="9"/>
    </row>
    <row r="128" spans="1:24" ht="12.95" customHeight="1" x14ac:dyDescent="0.2">
      <c r="A128" s="118" t="s">
        <v>181</v>
      </c>
      <c r="B128" s="119" t="s">
        <v>48</v>
      </c>
      <c r="C128" s="120">
        <v>54022.387699999847</v>
      </c>
      <c r="D128" s="120">
        <v>5.9999999999999995E-4</v>
      </c>
      <c r="E128">
        <f t="shared" si="17"/>
        <v>25720.298890413014</v>
      </c>
      <c r="F128">
        <f t="shared" si="26"/>
        <v>25720.5</v>
      </c>
      <c r="G128">
        <f t="shared" si="22"/>
        <v>-7.6406600055634044E-2</v>
      </c>
      <c r="M128">
        <f t="shared" si="25"/>
        <v>-7.6406600055634044E-2</v>
      </c>
      <c r="O128">
        <f t="shared" ca="1" si="24"/>
        <v>-7.577142160363462E-2</v>
      </c>
      <c r="P128" s="32">
        <f t="shared" si="19"/>
        <v>-5.8310755875037919E-3</v>
      </c>
      <c r="Q128" s="89">
        <f t="shared" si="20"/>
        <v>39003.887699999847</v>
      </c>
      <c r="S128" s="32">
        <f t="shared" si="21"/>
        <v>3.4001442507182693E-5</v>
      </c>
      <c r="T128">
        <v>1</v>
      </c>
      <c r="U128">
        <f t="shared" si="23"/>
        <v>3.4001442507182693E-5</v>
      </c>
      <c r="X128" s="9"/>
    </row>
    <row r="129" spans="1:24" ht="12.95" customHeight="1" x14ac:dyDescent="0.2">
      <c r="A129" s="118" t="s">
        <v>181</v>
      </c>
      <c r="B129" s="119" t="s">
        <v>37</v>
      </c>
      <c r="C129" s="120">
        <v>54028.278400000185</v>
      </c>
      <c r="D129" s="120">
        <v>2.9999999999999997E-4</v>
      </c>
      <c r="E129">
        <f t="shared" si="17"/>
        <v>25735.803784535168</v>
      </c>
      <c r="F129">
        <f t="shared" si="26"/>
        <v>25736</v>
      </c>
      <c r="G129">
        <f t="shared" si="22"/>
        <v>-7.4547199721564539E-2</v>
      </c>
      <c r="M129">
        <f t="shared" si="25"/>
        <v>-7.4547199721564539E-2</v>
      </c>
      <c r="O129">
        <f t="shared" ca="1" si="24"/>
        <v>-7.589719991186053E-2</v>
      </c>
      <c r="P129" s="32">
        <f t="shared" si="19"/>
        <v>-5.8526390288059279E-3</v>
      </c>
      <c r="Q129" s="89">
        <f t="shared" si="20"/>
        <v>39009.778400000185</v>
      </c>
      <c r="S129" s="32">
        <f t="shared" si="21"/>
        <v>3.4253383601502395E-5</v>
      </c>
      <c r="T129">
        <v>1</v>
      </c>
      <c r="U129">
        <f t="shared" si="23"/>
        <v>3.4253383601502395E-5</v>
      </c>
      <c r="X129" s="9"/>
    </row>
    <row r="130" spans="1:24" ht="12.95" customHeight="1" x14ac:dyDescent="0.2">
      <c r="A130" s="118" t="s">
        <v>181</v>
      </c>
      <c r="B130" s="119" t="s">
        <v>48</v>
      </c>
      <c r="C130" s="120">
        <v>54028.467499999795</v>
      </c>
      <c r="D130" s="120">
        <v>2.0000000000000001E-4</v>
      </c>
      <c r="E130">
        <f t="shared" si="17"/>
        <v>25736.301514087223</v>
      </c>
      <c r="F130">
        <f t="shared" si="26"/>
        <v>25736.5</v>
      </c>
      <c r="G130">
        <f t="shared" si="22"/>
        <v>-7.5409800105262548E-2</v>
      </c>
      <c r="M130">
        <f t="shared" ref="M130:M161" si="27">G130</f>
        <v>-7.5409800105262548E-2</v>
      </c>
      <c r="O130">
        <f t="shared" ca="1" si="24"/>
        <v>-7.5901257276642015E-2</v>
      </c>
      <c r="P130" s="32">
        <f t="shared" si="19"/>
        <v>-5.8426294942446524E-3</v>
      </c>
      <c r="Q130" s="89">
        <f t="shared" si="20"/>
        <v>39009.967499999795</v>
      </c>
      <c r="S130" s="32">
        <f t="shared" si="21"/>
        <v>3.4136319407017524E-5</v>
      </c>
      <c r="T130">
        <v>1</v>
      </c>
      <c r="U130">
        <f t="shared" si="23"/>
        <v>3.4136319407017524E-5</v>
      </c>
      <c r="X130" s="9"/>
    </row>
    <row r="131" spans="1:24" ht="12.95" customHeight="1" x14ac:dyDescent="0.2">
      <c r="A131" s="118" t="s">
        <v>181</v>
      </c>
      <c r="B131" s="119" t="s">
        <v>37</v>
      </c>
      <c r="C131" s="120">
        <v>54029.418399999849</v>
      </c>
      <c r="D131" s="120">
        <v>2.9999999999999997E-4</v>
      </c>
      <c r="E131">
        <f t="shared" si="17"/>
        <v>25738.804375176864</v>
      </c>
      <c r="F131">
        <f t="shared" si="26"/>
        <v>25739</v>
      </c>
      <c r="G131">
        <f t="shared" si="22"/>
        <v>-7.4322800050140359E-2</v>
      </c>
      <c r="M131">
        <f t="shared" si="27"/>
        <v>-7.4322800050140359E-2</v>
      </c>
      <c r="O131">
        <f t="shared" ca="1" si="24"/>
        <v>-7.592154410054941E-2</v>
      </c>
      <c r="P131" s="32">
        <f t="shared" si="19"/>
        <v>-5.8552446350748025E-3</v>
      </c>
      <c r="Q131" s="89">
        <f t="shared" si="20"/>
        <v>39010.918399999849</v>
      </c>
      <c r="S131" s="32">
        <f t="shared" si="21"/>
        <v>3.4283889736572257E-5</v>
      </c>
      <c r="T131">
        <v>1</v>
      </c>
      <c r="U131">
        <f t="shared" si="23"/>
        <v>3.4283889736572257E-5</v>
      </c>
      <c r="X131" s="9"/>
    </row>
    <row r="132" spans="1:24" ht="12.95" customHeight="1" x14ac:dyDescent="0.2">
      <c r="A132" s="118" t="s">
        <v>181</v>
      </c>
      <c r="B132" s="119" t="s">
        <v>48</v>
      </c>
      <c r="C132" s="120">
        <v>54032.266900000162</v>
      </c>
      <c r="D132" s="120">
        <v>2.9999999999999997E-4</v>
      </c>
      <c r="E132">
        <f t="shared" si="17"/>
        <v>25746.301903638556</v>
      </c>
      <c r="F132">
        <f t="shared" si="26"/>
        <v>25746.5</v>
      </c>
      <c r="G132">
        <f t="shared" si="22"/>
        <v>-7.5261799742293078E-2</v>
      </c>
      <c r="M132">
        <f t="shared" si="27"/>
        <v>-7.5261799742293078E-2</v>
      </c>
      <c r="O132">
        <f t="shared" ca="1" si="24"/>
        <v>-7.5982404572271622E-2</v>
      </c>
      <c r="P132" s="32">
        <f t="shared" si="19"/>
        <v>-5.8443461424616643E-3</v>
      </c>
      <c r="Q132" s="89">
        <f t="shared" si="20"/>
        <v>39013.766900000162</v>
      </c>
      <c r="S132" s="32">
        <f t="shared" si="21"/>
        <v>3.4156381832906537E-5</v>
      </c>
      <c r="T132">
        <v>1</v>
      </c>
      <c r="U132">
        <f t="shared" si="23"/>
        <v>3.4156381832906537E-5</v>
      </c>
      <c r="X132" s="9"/>
    </row>
    <row r="133" spans="1:24" ht="12.95" customHeight="1" x14ac:dyDescent="0.2">
      <c r="A133" s="118" t="s">
        <v>181</v>
      </c>
      <c r="B133" s="119" t="s">
        <v>37</v>
      </c>
      <c r="C133" s="120">
        <v>54032.457599999849</v>
      </c>
      <c r="D133" s="120">
        <v>2.9999999999999997E-4</v>
      </c>
      <c r="E133">
        <f t="shared" si="17"/>
        <v>25746.803844546095</v>
      </c>
      <c r="F133">
        <f t="shared" si="26"/>
        <v>25747</v>
      </c>
      <c r="G133">
        <f t="shared" si="22"/>
        <v>-7.4524400057271123E-2</v>
      </c>
      <c r="M133">
        <f t="shared" si="27"/>
        <v>-7.4524400057271123E-2</v>
      </c>
      <c r="O133">
        <f t="shared" ca="1" si="24"/>
        <v>-7.5986461937053107E-2</v>
      </c>
      <c r="P133" s="32">
        <f t="shared" si="19"/>
        <v>-5.8529037341300176E-3</v>
      </c>
      <c r="Q133" s="89">
        <f t="shared" si="20"/>
        <v>39013.957599999849</v>
      </c>
      <c r="S133" s="32">
        <f t="shared" si="21"/>
        <v>3.4256482120993104E-5</v>
      </c>
      <c r="T133">
        <v>1</v>
      </c>
      <c r="U133">
        <f t="shared" si="23"/>
        <v>3.4256482120993104E-5</v>
      </c>
      <c r="X133" s="9"/>
    </row>
    <row r="134" spans="1:24" ht="12.95" customHeight="1" x14ac:dyDescent="0.2">
      <c r="A134" s="118" t="s">
        <v>181</v>
      </c>
      <c r="B134" s="119" t="s">
        <v>48</v>
      </c>
      <c r="C134" s="120">
        <v>54035.306199999992</v>
      </c>
      <c r="D134" s="120">
        <v>2.0000000000000001E-4</v>
      </c>
      <c r="E134">
        <f t="shared" si="17"/>
        <v>25754.301636217046</v>
      </c>
      <c r="F134">
        <f t="shared" si="26"/>
        <v>25754.5</v>
      </c>
      <c r="G134">
        <f t="shared" si="22"/>
        <v>-7.5363399912021123E-2</v>
      </c>
      <c r="M134">
        <f t="shared" si="27"/>
        <v>-7.5363399912021123E-2</v>
      </c>
      <c r="O134">
        <f t="shared" ca="1" si="24"/>
        <v>-7.604732240877532E-2</v>
      </c>
      <c r="P134" s="32">
        <f t="shared" si="19"/>
        <v>-5.8431676548525296E-3</v>
      </c>
      <c r="Q134" s="89">
        <f t="shared" si="20"/>
        <v>39016.806199999992</v>
      </c>
      <c r="S134" s="32">
        <f t="shared" si="21"/>
        <v>3.4142608242714814E-5</v>
      </c>
      <c r="T134">
        <v>1</v>
      </c>
      <c r="U134">
        <f t="shared" si="23"/>
        <v>3.4142608242714814E-5</v>
      </c>
      <c r="X134" s="9"/>
    </row>
    <row r="135" spans="1:24" ht="12.95" customHeight="1" x14ac:dyDescent="0.2">
      <c r="A135" s="118" t="s">
        <v>181</v>
      </c>
      <c r="B135" s="119" t="s">
        <v>37</v>
      </c>
      <c r="C135" s="120">
        <v>54035.497500000056</v>
      </c>
      <c r="D135" s="120">
        <v>1E-4</v>
      </c>
      <c r="E135">
        <f t="shared" si="17"/>
        <v>25754.805156383813</v>
      </c>
      <c r="F135">
        <f t="shared" si="26"/>
        <v>25755</v>
      </c>
      <c r="G135">
        <f t="shared" si="22"/>
        <v>-7.4025999849254731E-2</v>
      </c>
      <c r="M135">
        <f t="shared" si="27"/>
        <v>-7.4025999849254731E-2</v>
      </c>
      <c r="O135">
        <f t="shared" ca="1" si="24"/>
        <v>-7.6051379773556804E-2</v>
      </c>
      <c r="P135" s="32">
        <f t="shared" si="19"/>
        <v>-5.8586919906096439E-3</v>
      </c>
      <c r="Q135" s="89">
        <f t="shared" si="20"/>
        <v>39016.997500000056</v>
      </c>
      <c r="S135" s="32">
        <f t="shared" si="21"/>
        <v>3.4324271840833594E-5</v>
      </c>
      <c r="T135">
        <v>1</v>
      </c>
      <c r="U135">
        <f t="shared" si="23"/>
        <v>3.4324271840833594E-5</v>
      </c>
      <c r="X135" s="9"/>
    </row>
    <row r="136" spans="1:24" ht="12.95" customHeight="1" x14ac:dyDescent="0.2">
      <c r="A136" s="118" t="s">
        <v>181</v>
      </c>
      <c r="B136" s="119" t="s">
        <v>48</v>
      </c>
      <c r="C136" s="120">
        <v>54036.445999999996</v>
      </c>
      <c r="D136" s="120">
        <v>2.0000000000000001E-4</v>
      </c>
      <c r="E136">
        <f t="shared" si="17"/>
        <v>25757.301700440225</v>
      </c>
      <c r="F136">
        <f t="shared" si="26"/>
        <v>25757.5</v>
      </c>
      <c r="G136">
        <f t="shared" si="22"/>
        <v>-7.5338999908126425E-2</v>
      </c>
      <c r="M136">
        <f t="shared" si="27"/>
        <v>-7.5338999908126425E-2</v>
      </c>
      <c r="O136">
        <f t="shared" ca="1" si="24"/>
        <v>-7.6071666597464199E-2</v>
      </c>
      <c r="P136" s="32">
        <f t="shared" si="19"/>
        <v>-5.8434506639627017E-3</v>
      </c>
      <c r="Q136" s="89">
        <f t="shared" si="20"/>
        <v>39017.945999999996</v>
      </c>
      <c r="S136" s="32">
        <f t="shared" si="21"/>
        <v>3.4145915662166138E-5</v>
      </c>
      <c r="T136">
        <v>1</v>
      </c>
      <c r="U136">
        <f t="shared" si="23"/>
        <v>3.4145915662166138E-5</v>
      </c>
      <c r="X136" s="9"/>
    </row>
    <row r="137" spans="1:24" ht="12.95" customHeight="1" x14ac:dyDescent="0.2">
      <c r="A137" s="118" t="s">
        <v>181</v>
      </c>
      <c r="B137" s="119" t="s">
        <v>48</v>
      </c>
      <c r="C137" s="120">
        <v>54038.345499999821</v>
      </c>
      <c r="D137" s="120">
        <v>2.0000000000000001E-4</v>
      </c>
      <c r="E137">
        <f t="shared" si="17"/>
        <v>25762.301368795535</v>
      </c>
      <c r="F137">
        <f t="shared" si="26"/>
        <v>25762.5</v>
      </c>
      <c r="G137">
        <f t="shared" si="22"/>
        <v>-7.5465000081749167E-2</v>
      </c>
      <c r="M137">
        <f t="shared" si="27"/>
        <v>-7.5465000081749167E-2</v>
      </c>
      <c r="O137">
        <f t="shared" ca="1" si="24"/>
        <v>-7.6112240245279017E-2</v>
      </c>
      <c r="P137" s="32">
        <f t="shared" si="19"/>
        <v>-5.8419893105673077E-3</v>
      </c>
      <c r="Q137" s="89">
        <f t="shared" si="20"/>
        <v>39019.845499999821</v>
      </c>
      <c r="S137" s="32">
        <f t="shared" si="21"/>
        <v>3.4128839104782689E-5</v>
      </c>
      <c r="T137">
        <v>1</v>
      </c>
      <c r="U137">
        <f t="shared" si="23"/>
        <v>3.4128839104782689E-5</v>
      </c>
      <c r="X137" s="9"/>
    </row>
    <row r="138" spans="1:24" ht="12.95" customHeight="1" x14ac:dyDescent="0.2">
      <c r="A138" s="118" t="s">
        <v>181</v>
      </c>
      <c r="B138" s="119" t="s">
        <v>37</v>
      </c>
      <c r="C138" s="120">
        <v>54045.375800000038</v>
      </c>
      <c r="D138" s="120">
        <v>2.9999999999999997E-4</v>
      </c>
      <c r="E138">
        <f t="shared" si="17"/>
        <v>25780.805800721126</v>
      </c>
      <c r="F138">
        <f t="shared" si="26"/>
        <v>25781</v>
      </c>
      <c r="G138">
        <f t="shared" si="22"/>
        <v>-7.3781199869699776E-2</v>
      </c>
      <c r="M138">
        <f t="shared" si="27"/>
        <v>-7.3781199869699776E-2</v>
      </c>
      <c r="O138">
        <f t="shared" ca="1" si="24"/>
        <v>-7.6262362742193807E-2</v>
      </c>
      <c r="P138" s="32">
        <f t="shared" si="19"/>
        <v>-5.8615362802874648E-3</v>
      </c>
      <c r="Q138" s="89">
        <f t="shared" si="20"/>
        <v>39026.875800000038</v>
      </c>
      <c r="S138" s="32">
        <f t="shared" si="21"/>
        <v>3.435760756512621E-5</v>
      </c>
      <c r="T138">
        <v>1</v>
      </c>
      <c r="U138">
        <f t="shared" si="23"/>
        <v>3.435760756512621E-5</v>
      </c>
      <c r="X138" s="9"/>
    </row>
    <row r="139" spans="1:24" ht="12.95" customHeight="1" x14ac:dyDescent="0.2">
      <c r="A139" s="118" t="s">
        <v>181</v>
      </c>
      <c r="B139" s="119" t="s">
        <v>48</v>
      </c>
      <c r="C139" s="120">
        <v>54046.324299999978</v>
      </c>
      <c r="D139" s="120">
        <v>4.0000000000000002E-4</v>
      </c>
      <c r="E139">
        <f t="shared" si="17"/>
        <v>25783.302344777538</v>
      </c>
      <c r="F139">
        <f t="shared" si="26"/>
        <v>25783.5</v>
      </c>
      <c r="G139">
        <f t="shared" si="22"/>
        <v>-7.509419992857147E-2</v>
      </c>
      <c r="M139">
        <f t="shared" si="27"/>
        <v>-7.509419992857147E-2</v>
      </c>
      <c r="O139">
        <f t="shared" ca="1" si="24"/>
        <v>-7.6282649566101229E-2</v>
      </c>
      <c r="P139" s="32">
        <f t="shared" si="19"/>
        <v>-5.8462904908561089E-3</v>
      </c>
      <c r="Q139" s="89">
        <f t="shared" si="20"/>
        <v>39027.824299999978</v>
      </c>
      <c r="S139" s="32">
        <f t="shared" si="21"/>
        <v>3.417911250347456E-5</v>
      </c>
      <c r="T139">
        <v>1</v>
      </c>
      <c r="U139">
        <f t="shared" si="23"/>
        <v>3.417911250347456E-5</v>
      </c>
      <c r="X139" s="9"/>
    </row>
    <row r="140" spans="1:24" ht="12.95" customHeight="1" x14ac:dyDescent="0.2">
      <c r="A140" s="118" t="s">
        <v>181</v>
      </c>
      <c r="B140" s="119" t="s">
        <v>37</v>
      </c>
      <c r="C140" s="120">
        <v>54046.515699999873</v>
      </c>
      <c r="D140" s="120">
        <v>4.0000000000000002E-4</v>
      </c>
      <c r="E140">
        <f t="shared" si="17"/>
        <v>25783.806128153563</v>
      </c>
      <c r="F140">
        <f t="shared" si="26"/>
        <v>25784</v>
      </c>
      <c r="G140">
        <f t="shared" si="22"/>
        <v>-7.3656800028402358E-2</v>
      </c>
      <c r="M140">
        <f t="shared" si="27"/>
        <v>-7.3656800028402358E-2</v>
      </c>
      <c r="O140">
        <f t="shared" ca="1" si="24"/>
        <v>-7.6286706930882714E-2</v>
      </c>
      <c r="P140" s="32">
        <f t="shared" si="19"/>
        <v>-5.8629819799100097E-3</v>
      </c>
      <c r="Q140" s="89">
        <f t="shared" si="20"/>
        <v>39028.015699999873</v>
      </c>
      <c r="S140" s="32">
        <f t="shared" si="21"/>
        <v>3.4374557696749499E-5</v>
      </c>
      <c r="T140">
        <v>1</v>
      </c>
      <c r="U140">
        <f t="shared" si="23"/>
        <v>3.4374557696749499E-5</v>
      </c>
      <c r="X140" s="9"/>
    </row>
    <row r="141" spans="1:24" ht="12.95" customHeight="1" x14ac:dyDescent="0.2">
      <c r="A141" s="118" t="s">
        <v>181</v>
      </c>
      <c r="B141" s="119" t="s">
        <v>48</v>
      </c>
      <c r="C141" s="120">
        <v>54047.463399999775</v>
      </c>
      <c r="D141" s="120">
        <v>5.9999999999999995E-4</v>
      </c>
      <c r="E141">
        <f t="shared" si="17"/>
        <v>25786.300566532231</v>
      </c>
      <c r="F141">
        <f t="shared" si="26"/>
        <v>25786.5</v>
      </c>
      <c r="G141">
        <f t="shared" si="22"/>
        <v>-7.5769800125272013E-2</v>
      </c>
      <c r="M141">
        <f t="shared" si="27"/>
        <v>-7.5769800125272013E-2</v>
      </c>
      <c r="O141">
        <f t="shared" ca="1" si="24"/>
        <v>-7.6306993754790109E-2</v>
      </c>
      <c r="P141" s="32">
        <f t="shared" si="19"/>
        <v>-5.8384551430534833E-3</v>
      </c>
      <c r="Q141" s="89">
        <f t="shared" si="20"/>
        <v>39028.963399999775</v>
      </c>
      <c r="S141" s="32">
        <f t="shared" si="21"/>
        <v>3.4087558457447672E-5</v>
      </c>
      <c r="T141">
        <v>1</v>
      </c>
      <c r="U141">
        <f t="shared" si="23"/>
        <v>3.4087558457447672E-5</v>
      </c>
      <c r="X141" s="9"/>
    </row>
    <row r="142" spans="1:24" ht="12.95" customHeight="1" x14ac:dyDescent="0.2">
      <c r="A142" s="118" t="s">
        <v>181</v>
      </c>
      <c r="B142" s="119" t="s">
        <v>48</v>
      </c>
      <c r="C142" s="120">
        <v>54054.301400000229</v>
      </c>
      <c r="D142" s="120">
        <v>2.0000000000000001E-4</v>
      </c>
      <c r="E142">
        <f t="shared" si="17"/>
        <v>25804.298846194793</v>
      </c>
      <c r="F142">
        <f t="shared" si="26"/>
        <v>25804.5</v>
      </c>
      <c r="G142">
        <f t="shared" si="22"/>
        <v>-7.64233996742405E-2</v>
      </c>
      <c r="M142">
        <f t="shared" si="27"/>
        <v>-7.64233996742405E-2</v>
      </c>
      <c r="O142">
        <f t="shared" ca="1" si="24"/>
        <v>-7.6453058886923414E-2</v>
      </c>
      <c r="P142" s="32">
        <f t="shared" si="19"/>
        <v>-5.8308809813626405E-3</v>
      </c>
      <c r="Q142" s="89">
        <f t="shared" si="20"/>
        <v>39035.801400000229</v>
      </c>
      <c r="S142" s="32">
        <f t="shared" si="21"/>
        <v>3.399917301881655E-5</v>
      </c>
      <c r="T142">
        <v>1</v>
      </c>
      <c r="U142">
        <f t="shared" si="23"/>
        <v>3.399917301881655E-5</v>
      </c>
      <c r="X142" s="9"/>
    </row>
    <row r="143" spans="1:24" ht="12.95" customHeight="1" x14ac:dyDescent="0.2">
      <c r="A143" s="118" t="s">
        <v>181</v>
      </c>
      <c r="B143" s="119" t="s">
        <v>37</v>
      </c>
      <c r="C143" s="120">
        <v>54054.492000000086</v>
      </c>
      <c r="D143" s="120">
        <v>2.0000000000000001E-4</v>
      </c>
      <c r="E143">
        <f t="shared" si="17"/>
        <v>25804.800523893075</v>
      </c>
      <c r="F143">
        <f t="shared" si="26"/>
        <v>25805</v>
      </c>
      <c r="G143">
        <f t="shared" si="22"/>
        <v>-7.5785999819345307E-2</v>
      </c>
      <c r="M143">
        <f t="shared" si="27"/>
        <v>-7.5785999819345307E-2</v>
      </c>
      <c r="O143">
        <f t="shared" ca="1" si="24"/>
        <v>-7.6457116251704899E-2</v>
      </c>
      <c r="P143" s="32">
        <f t="shared" si="19"/>
        <v>-5.8382673431159196E-3</v>
      </c>
      <c r="Q143" s="89">
        <f t="shared" si="20"/>
        <v>39035.992000000086</v>
      </c>
      <c r="S143" s="32">
        <f t="shared" si="21"/>
        <v>3.4085365569693816E-5</v>
      </c>
      <c r="T143">
        <v>1</v>
      </c>
      <c r="U143">
        <f t="shared" si="23"/>
        <v>3.4085365569693816E-5</v>
      </c>
      <c r="X143" s="9"/>
    </row>
    <row r="144" spans="1:24" ht="12.95" customHeight="1" x14ac:dyDescent="0.2">
      <c r="A144" s="118" t="s">
        <v>181</v>
      </c>
      <c r="B144" s="119" t="s">
        <v>37</v>
      </c>
      <c r="C144" s="120">
        <v>54286.62089999998</v>
      </c>
      <c r="D144" s="120">
        <v>2.9999999999999997E-4</v>
      </c>
      <c r="E144">
        <f t="shared" si="17"/>
        <v>26415.786317938571</v>
      </c>
      <c r="F144">
        <f t="shared" si="26"/>
        <v>26416</v>
      </c>
      <c r="G144">
        <f t="shared" si="22"/>
        <v>-8.1183199923543725E-2</v>
      </c>
      <c r="M144">
        <f t="shared" si="27"/>
        <v>-8.1183199923543725E-2</v>
      </c>
      <c r="O144">
        <f t="shared" ca="1" si="24"/>
        <v>-8.141521601467458E-2</v>
      </c>
      <c r="P144" s="32">
        <f t="shared" si="19"/>
        <v>-5.7759014733040018E-3</v>
      </c>
      <c r="Q144" s="89">
        <f t="shared" si="20"/>
        <v>39268.12089999998</v>
      </c>
      <c r="S144" s="32">
        <f t="shared" si="21"/>
        <v>3.3361037829315338E-5</v>
      </c>
      <c r="T144">
        <v>1</v>
      </c>
      <c r="U144">
        <f t="shared" si="23"/>
        <v>3.3361037829315338E-5</v>
      </c>
      <c r="X144" s="9"/>
    </row>
    <row r="145" spans="1:24" ht="12.95" customHeight="1" x14ac:dyDescent="0.2">
      <c r="A145" s="118" t="s">
        <v>181</v>
      </c>
      <c r="B145" s="119" t="s">
        <v>48</v>
      </c>
      <c r="C145" s="120">
        <v>54287.570400000084</v>
      </c>
      <c r="D145" s="120">
        <v>2.0000000000000001E-4</v>
      </c>
      <c r="E145">
        <f t="shared" si="17"/>
        <v>26418.28549409247</v>
      </c>
      <c r="F145">
        <f t="shared" si="26"/>
        <v>26418.5</v>
      </c>
      <c r="G145">
        <f t="shared" si="22"/>
        <v>-8.1496199818502646E-2</v>
      </c>
      <c r="M145">
        <f t="shared" si="27"/>
        <v>-8.1496199818502646E-2</v>
      </c>
      <c r="O145">
        <f t="shared" ca="1" si="24"/>
        <v>-8.1435502838581975E-2</v>
      </c>
      <c r="P145" s="32">
        <f t="shared" si="19"/>
        <v>-5.7722970964297817E-3</v>
      </c>
      <c r="Q145" s="89">
        <f t="shared" si="20"/>
        <v>39269.070400000084</v>
      </c>
      <c r="S145" s="32">
        <f t="shared" si="21"/>
        <v>3.3319413769451689E-5</v>
      </c>
      <c r="T145">
        <v>1</v>
      </c>
      <c r="U145">
        <f t="shared" si="23"/>
        <v>3.3319413769451689E-5</v>
      </c>
      <c r="X145" s="9"/>
    </row>
    <row r="146" spans="1:24" ht="12.95" customHeight="1" x14ac:dyDescent="0.2">
      <c r="A146" s="118" t="s">
        <v>181</v>
      </c>
      <c r="B146" s="119" t="s">
        <v>37</v>
      </c>
      <c r="C146" s="120">
        <v>54294.597899999935</v>
      </c>
      <c r="D146" s="120">
        <v>2.0000000000000001E-4</v>
      </c>
      <c r="E146">
        <f t="shared" si="17"/>
        <v>26436.782556145343</v>
      </c>
      <c r="F146">
        <f t="shared" si="26"/>
        <v>26437</v>
      </c>
      <c r="G146">
        <f t="shared" si="22"/>
        <v>-8.2612399972276762E-2</v>
      </c>
      <c r="M146">
        <f t="shared" si="27"/>
        <v>-8.2612399972276762E-2</v>
      </c>
      <c r="O146">
        <f t="shared" ca="1" si="24"/>
        <v>-8.1585625335496764E-2</v>
      </c>
      <c r="P146" s="32">
        <f t="shared" si="19"/>
        <v>-5.7594544735319166E-3</v>
      </c>
      <c r="Q146" s="89">
        <f t="shared" si="20"/>
        <v>39276.097899999935</v>
      </c>
      <c r="S146" s="32">
        <f t="shared" si="21"/>
        <v>3.3171315832686804E-5</v>
      </c>
      <c r="T146">
        <v>1</v>
      </c>
      <c r="U146">
        <f t="shared" si="23"/>
        <v>3.3171315832686804E-5</v>
      </c>
      <c r="X146" s="9"/>
    </row>
    <row r="147" spans="1:24" ht="12.95" customHeight="1" x14ac:dyDescent="0.2">
      <c r="A147" s="118" t="s">
        <v>181</v>
      </c>
      <c r="B147" s="119" t="s">
        <v>48</v>
      </c>
      <c r="C147" s="120">
        <v>54295.549099999946</v>
      </c>
      <c r="D147" s="120">
        <v>1E-4</v>
      </c>
      <c r="E147">
        <f t="shared" si="17"/>
        <v>26439.286206863988</v>
      </c>
      <c r="F147">
        <f t="shared" si="26"/>
        <v>26439.5</v>
      </c>
      <c r="G147">
        <f t="shared" si="22"/>
        <v>-8.1225399961112998E-2</v>
      </c>
      <c r="M147">
        <f t="shared" si="27"/>
        <v>-8.1225399961112998E-2</v>
      </c>
      <c r="O147">
        <f t="shared" ca="1" si="24"/>
        <v>-8.1605912159404187E-2</v>
      </c>
      <c r="P147" s="32">
        <f t="shared" si="19"/>
        <v>-5.7754154358529118E-3</v>
      </c>
      <c r="Q147" s="89">
        <f t="shared" si="20"/>
        <v>39277.049099999946</v>
      </c>
      <c r="S147" s="32">
        <f t="shared" si="21"/>
        <v>3.3355423456688078E-5</v>
      </c>
      <c r="T147">
        <v>1</v>
      </c>
      <c r="U147">
        <f t="shared" si="23"/>
        <v>3.3355423456688078E-5</v>
      </c>
      <c r="X147" s="9"/>
    </row>
    <row r="148" spans="1:24" ht="12.95" customHeight="1" x14ac:dyDescent="0.2">
      <c r="A148" s="118" t="s">
        <v>181</v>
      </c>
      <c r="B148" s="119" t="s">
        <v>48</v>
      </c>
      <c r="C148" s="120">
        <v>54298.589000000153</v>
      </c>
      <c r="D148" s="120">
        <v>2.0000000000000001E-4</v>
      </c>
      <c r="E148">
        <f t="shared" si="17"/>
        <v>26447.287518701705</v>
      </c>
      <c r="F148">
        <f t="shared" si="26"/>
        <v>26447.5</v>
      </c>
      <c r="G148">
        <f t="shared" si="22"/>
        <v>-8.0726999753096607E-2</v>
      </c>
      <c r="M148">
        <f t="shared" si="27"/>
        <v>-8.0726999753096607E-2</v>
      </c>
      <c r="O148">
        <f t="shared" ca="1" si="24"/>
        <v>-8.1670829995907857E-2</v>
      </c>
      <c r="P148" s="32">
        <f t="shared" si="19"/>
        <v>-5.781157321209764E-3</v>
      </c>
      <c r="Q148" s="89">
        <f t="shared" si="20"/>
        <v>39280.089000000153</v>
      </c>
      <c r="S148" s="32">
        <f t="shared" si="21"/>
        <v>3.3421779972577252E-5</v>
      </c>
      <c r="T148">
        <v>1</v>
      </c>
      <c r="U148">
        <f t="shared" si="23"/>
        <v>3.3421779972577252E-5</v>
      </c>
      <c r="X148" s="9"/>
    </row>
    <row r="149" spans="1:24" ht="12.95" customHeight="1" x14ac:dyDescent="0.2">
      <c r="A149" s="118" t="s">
        <v>181</v>
      </c>
      <c r="B149" s="119" t="s">
        <v>37</v>
      </c>
      <c r="C149" s="120">
        <v>54299.536799999885</v>
      </c>
      <c r="D149" s="120">
        <v>2.9999999999999997E-4</v>
      </c>
      <c r="E149">
        <f t="shared" ref="E149:E212" si="28">+(C149-C$7)/C$8</f>
        <v>26449.782220289628</v>
      </c>
      <c r="F149">
        <f t="shared" si="26"/>
        <v>26450</v>
      </c>
      <c r="G149">
        <f t="shared" si="22"/>
        <v>-8.2740000019839499E-2</v>
      </c>
      <c r="M149">
        <f t="shared" si="27"/>
        <v>-8.2740000019839499E-2</v>
      </c>
      <c r="O149">
        <f t="shared" ca="1" si="24"/>
        <v>-8.1691116819815279E-2</v>
      </c>
      <c r="P149" s="32">
        <f t="shared" ref="P149:P212" si="29">+E$11+E$12*G149+E$13*G149^2</f>
        <v>-5.7579874521719605E-3</v>
      </c>
      <c r="Q149" s="89">
        <f t="shared" ref="Q149:Q212" si="30">+C149-15018.5</f>
        <v>39281.036799999885</v>
      </c>
      <c r="S149" s="32">
        <f t="shared" ref="S149:S212" si="31">+(P149-H149)^2</f>
        <v>3.3154419499369745E-5</v>
      </c>
      <c r="T149">
        <v>1</v>
      </c>
      <c r="U149">
        <f t="shared" si="23"/>
        <v>3.3154419499369745E-5</v>
      </c>
      <c r="X149" s="9"/>
    </row>
    <row r="150" spans="1:24" ht="12.95" customHeight="1" x14ac:dyDescent="0.2">
      <c r="A150" s="118" t="s">
        <v>181</v>
      </c>
      <c r="B150" s="119" t="s">
        <v>48</v>
      </c>
      <c r="C150" s="120">
        <v>54330.501699999906</v>
      </c>
      <c r="D150" s="120">
        <v>1E-4</v>
      </c>
      <c r="E150">
        <f t="shared" si="28"/>
        <v>26531.284842384768</v>
      </c>
      <c r="F150">
        <f t="shared" si="26"/>
        <v>26531.5</v>
      </c>
      <c r="G150">
        <f t="shared" si="22"/>
        <v>-8.1743799994001165E-2</v>
      </c>
      <c r="M150">
        <f t="shared" si="27"/>
        <v>-8.1743799994001165E-2</v>
      </c>
      <c r="O150">
        <f t="shared" ca="1" si="24"/>
        <v>-8.2352467279196651E-2</v>
      </c>
      <c r="P150" s="32">
        <f t="shared" si="29"/>
        <v>-5.7694467991953003E-3</v>
      </c>
      <c r="Q150" s="89">
        <f t="shared" si="30"/>
        <v>39312.001699999906</v>
      </c>
      <c r="S150" s="32">
        <f t="shared" si="31"/>
        <v>3.3286516368744895E-5</v>
      </c>
      <c r="T150">
        <v>1</v>
      </c>
      <c r="U150">
        <f t="shared" si="23"/>
        <v>3.3286516368744895E-5</v>
      </c>
      <c r="X150" s="9"/>
    </row>
    <row r="151" spans="1:24" ht="12.95" customHeight="1" x14ac:dyDescent="0.2">
      <c r="A151" s="118" t="s">
        <v>181</v>
      </c>
      <c r="B151" s="119" t="s">
        <v>37</v>
      </c>
      <c r="C151" s="120">
        <v>54331.450100000016</v>
      </c>
      <c r="D151" s="120">
        <v>2.0000000000000001E-4</v>
      </c>
      <c r="E151">
        <f t="shared" si="28"/>
        <v>26533.781123231922</v>
      </c>
      <c r="F151">
        <f t="shared" si="26"/>
        <v>26534</v>
      </c>
      <c r="G151">
        <f t="shared" si="22"/>
        <v>-8.3156799890275579E-2</v>
      </c>
      <c r="M151">
        <f t="shared" si="27"/>
        <v>-8.3156799890275579E-2</v>
      </c>
      <c r="O151">
        <f t="shared" ca="1" si="24"/>
        <v>-8.2372754103104073E-2</v>
      </c>
      <c r="P151" s="32">
        <f t="shared" si="29"/>
        <v>-5.7531970674946677E-3</v>
      </c>
      <c r="Q151" s="89">
        <f t="shared" si="30"/>
        <v>39312.950100000016</v>
      </c>
      <c r="S151" s="32">
        <f t="shared" si="31"/>
        <v>3.3099276497429244E-5</v>
      </c>
      <c r="T151">
        <v>1</v>
      </c>
      <c r="U151">
        <f t="shared" si="23"/>
        <v>3.3099276497429244E-5</v>
      </c>
      <c r="X151" s="9"/>
    </row>
    <row r="152" spans="1:24" ht="12.95" customHeight="1" x14ac:dyDescent="0.2">
      <c r="A152" s="118" t="s">
        <v>181</v>
      </c>
      <c r="B152" s="119" t="s">
        <v>37</v>
      </c>
      <c r="C152" s="120">
        <v>54332.590299999807</v>
      </c>
      <c r="D152" s="120">
        <v>2.0000000000000001E-4</v>
      </c>
      <c r="E152">
        <f t="shared" si="28"/>
        <v>26536.78224029336</v>
      </c>
      <c r="F152">
        <f t="shared" si="26"/>
        <v>26537</v>
      </c>
      <c r="G152">
        <f t="shared" si="22"/>
        <v>-8.2732400100212544E-2</v>
      </c>
      <c r="M152">
        <f t="shared" si="27"/>
        <v>-8.2732400100212544E-2</v>
      </c>
      <c r="O152">
        <f t="shared" ca="1" si="24"/>
        <v>-8.2397098291792953E-2</v>
      </c>
      <c r="P152" s="32">
        <f t="shared" si="29"/>
        <v>-5.758074822331846E-3</v>
      </c>
      <c r="Q152" s="89">
        <f t="shared" si="30"/>
        <v>39314.090299999807</v>
      </c>
      <c r="S152" s="32">
        <f t="shared" si="31"/>
        <v>3.3155425659571918E-5</v>
      </c>
      <c r="T152">
        <v>1</v>
      </c>
      <c r="U152">
        <f t="shared" si="23"/>
        <v>3.3155425659571918E-5</v>
      </c>
      <c r="X152" s="9"/>
    </row>
    <row r="153" spans="1:24" ht="12.95" customHeight="1" x14ac:dyDescent="0.2">
      <c r="A153" s="118" t="s">
        <v>181</v>
      </c>
      <c r="B153" s="119" t="s">
        <v>48</v>
      </c>
      <c r="C153" s="120">
        <v>54333.541000000201</v>
      </c>
      <c r="D153" s="120">
        <v>2.0000000000000001E-4</v>
      </c>
      <c r="E153">
        <f t="shared" si="28"/>
        <v>26539.284574964484</v>
      </c>
      <c r="F153">
        <f t="shared" si="26"/>
        <v>26539.5</v>
      </c>
      <c r="G153">
        <f t="shared" si="22"/>
        <v>-8.184539970534388E-2</v>
      </c>
      <c r="M153">
        <f t="shared" si="27"/>
        <v>-8.184539970534388E-2</v>
      </c>
      <c r="O153">
        <f t="shared" ca="1" si="24"/>
        <v>-8.2417385115700348E-2</v>
      </c>
      <c r="P153" s="32">
        <f t="shared" si="29"/>
        <v>-5.7682774607992968E-3</v>
      </c>
      <c r="Q153" s="89">
        <f t="shared" si="30"/>
        <v>39315.041000000201</v>
      </c>
      <c r="S153" s="32">
        <f t="shared" si="31"/>
        <v>3.3273024864765179E-5</v>
      </c>
      <c r="T153">
        <v>1</v>
      </c>
      <c r="U153">
        <f t="shared" si="23"/>
        <v>3.3273024864765179E-5</v>
      </c>
      <c r="X153" s="9"/>
    </row>
    <row r="154" spans="1:24" ht="12.95" customHeight="1" x14ac:dyDescent="0.2">
      <c r="A154" s="118" t="s">
        <v>181</v>
      </c>
      <c r="B154" s="119" t="s">
        <v>48</v>
      </c>
      <c r="C154" s="120">
        <v>54338.479600000195</v>
      </c>
      <c r="D154" s="120">
        <v>2.0000000000000001E-4</v>
      </c>
      <c r="E154">
        <f t="shared" si="28"/>
        <v>26552.283449479768</v>
      </c>
      <c r="F154">
        <f t="shared" si="26"/>
        <v>26552.5</v>
      </c>
      <c r="G154">
        <f t="shared" si="22"/>
        <v>-8.2272999708948191E-2</v>
      </c>
      <c r="M154">
        <f t="shared" si="27"/>
        <v>-8.2272999708948191E-2</v>
      </c>
      <c r="O154">
        <f t="shared" ca="1" si="24"/>
        <v>-8.2522876600018863E-2</v>
      </c>
      <c r="P154" s="32">
        <f t="shared" si="29"/>
        <v>-5.7633576683155299E-3</v>
      </c>
      <c r="Q154" s="89">
        <f t="shared" si="30"/>
        <v>39319.979600000195</v>
      </c>
      <c r="S154" s="32">
        <f t="shared" si="31"/>
        <v>3.3216291612931422E-5</v>
      </c>
      <c r="T154">
        <v>1</v>
      </c>
      <c r="U154">
        <f t="shared" si="23"/>
        <v>3.3216291612931422E-5</v>
      </c>
      <c r="X154" s="9"/>
    </row>
    <row r="155" spans="1:24" ht="12.95" customHeight="1" x14ac:dyDescent="0.2">
      <c r="A155" s="118" t="s">
        <v>181</v>
      </c>
      <c r="B155" s="119" t="s">
        <v>37</v>
      </c>
      <c r="C155" s="120">
        <v>54347.407399999909</v>
      </c>
      <c r="D155" s="120">
        <v>2.0000000000000001E-4</v>
      </c>
      <c r="E155">
        <f t="shared" si="28"/>
        <v>26575.7822855657</v>
      </c>
      <c r="F155">
        <f t="shared" si="26"/>
        <v>26576</v>
      </c>
      <c r="G155">
        <f t="shared" si="22"/>
        <v>-8.2715199998347089E-2</v>
      </c>
      <c r="M155">
        <f t="shared" si="27"/>
        <v>-8.2715199998347089E-2</v>
      </c>
      <c r="O155">
        <f t="shared" ca="1" si="24"/>
        <v>-8.271357274474847E-2</v>
      </c>
      <c r="P155" s="32">
        <f t="shared" si="29"/>
        <v>-5.7582725610224464E-3</v>
      </c>
      <c r="Q155" s="89">
        <f t="shared" si="30"/>
        <v>39328.907399999909</v>
      </c>
      <c r="S155" s="32">
        <f t="shared" si="31"/>
        <v>3.3157702887024003E-5</v>
      </c>
      <c r="T155">
        <v>1</v>
      </c>
      <c r="U155">
        <f t="shared" si="23"/>
        <v>3.3157702887024003E-5</v>
      </c>
      <c r="X155" s="9"/>
    </row>
    <row r="156" spans="1:24" ht="12.95" customHeight="1" x14ac:dyDescent="0.2">
      <c r="A156" s="118" t="s">
        <v>181</v>
      </c>
      <c r="B156" s="119" t="s">
        <v>37</v>
      </c>
      <c r="C156" s="120">
        <v>54350.446899999864</v>
      </c>
      <c r="D156" s="120">
        <v>4.0000000000000002E-4</v>
      </c>
      <c r="E156">
        <f t="shared" si="28"/>
        <v>26583.782544563932</v>
      </c>
      <c r="F156">
        <f t="shared" si="26"/>
        <v>26584</v>
      </c>
      <c r="G156">
        <f t="shared" ref="G156:G219" si="32">+C156-(C$7+F156*C$8)</f>
        <v>-8.2616800042160321E-2</v>
      </c>
      <c r="M156">
        <f t="shared" si="27"/>
        <v>-8.2616800042160321E-2</v>
      </c>
      <c r="O156">
        <f t="shared" ca="1" si="24"/>
        <v>-8.2778490581252168E-2</v>
      </c>
      <c r="P156" s="32">
        <f t="shared" si="29"/>
        <v>-5.7594038820405627E-3</v>
      </c>
      <c r="Q156" s="89">
        <f t="shared" si="30"/>
        <v>39331.946899999864</v>
      </c>
      <c r="S156" s="32">
        <f t="shared" si="31"/>
        <v>3.3170733076463901E-5</v>
      </c>
      <c r="T156">
        <v>1</v>
      </c>
      <c r="U156">
        <f t="shared" ref="U156:U219" si="33">T156*S156</f>
        <v>3.3170733076463901E-5</v>
      </c>
      <c r="X156" s="9"/>
    </row>
    <row r="157" spans="1:24" ht="12.95" customHeight="1" x14ac:dyDescent="0.2">
      <c r="A157" s="118" t="s">
        <v>181</v>
      </c>
      <c r="B157" s="119" t="s">
        <v>37</v>
      </c>
      <c r="C157" s="120">
        <v>54351.585500000045</v>
      </c>
      <c r="D157" s="120">
        <v>2.0000000000000001E-4</v>
      </c>
      <c r="E157">
        <f t="shared" si="28"/>
        <v>26586.779450271108</v>
      </c>
      <c r="F157">
        <f t="shared" si="26"/>
        <v>26587</v>
      </c>
      <c r="G157">
        <f t="shared" si="32"/>
        <v>-8.3792399862431921E-2</v>
      </c>
      <c r="M157">
        <f t="shared" si="27"/>
        <v>-8.3792399862431921E-2</v>
      </c>
      <c r="O157">
        <f t="shared" ca="1" si="24"/>
        <v>-8.2802834769941047E-2</v>
      </c>
      <c r="P157" s="32">
        <f t="shared" si="29"/>
        <v>-5.7458966024788709E-3</v>
      </c>
      <c r="Q157" s="89">
        <f t="shared" si="30"/>
        <v>39333.085500000045</v>
      </c>
      <c r="S157" s="32">
        <f t="shared" si="31"/>
        <v>3.3015327766378236E-5</v>
      </c>
      <c r="T157">
        <v>1</v>
      </c>
      <c r="U157">
        <f t="shared" si="33"/>
        <v>3.3015327766378236E-5</v>
      </c>
      <c r="X157" s="9"/>
    </row>
    <row r="158" spans="1:24" ht="12.95" customHeight="1" x14ac:dyDescent="0.2">
      <c r="A158" s="118" t="s">
        <v>181</v>
      </c>
      <c r="B158" s="119" t="s">
        <v>48</v>
      </c>
      <c r="C158" s="120">
        <v>54352.536600000225</v>
      </c>
      <c r="D158" s="120">
        <v>2.0000000000000001E-4</v>
      </c>
      <c r="E158">
        <f t="shared" si="28"/>
        <v>26589.282837780491</v>
      </c>
      <c r="F158">
        <f t="shared" si="26"/>
        <v>26589.5</v>
      </c>
      <c r="G158">
        <f t="shared" si="32"/>
        <v>-8.250539968139492E-2</v>
      </c>
      <c r="M158">
        <f t="shared" si="27"/>
        <v>-8.250539968139492E-2</v>
      </c>
      <c r="O158">
        <f t="shared" ca="1" si="24"/>
        <v>-8.2823121593848442E-2</v>
      </c>
      <c r="P158" s="32">
        <f t="shared" si="29"/>
        <v>-5.7606848331722962E-3</v>
      </c>
      <c r="Q158" s="89">
        <f t="shared" si="30"/>
        <v>39334.036600000225</v>
      </c>
      <c r="S158" s="32">
        <f t="shared" si="31"/>
        <v>3.3185489747141328E-5</v>
      </c>
      <c r="T158">
        <v>1</v>
      </c>
      <c r="U158">
        <f t="shared" si="33"/>
        <v>3.3185489747141328E-5</v>
      </c>
      <c r="X158" s="9"/>
    </row>
    <row r="159" spans="1:24" ht="12.95" customHeight="1" x14ac:dyDescent="0.2">
      <c r="A159" s="118" t="s">
        <v>181</v>
      </c>
      <c r="B159" s="119" t="s">
        <v>37</v>
      </c>
      <c r="C159" s="120">
        <v>54353.485700000077</v>
      </c>
      <c r="D159" s="120">
        <v>4.0000000000000002E-4</v>
      </c>
      <c r="E159">
        <f t="shared" si="28"/>
        <v>26591.780961094904</v>
      </c>
      <c r="F159">
        <f t="shared" si="26"/>
        <v>26592</v>
      </c>
      <c r="G159">
        <f t="shared" si="32"/>
        <v>-8.3218399828183465E-2</v>
      </c>
      <c r="M159">
        <f t="shared" si="27"/>
        <v>-8.3218399828183465E-2</v>
      </c>
      <c r="O159">
        <f t="shared" ca="1" si="24"/>
        <v>-8.2843408417755865E-2</v>
      </c>
      <c r="P159" s="32">
        <f t="shared" si="29"/>
        <v>-5.7524892886561055E-3</v>
      </c>
      <c r="Q159" s="89">
        <f t="shared" si="30"/>
        <v>39334.985700000077</v>
      </c>
      <c r="S159" s="32">
        <f t="shared" si="31"/>
        <v>3.3091133016103224E-5</v>
      </c>
      <c r="T159">
        <v>1</v>
      </c>
      <c r="U159">
        <f t="shared" si="33"/>
        <v>3.3091133016103224E-5</v>
      </c>
      <c r="X159" s="9"/>
    </row>
    <row r="160" spans="1:24" ht="12.95" customHeight="1" x14ac:dyDescent="0.2">
      <c r="A160" s="118" t="s">
        <v>181</v>
      </c>
      <c r="B160" s="119" t="s">
        <v>48</v>
      </c>
      <c r="C160" s="120">
        <v>54354.43600000022</v>
      </c>
      <c r="D160" s="120">
        <v>2.0000000000000001E-4</v>
      </c>
      <c r="E160">
        <f t="shared" si="28"/>
        <v>26594.282242926543</v>
      </c>
      <c r="F160">
        <f t="shared" si="26"/>
        <v>26594.5</v>
      </c>
      <c r="G160">
        <f t="shared" si="32"/>
        <v>-8.2731399685144424E-2</v>
      </c>
      <c r="M160">
        <f t="shared" si="27"/>
        <v>-8.2731399685144424E-2</v>
      </c>
      <c r="O160">
        <f t="shared" ref="O160:O223" ca="1" si="34">+C$11+C$12*$F160</f>
        <v>-8.286369524166326E-2</v>
      </c>
      <c r="P160" s="32">
        <f t="shared" si="29"/>
        <v>-5.7580863233585274E-3</v>
      </c>
      <c r="Q160" s="89">
        <f t="shared" si="30"/>
        <v>39335.93600000022</v>
      </c>
      <c r="S160" s="32">
        <f t="shared" si="31"/>
        <v>3.3155558107248523E-5</v>
      </c>
      <c r="T160">
        <v>1</v>
      </c>
      <c r="U160">
        <f t="shared" si="33"/>
        <v>3.3155558107248523E-5</v>
      </c>
      <c r="X160" s="9"/>
    </row>
    <row r="161" spans="1:24" ht="12.95" customHeight="1" x14ac:dyDescent="0.2">
      <c r="A161" s="118" t="s">
        <v>181</v>
      </c>
      <c r="B161" s="119" t="s">
        <v>48</v>
      </c>
      <c r="C161" s="120">
        <v>54360.515800000168</v>
      </c>
      <c r="D161" s="120">
        <v>5.9999999999999995E-4</v>
      </c>
      <c r="E161">
        <f t="shared" si="28"/>
        <v>26610.284866600752</v>
      </c>
      <c r="F161">
        <f t="shared" si="26"/>
        <v>26610.5</v>
      </c>
      <c r="G161">
        <f t="shared" si="32"/>
        <v>-8.1734599734772928E-2</v>
      </c>
      <c r="M161">
        <f t="shared" si="27"/>
        <v>-8.1734599734772928E-2</v>
      </c>
      <c r="O161">
        <f t="shared" ca="1" si="34"/>
        <v>-8.2993530914670655E-2</v>
      </c>
      <c r="P161" s="32">
        <f t="shared" si="29"/>
        <v>-5.7695526945293688E-3</v>
      </c>
      <c r="Q161" s="89">
        <f t="shared" si="30"/>
        <v>39342.015800000168</v>
      </c>
      <c r="S161" s="32">
        <f t="shared" si="31"/>
        <v>3.3287738294951103E-5</v>
      </c>
      <c r="T161">
        <v>1</v>
      </c>
      <c r="U161">
        <f t="shared" si="33"/>
        <v>3.3287738294951103E-5</v>
      </c>
      <c r="X161" s="9"/>
    </row>
    <row r="162" spans="1:24" ht="12.95" customHeight="1" x14ac:dyDescent="0.2">
      <c r="A162" s="118" t="s">
        <v>181</v>
      </c>
      <c r="B162" s="119" t="s">
        <v>37</v>
      </c>
      <c r="C162" s="120">
        <v>54361.463399999775</v>
      </c>
      <c r="D162" s="120">
        <v>5.9999999999999995E-4</v>
      </c>
      <c r="E162">
        <f t="shared" si="28"/>
        <v>26612.779041768936</v>
      </c>
      <c r="F162">
        <f t="shared" si="26"/>
        <v>26613</v>
      </c>
      <c r="G162">
        <f t="shared" si="32"/>
        <v>-8.3947600127430633E-2</v>
      </c>
      <c r="M162">
        <f t="shared" ref="M162:M193" si="35">G162</f>
        <v>-8.3947600127430633E-2</v>
      </c>
      <c r="O162">
        <f t="shared" ca="1" si="34"/>
        <v>-8.301381773857805E-2</v>
      </c>
      <c r="P162" s="32">
        <f t="shared" si="29"/>
        <v>-5.7441148331282502E-3</v>
      </c>
      <c r="Q162" s="89">
        <f t="shared" si="30"/>
        <v>39342.963399999775</v>
      </c>
      <c r="S162" s="32">
        <f t="shared" si="31"/>
        <v>3.2994855216163989E-5</v>
      </c>
      <c r="T162">
        <v>1</v>
      </c>
      <c r="U162">
        <f t="shared" si="33"/>
        <v>3.2994855216163989E-5</v>
      </c>
      <c r="X162" s="9"/>
    </row>
    <row r="163" spans="1:24" ht="12.95" customHeight="1" x14ac:dyDescent="0.2">
      <c r="A163" s="118" t="s">
        <v>181</v>
      </c>
      <c r="B163" s="119" t="s">
        <v>48</v>
      </c>
      <c r="C163" s="120">
        <v>54362.414700000081</v>
      </c>
      <c r="D163" s="120">
        <v>6.9999999999999999E-4</v>
      </c>
      <c r="E163">
        <f t="shared" si="28"/>
        <v>26615.282955698061</v>
      </c>
      <c r="F163">
        <f t="shared" ref="F163:F202" si="36">ROUND(2*E163,0)/2</f>
        <v>26615.5</v>
      </c>
      <c r="G163">
        <f t="shared" si="32"/>
        <v>-8.2460599820478819E-2</v>
      </c>
      <c r="M163">
        <f t="shared" si="35"/>
        <v>-8.2460599820478819E-2</v>
      </c>
      <c r="O163">
        <f t="shared" ca="1" si="34"/>
        <v>-8.3034104562485445E-2</v>
      </c>
      <c r="P163" s="32">
        <f t="shared" si="29"/>
        <v>-5.761200018616801E-3</v>
      </c>
      <c r="Q163" s="89">
        <f t="shared" si="30"/>
        <v>39343.914700000081</v>
      </c>
      <c r="S163" s="32">
        <f t="shared" si="31"/>
        <v>3.3191425654510229E-5</v>
      </c>
      <c r="T163">
        <v>1</v>
      </c>
      <c r="U163">
        <f t="shared" si="33"/>
        <v>3.3191425654510229E-5</v>
      </c>
      <c r="X163" s="9"/>
    </row>
    <row r="164" spans="1:24" ht="12.95" customHeight="1" x14ac:dyDescent="0.2">
      <c r="A164" s="118" t="s">
        <v>181</v>
      </c>
      <c r="B164" s="119" t="s">
        <v>48</v>
      </c>
      <c r="C164" s="120">
        <v>54365.453600000124</v>
      </c>
      <c r="D164" s="120">
        <v>5.0000000000000001E-4</v>
      </c>
      <c r="E164">
        <f t="shared" si="28"/>
        <v>26623.281635438292</v>
      </c>
      <c r="F164">
        <f t="shared" si="36"/>
        <v>26623.5</v>
      </c>
      <c r="G164">
        <f t="shared" si="32"/>
        <v>-8.2962199783651158E-2</v>
      </c>
      <c r="M164">
        <f t="shared" si="35"/>
        <v>-8.2962199783651158E-2</v>
      </c>
      <c r="O164">
        <f t="shared" ca="1" si="34"/>
        <v>-8.3099022398989142E-2</v>
      </c>
      <c r="P164" s="32">
        <f t="shared" si="29"/>
        <v>-5.7554333547844361E-3</v>
      </c>
      <c r="Q164" s="89">
        <f t="shared" si="30"/>
        <v>39346.953600000124</v>
      </c>
      <c r="S164" s="32">
        <f t="shared" si="31"/>
        <v>3.3125013101365227E-5</v>
      </c>
      <c r="T164">
        <v>1</v>
      </c>
      <c r="U164">
        <f t="shared" si="33"/>
        <v>3.3125013101365227E-5</v>
      </c>
      <c r="X164" s="9"/>
    </row>
    <row r="165" spans="1:24" ht="12.95" customHeight="1" x14ac:dyDescent="0.2">
      <c r="A165" s="118" t="s">
        <v>181</v>
      </c>
      <c r="B165" s="119" t="s">
        <v>48</v>
      </c>
      <c r="C165" s="120">
        <v>54378.371600000188</v>
      </c>
      <c r="D165" s="120">
        <v>6.9999999999999999E-4</v>
      </c>
      <c r="E165">
        <f t="shared" si="28"/>
        <v>26657.28306519358</v>
      </c>
      <c r="F165">
        <f t="shared" si="36"/>
        <v>26657.5</v>
      </c>
      <c r="G165">
        <f t="shared" si="32"/>
        <v>-8.2418999714718666E-2</v>
      </c>
      <c r="M165">
        <f t="shared" si="35"/>
        <v>-8.2418999714718666E-2</v>
      </c>
      <c r="O165">
        <f t="shared" ca="1" si="34"/>
        <v>-8.3374923204129842E-2</v>
      </c>
      <c r="P165" s="32">
        <f t="shared" si="29"/>
        <v>-5.7616784327545155E-3</v>
      </c>
      <c r="Q165" s="89">
        <f t="shared" si="30"/>
        <v>39359.871600000188</v>
      </c>
      <c r="S165" s="32">
        <f t="shared" si="31"/>
        <v>3.319693836246853E-5</v>
      </c>
      <c r="T165">
        <v>1</v>
      </c>
      <c r="U165">
        <f t="shared" si="33"/>
        <v>3.319693836246853E-5</v>
      </c>
      <c r="X165" s="9"/>
    </row>
    <row r="166" spans="1:24" ht="12.95" customHeight="1" x14ac:dyDescent="0.2">
      <c r="A166" s="118" t="s">
        <v>181</v>
      </c>
      <c r="B166" s="119" t="s">
        <v>37</v>
      </c>
      <c r="C166" s="120">
        <v>54378.560200000182</v>
      </c>
      <c r="D166" s="120">
        <v>2.0000000000000001E-4</v>
      </c>
      <c r="E166">
        <f t="shared" si="28"/>
        <v>26657.779478698118</v>
      </c>
      <c r="F166">
        <f t="shared" si="36"/>
        <v>26658</v>
      </c>
      <c r="G166">
        <f t="shared" si="32"/>
        <v>-8.3781599721987732E-2</v>
      </c>
      <c r="M166">
        <f t="shared" si="35"/>
        <v>-8.3781599721987732E-2</v>
      </c>
      <c r="O166">
        <f t="shared" ca="1" si="34"/>
        <v>-8.3378980568911326E-2</v>
      </c>
      <c r="P166" s="32">
        <f t="shared" si="29"/>
        <v>-5.7460206054300673E-3</v>
      </c>
      <c r="Q166" s="89">
        <f t="shared" si="30"/>
        <v>39360.060200000182</v>
      </c>
      <c r="S166" s="32">
        <f t="shared" si="31"/>
        <v>3.3016752798026915E-5</v>
      </c>
      <c r="T166">
        <v>1</v>
      </c>
      <c r="U166">
        <f t="shared" si="33"/>
        <v>3.3016752798026915E-5</v>
      </c>
      <c r="X166" s="9"/>
    </row>
    <row r="167" spans="1:24" ht="12.95" customHeight="1" x14ac:dyDescent="0.2">
      <c r="A167" s="118" t="s">
        <v>181</v>
      </c>
      <c r="B167" s="119" t="s">
        <v>37</v>
      </c>
      <c r="C167" s="120">
        <v>54379.319800000172</v>
      </c>
      <c r="D167" s="120">
        <v>5.9999999999999995E-4</v>
      </c>
      <c r="E167">
        <f t="shared" si="28"/>
        <v>26659.778819620988</v>
      </c>
      <c r="F167">
        <f t="shared" si="36"/>
        <v>26660</v>
      </c>
      <c r="G167">
        <f t="shared" si="32"/>
        <v>-8.4031999729631934E-2</v>
      </c>
      <c r="M167">
        <f t="shared" si="35"/>
        <v>-8.4031999729631934E-2</v>
      </c>
      <c r="O167">
        <f t="shared" ca="1" si="34"/>
        <v>-8.3395210028037264E-2</v>
      </c>
      <c r="P167" s="32">
        <f t="shared" si="29"/>
        <v>-5.7431460278474407E-3</v>
      </c>
      <c r="Q167" s="89">
        <f t="shared" si="30"/>
        <v>39360.819800000172</v>
      </c>
      <c r="S167" s="32">
        <f t="shared" si="31"/>
        <v>3.2983726297179834E-5</v>
      </c>
      <c r="T167">
        <v>1</v>
      </c>
      <c r="U167">
        <f t="shared" si="33"/>
        <v>3.2983726297179834E-5</v>
      </c>
    </row>
    <row r="168" spans="1:24" ht="12.95" customHeight="1" x14ac:dyDescent="0.2">
      <c r="A168" s="118" t="s">
        <v>181</v>
      </c>
      <c r="B168" s="119" t="s">
        <v>48</v>
      </c>
      <c r="C168" s="120">
        <v>54379.511799999978</v>
      </c>
      <c r="D168" s="120">
        <v>2.9999999999999997E-4</v>
      </c>
      <c r="E168">
        <f t="shared" si="28"/>
        <v>26660.284182255018</v>
      </c>
      <c r="F168">
        <f t="shared" si="36"/>
        <v>26660.5</v>
      </c>
      <c r="G168">
        <f t="shared" si="32"/>
        <v>-8.1994599924655631E-2</v>
      </c>
      <c r="M168">
        <f t="shared" si="35"/>
        <v>-8.1994599924655631E-2</v>
      </c>
      <c r="O168">
        <f t="shared" ca="1" si="34"/>
        <v>-8.3399267392818749E-2</v>
      </c>
      <c r="P168" s="32">
        <f t="shared" si="29"/>
        <v>-5.7665605351328256E-3</v>
      </c>
      <c r="Q168" s="89">
        <f t="shared" si="30"/>
        <v>39361.011799999978</v>
      </c>
      <c r="S168" s="32">
        <f t="shared" si="31"/>
        <v>3.3253220405351381E-5</v>
      </c>
      <c r="T168">
        <v>1</v>
      </c>
      <c r="U168">
        <f t="shared" si="33"/>
        <v>3.3253220405351381E-5</v>
      </c>
    </row>
    <row r="169" spans="1:24" ht="12.95" customHeight="1" x14ac:dyDescent="0.2">
      <c r="A169" s="118" t="s">
        <v>181</v>
      </c>
      <c r="B169" s="119" t="s">
        <v>37</v>
      </c>
      <c r="C169" s="120">
        <v>54386.538399999961</v>
      </c>
      <c r="D169" s="120">
        <v>2.0000000000000001E-4</v>
      </c>
      <c r="E169">
        <f t="shared" si="28"/>
        <v>26678.778875420892</v>
      </c>
      <c r="F169">
        <f t="shared" si="36"/>
        <v>26679</v>
      </c>
      <c r="G169">
        <f t="shared" si="32"/>
        <v>-8.4010799939278513E-2</v>
      </c>
      <c r="M169">
        <f t="shared" si="35"/>
        <v>-8.4010799939278513E-2</v>
      </c>
      <c r="O169">
        <f t="shared" ca="1" si="34"/>
        <v>-8.3549389889733539E-2</v>
      </c>
      <c r="P169" s="32">
        <f t="shared" si="29"/>
        <v>-5.743389366480306E-3</v>
      </c>
      <c r="Q169" s="89">
        <f t="shared" si="30"/>
        <v>39368.038399999961</v>
      </c>
      <c r="S169" s="32">
        <f t="shared" si="31"/>
        <v>3.2986521414999053E-5</v>
      </c>
      <c r="T169">
        <v>1</v>
      </c>
      <c r="U169">
        <f t="shared" si="33"/>
        <v>3.2986521414999053E-5</v>
      </c>
    </row>
    <row r="170" spans="1:24" ht="12.95" customHeight="1" x14ac:dyDescent="0.2">
      <c r="A170" s="118" t="s">
        <v>181</v>
      </c>
      <c r="B170" s="119" t="s">
        <v>48</v>
      </c>
      <c r="C170" s="120">
        <v>54387.488299999852</v>
      </c>
      <c r="D170" s="120">
        <v>2.9999999999999997E-4</v>
      </c>
      <c r="E170">
        <f t="shared" si="28"/>
        <v>26681.279104413046</v>
      </c>
      <c r="F170">
        <f t="shared" si="36"/>
        <v>26681.5</v>
      </c>
      <c r="G170">
        <f t="shared" si="32"/>
        <v>-8.3923800048069097E-2</v>
      </c>
      <c r="M170">
        <f t="shared" si="35"/>
        <v>-8.3923800048069097E-2</v>
      </c>
      <c r="O170">
        <f t="shared" ca="1" si="34"/>
        <v>-8.3569676713640934E-2</v>
      </c>
      <c r="P170" s="32">
        <f t="shared" si="29"/>
        <v>-5.7443880471104557E-3</v>
      </c>
      <c r="Q170" s="89">
        <f t="shared" si="30"/>
        <v>39368.988299999852</v>
      </c>
      <c r="S170" s="32">
        <f t="shared" si="31"/>
        <v>3.2997994035785477E-5</v>
      </c>
      <c r="T170">
        <v>1</v>
      </c>
      <c r="U170">
        <f t="shared" si="33"/>
        <v>3.2997994035785477E-5</v>
      </c>
    </row>
    <row r="171" spans="1:24" ht="12.95" customHeight="1" x14ac:dyDescent="0.2">
      <c r="A171" s="118" t="s">
        <v>181</v>
      </c>
      <c r="B171" s="119" t="s">
        <v>48</v>
      </c>
      <c r="C171" s="120">
        <v>54389.38870000001</v>
      </c>
      <c r="D171" s="120">
        <v>1E-4</v>
      </c>
      <c r="E171">
        <f t="shared" si="28"/>
        <v>26686.281141656586</v>
      </c>
      <c r="F171">
        <f t="shared" si="36"/>
        <v>26686.5</v>
      </c>
      <c r="G171">
        <f t="shared" si="32"/>
        <v>-8.3149799895181786E-2</v>
      </c>
      <c r="M171">
        <f t="shared" si="35"/>
        <v>-8.3149799895181786E-2</v>
      </c>
      <c r="O171">
        <f t="shared" ca="1" si="34"/>
        <v>-8.3610250361455751E-2</v>
      </c>
      <c r="P171" s="32">
        <f t="shared" si="29"/>
        <v>-5.7532775002665003E-3</v>
      </c>
      <c r="Q171" s="89">
        <f t="shared" si="30"/>
        <v>39370.88870000001</v>
      </c>
      <c r="S171" s="32">
        <f t="shared" si="31"/>
        <v>3.3100201995072753E-5</v>
      </c>
      <c r="T171">
        <v>1</v>
      </c>
      <c r="U171">
        <f t="shared" si="33"/>
        <v>3.3100201995072753E-5</v>
      </c>
    </row>
    <row r="172" spans="1:24" ht="12.95" customHeight="1" x14ac:dyDescent="0.2">
      <c r="A172" s="118" t="s">
        <v>181</v>
      </c>
      <c r="B172" s="119" t="s">
        <v>48</v>
      </c>
      <c r="C172" s="120">
        <v>54390.528400000185</v>
      </c>
      <c r="D172" s="120">
        <v>2.9999999999999997E-4</v>
      </c>
      <c r="E172">
        <f t="shared" si="28"/>
        <v>26689.280942670506</v>
      </c>
      <c r="F172">
        <f t="shared" si="36"/>
        <v>26689.5</v>
      </c>
      <c r="G172">
        <f t="shared" si="32"/>
        <v>-8.3225399721413851E-2</v>
      </c>
      <c r="M172">
        <f t="shared" si="35"/>
        <v>-8.3225399721413851E-2</v>
      </c>
      <c r="O172">
        <f t="shared" ca="1" si="34"/>
        <v>-8.3634594550144631E-2</v>
      </c>
      <c r="P172" s="32">
        <f t="shared" si="29"/>
        <v>-5.7524088637219417E-3</v>
      </c>
      <c r="Q172" s="89">
        <f t="shared" si="30"/>
        <v>39372.028400000185</v>
      </c>
      <c r="S172" s="32">
        <f t="shared" si="31"/>
        <v>3.3090207735426757E-5</v>
      </c>
      <c r="T172">
        <v>1</v>
      </c>
      <c r="U172">
        <f t="shared" si="33"/>
        <v>3.3090207735426757E-5</v>
      </c>
    </row>
    <row r="173" spans="1:24" ht="12.95" customHeight="1" x14ac:dyDescent="0.2">
      <c r="A173" s="118" t="s">
        <v>181</v>
      </c>
      <c r="B173" s="119" t="s">
        <v>48</v>
      </c>
      <c r="C173" s="120">
        <v>54391.288300000131</v>
      </c>
      <c r="D173" s="120">
        <v>1E-4</v>
      </c>
      <c r="E173">
        <f t="shared" si="28"/>
        <v>26691.281073222381</v>
      </c>
      <c r="F173">
        <f t="shared" si="36"/>
        <v>26691.5</v>
      </c>
      <c r="G173">
        <f t="shared" si="32"/>
        <v>-8.3175799773016479E-2</v>
      </c>
      <c r="M173">
        <f t="shared" si="35"/>
        <v>-8.3175799773016479E-2</v>
      </c>
      <c r="O173">
        <f t="shared" ca="1" si="34"/>
        <v>-8.3650824009270541E-2</v>
      </c>
      <c r="P173" s="32">
        <f t="shared" si="29"/>
        <v>-5.7529787545948924E-3</v>
      </c>
      <c r="Q173" s="89">
        <f t="shared" si="30"/>
        <v>39372.788300000131</v>
      </c>
      <c r="S173" s="32">
        <f t="shared" si="31"/>
        <v>3.3096764550820199E-5</v>
      </c>
      <c r="T173">
        <v>1</v>
      </c>
      <c r="U173">
        <f t="shared" si="33"/>
        <v>3.3096764550820199E-5</v>
      </c>
    </row>
    <row r="174" spans="1:24" ht="12.95" customHeight="1" x14ac:dyDescent="0.2">
      <c r="A174" s="118" t="s">
        <v>181</v>
      </c>
      <c r="B174" s="119" t="s">
        <v>37</v>
      </c>
      <c r="C174" s="120">
        <v>54393.377499999944</v>
      </c>
      <c r="D174" s="120">
        <v>1E-4</v>
      </c>
      <c r="E174">
        <f t="shared" si="28"/>
        <v>26696.78005038897</v>
      </c>
      <c r="F174">
        <f t="shared" si="36"/>
        <v>26697</v>
      </c>
      <c r="G174">
        <f t="shared" si="32"/>
        <v>-8.3564399959868751E-2</v>
      </c>
      <c r="M174">
        <f t="shared" si="35"/>
        <v>-8.3564399959868751E-2</v>
      </c>
      <c r="O174">
        <f t="shared" ca="1" si="34"/>
        <v>-8.3695455021866844E-2</v>
      </c>
      <c r="P174" s="32">
        <f t="shared" si="29"/>
        <v>-5.7485147511892112E-3</v>
      </c>
      <c r="Q174" s="89">
        <f t="shared" si="30"/>
        <v>39374.877499999944</v>
      </c>
      <c r="S174" s="32">
        <f t="shared" si="31"/>
        <v>3.3045421844639962E-5</v>
      </c>
      <c r="T174">
        <v>1</v>
      </c>
      <c r="U174">
        <f t="shared" si="33"/>
        <v>3.3045421844639962E-5</v>
      </c>
    </row>
    <row r="175" spans="1:24" ht="12.95" customHeight="1" x14ac:dyDescent="0.2">
      <c r="A175" s="118" t="s">
        <v>181</v>
      </c>
      <c r="B175" s="119" t="s">
        <v>48</v>
      </c>
      <c r="C175" s="120">
        <v>54393.567400000058</v>
      </c>
      <c r="D175" s="120">
        <v>2.9999999999999997E-4</v>
      </c>
      <c r="E175">
        <f t="shared" si="28"/>
        <v>26697.279885619995</v>
      </c>
      <c r="F175">
        <f t="shared" si="36"/>
        <v>26697.5</v>
      </c>
      <c r="G175">
        <f t="shared" si="32"/>
        <v>-8.362699984718347E-2</v>
      </c>
      <c r="M175">
        <f t="shared" si="35"/>
        <v>-8.362699984718347E-2</v>
      </c>
      <c r="O175">
        <f t="shared" ca="1" si="34"/>
        <v>-8.3699512386648328E-2</v>
      </c>
      <c r="P175" s="32">
        <f t="shared" si="29"/>
        <v>-5.7477958377113473E-3</v>
      </c>
      <c r="Q175" s="89">
        <f t="shared" si="30"/>
        <v>39375.067400000058</v>
      </c>
      <c r="S175" s="32">
        <f t="shared" si="31"/>
        <v>3.3037156992011888E-5</v>
      </c>
      <c r="T175">
        <v>1</v>
      </c>
      <c r="U175">
        <f t="shared" si="33"/>
        <v>3.3037156992011888E-5</v>
      </c>
    </row>
    <row r="176" spans="1:24" ht="12.95" customHeight="1" x14ac:dyDescent="0.2">
      <c r="A176" s="118" t="s">
        <v>181</v>
      </c>
      <c r="B176" s="119" t="s">
        <v>37</v>
      </c>
      <c r="C176" s="120">
        <v>54398.31790000014</v>
      </c>
      <c r="D176" s="120">
        <v>2.9999999999999997E-4</v>
      </c>
      <c r="E176">
        <f t="shared" si="28"/>
        <v>26709.783662679485</v>
      </c>
      <c r="F176">
        <f t="shared" si="36"/>
        <v>26710</v>
      </c>
      <c r="G176">
        <f t="shared" si="32"/>
        <v>-8.2191999761562329E-2</v>
      </c>
      <c r="M176">
        <f t="shared" si="35"/>
        <v>-8.2191999761562329E-2</v>
      </c>
      <c r="O176">
        <f t="shared" ca="1" si="34"/>
        <v>-8.3800946506185359E-2</v>
      </c>
      <c r="P176" s="32">
        <f t="shared" si="29"/>
        <v>-5.764289426008427E-3</v>
      </c>
      <c r="Q176" s="89">
        <f t="shared" si="30"/>
        <v>39379.81790000014</v>
      </c>
      <c r="S176" s="32">
        <f t="shared" si="31"/>
        <v>3.3227032586792564E-5</v>
      </c>
      <c r="T176">
        <v>1</v>
      </c>
      <c r="U176">
        <f t="shared" si="33"/>
        <v>3.3227032586792564E-5</v>
      </c>
    </row>
    <row r="177" spans="1:21" ht="12.95" customHeight="1" x14ac:dyDescent="0.2">
      <c r="A177" s="118" t="s">
        <v>181</v>
      </c>
      <c r="B177" s="119" t="s">
        <v>48</v>
      </c>
      <c r="C177" s="120">
        <v>54406.484900000039</v>
      </c>
      <c r="D177" s="120">
        <v>2.9999999999999997E-4</v>
      </c>
      <c r="E177">
        <f t="shared" si="28"/>
        <v>26731.27999932654</v>
      </c>
      <c r="F177">
        <f t="shared" si="36"/>
        <v>26731.5</v>
      </c>
      <c r="G177">
        <f t="shared" si="32"/>
        <v>-8.3583799860207364E-2</v>
      </c>
      <c r="M177">
        <f t="shared" si="35"/>
        <v>-8.3583799860207364E-2</v>
      </c>
      <c r="O177">
        <f t="shared" ca="1" si="34"/>
        <v>-8.3975413191789028E-2</v>
      </c>
      <c r="P177" s="32">
        <f t="shared" si="29"/>
        <v>-5.7482919518418831E-3</v>
      </c>
      <c r="Q177" s="89">
        <f t="shared" si="30"/>
        <v>39387.984900000039</v>
      </c>
      <c r="S177" s="32">
        <f t="shared" si="31"/>
        <v>3.3042860363610169E-5</v>
      </c>
      <c r="T177">
        <v>1</v>
      </c>
      <c r="U177">
        <f t="shared" si="33"/>
        <v>3.3042860363610169E-5</v>
      </c>
    </row>
    <row r="178" spans="1:21" ht="12.95" customHeight="1" x14ac:dyDescent="0.2">
      <c r="A178" s="118" t="s">
        <v>181</v>
      </c>
      <c r="B178" s="119" t="s">
        <v>37</v>
      </c>
      <c r="C178" s="120">
        <v>54407.434200000018</v>
      </c>
      <c r="D178" s="120">
        <v>1E-4</v>
      </c>
      <c r="E178">
        <f t="shared" si="28"/>
        <v>26733.778649060692</v>
      </c>
      <c r="F178">
        <f t="shared" si="36"/>
        <v>26734</v>
      </c>
      <c r="G178">
        <f t="shared" si="32"/>
        <v>-8.4096799888357054E-2</v>
      </c>
      <c r="M178">
        <f t="shared" si="35"/>
        <v>-8.4096799888357054E-2</v>
      </c>
      <c r="O178">
        <f t="shared" ca="1" si="34"/>
        <v>-8.3995700015696423E-2</v>
      </c>
      <c r="P178" s="32">
        <f t="shared" si="29"/>
        <v>-5.7424022675744589E-3</v>
      </c>
      <c r="Q178" s="89">
        <f t="shared" si="30"/>
        <v>39388.934200000018</v>
      </c>
      <c r="S178" s="32">
        <f t="shared" si="31"/>
        <v>3.297518380264429E-5</v>
      </c>
      <c r="T178">
        <v>1</v>
      </c>
      <c r="U178">
        <f t="shared" si="33"/>
        <v>3.297518380264429E-5</v>
      </c>
    </row>
    <row r="179" spans="1:21" ht="12.95" customHeight="1" x14ac:dyDescent="0.2">
      <c r="A179" s="118" t="s">
        <v>181</v>
      </c>
      <c r="B179" s="119" t="s">
        <v>37</v>
      </c>
      <c r="C179" s="120">
        <v>54412.373800000176</v>
      </c>
      <c r="D179" s="120">
        <v>6.9999999999999999E-4</v>
      </c>
      <c r="E179">
        <f t="shared" si="28"/>
        <v>26746.780155673463</v>
      </c>
      <c r="F179">
        <f t="shared" si="36"/>
        <v>26747</v>
      </c>
      <c r="G179">
        <f t="shared" si="32"/>
        <v>-8.3524399728048593E-2</v>
      </c>
      <c r="M179">
        <f t="shared" si="35"/>
        <v>-8.3524399728048593E-2</v>
      </c>
      <c r="O179">
        <f t="shared" ca="1" si="34"/>
        <v>-8.4101191500014938E-2</v>
      </c>
      <c r="P179" s="32">
        <f t="shared" si="29"/>
        <v>-5.74897415280398E-3</v>
      </c>
      <c r="Q179" s="89">
        <f t="shared" si="30"/>
        <v>39393.873800000176</v>
      </c>
      <c r="S179" s="32">
        <f t="shared" si="31"/>
        <v>3.305070380960824E-5</v>
      </c>
      <c r="T179">
        <v>1</v>
      </c>
      <c r="U179">
        <f t="shared" si="33"/>
        <v>3.305070380960824E-5</v>
      </c>
    </row>
    <row r="180" spans="1:21" ht="12.95" customHeight="1" x14ac:dyDescent="0.2">
      <c r="A180" s="118" t="s">
        <v>181</v>
      </c>
      <c r="B180" s="119" t="s">
        <v>48</v>
      </c>
      <c r="C180" s="120">
        <v>54413.322999999858</v>
      </c>
      <c r="D180" s="120">
        <v>1E-4</v>
      </c>
      <c r="E180">
        <f t="shared" si="28"/>
        <v>26749.278542197135</v>
      </c>
      <c r="F180">
        <f t="shared" si="36"/>
        <v>26749.5</v>
      </c>
      <c r="G180">
        <f t="shared" si="32"/>
        <v>-8.4137400044710375E-2</v>
      </c>
      <c r="M180">
        <f t="shared" si="35"/>
        <v>-8.4137400044710375E-2</v>
      </c>
      <c r="O180">
        <f t="shared" ca="1" si="34"/>
        <v>-8.4121478323922333E-2</v>
      </c>
      <c r="P180" s="32">
        <f t="shared" si="29"/>
        <v>-5.7419362986802286E-3</v>
      </c>
      <c r="Q180" s="89">
        <f t="shared" si="30"/>
        <v>39394.822999999858</v>
      </c>
      <c r="S180" s="32">
        <f t="shared" si="31"/>
        <v>3.29698324581016E-5</v>
      </c>
      <c r="T180">
        <v>1</v>
      </c>
      <c r="U180">
        <f t="shared" si="33"/>
        <v>3.29698324581016E-5</v>
      </c>
    </row>
    <row r="181" spans="1:21" ht="12.95" customHeight="1" x14ac:dyDescent="0.2">
      <c r="A181" s="118" t="s">
        <v>181</v>
      </c>
      <c r="B181" s="119" t="s">
        <v>37</v>
      </c>
      <c r="C181" s="120">
        <v>54413.513100000098</v>
      </c>
      <c r="D181" s="120">
        <v>2.0000000000000001E-4</v>
      </c>
      <c r="E181">
        <f t="shared" si="28"/>
        <v>26749.778903847899</v>
      </c>
      <c r="F181">
        <f t="shared" si="36"/>
        <v>26750</v>
      </c>
      <c r="G181">
        <f t="shared" si="32"/>
        <v>-8.3999999806110281E-2</v>
      </c>
      <c r="M181">
        <f t="shared" si="35"/>
        <v>-8.3999999806110281E-2</v>
      </c>
      <c r="O181">
        <f t="shared" ca="1" si="34"/>
        <v>-8.4125535688703817E-2</v>
      </c>
      <c r="P181" s="32">
        <f t="shared" si="29"/>
        <v>-5.7435133365979349E-3</v>
      </c>
      <c r="Q181" s="89">
        <f t="shared" si="30"/>
        <v>39395.013100000098</v>
      </c>
      <c r="S181" s="32">
        <f t="shared" si="31"/>
        <v>3.2987945447678345E-5</v>
      </c>
      <c r="T181">
        <v>1</v>
      </c>
      <c r="U181">
        <f t="shared" si="33"/>
        <v>3.2987945447678345E-5</v>
      </c>
    </row>
    <row r="182" spans="1:21" ht="12.95" customHeight="1" x14ac:dyDescent="0.2">
      <c r="A182" s="118" t="s">
        <v>181</v>
      </c>
      <c r="B182" s="119" t="s">
        <v>37</v>
      </c>
      <c r="C182" s="120">
        <v>54414.273099999875</v>
      </c>
      <c r="D182" s="120">
        <v>4.0000000000000002E-4</v>
      </c>
      <c r="E182">
        <f t="shared" si="28"/>
        <v>26751.779297609031</v>
      </c>
      <c r="F182">
        <f t="shared" si="36"/>
        <v>26752</v>
      </c>
      <c r="G182">
        <f t="shared" si="32"/>
        <v>-8.3850400027586147E-2</v>
      </c>
      <c r="M182">
        <f t="shared" si="35"/>
        <v>-8.3850400027586147E-2</v>
      </c>
      <c r="O182">
        <f t="shared" ca="1" si="34"/>
        <v>-8.4141765147829756E-2</v>
      </c>
      <c r="P182" s="32">
        <f t="shared" si="29"/>
        <v>-5.7452306951700722E-3</v>
      </c>
      <c r="Q182" s="89">
        <f t="shared" si="30"/>
        <v>39395.773099999875</v>
      </c>
      <c r="S182" s="32">
        <f t="shared" si="31"/>
        <v>3.3007675740724387E-5</v>
      </c>
      <c r="T182">
        <v>1</v>
      </c>
      <c r="U182">
        <f t="shared" si="33"/>
        <v>3.3007675740724387E-5</v>
      </c>
    </row>
    <row r="183" spans="1:21" ht="12.95" customHeight="1" x14ac:dyDescent="0.2">
      <c r="A183" s="118" t="s">
        <v>181</v>
      </c>
      <c r="B183" s="119" t="s">
        <v>48</v>
      </c>
      <c r="C183" s="120">
        <v>54414.462900000159</v>
      </c>
      <c r="D183" s="120">
        <v>4.0000000000000002E-4</v>
      </c>
      <c r="E183">
        <f t="shared" si="28"/>
        <v>26752.278869630798</v>
      </c>
      <c r="F183">
        <f t="shared" si="36"/>
        <v>26752.5</v>
      </c>
      <c r="G183">
        <f t="shared" si="32"/>
        <v>-8.4012999745027628E-2</v>
      </c>
      <c r="M183">
        <f t="shared" si="35"/>
        <v>-8.4012999745027628E-2</v>
      </c>
      <c r="O183">
        <f t="shared" ca="1" si="34"/>
        <v>-8.4145822512611212E-2</v>
      </c>
      <c r="P183" s="32">
        <f t="shared" si="29"/>
        <v>-5.7433641160478275E-3</v>
      </c>
      <c r="Q183" s="89">
        <f t="shared" si="30"/>
        <v>39395.962900000159</v>
      </c>
      <c r="S183" s="32">
        <f t="shared" si="31"/>
        <v>3.2986231369505842E-5</v>
      </c>
      <c r="T183">
        <v>1</v>
      </c>
      <c r="U183">
        <f t="shared" si="33"/>
        <v>3.2986231369505842E-5</v>
      </c>
    </row>
    <row r="184" spans="1:21" ht="12.95" customHeight="1" x14ac:dyDescent="0.2">
      <c r="A184" s="118" t="s">
        <v>181</v>
      </c>
      <c r="B184" s="119" t="s">
        <v>37</v>
      </c>
      <c r="C184" s="120">
        <v>54415.412899999879</v>
      </c>
      <c r="D184" s="120">
        <v>2.0000000000000001E-4</v>
      </c>
      <c r="E184">
        <f t="shared" si="28"/>
        <v>26754.77936183221</v>
      </c>
      <c r="F184">
        <f t="shared" si="36"/>
        <v>26755</v>
      </c>
      <c r="G184">
        <f t="shared" si="32"/>
        <v>-8.3826000023691449E-2</v>
      </c>
      <c r="M184">
        <f t="shared" si="35"/>
        <v>-8.3826000023691449E-2</v>
      </c>
      <c r="O184">
        <f t="shared" ca="1" si="34"/>
        <v>-8.4166109336518635E-2</v>
      </c>
      <c r="P184" s="32">
        <f t="shared" si="29"/>
        <v>-5.7455108290416527E-3</v>
      </c>
      <c r="Q184" s="89">
        <f t="shared" si="30"/>
        <v>39396.912899999879</v>
      </c>
      <c r="S184" s="32">
        <f t="shared" si="31"/>
        <v>3.3010894686634902E-5</v>
      </c>
      <c r="T184">
        <v>1</v>
      </c>
      <c r="U184">
        <f t="shared" si="33"/>
        <v>3.3010894686634902E-5</v>
      </c>
    </row>
    <row r="185" spans="1:21" ht="12.95" customHeight="1" x14ac:dyDescent="0.2">
      <c r="A185" s="118" t="s">
        <v>181</v>
      </c>
      <c r="B185" s="119" t="s">
        <v>37</v>
      </c>
      <c r="C185" s="120">
        <v>54417.311600000132</v>
      </c>
      <c r="D185" s="120">
        <v>2.0000000000000001E-4</v>
      </c>
      <c r="E185">
        <f t="shared" si="28"/>
        <v>26759.776924511003</v>
      </c>
      <c r="F185">
        <f t="shared" si="36"/>
        <v>26760</v>
      </c>
      <c r="G185">
        <f t="shared" si="32"/>
        <v>-8.4751999769650865E-2</v>
      </c>
      <c r="M185">
        <f t="shared" si="35"/>
        <v>-8.4751999769650865E-2</v>
      </c>
      <c r="O185">
        <f t="shared" ca="1" si="34"/>
        <v>-8.4206682984333425E-2</v>
      </c>
      <c r="P185" s="32">
        <f t="shared" si="29"/>
        <v>-5.7348853195581979E-3</v>
      </c>
      <c r="Q185" s="89">
        <f t="shared" si="30"/>
        <v>39398.811600000132</v>
      </c>
      <c r="S185" s="32">
        <f t="shared" si="31"/>
        <v>3.2888909628484136E-5</v>
      </c>
      <c r="T185">
        <v>1</v>
      </c>
      <c r="U185">
        <f t="shared" si="33"/>
        <v>3.2888909628484136E-5</v>
      </c>
    </row>
    <row r="186" spans="1:21" ht="12.95" customHeight="1" x14ac:dyDescent="0.2">
      <c r="A186" s="118" t="s">
        <v>181</v>
      </c>
      <c r="B186" s="119" t="s">
        <v>48</v>
      </c>
      <c r="C186" s="120">
        <v>54421.301700000186</v>
      </c>
      <c r="D186" s="120">
        <v>2.0000000000000001E-4</v>
      </c>
      <c r="E186">
        <f t="shared" si="28"/>
        <v>26770.279254969875</v>
      </c>
      <c r="F186">
        <f t="shared" si="36"/>
        <v>26770.5</v>
      </c>
      <c r="G186">
        <f t="shared" si="32"/>
        <v>-8.3866599714383483E-2</v>
      </c>
      <c r="M186">
        <f t="shared" si="35"/>
        <v>-8.3866599714383483E-2</v>
      </c>
      <c r="O186">
        <f t="shared" ca="1" si="34"/>
        <v>-8.4291887644744545E-2</v>
      </c>
      <c r="P186" s="32">
        <f t="shared" si="29"/>
        <v>-5.7450447128402395E-3</v>
      </c>
      <c r="Q186" s="89">
        <f t="shared" si="30"/>
        <v>39402.801700000186</v>
      </c>
      <c r="S186" s="32">
        <f t="shared" si="31"/>
        <v>3.3005538752533593E-5</v>
      </c>
      <c r="T186">
        <v>1</v>
      </c>
      <c r="U186">
        <f t="shared" si="33"/>
        <v>3.3005538752533593E-5</v>
      </c>
    </row>
    <row r="187" spans="1:21" ht="12.95" customHeight="1" x14ac:dyDescent="0.2">
      <c r="A187" s="118" t="s">
        <v>181</v>
      </c>
      <c r="B187" s="119" t="s">
        <v>37</v>
      </c>
      <c r="C187" s="120">
        <v>54421.490799999796</v>
      </c>
      <c r="D187" s="120">
        <v>2.0000000000000001E-4</v>
      </c>
      <c r="E187">
        <f t="shared" si="28"/>
        <v>26770.77698452193</v>
      </c>
      <c r="F187">
        <f t="shared" si="36"/>
        <v>26771</v>
      </c>
      <c r="G187">
        <f t="shared" si="32"/>
        <v>-8.4729200112633407E-2</v>
      </c>
      <c r="M187">
        <f t="shared" si="35"/>
        <v>-8.4729200112633407E-2</v>
      </c>
      <c r="O187">
        <f t="shared" ca="1" si="34"/>
        <v>-8.429594500952603E-2</v>
      </c>
      <c r="P187" s="32">
        <f t="shared" si="29"/>
        <v>-5.7351467943509739E-3</v>
      </c>
      <c r="Q187" s="89">
        <f t="shared" si="30"/>
        <v>39402.990799999796</v>
      </c>
      <c r="S187" s="32">
        <f t="shared" si="31"/>
        <v>3.2891908752754255E-5</v>
      </c>
      <c r="T187">
        <v>1</v>
      </c>
      <c r="U187">
        <f t="shared" si="33"/>
        <v>3.2891908752754255E-5</v>
      </c>
    </row>
    <row r="188" spans="1:21" ht="12.95" customHeight="1" x14ac:dyDescent="0.2">
      <c r="A188" s="118" t="s">
        <v>181</v>
      </c>
      <c r="B188" s="119" t="s">
        <v>48</v>
      </c>
      <c r="C188" s="120">
        <v>54422.440700000152</v>
      </c>
      <c r="D188" s="120">
        <v>2.0000000000000001E-4</v>
      </c>
      <c r="E188">
        <f t="shared" si="28"/>
        <v>26773.277213515314</v>
      </c>
      <c r="F188">
        <f t="shared" si="36"/>
        <v>26773.5</v>
      </c>
      <c r="G188">
        <f t="shared" si="32"/>
        <v>-8.4642199755762704E-2</v>
      </c>
      <c r="M188">
        <f t="shared" si="35"/>
        <v>-8.4642199755762704E-2</v>
      </c>
      <c r="O188">
        <f t="shared" ca="1" si="34"/>
        <v>-8.4316231833433425E-2</v>
      </c>
      <c r="P188" s="32">
        <f t="shared" si="29"/>
        <v>-5.7361446125315709E-3</v>
      </c>
      <c r="Q188" s="89">
        <f t="shared" si="30"/>
        <v>39403.940700000152</v>
      </c>
      <c r="S188" s="32">
        <f t="shared" si="31"/>
        <v>3.2903355015874967E-5</v>
      </c>
      <c r="T188">
        <v>1</v>
      </c>
      <c r="U188">
        <f t="shared" si="33"/>
        <v>3.2903355015874967E-5</v>
      </c>
    </row>
    <row r="189" spans="1:21" ht="12.95" customHeight="1" x14ac:dyDescent="0.2">
      <c r="A189" s="118" t="s">
        <v>181</v>
      </c>
      <c r="B189" s="119" t="s">
        <v>37</v>
      </c>
      <c r="C189" s="120">
        <v>54423.390999999829</v>
      </c>
      <c r="D189" s="120">
        <v>2.9999999999999997E-4</v>
      </c>
      <c r="E189">
        <f t="shared" si="28"/>
        <v>26775.778495345727</v>
      </c>
      <c r="F189">
        <f t="shared" si="36"/>
        <v>26776</v>
      </c>
      <c r="G189">
        <f t="shared" si="32"/>
        <v>-8.4155200078384951E-2</v>
      </c>
      <c r="M189">
        <f t="shared" si="35"/>
        <v>-8.4155200078384951E-2</v>
      </c>
      <c r="O189">
        <f t="shared" ca="1" si="34"/>
        <v>-8.433651865734082E-2</v>
      </c>
      <c r="P189" s="32">
        <f t="shared" si="29"/>
        <v>-5.7417320145159052E-3</v>
      </c>
      <c r="Q189" s="89">
        <f t="shared" si="30"/>
        <v>39404.890999999829</v>
      </c>
      <c r="S189" s="32">
        <f t="shared" si="31"/>
        <v>3.2967486526516873E-5</v>
      </c>
      <c r="T189">
        <v>1</v>
      </c>
      <c r="U189">
        <f t="shared" si="33"/>
        <v>3.2967486526516873E-5</v>
      </c>
    </row>
    <row r="190" spans="1:21" ht="12.95" customHeight="1" x14ac:dyDescent="0.2">
      <c r="A190" s="118" t="s">
        <v>181</v>
      </c>
      <c r="B190" s="119" t="s">
        <v>48</v>
      </c>
      <c r="C190" s="120">
        <v>54424.340700000059</v>
      </c>
      <c r="D190" s="120">
        <v>2.0000000000000001E-4</v>
      </c>
      <c r="E190">
        <f t="shared" si="28"/>
        <v>26778.278197919368</v>
      </c>
      <c r="F190">
        <f t="shared" si="36"/>
        <v>26778.5</v>
      </c>
      <c r="G190">
        <f t="shared" si="32"/>
        <v>-8.4268199847429059E-2</v>
      </c>
      <c r="M190">
        <f t="shared" si="35"/>
        <v>-8.4268199847429059E-2</v>
      </c>
      <c r="O190">
        <f t="shared" ca="1" si="34"/>
        <v>-8.4356805481248243E-2</v>
      </c>
      <c r="P190" s="32">
        <f t="shared" si="29"/>
        <v>-5.7404352620843953E-3</v>
      </c>
      <c r="Q190" s="89">
        <f t="shared" si="30"/>
        <v>39405.840700000059</v>
      </c>
      <c r="S190" s="32">
        <f t="shared" si="31"/>
        <v>3.2952596998181941E-5</v>
      </c>
      <c r="T190">
        <v>1</v>
      </c>
      <c r="U190">
        <f t="shared" si="33"/>
        <v>3.2952596998181941E-5</v>
      </c>
    </row>
    <row r="191" spans="1:21" ht="12.95" customHeight="1" x14ac:dyDescent="0.2">
      <c r="A191" s="118" t="s">
        <v>181</v>
      </c>
      <c r="B191" s="119" t="s">
        <v>37</v>
      </c>
      <c r="C191" s="120">
        <v>54425.289400000125</v>
      </c>
      <c r="D191" s="120">
        <v>2.0000000000000001E-4</v>
      </c>
      <c r="E191">
        <f t="shared" si="28"/>
        <v>26780.775268395519</v>
      </c>
      <c r="F191">
        <f t="shared" si="36"/>
        <v>26781</v>
      </c>
      <c r="G191">
        <f t="shared" si="32"/>
        <v>-8.5381199780385941E-2</v>
      </c>
      <c r="M191">
        <f t="shared" si="35"/>
        <v>-8.5381199780385941E-2</v>
      </c>
      <c r="O191">
        <f t="shared" ca="1" si="34"/>
        <v>-8.4377092305155638E-2</v>
      </c>
      <c r="P191" s="32">
        <f t="shared" si="29"/>
        <v>-5.7276722720335767E-3</v>
      </c>
      <c r="Q191" s="89">
        <f t="shared" si="30"/>
        <v>39406.789400000125</v>
      </c>
      <c r="S191" s="32">
        <f t="shared" si="31"/>
        <v>3.2806229655822277E-5</v>
      </c>
      <c r="T191">
        <v>1</v>
      </c>
      <c r="U191">
        <f t="shared" si="33"/>
        <v>3.2806229655822277E-5</v>
      </c>
    </row>
    <row r="192" spans="1:21" ht="12.95" customHeight="1" x14ac:dyDescent="0.2">
      <c r="A192" s="118" t="s">
        <v>181</v>
      </c>
      <c r="B192" s="119" t="s">
        <v>48</v>
      </c>
      <c r="C192" s="120">
        <v>54432.318599999882</v>
      </c>
      <c r="D192" s="120">
        <v>2.0000000000000001E-4</v>
      </c>
      <c r="E192">
        <f t="shared" si="28"/>
        <v>26799.276805013142</v>
      </c>
      <c r="F192">
        <f t="shared" si="36"/>
        <v>26799.5</v>
      </c>
      <c r="G192">
        <f t="shared" si="32"/>
        <v>-8.4797400020761415E-2</v>
      </c>
      <c r="M192">
        <f t="shared" si="35"/>
        <v>-8.4797400020761415E-2</v>
      </c>
      <c r="O192">
        <f t="shared" ca="1" si="34"/>
        <v>-8.4527214802070427E-2</v>
      </c>
      <c r="P192" s="32">
        <f t="shared" si="29"/>
        <v>-5.7343646743941712E-3</v>
      </c>
      <c r="Q192" s="89">
        <f t="shared" si="30"/>
        <v>39413.818599999882</v>
      </c>
      <c r="S192" s="32">
        <f t="shared" si="31"/>
        <v>3.2882938218939769E-5</v>
      </c>
      <c r="T192">
        <v>1</v>
      </c>
      <c r="U192">
        <f t="shared" si="33"/>
        <v>3.2882938218939769E-5</v>
      </c>
    </row>
    <row r="193" spans="1:24" ht="12.95" customHeight="1" x14ac:dyDescent="0.2">
      <c r="A193" s="118" t="s">
        <v>181</v>
      </c>
      <c r="B193" s="119" t="s">
        <v>48</v>
      </c>
      <c r="C193" s="120">
        <v>54433.458999999799</v>
      </c>
      <c r="D193" s="120">
        <v>2.9999999999999997E-4</v>
      </c>
      <c r="E193">
        <f t="shared" si="28"/>
        <v>26802.278448494322</v>
      </c>
      <c r="F193">
        <f t="shared" si="36"/>
        <v>26802.5</v>
      </c>
      <c r="G193">
        <f t="shared" si="32"/>
        <v>-8.4173000104783569E-2</v>
      </c>
      <c r="M193">
        <f t="shared" si="35"/>
        <v>-8.4173000104783569E-2</v>
      </c>
      <c r="O193">
        <f t="shared" ca="1" si="34"/>
        <v>-8.4551558990759307E-2</v>
      </c>
      <c r="P193" s="32">
        <f t="shared" si="29"/>
        <v>-5.74152773483426E-3</v>
      </c>
      <c r="Q193" s="89">
        <f t="shared" si="30"/>
        <v>39414.958999999799</v>
      </c>
      <c r="S193" s="32">
        <f t="shared" si="31"/>
        <v>3.2965140729871028E-5</v>
      </c>
      <c r="T193">
        <v>1</v>
      </c>
      <c r="U193">
        <f t="shared" si="33"/>
        <v>3.2965140729871028E-5</v>
      </c>
    </row>
    <row r="194" spans="1:24" ht="12.95" customHeight="1" x14ac:dyDescent="0.2">
      <c r="A194" s="118" t="s">
        <v>181</v>
      </c>
      <c r="B194" s="119" t="s">
        <v>48</v>
      </c>
      <c r="C194" s="120">
        <v>54435.35859999992</v>
      </c>
      <c r="D194" s="120">
        <v>2.0000000000000001E-4</v>
      </c>
      <c r="E194">
        <f t="shared" si="28"/>
        <v>26807.278380060117</v>
      </c>
      <c r="F194">
        <f t="shared" si="36"/>
        <v>26807.5</v>
      </c>
      <c r="G194">
        <f t="shared" si="32"/>
        <v>-8.4198999982618261E-2</v>
      </c>
      <c r="M194">
        <f t="shared" ref="M194:M201" si="37">G194</f>
        <v>-8.4198999982618261E-2</v>
      </c>
      <c r="O194">
        <f t="shared" ca="1" si="34"/>
        <v>-8.4592132638574125E-2</v>
      </c>
      <c r="P194" s="32">
        <f t="shared" si="29"/>
        <v>-5.7412293585327318E-3</v>
      </c>
      <c r="Q194" s="89">
        <f t="shared" si="30"/>
        <v>39416.85859999992</v>
      </c>
      <c r="S194" s="32">
        <f t="shared" si="31"/>
        <v>3.2961714547278163E-5</v>
      </c>
      <c r="T194">
        <v>1</v>
      </c>
      <c r="U194">
        <f t="shared" si="33"/>
        <v>3.2961714547278163E-5</v>
      </c>
    </row>
    <row r="195" spans="1:24" ht="12.95" customHeight="1" x14ac:dyDescent="0.2">
      <c r="A195" s="118" t="s">
        <v>181</v>
      </c>
      <c r="B195" s="119" t="s">
        <v>48</v>
      </c>
      <c r="C195" s="120">
        <v>54438.397900000215</v>
      </c>
      <c r="D195" s="120">
        <v>1E-4</v>
      </c>
      <c r="E195">
        <f t="shared" si="28"/>
        <v>26815.278112639833</v>
      </c>
      <c r="F195">
        <f t="shared" si="36"/>
        <v>26815.5</v>
      </c>
      <c r="G195">
        <f t="shared" si="32"/>
        <v>-8.4300599686685018E-2</v>
      </c>
      <c r="M195">
        <f t="shared" si="37"/>
        <v>-8.4300599686685018E-2</v>
      </c>
      <c r="O195">
        <f t="shared" ca="1" si="34"/>
        <v>-8.4657050475077822E-2</v>
      </c>
      <c r="P195" s="32">
        <f t="shared" si="29"/>
        <v>-5.74006348367189E-3</v>
      </c>
      <c r="Q195" s="89">
        <f t="shared" si="30"/>
        <v>39419.897900000215</v>
      </c>
      <c r="S195" s="32">
        <f t="shared" si="31"/>
        <v>3.2948328796583476E-5</v>
      </c>
      <c r="T195">
        <v>1</v>
      </c>
      <c r="U195">
        <f t="shared" si="33"/>
        <v>3.2948328796583476E-5</v>
      </c>
    </row>
    <row r="196" spans="1:24" ht="12.95" customHeight="1" x14ac:dyDescent="0.2">
      <c r="A196" s="118" t="s">
        <v>181</v>
      </c>
      <c r="B196" s="119" t="s">
        <v>37</v>
      </c>
      <c r="C196" s="120">
        <v>54439.348400000017</v>
      </c>
      <c r="D196" s="120">
        <v>2.0000000000000001E-4</v>
      </c>
      <c r="E196">
        <f t="shared" si="28"/>
        <v>26817.779920889989</v>
      </c>
      <c r="F196">
        <f t="shared" si="36"/>
        <v>26818</v>
      </c>
      <c r="G196">
        <f t="shared" si="32"/>
        <v>-8.3613599883392453E-2</v>
      </c>
      <c r="M196">
        <f t="shared" si="37"/>
        <v>-8.3613599883392453E-2</v>
      </c>
      <c r="O196">
        <f t="shared" ca="1" si="34"/>
        <v>-8.4677337298985217E-2</v>
      </c>
      <c r="P196" s="32">
        <f t="shared" si="29"/>
        <v>-5.7479497218231954E-3</v>
      </c>
      <c r="Q196" s="89">
        <f t="shared" si="30"/>
        <v>39420.848400000017</v>
      </c>
      <c r="S196" s="32">
        <f t="shared" si="31"/>
        <v>3.3038926004607349E-5</v>
      </c>
      <c r="T196">
        <v>1</v>
      </c>
      <c r="U196">
        <f t="shared" si="33"/>
        <v>3.3038926004607349E-5</v>
      </c>
    </row>
    <row r="197" spans="1:24" ht="12.95" customHeight="1" x14ac:dyDescent="0.2">
      <c r="A197" s="118" t="s">
        <v>181</v>
      </c>
      <c r="B197" s="119" t="s">
        <v>48</v>
      </c>
      <c r="C197" s="120">
        <v>54440.297300000209</v>
      </c>
      <c r="D197" s="120">
        <v>1E-4</v>
      </c>
      <c r="E197">
        <f t="shared" si="28"/>
        <v>26820.277517785882</v>
      </c>
      <c r="F197">
        <f t="shared" si="36"/>
        <v>26820.5</v>
      </c>
      <c r="G197">
        <f t="shared" si="32"/>
        <v>-8.4526599690434523E-2</v>
      </c>
      <c r="M197">
        <f t="shared" si="37"/>
        <v>-8.4526599690434523E-2</v>
      </c>
      <c r="O197">
        <f t="shared" ca="1" si="34"/>
        <v>-8.469762412289264E-2</v>
      </c>
      <c r="P197" s="32">
        <f t="shared" si="29"/>
        <v>-5.737470607004959E-3</v>
      </c>
      <c r="Q197" s="89">
        <f t="shared" si="30"/>
        <v>39421.797300000209</v>
      </c>
      <c r="S197" s="32">
        <f t="shared" si="31"/>
        <v>3.2918568966245854E-5</v>
      </c>
      <c r="T197">
        <v>1</v>
      </c>
      <c r="U197">
        <f t="shared" si="33"/>
        <v>3.2918568966245854E-5</v>
      </c>
    </row>
    <row r="198" spans="1:24" ht="12.95" customHeight="1" x14ac:dyDescent="0.2">
      <c r="A198" s="118" t="s">
        <v>181</v>
      </c>
      <c r="B198" s="119" t="s">
        <v>37</v>
      </c>
      <c r="C198" s="120">
        <v>54442.386500000022</v>
      </c>
      <c r="D198" s="120">
        <v>1E-4</v>
      </c>
      <c r="E198">
        <f t="shared" si="28"/>
        <v>26825.776494952475</v>
      </c>
      <c r="F198">
        <f t="shared" si="36"/>
        <v>26826</v>
      </c>
      <c r="G198">
        <f t="shared" si="32"/>
        <v>-8.4915199884562753E-2</v>
      </c>
      <c r="M198">
        <f t="shared" si="37"/>
        <v>-8.4915199884562753E-2</v>
      </c>
      <c r="O198">
        <f t="shared" ca="1" si="34"/>
        <v>-8.4742255135488914E-2</v>
      </c>
      <c r="P198" s="32">
        <f t="shared" si="29"/>
        <v>-5.7330138917751515E-3</v>
      </c>
      <c r="Q198" s="89">
        <f t="shared" si="30"/>
        <v>39423.886500000022</v>
      </c>
      <c r="S198" s="32">
        <f t="shared" si="31"/>
        <v>3.286744828328687E-5</v>
      </c>
      <c r="T198">
        <v>1</v>
      </c>
      <c r="U198">
        <f t="shared" si="33"/>
        <v>3.286744828328687E-5</v>
      </c>
    </row>
    <row r="199" spans="1:24" ht="12.95" customHeight="1" x14ac:dyDescent="0.2">
      <c r="A199" s="118" t="s">
        <v>181</v>
      </c>
      <c r="B199" s="119" t="s">
        <v>48</v>
      </c>
      <c r="C199" s="120">
        <v>54443.337400000077</v>
      </c>
      <c r="D199" s="120">
        <v>2.9999999999999997E-4</v>
      </c>
      <c r="E199">
        <f t="shared" si="28"/>
        <v>26828.279356042116</v>
      </c>
      <c r="F199">
        <f t="shared" si="36"/>
        <v>26828.5</v>
      </c>
      <c r="G199">
        <f t="shared" si="32"/>
        <v>-8.3828199829440564E-2</v>
      </c>
      <c r="M199">
        <f t="shared" si="37"/>
        <v>-8.3828199829440564E-2</v>
      </c>
      <c r="O199">
        <f t="shared" ca="1" si="34"/>
        <v>-8.4762541959396309E-2</v>
      </c>
      <c r="P199" s="32">
        <f t="shared" si="29"/>
        <v>-5.7454855729647987E-3</v>
      </c>
      <c r="Q199" s="89">
        <f t="shared" si="30"/>
        <v>39424.837400000077</v>
      </c>
      <c r="S199" s="32">
        <f t="shared" si="31"/>
        <v>3.3010604469146643E-5</v>
      </c>
      <c r="T199">
        <v>1</v>
      </c>
      <c r="U199">
        <f t="shared" si="33"/>
        <v>3.3010604469146643E-5</v>
      </c>
    </row>
    <row r="200" spans="1:24" ht="12.95" customHeight="1" x14ac:dyDescent="0.2">
      <c r="A200" s="118" t="s">
        <v>181</v>
      </c>
      <c r="B200" s="119" t="s">
        <v>48</v>
      </c>
      <c r="C200" s="120">
        <v>54446.376099999994</v>
      </c>
      <c r="D200" s="120">
        <v>2.9999999999999997E-4</v>
      </c>
      <c r="E200">
        <f t="shared" si="28"/>
        <v>26836.277509362608</v>
      </c>
      <c r="F200">
        <f t="shared" si="36"/>
        <v>26836.5</v>
      </c>
      <c r="G200">
        <f t="shared" si="32"/>
        <v>-8.4529799911251757E-2</v>
      </c>
      <c r="M200">
        <f t="shared" si="37"/>
        <v>-8.4529799911251757E-2</v>
      </c>
      <c r="O200">
        <f t="shared" ca="1" si="34"/>
        <v>-8.4827459795900007E-2</v>
      </c>
      <c r="P200" s="32">
        <f t="shared" si="29"/>
        <v>-5.7374338962662887E-3</v>
      </c>
      <c r="Q200" s="89">
        <f t="shared" si="30"/>
        <v>39427.876099999994</v>
      </c>
      <c r="S200" s="32">
        <f t="shared" si="31"/>
        <v>3.2918147714025364E-5</v>
      </c>
      <c r="T200">
        <v>1</v>
      </c>
      <c r="U200">
        <f t="shared" si="33"/>
        <v>3.2918147714025364E-5</v>
      </c>
    </row>
    <row r="201" spans="1:24" ht="12.95" customHeight="1" x14ac:dyDescent="0.2">
      <c r="A201" s="118" t="s">
        <v>181</v>
      </c>
      <c r="B201" s="119" t="s">
        <v>48</v>
      </c>
      <c r="C201" s="120">
        <v>54449.415800000075</v>
      </c>
      <c r="D201" s="120">
        <v>2.0000000000000001E-4</v>
      </c>
      <c r="E201">
        <f t="shared" si="28"/>
        <v>26844.278294780583</v>
      </c>
      <c r="F201">
        <f t="shared" si="36"/>
        <v>26844.5</v>
      </c>
      <c r="G201">
        <f t="shared" si="32"/>
        <v>-8.4231399829150178E-2</v>
      </c>
      <c r="M201">
        <f t="shared" si="37"/>
        <v>-8.4231399829150178E-2</v>
      </c>
      <c r="O201">
        <f t="shared" ca="1" si="34"/>
        <v>-8.4892377632403704E-2</v>
      </c>
      <c r="P201" s="32">
        <f t="shared" si="29"/>
        <v>-5.7408575489068204E-3</v>
      </c>
      <c r="Q201" s="89">
        <f t="shared" si="30"/>
        <v>39430.915800000075</v>
      </c>
      <c r="S201" s="32">
        <f t="shared" si="31"/>
        <v>3.2957445396840425E-5</v>
      </c>
      <c r="T201">
        <v>1</v>
      </c>
      <c r="U201">
        <f t="shared" si="33"/>
        <v>3.2957445396840425E-5</v>
      </c>
    </row>
    <row r="202" spans="1:24" ht="12.95" customHeight="1" x14ac:dyDescent="0.2">
      <c r="A202" s="81" t="s">
        <v>167</v>
      </c>
      <c r="B202" s="82"/>
      <c r="C202" s="100">
        <v>55130.987300000153</v>
      </c>
      <c r="D202" s="100">
        <v>8.0000000000000004E-4</v>
      </c>
      <c r="E202">
        <f t="shared" si="28"/>
        <v>28638.240632630448</v>
      </c>
      <c r="F202">
        <f t="shared" si="36"/>
        <v>28638</v>
      </c>
      <c r="G202">
        <f t="shared" si="32"/>
        <v>9.1422400248120539E-2</v>
      </c>
      <c r="K202">
        <f>G202</f>
        <v>9.1422400248120539E-2</v>
      </c>
      <c r="O202">
        <f t="shared" ca="1" si="34"/>
        <v>-9.9446145103575745E-2</v>
      </c>
      <c r="P202" s="32">
        <f t="shared" si="29"/>
        <v>-7.9707590856567066E-3</v>
      </c>
      <c r="Q202" s="89">
        <f t="shared" si="30"/>
        <v>40112.487300000153</v>
      </c>
      <c r="S202" s="32">
        <f t="shared" si="31"/>
        <v>6.3533000401578933E-5</v>
      </c>
      <c r="T202">
        <v>1</v>
      </c>
      <c r="U202">
        <f t="shared" si="33"/>
        <v>6.3533000401578933E-5</v>
      </c>
      <c r="X202" s="9"/>
    </row>
    <row r="203" spans="1:24" ht="12.95" customHeight="1" x14ac:dyDescent="0.2">
      <c r="A203" s="118" t="s">
        <v>181</v>
      </c>
      <c r="B203" s="119" t="s">
        <v>48</v>
      </c>
      <c r="C203" s="120">
        <v>55750.632999999914</v>
      </c>
      <c r="D203" s="120">
        <v>2.9999999999999997E-4</v>
      </c>
      <c r="E203">
        <f t="shared" si="28"/>
        <v>30269.208254677527</v>
      </c>
      <c r="F203">
        <f t="shared" ref="F203:F266" si="38">ROUND(2*E203,0)/2+0.5</f>
        <v>30269.5</v>
      </c>
      <c r="G203">
        <f t="shared" si="32"/>
        <v>-0.11084139999002218</v>
      </c>
      <c r="M203">
        <f t="shared" ref="M203:M234" si="39">G203</f>
        <v>-0.11084139999002218</v>
      </c>
      <c r="O203">
        <f t="shared" ca="1" si="34"/>
        <v>-0.11268532638554796</v>
      </c>
      <c r="P203" s="32">
        <f t="shared" si="29"/>
        <v>-5.4404119645065302E-3</v>
      </c>
      <c r="Q203" s="89">
        <f t="shared" si="30"/>
        <v>40732.132999999914</v>
      </c>
      <c r="S203" s="32">
        <f t="shared" si="31"/>
        <v>2.9598082343545804E-5</v>
      </c>
      <c r="T203">
        <v>1</v>
      </c>
      <c r="U203">
        <f t="shared" si="33"/>
        <v>2.9598082343545804E-5</v>
      </c>
    </row>
    <row r="204" spans="1:24" ht="12.95" customHeight="1" x14ac:dyDescent="0.2">
      <c r="A204" s="118" t="s">
        <v>181</v>
      </c>
      <c r="B204" s="119" t="s">
        <v>37</v>
      </c>
      <c r="C204" s="120">
        <v>55751.580800000113</v>
      </c>
      <c r="D204" s="120">
        <v>5.9999999999999995E-4</v>
      </c>
      <c r="E204">
        <f t="shared" si="28"/>
        <v>30271.702956266676</v>
      </c>
      <c r="F204">
        <f t="shared" si="38"/>
        <v>30272</v>
      </c>
      <c r="G204">
        <f t="shared" si="32"/>
        <v>-0.11285439979110379</v>
      </c>
      <c r="M204">
        <f t="shared" si="39"/>
        <v>-0.11285439979110379</v>
      </c>
      <c r="O204">
        <f t="shared" ca="1" si="34"/>
        <v>-0.11270561320945535</v>
      </c>
      <c r="P204" s="32">
        <f t="shared" si="29"/>
        <v>-5.4180837822317435E-3</v>
      </c>
      <c r="Q204" s="89">
        <f t="shared" si="30"/>
        <v>40733.080800000113</v>
      </c>
      <c r="S204" s="32">
        <f t="shared" si="31"/>
        <v>2.9355631871282635E-5</v>
      </c>
      <c r="T204">
        <v>1</v>
      </c>
      <c r="U204">
        <f t="shared" si="33"/>
        <v>2.9355631871282635E-5</v>
      </c>
    </row>
    <row r="205" spans="1:24" ht="12.95" customHeight="1" x14ac:dyDescent="0.2">
      <c r="A205" s="118" t="s">
        <v>181</v>
      </c>
      <c r="B205" s="119" t="s">
        <v>48</v>
      </c>
      <c r="C205" s="120">
        <v>55753.671999999788</v>
      </c>
      <c r="D205" s="120">
        <v>2.0000000000000001E-4</v>
      </c>
      <c r="E205">
        <f t="shared" si="28"/>
        <v>30277.207197627016</v>
      </c>
      <c r="F205">
        <f t="shared" si="38"/>
        <v>30277.5</v>
      </c>
      <c r="G205">
        <f t="shared" si="32"/>
        <v>-0.1112430001157918</v>
      </c>
      <c r="M205">
        <f t="shared" si="39"/>
        <v>-0.1112430001157918</v>
      </c>
      <c r="O205">
        <f t="shared" ca="1" si="34"/>
        <v>-0.11275024422205163</v>
      </c>
      <c r="P205" s="32">
        <f t="shared" si="29"/>
        <v>-5.4359529256183441E-3</v>
      </c>
      <c r="Q205" s="89">
        <f t="shared" si="30"/>
        <v>40735.171999999788</v>
      </c>
      <c r="S205" s="32">
        <f t="shared" si="31"/>
        <v>2.9549584209538633E-5</v>
      </c>
      <c r="T205">
        <v>1</v>
      </c>
      <c r="U205">
        <f t="shared" si="33"/>
        <v>2.9549584209538633E-5</v>
      </c>
    </row>
    <row r="206" spans="1:24" ht="12.95" customHeight="1" x14ac:dyDescent="0.2">
      <c r="A206" s="118" t="s">
        <v>181</v>
      </c>
      <c r="B206" s="119" t="s">
        <v>37</v>
      </c>
      <c r="C206" s="120">
        <v>55757.660600000061</v>
      </c>
      <c r="D206" s="120">
        <v>8.9999999999999998E-4</v>
      </c>
      <c r="E206">
        <f t="shared" si="28"/>
        <v>30287.705579940884</v>
      </c>
      <c r="F206">
        <f t="shared" si="38"/>
        <v>30288</v>
      </c>
      <c r="G206">
        <f t="shared" si="32"/>
        <v>-0.11185759984073229</v>
      </c>
      <c r="M206">
        <f t="shared" si="39"/>
        <v>-0.11185759984073229</v>
      </c>
      <c r="O206">
        <f t="shared" ca="1" si="34"/>
        <v>-0.11283544888246275</v>
      </c>
      <c r="P206" s="32">
        <f t="shared" si="29"/>
        <v>-5.4291332494468313E-3</v>
      </c>
      <c r="Q206" s="89">
        <f t="shared" si="30"/>
        <v>40739.160600000061</v>
      </c>
      <c r="S206" s="32">
        <f t="shared" si="31"/>
        <v>2.9475487840249108E-5</v>
      </c>
      <c r="T206">
        <v>1</v>
      </c>
      <c r="U206">
        <f t="shared" si="33"/>
        <v>2.9475487840249108E-5</v>
      </c>
    </row>
    <row r="207" spans="1:24" ht="12.95" customHeight="1" x14ac:dyDescent="0.2">
      <c r="A207" s="118" t="s">
        <v>181</v>
      </c>
      <c r="B207" s="119" t="s">
        <v>48</v>
      </c>
      <c r="C207" s="120">
        <v>55761.649799999781</v>
      </c>
      <c r="D207" s="120">
        <v>2.0000000000000001E-4</v>
      </c>
      <c r="E207">
        <f t="shared" si="28"/>
        <v>30298.205541511532</v>
      </c>
      <c r="F207">
        <f t="shared" si="38"/>
        <v>30298.5</v>
      </c>
      <c r="G207">
        <f t="shared" si="32"/>
        <v>-0.11187220012652688</v>
      </c>
      <c r="M207">
        <f t="shared" si="39"/>
        <v>-0.11187220012652688</v>
      </c>
      <c r="O207">
        <f t="shared" ca="1" si="34"/>
        <v>-0.11292065354287384</v>
      </c>
      <c r="P207" s="32">
        <f t="shared" si="29"/>
        <v>-5.428971306606559E-3</v>
      </c>
      <c r="Q207" s="89">
        <f t="shared" si="30"/>
        <v>40743.149799999781</v>
      </c>
      <c r="S207" s="32">
        <f t="shared" si="31"/>
        <v>2.947372944795733E-5</v>
      </c>
      <c r="T207">
        <v>1</v>
      </c>
      <c r="U207">
        <f t="shared" si="33"/>
        <v>2.947372944795733E-5</v>
      </c>
    </row>
    <row r="208" spans="1:24" ht="12.95" customHeight="1" x14ac:dyDescent="0.2">
      <c r="A208" s="118" t="s">
        <v>181</v>
      </c>
      <c r="B208" s="119" t="s">
        <v>48</v>
      </c>
      <c r="C208" s="120">
        <v>55772.667400000151</v>
      </c>
      <c r="D208" s="120">
        <v>2.0000000000000001E-4</v>
      </c>
      <c r="E208">
        <f t="shared" si="28"/>
        <v>30327.204934024507</v>
      </c>
      <c r="F208">
        <f t="shared" si="38"/>
        <v>30327.5</v>
      </c>
      <c r="G208">
        <f t="shared" si="32"/>
        <v>-0.11210299975209637</v>
      </c>
      <c r="M208">
        <f t="shared" si="39"/>
        <v>-0.11210299975209637</v>
      </c>
      <c r="O208">
        <f t="shared" ca="1" si="34"/>
        <v>-0.11315598070019972</v>
      </c>
      <c r="P208" s="32">
        <f t="shared" si="29"/>
        <v>-5.4264117261539832E-3</v>
      </c>
      <c r="Q208" s="89">
        <f t="shared" si="30"/>
        <v>40754.167400000151</v>
      </c>
      <c r="S208" s="32">
        <f t="shared" si="31"/>
        <v>2.9445944221741451E-5</v>
      </c>
      <c r="T208">
        <v>1</v>
      </c>
      <c r="U208">
        <f t="shared" si="33"/>
        <v>2.9445944221741451E-5</v>
      </c>
    </row>
    <row r="209" spans="1:21" ht="12.95" customHeight="1" x14ac:dyDescent="0.2">
      <c r="A209" s="118" t="s">
        <v>181</v>
      </c>
      <c r="B209" s="119" t="s">
        <v>37</v>
      </c>
      <c r="C209" s="120">
        <v>55773.61689999979</v>
      </c>
      <c r="D209" s="120">
        <v>5.0000000000000001E-4</v>
      </c>
      <c r="E209">
        <f t="shared" si="28"/>
        <v>30329.704110177176</v>
      </c>
      <c r="F209">
        <f t="shared" si="38"/>
        <v>30330</v>
      </c>
      <c r="G209">
        <f t="shared" si="32"/>
        <v>-0.11241600011271657</v>
      </c>
      <c r="M209">
        <f t="shared" si="39"/>
        <v>-0.11241600011271657</v>
      </c>
      <c r="O209">
        <f t="shared" ca="1" si="34"/>
        <v>-0.11317626752410714</v>
      </c>
      <c r="P209" s="32">
        <f t="shared" si="29"/>
        <v>-5.4229417166966288E-3</v>
      </c>
      <c r="Q209" s="89">
        <f t="shared" si="30"/>
        <v>40755.11689999979</v>
      </c>
      <c r="S209" s="32">
        <f t="shared" si="31"/>
        <v>2.9408296862688579E-5</v>
      </c>
      <c r="T209">
        <v>1</v>
      </c>
      <c r="U209">
        <f t="shared" si="33"/>
        <v>2.9408296862688579E-5</v>
      </c>
    </row>
    <row r="210" spans="1:21" ht="12.95" customHeight="1" x14ac:dyDescent="0.2">
      <c r="A210" s="118" t="s">
        <v>181</v>
      </c>
      <c r="B210" s="119" t="s">
        <v>48</v>
      </c>
      <c r="C210" s="120">
        <v>55774.566999999806</v>
      </c>
      <c r="D210" s="120">
        <v>1.1000000000000001E-3</v>
      </c>
      <c r="E210">
        <f t="shared" si="28"/>
        <v>30332.204865589076</v>
      </c>
      <c r="F210">
        <f t="shared" si="38"/>
        <v>30332.5</v>
      </c>
      <c r="G210">
        <f t="shared" si="32"/>
        <v>-0.11212900009559235</v>
      </c>
      <c r="M210">
        <f t="shared" si="39"/>
        <v>-0.11212900009559235</v>
      </c>
      <c r="O210">
        <f t="shared" ca="1" si="34"/>
        <v>-0.11319655434801454</v>
      </c>
      <c r="P210" s="32">
        <f t="shared" si="29"/>
        <v>-5.4261234272771899E-3</v>
      </c>
      <c r="Q210" s="89">
        <f t="shared" si="30"/>
        <v>40756.066999999806</v>
      </c>
      <c r="S210" s="32">
        <f t="shared" si="31"/>
        <v>2.9442815448046358E-5</v>
      </c>
      <c r="T210">
        <v>1</v>
      </c>
      <c r="U210">
        <f t="shared" si="33"/>
        <v>2.9442815448046358E-5</v>
      </c>
    </row>
    <row r="211" spans="1:21" ht="12.95" customHeight="1" x14ac:dyDescent="0.2">
      <c r="A211" s="118" t="s">
        <v>181</v>
      </c>
      <c r="B211" s="119" t="s">
        <v>48</v>
      </c>
      <c r="C211" s="120">
        <v>55780.645500000101</v>
      </c>
      <c r="D211" s="120">
        <v>2.9999999999999997E-4</v>
      </c>
      <c r="E211">
        <f t="shared" si="28"/>
        <v>30348.204067538023</v>
      </c>
      <c r="F211">
        <f t="shared" si="38"/>
        <v>30348.5</v>
      </c>
      <c r="G211">
        <f t="shared" si="32"/>
        <v>-0.11243219980678987</v>
      </c>
      <c r="M211">
        <f t="shared" si="39"/>
        <v>-0.11243219980678987</v>
      </c>
      <c r="O211">
        <f t="shared" ca="1" si="34"/>
        <v>-0.11332639002102193</v>
      </c>
      <c r="P211" s="32">
        <f t="shared" si="29"/>
        <v>-5.4227621593841294E-3</v>
      </c>
      <c r="Q211" s="89">
        <f t="shared" si="30"/>
        <v>40762.145500000101</v>
      </c>
      <c r="S211" s="32">
        <f t="shared" si="31"/>
        <v>2.9406349437248427E-5</v>
      </c>
      <c r="T211">
        <v>1</v>
      </c>
      <c r="U211">
        <f t="shared" si="33"/>
        <v>2.9406349437248427E-5</v>
      </c>
    </row>
    <row r="212" spans="1:21" ht="12.95" customHeight="1" x14ac:dyDescent="0.2">
      <c r="A212" s="118" t="s">
        <v>181</v>
      </c>
      <c r="B212" s="119" t="s">
        <v>37</v>
      </c>
      <c r="C212" s="120">
        <v>55784.63450000016</v>
      </c>
      <c r="D212" s="120">
        <v>1.5E-3</v>
      </c>
      <c r="E212">
        <f t="shared" si="28"/>
        <v>30358.70350269015</v>
      </c>
      <c r="F212">
        <f t="shared" si="38"/>
        <v>30359</v>
      </c>
      <c r="G212">
        <f t="shared" si="32"/>
        <v>-0.11264679974556202</v>
      </c>
      <c r="M212">
        <f t="shared" si="39"/>
        <v>-0.11264679974556202</v>
      </c>
      <c r="O212">
        <f t="shared" ca="1" si="34"/>
        <v>-0.11341159468143303</v>
      </c>
      <c r="P212" s="32">
        <f t="shared" si="29"/>
        <v>-5.4203838787889791E-3</v>
      </c>
      <c r="Q212" s="89">
        <f t="shared" si="30"/>
        <v>40766.13450000016</v>
      </c>
      <c r="S212" s="32">
        <f t="shared" si="31"/>
        <v>2.9380561393435458E-5</v>
      </c>
      <c r="T212">
        <v>1</v>
      </c>
      <c r="U212">
        <f t="shared" si="33"/>
        <v>2.9380561393435458E-5</v>
      </c>
    </row>
    <row r="213" spans="1:21" ht="12.95" customHeight="1" x14ac:dyDescent="0.2">
      <c r="A213" s="118" t="s">
        <v>181</v>
      </c>
      <c r="B213" s="119" t="s">
        <v>48</v>
      </c>
      <c r="C213" s="120">
        <v>55793.563500000164</v>
      </c>
      <c r="D213" s="120">
        <v>1.1999999999999999E-3</v>
      </c>
      <c r="E213">
        <f t="shared" ref="E213:E276" si="40">+(C213-C$7)/C$8</f>
        <v>30382.205497293307</v>
      </c>
      <c r="F213">
        <f t="shared" si="38"/>
        <v>30382.5</v>
      </c>
      <c r="G213">
        <f t="shared" si="32"/>
        <v>-0.11188899973785738</v>
      </c>
      <c r="M213">
        <f t="shared" si="39"/>
        <v>-0.11188899973785738</v>
      </c>
      <c r="O213">
        <f t="shared" ca="1" si="34"/>
        <v>-0.11360229082616263</v>
      </c>
      <c r="P213" s="32">
        <f t="shared" ref="P213:P276" si="41">+E$11+E$12*G213+E$13*G213^2</f>
        <v>-5.4287849730412265E-3</v>
      </c>
      <c r="Q213" s="89">
        <f t="shared" ref="Q213:Q276" si="42">+C213-15018.5</f>
        <v>40775.063500000164</v>
      </c>
      <c r="S213" s="32">
        <f t="shared" ref="S213:S276" si="43">+(P213-H213)^2</f>
        <v>2.9471706283518229E-5</v>
      </c>
      <c r="T213">
        <v>1</v>
      </c>
      <c r="U213">
        <f t="shared" si="33"/>
        <v>2.9471706283518229E-5</v>
      </c>
    </row>
    <row r="214" spans="1:21" ht="12.95" customHeight="1" x14ac:dyDescent="0.2">
      <c r="A214" s="118" t="s">
        <v>181</v>
      </c>
      <c r="B214" s="119" t="s">
        <v>37</v>
      </c>
      <c r="C214" s="120">
        <v>55794.511099999771</v>
      </c>
      <c r="D214" s="120">
        <v>5.0000000000000001E-4</v>
      </c>
      <c r="E214">
        <f t="shared" si="40"/>
        <v>30384.699672461491</v>
      </c>
      <c r="F214">
        <f t="shared" si="38"/>
        <v>30385</v>
      </c>
      <c r="G214">
        <f t="shared" si="32"/>
        <v>-0.11410200013779104</v>
      </c>
      <c r="M214">
        <f t="shared" si="39"/>
        <v>-0.11410200013779104</v>
      </c>
      <c r="O214">
        <f t="shared" ca="1" si="34"/>
        <v>-0.11362257765007003</v>
      </c>
      <c r="P214" s="32">
        <f t="shared" si="41"/>
        <v>-5.4042736468538173E-3</v>
      </c>
      <c r="Q214" s="89">
        <f t="shared" si="42"/>
        <v>40776.011099999771</v>
      </c>
      <c r="S214" s="32">
        <f t="shared" si="43"/>
        <v>2.9206173650078659E-5</v>
      </c>
      <c r="T214">
        <v>1</v>
      </c>
      <c r="U214">
        <f t="shared" si="33"/>
        <v>2.9206173650078659E-5</v>
      </c>
    </row>
    <row r="215" spans="1:21" ht="12.95" customHeight="1" x14ac:dyDescent="0.2">
      <c r="A215" s="118" t="s">
        <v>181</v>
      </c>
      <c r="B215" s="119" t="s">
        <v>48</v>
      </c>
      <c r="C215" s="120">
        <v>55811.419100000057</v>
      </c>
      <c r="D215" s="120">
        <v>2.0000000000000001E-4</v>
      </c>
      <c r="E215">
        <f t="shared" si="40"/>
        <v>30429.203169466393</v>
      </c>
      <c r="F215">
        <f t="shared" si="38"/>
        <v>30429.5</v>
      </c>
      <c r="G215">
        <f t="shared" si="32"/>
        <v>-0.11277339984371793</v>
      </c>
      <c r="M215">
        <f t="shared" si="39"/>
        <v>-0.11277339984371793</v>
      </c>
      <c r="O215">
        <f t="shared" ca="1" si="34"/>
        <v>-0.11398368311562185</v>
      </c>
      <c r="P215" s="32">
        <f t="shared" si="41"/>
        <v>-5.4189811467800003E-3</v>
      </c>
      <c r="Q215" s="89">
        <f t="shared" si="42"/>
        <v>40792.919100000057</v>
      </c>
      <c r="S215" s="32">
        <f t="shared" si="43"/>
        <v>2.9365356669157087E-5</v>
      </c>
      <c r="T215">
        <v>1</v>
      </c>
      <c r="U215">
        <f t="shared" si="33"/>
        <v>2.9365356669157087E-5</v>
      </c>
    </row>
    <row r="216" spans="1:21" ht="12.95" customHeight="1" x14ac:dyDescent="0.2">
      <c r="A216" s="118" t="s">
        <v>181</v>
      </c>
      <c r="B216" s="119" t="s">
        <v>37</v>
      </c>
      <c r="C216" s="120">
        <v>55819.586399999913</v>
      </c>
      <c r="D216" s="120">
        <v>6.9999999999999999E-4</v>
      </c>
      <c r="E216">
        <f t="shared" si="40"/>
        <v>30450.700295742448</v>
      </c>
      <c r="F216">
        <f t="shared" si="38"/>
        <v>30451</v>
      </c>
      <c r="G216">
        <f t="shared" si="32"/>
        <v>-0.11386519999359734</v>
      </c>
      <c r="M216">
        <f t="shared" si="39"/>
        <v>-0.11386519999359734</v>
      </c>
      <c r="O216">
        <f t="shared" ca="1" si="34"/>
        <v>-0.11415814980122552</v>
      </c>
      <c r="P216" s="32">
        <f t="shared" si="41"/>
        <v>-5.406893210840388E-3</v>
      </c>
      <c r="Q216" s="89">
        <f t="shared" si="42"/>
        <v>40801.086399999913</v>
      </c>
      <c r="S216" s="32">
        <f t="shared" si="43"/>
        <v>2.9234494193431879E-5</v>
      </c>
      <c r="T216">
        <v>1</v>
      </c>
      <c r="U216">
        <f t="shared" si="33"/>
        <v>2.9234494193431879E-5</v>
      </c>
    </row>
    <row r="217" spans="1:21" ht="12.95" customHeight="1" x14ac:dyDescent="0.2">
      <c r="A217" s="118" t="s">
        <v>181</v>
      </c>
      <c r="B217" s="119" t="s">
        <v>48</v>
      </c>
      <c r="C217" s="120">
        <v>55828.515500000212</v>
      </c>
      <c r="D217" s="120">
        <v>4.0000000000000002E-4</v>
      </c>
      <c r="E217">
        <f t="shared" si="40"/>
        <v>30474.20255355609</v>
      </c>
      <c r="F217">
        <f t="shared" si="38"/>
        <v>30474.5</v>
      </c>
      <c r="G217">
        <f t="shared" si="32"/>
        <v>-0.11300739969010465</v>
      </c>
      <c r="M217">
        <f t="shared" si="39"/>
        <v>-0.11300739969010465</v>
      </c>
      <c r="O217">
        <f t="shared" ca="1" si="34"/>
        <v>-0.11434884594595512</v>
      </c>
      <c r="P217" s="32">
        <f t="shared" si="41"/>
        <v>-5.4163890088710157E-3</v>
      </c>
      <c r="Q217" s="89">
        <f t="shared" si="42"/>
        <v>40810.015500000212</v>
      </c>
      <c r="S217" s="32">
        <f t="shared" si="43"/>
        <v>2.9337269895418742E-5</v>
      </c>
      <c r="T217">
        <v>1</v>
      </c>
      <c r="U217">
        <f t="shared" si="33"/>
        <v>2.9337269895418742E-5</v>
      </c>
    </row>
    <row r="218" spans="1:21" ht="12.95" customHeight="1" x14ac:dyDescent="0.2">
      <c r="A218" s="118" t="s">
        <v>181</v>
      </c>
      <c r="B218" s="119" t="s">
        <v>48</v>
      </c>
      <c r="C218" s="120">
        <v>55830.414700000081</v>
      </c>
      <c r="D218" s="120">
        <v>1E-4</v>
      </c>
      <c r="E218">
        <f t="shared" si="40"/>
        <v>30479.2014322824</v>
      </c>
      <c r="F218">
        <f t="shared" si="38"/>
        <v>30479.5</v>
      </c>
      <c r="G218">
        <f t="shared" si="32"/>
        <v>-0.11343339981976897</v>
      </c>
      <c r="M218">
        <f t="shared" si="39"/>
        <v>-0.11343339981976897</v>
      </c>
      <c r="O218">
        <f t="shared" ca="1" si="34"/>
        <v>-0.11438941959376991</v>
      </c>
      <c r="P218" s="32">
        <f t="shared" si="41"/>
        <v>-5.4116719359223958E-3</v>
      </c>
      <c r="Q218" s="89">
        <f t="shared" si="42"/>
        <v>40811.914700000081</v>
      </c>
      <c r="S218" s="32">
        <f t="shared" si="43"/>
        <v>2.9286193142050053E-5</v>
      </c>
      <c r="T218">
        <v>1</v>
      </c>
      <c r="U218">
        <f t="shared" si="33"/>
        <v>2.9286193142050053E-5</v>
      </c>
    </row>
    <row r="219" spans="1:21" ht="12.95" customHeight="1" x14ac:dyDescent="0.2">
      <c r="A219" s="118" t="s">
        <v>181</v>
      </c>
      <c r="B219" s="119" t="s">
        <v>37</v>
      </c>
      <c r="C219" s="120">
        <v>55838.581900000107</v>
      </c>
      <c r="D219" s="120">
        <v>1.6000000000000001E-3</v>
      </c>
      <c r="E219">
        <f t="shared" si="40"/>
        <v>30500.698295349197</v>
      </c>
      <c r="F219">
        <f t="shared" si="38"/>
        <v>30501</v>
      </c>
      <c r="G219">
        <f t="shared" si="32"/>
        <v>-0.11462519979977515</v>
      </c>
      <c r="M219">
        <f t="shared" si="39"/>
        <v>-0.11462519979977515</v>
      </c>
      <c r="O219">
        <f t="shared" ca="1" si="34"/>
        <v>-0.11456388627937361</v>
      </c>
      <c r="P219" s="32">
        <f t="shared" si="41"/>
        <v>-5.3984885941429717E-3</v>
      </c>
      <c r="Q219" s="89">
        <f t="shared" si="42"/>
        <v>40820.081900000107</v>
      </c>
      <c r="S219" s="32">
        <f t="shared" si="43"/>
        <v>2.9143679101091759E-5</v>
      </c>
      <c r="T219">
        <v>1</v>
      </c>
      <c r="U219">
        <f t="shared" si="33"/>
        <v>2.9143679101091759E-5</v>
      </c>
    </row>
    <row r="220" spans="1:21" ht="12.95" customHeight="1" x14ac:dyDescent="0.2">
      <c r="A220" s="118" t="s">
        <v>181</v>
      </c>
      <c r="B220" s="119" t="s">
        <v>48</v>
      </c>
      <c r="C220" s="120">
        <v>55841.43200000003</v>
      </c>
      <c r="D220" s="120">
        <v>5.0000000000000001E-4</v>
      </c>
      <c r="E220">
        <f t="shared" si="40"/>
        <v>30508.200035165148</v>
      </c>
      <c r="F220">
        <f t="shared" si="38"/>
        <v>30508.5</v>
      </c>
      <c r="G220">
        <f t="shared" ref="G220:G283" si="44">+C220-(C$7+F220*C$8)</f>
        <v>-0.11396419987431727</v>
      </c>
      <c r="M220">
        <f t="shared" si="39"/>
        <v>-0.11396419987431727</v>
      </c>
      <c r="O220">
        <f t="shared" ca="1" si="34"/>
        <v>-0.11462474675109582</v>
      </c>
      <c r="P220" s="32">
        <f t="shared" si="41"/>
        <v>-5.4057979456755435E-3</v>
      </c>
      <c r="Q220" s="89">
        <f t="shared" si="42"/>
        <v>40822.93200000003</v>
      </c>
      <c r="S220" s="32">
        <f t="shared" si="43"/>
        <v>2.9222651429469926E-5</v>
      </c>
      <c r="T220">
        <v>1</v>
      </c>
      <c r="U220">
        <f t="shared" ref="U220:U283" si="45">T220*S220</f>
        <v>2.9222651429469926E-5</v>
      </c>
    </row>
    <row r="221" spans="1:21" ht="12.95" customHeight="1" x14ac:dyDescent="0.2">
      <c r="A221" s="118" t="s">
        <v>181</v>
      </c>
      <c r="B221" s="119" t="s">
        <v>48</v>
      </c>
      <c r="C221" s="120">
        <v>55851.310699999798</v>
      </c>
      <c r="D221" s="120">
        <v>2.9999999999999997E-4</v>
      </c>
      <c r="E221">
        <f t="shared" si="40"/>
        <v>30534.20173234072</v>
      </c>
      <c r="F221">
        <f t="shared" si="38"/>
        <v>30534.5</v>
      </c>
      <c r="G221">
        <f t="shared" si="44"/>
        <v>-0.11331940010859398</v>
      </c>
      <c r="M221">
        <f t="shared" si="39"/>
        <v>-0.11331940010859398</v>
      </c>
      <c r="O221">
        <f t="shared" ca="1" si="34"/>
        <v>-0.11483572971973283</v>
      </c>
      <c r="P221" s="32">
        <f t="shared" si="41"/>
        <v>-5.4129340007147524E-3</v>
      </c>
      <c r="Q221" s="89">
        <f t="shared" si="42"/>
        <v>40832.810699999798</v>
      </c>
      <c r="S221" s="32">
        <f t="shared" si="43"/>
        <v>2.9299854496093815E-5</v>
      </c>
      <c r="T221">
        <v>1</v>
      </c>
      <c r="U221">
        <f t="shared" si="45"/>
        <v>2.9299854496093815E-5</v>
      </c>
    </row>
    <row r="222" spans="1:21" ht="12.95" customHeight="1" x14ac:dyDescent="0.2">
      <c r="A222" s="118" t="s">
        <v>181</v>
      </c>
      <c r="B222" s="119" t="s">
        <v>48</v>
      </c>
      <c r="C222" s="120">
        <v>55859.289400000125</v>
      </c>
      <c r="D222" s="120">
        <v>1.1999999999999999E-3</v>
      </c>
      <c r="E222">
        <f t="shared" si="40"/>
        <v>30555.20244511346</v>
      </c>
      <c r="F222">
        <f t="shared" si="38"/>
        <v>30555.5</v>
      </c>
      <c r="G222">
        <f t="shared" si="44"/>
        <v>-0.11304859977826709</v>
      </c>
      <c r="M222">
        <f t="shared" si="39"/>
        <v>-0.11304859977826709</v>
      </c>
      <c r="O222">
        <f t="shared" ca="1" si="34"/>
        <v>-0.11500613904055504</v>
      </c>
      <c r="P222" s="32">
        <f t="shared" si="41"/>
        <v>-5.4159326927955692E-3</v>
      </c>
      <c r="Q222" s="89">
        <f t="shared" si="42"/>
        <v>40840.789400000125</v>
      </c>
      <c r="S222" s="32">
        <f t="shared" si="43"/>
        <v>2.9332326932891864E-5</v>
      </c>
      <c r="T222">
        <v>1</v>
      </c>
      <c r="U222">
        <f t="shared" si="45"/>
        <v>2.9332326932891864E-5</v>
      </c>
    </row>
    <row r="223" spans="1:21" ht="12.95" customHeight="1" x14ac:dyDescent="0.2">
      <c r="A223" s="118" t="s">
        <v>181</v>
      </c>
      <c r="B223" s="119" t="s">
        <v>48</v>
      </c>
      <c r="C223" s="120">
        <v>55862.329299999867</v>
      </c>
      <c r="D223" s="120">
        <v>8.9999999999999998E-4</v>
      </c>
      <c r="E223">
        <f t="shared" si="40"/>
        <v>30563.203756949955</v>
      </c>
      <c r="F223">
        <f t="shared" si="38"/>
        <v>30563.5</v>
      </c>
      <c r="G223">
        <f t="shared" si="44"/>
        <v>-0.11255020003591198</v>
      </c>
      <c r="M223">
        <f t="shared" si="39"/>
        <v>-0.11255020003591198</v>
      </c>
      <c r="O223">
        <f t="shared" ca="1" si="34"/>
        <v>-0.11507105687705871</v>
      </c>
      <c r="P223" s="32">
        <f t="shared" si="41"/>
        <v>-5.4214543554829747E-3</v>
      </c>
      <c r="Q223" s="89">
        <f t="shared" si="42"/>
        <v>40843.829299999867</v>
      </c>
      <c r="S223" s="32">
        <f t="shared" si="43"/>
        <v>2.9392167328585316E-5</v>
      </c>
      <c r="T223">
        <v>1</v>
      </c>
      <c r="U223">
        <f t="shared" si="45"/>
        <v>2.9392167328585316E-5</v>
      </c>
    </row>
    <row r="224" spans="1:21" ht="12.95" customHeight="1" x14ac:dyDescent="0.2">
      <c r="A224" s="118" t="s">
        <v>181</v>
      </c>
      <c r="B224" s="119" t="s">
        <v>48</v>
      </c>
      <c r="C224" s="120">
        <v>55863.469299999997</v>
      </c>
      <c r="D224" s="120">
        <v>4.0000000000000002E-4</v>
      </c>
      <c r="E224">
        <f t="shared" si="40"/>
        <v>30566.204347592877</v>
      </c>
      <c r="F224">
        <f t="shared" si="38"/>
        <v>30566.5</v>
      </c>
      <c r="G224">
        <f t="shared" si="44"/>
        <v>-0.11232579990610247</v>
      </c>
      <c r="M224">
        <f t="shared" si="39"/>
        <v>-0.11232579990610247</v>
      </c>
      <c r="O224">
        <f t="shared" ref="O224:O287" ca="1" si="46">+C$11+C$12*$F224</f>
        <v>-0.11509540106574762</v>
      </c>
      <c r="P224" s="32">
        <f t="shared" si="41"/>
        <v>-5.4239415618755589E-3</v>
      </c>
      <c r="Q224" s="89">
        <f t="shared" si="42"/>
        <v>40844.969299999997</v>
      </c>
      <c r="S224" s="32">
        <f t="shared" si="43"/>
        <v>2.9419142066641079E-5</v>
      </c>
      <c r="T224">
        <v>1</v>
      </c>
      <c r="U224">
        <f t="shared" si="45"/>
        <v>2.9419142066641079E-5</v>
      </c>
    </row>
    <row r="225" spans="1:21" ht="12.95" customHeight="1" x14ac:dyDescent="0.2">
      <c r="A225" s="118" t="s">
        <v>181</v>
      </c>
      <c r="B225" s="119" t="s">
        <v>37</v>
      </c>
      <c r="C225" s="120">
        <v>55866.316800000146</v>
      </c>
      <c r="D225" s="120">
        <v>1.6000000000000001E-3</v>
      </c>
      <c r="E225">
        <f t="shared" si="40"/>
        <v>30573.699243957079</v>
      </c>
      <c r="F225">
        <f t="shared" si="38"/>
        <v>30574</v>
      </c>
      <c r="G225">
        <f t="shared" si="44"/>
        <v>-0.11426479976216797</v>
      </c>
      <c r="M225">
        <f t="shared" si="39"/>
        <v>-0.11426479976216797</v>
      </c>
      <c r="O225">
        <f t="shared" ca="1" si="46"/>
        <v>-0.11515626153746983</v>
      </c>
      <c r="P225" s="32">
        <f t="shared" si="41"/>
        <v>-5.4024731534904249E-3</v>
      </c>
      <c r="Q225" s="89">
        <f t="shared" si="42"/>
        <v>40847.816800000146</v>
      </c>
      <c r="S225" s="32">
        <f t="shared" si="43"/>
        <v>2.9186716174184777E-5</v>
      </c>
      <c r="T225">
        <v>1</v>
      </c>
      <c r="U225">
        <f t="shared" si="45"/>
        <v>2.9186716174184777E-5</v>
      </c>
    </row>
    <row r="226" spans="1:21" ht="12.95" customHeight="1" x14ac:dyDescent="0.2">
      <c r="A226" s="118" t="s">
        <v>181</v>
      </c>
      <c r="B226" s="119" t="s">
        <v>48</v>
      </c>
      <c r="C226" s="120">
        <v>55878.285099999979</v>
      </c>
      <c r="D226" s="120">
        <v>1.1000000000000001E-3</v>
      </c>
      <c r="E226">
        <f t="shared" si="40"/>
        <v>30605.200971138725</v>
      </c>
      <c r="F226">
        <f t="shared" si="38"/>
        <v>30605.5</v>
      </c>
      <c r="G226">
        <f t="shared" si="44"/>
        <v>-0.11360859992419137</v>
      </c>
      <c r="M226">
        <f t="shared" si="39"/>
        <v>-0.11360859992419137</v>
      </c>
      <c r="O226">
        <f t="shared" ca="1" si="46"/>
        <v>-0.11541187551870311</v>
      </c>
      <c r="P226" s="32">
        <f t="shared" si="41"/>
        <v>-5.4097326872882424E-3</v>
      </c>
      <c r="Q226" s="89">
        <f t="shared" si="42"/>
        <v>40859.785099999979</v>
      </c>
      <c r="S226" s="32">
        <f t="shared" si="43"/>
        <v>2.9265207747914868E-5</v>
      </c>
      <c r="T226">
        <v>1</v>
      </c>
      <c r="U226">
        <f t="shared" si="45"/>
        <v>2.9265207747914868E-5</v>
      </c>
    </row>
    <row r="227" spans="1:21" ht="12.95" customHeight="1" x14ac:dyDescent="0.2">
      <c r="A227" s="118" t="s">
        <v>181</v>
      </c>
      <c r="B227" s="119" t="s">
        <v>48</v>
      </c>
      <c r="C227" s="120">
        <v>55881.324399999809</v>
      </c>
      <c r="D227" s="120">
        <v>4.0000000000000002E-4</v>
      </c>
      <c r="E227">
        <f t="shared" si="40"/>
        <v>30613.200703717215</v>
      </c>
      <c r="F227">
        <f t="shared" si="38"/>
        <v>30613.5</v>
      </c>
      <c r="G227">
        <f t="shared" si="44"/>
        <v>-0.11371020009391941</v>
      </c>
      <c r="M227">
        <f t="shared" si="39"/>
        <v>-0.11371020009391941</v>
      </c>
      <c r="O227">
        <f t="shared" ca="1" si="46"/>
        <v>-0.1154767933552068</v>
      </c>
      <c r="P227" s="32">
        <f t="shared" si="41"/>
        <v>-5.4086082942087351E-3</v>
      </c>
      <c r="Q227" s="89">
        <f t="shared" si="42"/>
        <v>40862.824399999809</v>
      </c>
      <c r="S227" s="32">
        <f t="shared" si="43"/>
        <v>2.9253043680183523E-5</v>
      </c>
      <c r="T227">
        <v>1</v>
      </c>
      <c r="U227">
        <f t="shared" si="45"/>
        <v>2.9253043680183523E-5</v>
      </c>
    </row>
    <row r="228" spans="1:21" ht="12.95" customHeight="1" x14ac:dyDescent="0.2">
      <c r="A228" s="118" t="s">
        <v>181</v>
      </c>
      <c r="B228" s="119" t="s">
        <v>48</v>
      </c>
      <c r="C228" s="120">
        <v>55884.364300000016</v>
      </c>
      <c r="D228" s="120">
        <v>2.9999999999999997E-4</v>
      </c>
      <c r="E228">
        <f t="shared" si="40"/>
        <v>30621.202015554933</v>
      </c>
      <c r="F228">
        <f t="shared" si="38"/>
        <v>30621.5</v>
      </c>
      <c r="G228">
        <f t="shared" si="44"/>
        <v>-0.11321179988590302</v>
      </c>
      <c r="M228">
        <f t="shared" si="39"/>
        <v>-0.11321179988590302</v>
      </c>
      <c r="O228">
        <f t="shared" ca="1" si="46"/>
        <v>-0.1155417111917105</v>
      </c>
      <c r="P228" s="32">
        <f t="shared" si="41"/>
        <v>-5.4141253837624416E-3</v>
      </c>
      <c r="Q228" s="89">
        <f t="shared" si="42"/>
        <v>40865.864300000016</v>
      </c>
      <c r="S228" s="32">
        <f t="shared" si="43"/>
        <v>2.9312753671100806E-5</v>
      </c>
      <c r="T228">
        <v>1</v>
      </c>
      <c r="U228">
        <f t="shared" si="45"/>
        <v>2.9312753671100806E-5</v>
      </c>
    </row>
    <row r="229" spans="1:21" ht="12.95" customHeight="1" x14ac:dyDescent="0.2">
      <c r="A229" s="118" t="s">
        <v>181</v>
      </c>
      <c r="B229" s="119" t="s">
        <v>37</v>
      </c>
      <c r="C229" s="120">
        <v>55902.408999999985</v>
      </c>
      <c r="D229" s="120">
        <v>6.9999999999999999E-4</v>
      </c>
      <c r="E229">
        <f t="shared" si="40"/>
        <v>30668.697417281299</v>
      </c>
      <c r="F229">
        <f t="shared" si="38"/>
        <v>30669</v>
      </c>
      <c r="G229">
        <f t="shared" si="44"/>
        <v>-0.11495879991707625</v>
      </c>
      <c r="M229">
        <f t="shared" si="39"/>
        <v>-0.11495879991707625</v>
      </c>
      <c r="O229">
        <f t="shared" ca="1" si="46"/>
        <v>-0.1159271608459512</v>
      </c>
      <c r="P229" s="32">
        <f t="shared" si="41"/>
        <v>-5.3948019402271143E-3</v>
      </c>
      <c r="Q229" s="89">
        <f t="shared" si="42"/>
        <v>40883.908999999985</v>
      </c>
      <c r="S229" s="32">
        <f t="shared" si="43"/>
        <v>2.9103887974278237E-5</v>
      </c>
      <c r="T229">
        <v>1</v>
      </c>
      <c r="U229">
        <f t="shared" si="45"/>
        <v>2.9103887974278237E-5</v>
      </c>
    </row>
    <row r="230" spans="1:21" ht="12.95" customHeight="1" x14ac:dyDescent="0.2">
      <c r="A230" s="118" t="s">
        <v>181</v>
      </c>
      <c r="B230" s="119" t="s">
        <v>37</v>
      </c>
      <c r="C230" s="120">
        <v>55904.308900000062</v>
      </c>
      <c r="D230" s="120">
        <v>5.0000000000000001E-4</v>
      </c>
      <c r="E230">
        <f t="shared" si="40"/>
        <v>30673.698138476095</v>
      </c>
      <c r="F230">
        <f t="shared" si="38"/>
        <v>30674</v>
      </c>
      <c r="G230">
        <f t="shared" si="44"/>
        <v>-0.11468479984614532</v>
      </c>
      <c r="M230">
        <f t="shared" si="39"/>
        <v>-0.11468479984614532</v>
      </c>
      <c r="O230">
        <f t="shared" ca="1" si="46"/>
        <v>-0.11596773449376599</v>
      </c>
      <c r="P230" s="32">
        <f t="shared" si="41"/>
        <v>-5.3978298336896935E-3</v>
      </c>
      <c r="Q230" s="89">
        <f t="shared" si="42"/>
        <v>40885.808900000062</v>
      </c>
      <c r="S230" s="32">
        <f t="shared" si="43"/>
        <v>2.9136566913470504E-5</v>
      </c>
      <c r="T230">
        <v>1</v>
      </c>
      <c r="U230">
        <f t="shared" si="45"/>
        <v>2.9136566913470504E-5</v>
      </c>
    </row>
    <row r="231" spans="1:21" ht="12.95" customHeight="1" x14ac:dyDescent="0.2">
      <c r="A231" s="118" t="s">
        <v>181</v>
      </c>
      <c r="B231" s="119" t="s">
        <v>37</v>
      </c>
      <c r="C231" s="120">
        <v>55907.347599999979</v>
      </c>
      <c r="D231" s="120">
        <v>1.9E-3</v>
      </c>
      <c r="E231">
        <f t="shared" si="40"/>
        <v>30681.696291796583</v>
      </c>
      <c r="F231">
        <f t="shared" si="38"/>
        <v>30682</v>
      </c>
      <c r="G231">
        <f t="shared" si="44"/>
        <v>-0.11538639992068056</v>
      </c>
      <c r="M231">
        <f t="shared" si="39"/>
        <v>-0.11538639992068056</v>
      </c>
      <c r="O231">
        <f t="shared" ca="1" si="46"/>
        <v>-0.11603265233026969</v>
      </c>
      <c r="P231" s="32">
        <f t="shared" si="41"/>
        <v>-5.3900787421978444E-3</v>
      </c>
      <c r="Q231" s="89">
        <f t="shared" si="42"/>
        <v>40888.847599999979</v>
      </c>
      <c r="S231" s="32">
        <f t="shared" si="43"/>
        <v>2.9052948847093096E-5</v>
      </c>
      <c r="T231">
        <v>1</v>
      </c>
      <c r="U231">
        <f t="shared" si="45"/>
        <v>2.9052948847093096E-5</v>
      </c>
    </row>
    <row r="232" spans="1:21" ht="12.95" customHeight="1" x14ac:dyDescent="0.2">
      <c r="A232" s="118" t="s">
        <v>181</v>
      </c>
      <c r="B232" s="119" t="s">
        <v>37</v>
      </c>
      <c r="C232" s="120">
        <v>56118.580899999943</v>
      </c>
      <c r="D232" s="120">
        <v>2.9999999999999997E-4</v>
      </c>
      <c r="E232">
        <f t="shared" si="40"/>
        <v>31237.682838622019</v>
      </c>
      <c r="F232">
        <f t="shared" si="38"/>
        <v>31238</v>
      </c>
      <c r="G232">
        <f t="shared" si="44"/>
        <v>-0.12049759995716158</v>
      </c>
      <c r="M232">
        <f t="shared" si="39"/>
        <v>-0.12049759995716158</v>
      </c>
      <c r="O232">
        <f t="shared" ca="1" si="46"/>
        <v>-0.12054444196727648</v>
      </c>
      <c r="P232" s="32">
        <f t="shared" si="41"/>
        <v>-5.3338178168710207E-3</v>
      </c>
      <c r="Q232" s="89">
        <f t="shared" si="42"/>
        <v>41100.080899999943</v>
      </c>
      <c r="S232" s="32">
        <f t="shared" si="43"/>
        <v>2.8449612503570742E-5</v>
      </c>
      <c r="T232">
        <v>1</v>
      </c>
      <c r="U232">
        <f t="shared" si="45"/>
        <v>2.8449612503570742E-5</v>
      </c>
    </row>
    <row r="233" spans="1:21" ht="12.95" customHeight="1" x14ac:dyDescent="0.2">
      <c r="A233" s="118" t="s">
        <v>181</v>
      </c>
      <c r="B233" s="119" t="s">
        <v>48</v>
      </c>
      <c r="C233" s="120">
        <v>56119.530600000173</v>
      </c>
      <c r="D233" s="120">
        <v>2.9999999999999997E-4</v>
      </c>
      <c r="E233">
        <f t="shared" si="40"/>
        <v>31240.18254119566</v>
      </c>
      <c r="F233">
        <f t="shared" si="38"/>
        <v>31240.5</v>
      </c>
      <c r="G233">
        <f t="shared" si="44"/>
        <v>-0.12061059973348165</v>
      </c>
      <c r="M233">
        <f t="shared" si="39"/>
        <v>-0.12061059973348165</v>
      </c>
      <c r="O233">
        <f t="shared" ca="1" si="46"/>
        <v>-0.12056472879118385</v>
      </c>
      <c r="P233" s="32">
        <f t="shared" si="41"/>
        <v>-5.3325780835365424E-3</v>
      </c>
      <c r="Q233" s="89">
        <f t="shared" si="42"/>
        <v>41101.030600000173</v>
      </c>
      <c r="S233" s="32">
        <f t="shared" si="43"/>
        <v>2.8436389017014264E-5</v>
      </c>
      <c r="T233">
        <v>1</v>
      </c>
      <c r="U233">
        <f t="shared" si="45"/>
        <v>2.8436389017014264E-5</v>
      </c>
    </row>
    <row r="234" spans="1:21" ht="12.95" customHeight="1" x14ac:dyDescent="0.2">
      <c r="A234" s="118" t="s">
        <v>181</v>
      </c>
      <c r="B234" s="119" t="s">
        <v>48</v>
      </c>
      <c r="C234" s="120">
        <v>56120.670200000051</v>
      </c>
      <c r="D234" s="120">
        <v>2.9999999999999997E-4</v>
      </c>
      <c r="E234">
        <f t="shared" si="40"/>
        <v>31243.182078999096</v>
      </c>
      <c r="F234">
        <f t="shared" si="38"/>
        <v>31243.5</v>
      </c>
      <c r="G234">
        <f t="shared" si="44"/>
        <v>-0.12078619985550176</v>
      </c>
      <c r="M234">
        <f t="shared" si="39"/>
        <v>-0.12078619985550176</v>
      </c>
      <c r="O234">
        <f t="shared" ca="1" si="46"/>
        <v>-0.12058907297987276</v>
      </c>
      <c r="P234" s="32">
        <f t="shared" si="41"/>
        <v>-5.3306519065449533E-3</v>
      </c>
      <c r="Q234" s="89">
        <f t="shared" si="42"/>
        <v>41102.170200000051</v>
      </c>
      <c r="S234" s="32">
        <f t="shared" si="43"/>
        <v>2.8415849748751346E-5</v>
      </c>
      <c r="T234">
        <v>1</v>
      </c>
      <c r="U234">
        <f t="shared" si="45"/>
        <v>2.8415849748751346E-5</v>
      </c>
    </row>
    <row r="235" spans="1:21" ht="12.95" customHeight="1" x14ac:dyDescent="0.2">
      <c r="A235" s="118" t="s">
        <v>181</v>
      </c>
      <c r="B235" s="119" t="s">
        <v>48</v>
      </c>
      <c r="C235" s="120">
        <v>56125.609199999832</v>
      </c>
      <c r="D235" s="120">
        <v>2.9999999999999997E-4</v>
      </c>
      <c r="E235">
        <f t="shared" si="40"/>
        <v>31256.182006352639</v>
      </c>
      <c r="F235">
        <f t="shared" si="38"/>
        <v>31256.5</v>
      </c>
      <c r="G235">
        <f t="shared" si="44"/>
        <v>-0.12081380007293774</v>
      </c>
      <c r="M235">
        <f t="shared" ref="M235:M266" si="47">G235</f>
        <v>-0.12081380007293774</v>
      </c>
      <c r="O235">
        <f t="shared" ca="1" si="46"/>
        <v>-0.12069456446419125</v>
      </c>
      <c r="P235" s="32">
        <f t="shared" si="41"/>
        <v>-5.3303491956684448E-3</v>
      </c>
      <c r="Q235" s="89">
        <f t="shared" si="42"/>
        <v>41107.109199999832</v>
      </c>
      <c r="S235" s="32">
        <f t="shared" si="43"/>
        <v>2.8412622547763237E-5</v>
      </c>
      <c r="T235">
        <v>1</v>
      </c>
      <c r="U235">
        <f t="shared" si="45"/>
        <v>2.8412622547763237E-5</v>
      </c>
    </row>
    <row r="236" spans="1:21" ht="12.95" customHeight="1" x14ac:dyDescent="0.2">
      <c r="A236" s="118" t="s">
        <v>181</v>
      </c>
      <c r="B236" s="119" t="s">
        <v>37</v>
      </c>
      <c r="C236" s="120">
        <v>56126.5597000001</v>
      </c>
      <c r="D236" s="120">
        <v>2.9999999999999997E-4</v>
      </c>
      <c r="E236">
        <f t="shared" si="40"/>
        <v>31258.683814604021</v>
      </c>
      <c r="F236">
        <f t="shared" si="38"/>
        <v>31259</v>
      </c>
      <c r="G236">
        <f t="shared" si="44"/>
        <v>-0.12012679980398389</v>
      </c>
      <c r="M236">
        <f t="shared" si="47"/>
        <v>-0.12012679980398389</v>
      </c>
      <c r="O236">
        <f t="shared" ca="1" si="46"/>
        <v>-0.12071485128809867</v>
      </c>
      <c r="P236" s="32">
        <f t="shared" si="41"/>
        <v>-5.3378871527062725E-3</v>
      </c>
      <c r="Q236" s="89">
        <f t="shared" si="42"/>
        <v>41108.0597000001</v>
      </c>
      <c r="S236" s="32">
        <f t="shared" si="43"/>
        <v>2.8493039255026675E-5</v>
      </c>
      <c r="T236">
        <v>1</v>
      </c>
      <c r="U236">
        <f t="shared" si="45"/>
        <v>2.8493039255026675E-5</v>
      </c>
    </row>
    <row r="237" spans="1:21" ht="12.95" customHeight="1" x14ac:dyDescent="0.2">
      <c r="A237" s="118" t="s">
        <v>181</v>
      </c>
      <c r="B237" s="119" t="s">
        <v>48</v>
      </c>
      <c r="C237" s="120">
        <v>56127.509399999864</v>
      </c>
      <c r="D237" s="120">
        <v>2.9999999999999997E-4</v>
      </c>
      <c r="E237">
        <f t="shared" si="40"/>
        <v>31261.183517176436</v>
      </c>
      <c r="F237">
        <f t="shared" si="38"/>
        <v>31261.5</v>
      </c>
      <c r="G237">
        <f t="shared" si="44"/>
        <v>-0.12023980003868928</v>
      </c>
      <c r="M237">
        <f t="shared" si="47"/>
        <v>-0.12023980003868928</v>
      </c>
      <c r="O237">
        <f t="shared" ca="1" si="46"/>
        <v>-0.12073513811200609</v>
      </c>
      <c r="P237" s="32">
        <f t="shared" si="41"/>
        <v>-5.3366468325762202E-3</v>
      </c>
      <c r="Q237" s="89">
        <f t="shared" si="42"/>
        <v>41109.009399999864</v>
      </c>
      <c r="S237" s="32">
        <f t="shared" si="43"/>
        <v>2.8479799415645805E-5</v>
      </c>
      <c r="T237">
        <v>1</v>
      </c>
      <c r="U237">
        <f t="shared" si="45"/>
        <v>2.8479799415645805E-5</v>
      </c>
    </row>
    <row r="238" spans="1:21" ht="12.95" customHeight="1" x14ac:dyDescent="0.2">
      <c r="A238" s="118" t="s">
        <v>181</v>
      </c>
      <c r="B238" s="119" t="s">
        <v>48</v>
      </c>
      <c r="C238" s="120">
        <v>56128.648899999913</v>
      </c>
      <c r="D238" s="120">
        <v>1.6999999999999999E-3</v>
      </c>
      <c r="E238">
        <f t="shared" si="40"/>
        <v>31264.182791770614</v>
      </c>
      <c r="F238">
        <f t="shared" si="38"/>
        <v>31264.5</v>
      </c>
      <c r="G238">
        <f t="shared" si="44"/>
        <v>-0.12051539999083616</v>
      </c>
      <c r="M238">
        <f t="shared" si="47"/>
        <v>-0.12051539999083616</v>
      </c>
      <c r="O238">
        <f t="shared" ca="1" si="46"/>
        <v>-0.12075948230069494</v>
      </c>
      <c r="P238" s="32">
        <f t="shared" si="41"/>
        <v>-5.3336225189230656E-3</v>
      </c>
      <c r="Q238" s="89">
        <f t="shared" si="42"/>
        <v>41110.148899999913</v>
      </c>
      <c r="S238" s="32">
        <f t="shared" si="43"/>
        <v>2.8447529174363227E-5</v>
      </c>
      <c r="T238">
        <v>1</v>
      </c>
      <c r="U238">
        <f t="shared" si="45"/>
        <v>2.8447529174363227E-5</v>
      </c>
    </row>
    <row r="239" spans="1:21" ht="12.95" customHeight="1" x14ac:dyDescent="0.2">
      <c r="A239" s="118" t="s">
        <v>181</v>
      </c>
      <c r="B239" s="119" t="s">
        <v>37</v>
      </c>
      <c r="C239" s="120">
        <v>56132.637500000186</v>
      </c>
      <c r="D239" s="120">
        <v>2.0000000000000001E-4</v>
      </c>
      <c r="E239">
        <f t="shared" si="40"/>
        <v>31274.681174084482</v>
      </c>
      <c r="F239">
        <f t="shared" si="38"/>
        <v>31275</v>
      </c>
      <c r="G239">
        <f t="shared" si="44"/>
        <v>-0.12112999971577665</v>
      </c>
      <c r="M239">
        <f t="shared" si="47"/>
        <v>-0.12112999971577665</v>
      </c>
      <c r="O239">
        <f t="shared" ca="1" si="46"/>
        <v>-0.12084468696110606</v>
      </c>
      <c r="P239" s="32">
        <f t="shared" si="41"/>
        <v>-5.3268819678564689E-3</v>
      </c>
      <c r="Q239" s="89">
        <f t="shared" si="42"/>
        <v>41114.137500000186</v>
      </c>
      <c r="S239" s="32">
        <f t="shared" si="43"/>
        <v>2.8375671499474408E-5</v>
      </c>
      <c r="T239">
        <v>1</v>
      </c>
      <c r="U239">
        <f t="shared" si="45"/>
        <v>2.8375671499474408E-5</v>
      </c>
    </row>
    <row r="240" spans="1:21" ht="12.95" customHeight="1" x14ac:dyDescent="0.2">
      <c r="A240" s="118" t="s">
        <v>181</v>
      </c>
      <c r="B240" s="119" t="s">
        <v>48</v>
      </c>
      <c r="C240" s="120">
        <v>56133.586899999995</v>
      </c>
      <c r="D240" s="120">
        <v>2.0000000000000001E-4</v>
      </c>
      <c r="E240">
        <f t="shared" si="40"/>
        <v>31277.180087027897</v>
      </c>
      <c r="F240">
        <f t="shared" si="38"/>
        <v>31277.5</v>
      </c>
      <c r="G240">
        <f t="shared" si="44"/>
        <v>-0.12154299991379958</v>
      </c>
      <c r="M240">
        <f t="shared" si="47"/>
        <v>-0.12154299991379958</v>
      </c>
      <c r="O240">
        <f t="shared" ca="1" si="46"/>
        <v>-0.12086497378501349</v>
      </c>
      <c r="P240" s="32">
        <f t="shared" si="41"/>
        <v>-5.322355382456052E-3</v>
      </c>
      <c r="Q240" s="89">
        <f t="shared" si="42"/>
        <v>41115.086899999995</v>
      </c>
      <c r="S240" s="32">
        <f t="shared" si="43"/>
        <v>2.8327466817158908E-5</v>
      </c>
      <c r="T240">
        <v>1</v>
      </c>
      <c r="U240">
        <f t="shared" si="45"/>
        <v>2.8327466817158908E-5</v>
      </c>
    </row>
    <row r="241" spans="1:21" ht="12.95" customHeight="1" x14ac:dyDescent="0.2">
      <c r="A241" s="118" t="s">
        <v>181</v>
      </c>
      <c r="B241" s="119" t="s">
        <v>48</v>
      </c>
      <c r="C241" s="120">
        <v>56136.626900000032</v>
      </c>
      <c r="D241" s="120">
        <v>4.0000000000000002E-4</v>
      </c>
      <c r="E241">
        <f t="shared" si="40"/>
        <v>31285.181662074872</v>
      </c>
      <c r="F241">
        <f t="shared" si="38"/>
        <v>31285.5</v>
      </c>
      <c r="G241">
        <f t="shared" si="44"/>
        <v>-0.12094459986838046</v>
      </c>
      <c r="M241">
        <f t="shared" si="47"/>
        <v>-0.12094459986838046</v>
      </c>
      <c r="O241">
        <f t="shared" ca="1" si="46"/>
        <v>-0.12092989162151713</v>
      </c>
      <c r="P241" s="32">
        <f t="shared" si="41"/>
        <v>-5.3289147667200821E-3</v>
      </c>
      <c r="Q241" s="89">
        <f t="shared" si="42"/>
        <v>41118.126900000032</v>
      </c>
      <c r="S241" s="32">
        <f t="shared" si="43"/>
        <v>2.8397332590967346E-5</v>
      </c>
      <c r="T241">
        <v>1</v>
      </c>
      <c r="U241">
        <f t="shared" si="45"/>
        <v>2.8397332590967346E-5</v>
      </c>
    </row>
    <row r="242" spans="1:21" ht="12.95" customHeight="1" x14ac:dyDescent="0.2">
      <c r="A242" s="118" t="s">
        <v>181</v>
      </c>
      <c r="B242" s="119" t="s">
        <v>37</v>
      </c>
      <c r="C242" s="120">
        <v>56137.577800000086</v>
      </c>
      <c r="D242" s="120">
        <v>2.9999999999999997E-4</v>
      </c>
      <c r="E242">
        <f t="shared" si="40"/>
        <v>31287.684523164513</v>
      </c>
      <c r="F242">
        <f t="shared" si="38"/>
        <v>31288</v>
      </c>
      <c r="G242">
        <f t="shared" si="44"/>
        <v>-0.11985759981325828</v>
      </c>
      <c r="M242">
        <f t="shared" si="47"/>
        <v>-0.11985759981325828</v>
      </c>
      <c r="O242">
        <f t="shared" ca="1" si="46"/>
        <v>-0.12095017844542455</v>
      </c>
      <c r="P242" s="32">
        <f t="shared" si="41"/>
        <v>-5.3408426764861971E-3</v>
      </c>
      <c r="Q242" s="89">
        <f t="shared" si="42"/>
        <v>41119.077800000086</v>
      </c>
      <c r="S242" s="32">
        <f t="shared" si="43"/>
        <v>2.8524600494976247E-5</v>
      </c>
      <c r="T242">
        <v>1</v>
      </c>
      <c r="U242">
        <f t="shared" si="45"/>
        <v>2.8524600494976247E-5</v>
      </c>
    </row>
    <row r="243" spans="1:21" ht="12.95" customHeight="1" x14ac:dyDescent="0.2">
      <c r="A243" s="118" t="s">
        <v>181</v>
      </c>
      <c r="B243" s="119" t="s">
        <v>48</v>
      </c>
      <c r="C243" s="120">
        <v>56138.526300000027</v>
      </c>
      <c r="D243" s="120">
        <v>2.9999999999999997E-4</v>
      </c>
      <c r="E243">
        <f t="shared" si="40"/>
        <v>31290.181067220925</v>
      </c>
      <c r="F243">
        <f t="shared" si="38"/>
        <v>31290.5</v>
      </c>
      <c r="G243">
        <f t="shared" si="44"/>
        <v>-0.12117059987940593</v>
      </c>
      <c r="M243">
        <f t="shared" si="47"/>
        <v>-0.12117059987940593</v>
      </c>
      <c r="O243">
        <f t="shared" ca="1" si="46"/>
        <v>-0.12097046526933197</v>
      </c>
      <c r="P243" s="32">
        <f t="shared" si="41"/>
        <v>-5.3264368749517607E-3</v>
      </c>
      <c r="Q243" s="89">
        <f t="shared" si="42"/>
        <v>41120.026300000027</v>
      </c>
      <c r="S243" s="32">
        <f t="shared" si="43"/>
        <v>2.8370929782845877E-5</v>
      </c>
      <c r="T243">
        <v>1</v>
      </c>
      <c r="U243">
        <f t="shared" si="45"/>
        <v>2.8370929782845877E-5</v>
      </c>
    </row>
    <row r="244" spans="1:21" ht="12.95" customHeight="1" x14ac:dyDescent="0.2">
      <c r="A244" s="118" t="s">
        <v>181</v>
      </c>
      <c r="B244" s="119" t="s">
        <v>37</v>
      </c>
      <c r="C244" s="120">
        <v>56139.475300000049</v>
      </c>
      <c r="D244" s="120">
        <v>4.0000000000000002E-4</v>
      </c>
      <c r="E244">
        <f t="shared" si="40"/>
        <v>31292.678927326077</v>
      </c>
      <c r="F244">
        <f t="shared" si="38"/>
        <v>31293</v>
      </c>
      <c r="G244">
        <f t="shared" si="44"/>
        <v>-0.12198359985632123</v>
      </c>
      <c r="M244">
        <f t="shared" si="47"/>
        <v>-0.12198359985632123</v>
      </c>
      <c r="O244">
        <f t="shared" ca="1" si="46"/>
        <v>-0.1209907520932394</v>
      </c>
      <c r="P244" s="32">
        <f t="shared" si="41"/>
        <v>-5.3175289079082167E-3</v>
      </c>
      <c r="Q244" s="89">
        <f t="shared" si="42"/>
        <v>41120.975300000049</v>
      </c>
      <c r="S244" s="32">
        <f t="shared" si="43"/>
        <v>2.827611368643955E-5</v>
      </c>
      <c r="T244">
        <v>1</v>
      </c>
      <c r="U244">
        <f t="shared" si="45"/>
        <v>2.827611368643955E-5</v>
      </c>
    </row>
    <row r="245" spans="1:21" ht="12.95" customHeight="1" x14ac:dyDescent="0.2">
      <c r="A245" s="118" t="s">
        <v>181</v>
      </c>
      <c r="B245" s="119" t="s">
        <v>48</v>
      </c>
      <c r="C245" s="120">
        <v>56141.565899999812</v>
      </c>
      <c r="D245" s="120">
        <v>2.9999999999999997E-4</v>
      </c>
      <c r="E245">
        <f t="shared" si="40"/>
        <v>31298.181589428415</v>
      </c>
      <c r="F245">
        <f t="shared" si="38"/>
        <v>31298.5</v>
      </c>
      <c r="G245">
        <f t="shared" si="44"/>
        <v>-0.1209722000930924</v>
      </c>
      <c r="M245">
        <f t="shared" si="47"/>
        <v>-0.1209722000930924</v>
      </c>
      <c r="O245">
        <f t="shared" ca="1" si="46"/>
        <v>-0.12103538310583567</v>
      </c>
      <c r="P245" s="32">
        <f t="shared" si="41"/>
        <v>-5.3286121164650216E-3</v>
      </c>
      <c r="Q245" s="89">
        <f t="shared" si="42"/>
        <v>41123.065899999812</v>
      </c>
      <c r="S245" s="32">
        <f t="shared" si="43"/>
        <v>2.8394107087737837E-5</v>
      </c>
      <c r="T245">
        <v>1</v>
      </c>
      <c r="U245">
        <f t="shared" si="45"/>
        <v>2.8394107087737837E-5</v>
      </c>
    </row>
    <row r="246" spans="1:21" ht="12.95" customHeight="1" x14ac:dyDescent="0.2">
      <c r="A246" s="118" t="s">
        <v>181</v>
      </c>
      <c r="B246" s="119" t="s">
        <v>37</v>
      </c>
      <c r="C246" s="120">
        <v>56143.655700000003</v>
      </c>
      <c r="D246" s="120">
        <v>4.0000000000000002E-4</v>
      </c>
      <c r="E246">
        <f t="shared" si="40"/>
        <v>31303.682145854233</v>
      </c>
      <c r="F246">
        <f t="shared" si="38"/>
        <v>31304</v>
      </c>
      <c r="G246">
        <f t="shared" si="44"/>
        <v>-0.12076079990220023</v>
      </c>
      <c r="M246">
        <f t="shared" si="47"/>
        <v>-0.12076079990220023</v>
      </c>
      <c r="O246">
        <f t="shared" ca="1" si="46"/>
        <v>-0.12108001411843194</v>
      </c>
      <c r="P246" s="32">
        <f t="shared" si="41"/>
        <v>-5.3309304949324277E-3</v>
      </c>
      <c r="Q246" s="89">
        <f t="shared" si="42"/>
        <v>41125.155700000003</v>
      </c>
      <c r="S246" s="32">
        <f t="shared" si="43"/>
        <v>2.8418819941800499E-5</v>
      </c>
      <c r="T246">
        <v>1</v>
      </c>
      <c r="U246">
        <f t="shared" si="45"/>
        <v>2.8418819941800499E-5</v>
      </c>
    </row>
    <row r="247" spans="1:21" ht="12.95" customHeight="1" x14ac:dyDescent="0.2">
      <c r="A247" s="118" t="s">
        <v>181</v>
      </c>
      <c r="B247" s="119" t="s">
        <v>48</v>
      </c>
      <c r="C247" s="120">
        <v>56149.544199999887</v>
      </c>
      <c r="D247" s="120">
        <v>2.0000000000000001E-4</v>
      </c>
      <c r="E247">
        <f t="shared" si="40"/>
        <v>31319.181249361674</v>
      </c>
      <c r="F247">
        <f t="shared" si="38"/>
        <v>31319.5</v>
      </c>
      <c r="G247">
        <f t="shared" si="44"/>
        <v>-0.12110140001459513</v>
      </c>
      <c r="M247">
        <f t="shared" si="47"/>
        <v>-0.12110140001459513</v>
      </c>
      <c r="O247">
        <f t="shared" ca="1" si="46"/>
        <v>-0.12120579242665785</v>
      </c>
      <c r="P247" s="32">
        <f t="shared" si="41"/>
        <v>-5.3271955154078838E-3</v>
      </c>
      <c r="Q247" s="89">
        <f t="shared" si="42"/>
        <v>41131.044199999887</v>
      </c>
      <c r="S247" s="32">
        <f t="shared" si="43"/>
        <v>2.8379012059381868E-5</v>
      </c>
      <c r="T247">
        <v>1</v>
      </c>
      <c r="U247">
        <f t="shared" si="45"/>
        <v>2.8379012059381868E-5</v>
      </c>
    </row>
    <row r="248" spans="1:21" ht="12.95" customHeight="1" x14ac:dyDescent="0.2">
      <c r="A248" s="118" t="s">
        <v>181</v>
      </c>
      <c r="B248" s="119" t="s">
        <v>37</v>
      </c>
      <c r="C248" s="120">
        <v>56150.493999999948</v>
      </c>
      <c r="D248" s="120">
        <v>2.0000000000000001E-4</v>
      </c>
      <c r="E248">
        <f t="shared" si="40"/>
        <v>31321.68121514457</v>
      </c>
      <c r="F248">
        <f t="shared" si="38"/>
        <v>31322</v>
      </c>
      <c r="G248">
        <f t="shared" si="44"/>
        <v>-0.12111439995351247</v>
      </c>
      <c r="M248">
        <f t="shared" si="47"/>
        <v>-0.12111439995351247</v>
      </c>
      <c r="O248">
        <f t="shared" ca="1" si="46"/>
        <v>-0.12122607925056528</v>
      </c>
      <c r="P248" s="32">
        <f t="shared" si="41"/>
        <v>-5.3270529915663053E-3</v>
      </c>
      <c r="Q248" s="89">
        <f t="shared" si="42"/>
        <v>41131.993999999948</v>
      </c>
      <c r="S248" s="32">
        <f t="shared" si="43"/>
        <v>2.8377493574955524E-5</v>
      </c>
      <c r="T248">
        <v>1</v>
      </c>
      <c r="U248">
        <f t="shared" si="45"/>
        <v>2.8377493574955524E-5</v>
      </c>
    </row>
    <row r="249" spans="1:21" ht="12.95" customHeight="1" x14ac:dyDescent="0.2">
      <c r="A249" s="118" t="s">
        <v>181</v>
      </c>
      <c r="B249" s="119" t="s">
        <v>37</v>
      </c>
      <c r="C249" s="120">
        <v>56153.532500000205</v>
      </c>
      <c r="D249" s="120">
        <v>6.9999999999999999E-4</v>
      </c>
      <c r="E249">
        <f t="shared" si="40"/>
        <v>31329.678842046542</v>
      </c>
      <c r="F249">
        <f t="shared" si="38"/>
        <v>31330</v>
      </c>
      <c r="G249">
        <f t="shared" si="44"/>
        <v>-0.12201599970285315</v>
      </c>
      <c r="M249">
        <f t="shared" si="47"/>
        <v>-0.12201599970285315</v>
      </c>
      <c r="O249">
        <f t="shared" ca="1" si="46"/>
        <v>-0.12129099708706897</v>
      </c>
      <c r="P249" s="32">
        <f t="shared" si="41"/>
        <v>-5.3171740958807652E-3</v>
      </c>
      <c r="Q249" s="89">
        <f t="shared" si="42"/>
        <v>41135.032500000205</v>
      </c>
      <c r="S249" s="32">
        <f t="shared" si="43"/>
        <v>2.8272340365905433E-5</v>
      </c>
      <c r="T249">
        <v>1</v>
      </c>
      <c r="U249">
        <f t="shared" si="45"/>
        <v>2.8272340365905433E-5</v>
      </c>
    </row>
    <row r="250" spans="1:21" ht="12.95" customHeight="1" x14ac:dyDescent="0.2">
      <c r="A250" s="118" t="s">
        <v>181</v>
      </c>
      <c r="B250" s="119" t="s">
        <v>37</v>
      </c>
      <c r="C250" s="120">
        <v>56158.472000000067</v>
      </c>
      <c r="D250" s="120">
        <v>2.9999999999999997E-4</v>
      </c>
      <c r="E250">
        <f t="shared" si="40"/>
        <v>31342.680085448828</v>
      </c>
      <c r="F250">
        <f t="shared" si="38"/>
        <v>31343</v>
      </c>
      <c r="G250">
        <f t="shared" si="44"/>
        <v>-0.12154359983833274</v>
      </c>
      <c r="M250">
        <f t="shared" si="47"/>
        <v>-0.12154359983833274</v>
      </c>
      <c r="O250">
        <f t="shared" ca="1" si="46"/>
        <v>-0.12139648857138746</v>
      </c>
      <c r="P250" s="32">
        <f t="shared" si="41"/>
        <v>-5.3223488088557872E-3</v>
      </c>
      <c r="Q250" s="89">
        <f t="shared" si="42"/>
        <v>41139.972000000067</v>
      </c>
      <c r="S250" s="32">
        <f t="shared" si="43"/>
        <v>2.8327396843128618E-5</v>
      </c>
      <c r="T250">
        <v>1</v>
      </c>
      <c r="U250">
        <f t="shared" si="45"/>
        <v>2.8327396843128618E-5</v>
      </c>
    </row>
    <row r="251" spans="1:21" ht="12.95" customHeight="1" x14ac:dyDescent="0.2">
      <c r="A251" s="118" t="s">
        <v>181</v>
      </c>
      <c r="B251" s="119" t="s">
        <v>48</v>
      </c>
      <c r="C251" s="120">
        <v>56158.661600000225</v>
      </c>
      <c r="D251" s="120">
        <v>2.0000000000000001E-4</v>
      </c>
      <c r="E251">
        <f t="shared" si="40"/>
        <v>31343.179131050852</v>
      </c>
      <c r="F251">
        <f t="shared" si="38"/>
        <v>31343.5</v>
      </c>
      <c r="G251">
        <f t="shared" si="44"/>
        <v>-0.12190619968168903</v>
      </c>
      <c r="M251">
        <f t="shared" si="47"/>
        <v>-0.12190619968168903</v>
      </c>
      <c r="O251">
        <f t="shared" ca="1" si="46"/>
        <v>-0.12140054593616895</v>
      </c>
      <c r="P251" s="32">
        <f t="shared" si="41"/>
        <v>-5.318376579344428E-3</v>
      </c>
      <c r="Q251" s="89">
        <f t="shared" si="42"/>
        <v>41140.161600000225</v>
      </c>
      <c r="S251" s="32">
        <f t="shared" si="43"/>
        <v>2.828512943971934E-5</v>
      </c>
      <c r="T251">
        <v>1</v>
      </c>
      <c r="U251">
        <f t="shared" si="45"/>
        <v>2.828512943971934E-5</v>
      </c>
    </row>
    <row r="252" spans="1:21" ht="12.95" customHeight="1" x14ac:dyDescent="0.2">
      <c r="A252" s="118" t="s">
        <v>181</v>
      </c>
      <c r="B252" s="119" t="s">
        <v>37</v>
      </c>
      <c r="C252" s="120">
        <v>56161.510699999984</v>
      </c>
      <c r="D252" s="120">
        <v>2.0000000000000001E-4</v>
      </c>
      <c r="E252">
        <f t="shared" si="40"/>
        <v>31350.678238769317</v>
      </c>
      <c r="F252">
        <f t="shared" si="38"/>
        <v>31351</v>
      </c>
      <c r="G252">
        <f t="shared" si="44"/>
        <v>-0.12224519992014393</v>
      </c>
      <c r="M252">
        <f t="shared" si="47"/>
        <v>-0.12224519992014393</v>
      </c>
      <c r="O252">
        <f t="shared" ca="1" si="46"/>
        <v>-0.12146140640789116</v>
      </c>
      <c r="P252" s="32">
        <f t="shared" si="41"/>
        <v>-5.31466453129618E-3</v>
      </c>
      <c r="Q252" s="89">
        <f t="shared" si="42"/>
        <v>41143.010699999984</v>
      </c>
      <c r="S252" s="32">
        <f t="shared" si="43"/>
        <v>2.8245659080217643E-5</v>
      </c>
      <c r="T252">
        <v>1</v>
      </c>
      <c r="U252">
        <f t="shared" si="45"/>
        <v>2.8245659080217643E-5</v>
      </c>
    </row>
    <row r="253" spans="1:21" ht="12.95" customHeight="1" x14ac:dyDescent="0.2">
      <c r="A253" s="118" t="s">
        <v>181</v>
      </c>
      <c r="B253" s="119" t="s">
        <v>48</v>
      </c>
      <c r="C253" s="120">
        <v>56162.461699999869</v>
      </c>
      <c r="D253" s="120">
        <v>2.0000000000000001E-4</v>
      </c>
      <c r="E253">
        <f t="shared" si="40"/>
        <v>31353.181363068215</v>
      </c>
      <c r="F253">
        <f t="shared" si="38"/>
        <v>31353.5</v>
      </c>
      <c r="G253">
        <f t="shared" si="44"/>
        <v>-0.12105820003489498</v>
      </c>
      <c r="M253">
        <f t="shared" si="47"/>
        <v>-0.12105820003489498</v>
      </c>
      <c r="O253">
        <f t="shared" ca="1" si="46"/>
        <v>-0.12148169323179858</v>
      </c>
      <c r="P253" s="32">
        <f t="shared" si="41"/>
        <v>-5.3276691519542731E-3</v>
      </c>
      <c r="Q253" s="89">
        <f t="shared" si="42"/>
        <v>41143.961699999869</v>
      </c>
      <c r="S253" s="32">
        <f t="shared" si="43"/>
        <v>2.8384058592685162E-5</v>
      </c>
      <c r="T253">
        <v>1</v>
      </c>
      <c r="U253">
        <f t="shared" si="45"/>
        <v>2.8384058592685162E-5</v>
      </c>
    </row>
    <row r="254" spans="1:21" ht="12.95" customHeight="1" x14ac:dyDescent="0.2">
      <c r="A254" s="118" t="s">
        <v>181</v>
      </c>
      <c r="B254" s="119" t="s">
        <v>37</v>
      </c>
      <c r="C254" s="120">
        <v>56162.650799999945</v>
      </c>
      <c r="D254" s="120">
        <v>2.0000000000000001E-4</v>
      </c>
      <c r="E254">
        <f t="shared" si="40"/>
        <v>31353.679092621496</v>
      </c>
      <c r="F254">
        <f t="shared" si="38"/>
        <v>31354</v>
      </c>
      <c r="G254">
        <f t="shared" si="44"/>
        <v>-0.12192079996020766</v>
      </c>
      <c r="M254">
        <f t="shared" si="47"/>
        <v>-0.12192079996020766</v>
      </c>
      <c r="O254">
        <f t="shared" ca="1" si="46"/>
        <v>-0.12148575059658007</v>
      </c>
      <c r="P254" s="32">
        <f t="shared" si="41"/>
        <v>-5.3182166736104146E-3</v>
      </c>
      <c r="Q254" s="89">
        <f t="shared" si="42"/>
        <v>41144.150799999945</v>
      </c>
      <c r="S254" s="32">
        <f t="shared" si="43"/>
        <v>2.8283428587467823E-5</v>
      </c>
      <c r="T254">
        <v>1</v>
      </c>
      <c r="U254">
        <f t="shared" si="45"/>
        <v>2.8283428587467823E-5</v>
      </c>
    </row>
    <row r="255" spans="1:21" ht="12.95" customHeight="1" x14ac:dyDescent="0.2">
      <c r="A255" s="118" t="s">
        <v>181</v>
      </c>
      <c r="B255" s="119" t="s">
        <v>48</v>
      </c>
      <c r="C255" s="120">
        <v>56163.601199999917</v>
      </c>
      <c r="D255" s="120">
        <v>2.0000000000000001E-4</v>
      </c>
      <c r="E255">
        <f t="shared" si="40"/>
        <v>31356.180637662397</v>
      </c>
      <c r="F255">
        <f t="shared" si="38"/>
        <v>31356.5</v>
      </c>
      <c r="G255">
        <f t="shared" si="44"/>
        <v>-0.12133379998704186</v>
      </c>
      <c r="M255">
        <f t="shared" si="47"/>
        <v>-0.12133379998704186</v>
      </c>
      <c r="O255">
        <f t="shared" ca="1" si="46"/>
        <v>-0.12150603742048743</v>
      </c>
      <c r="P255" s="32">
        <f t="shared" si="41"/>
        <v>-5.3246479699606587E-3</v>
      </c>
      <c r="Q255" s="89">
        <f t="shared" si="42"/>
        <v>41145.101199999917</v>
      </c>
      <c r="S255" s="32">
        <f t="shared" si="43"/>
        <v>2.8351876004006164E-5</v>
      </c>
      <c r="T255">
        <v>1</v>
      </c>
      <c r="U255">
        <f t="shared" si="45"/>
        <v>2.8351876004006164E-5</v>
      </c>
    </row>
    <row r="256" spans="1:21" ht="12.95" customHeight="1" x14ac:dyDescent="0.2">
      <c r="A256" s="118" t="s">
        <v>181</v>
      </c>
      <c r="B256" s="119" t="s">
        <v>37</v>
      </c>
      <c r="C256" s="120">
        <v>56166.450300000142</v>
      </c>
      <c r="D256" s="120">
        <v>2.9999999999999997E-4</v>
      </c>
      <c r="E256">
        <f t="shared" si="40"/>
        <v>31363.679745382087</v>
      </c>
      <c r="F256">
        <f t="shared" si="38"/>
        <v>31364</v>
      </c>
      <c r="G256">
        <f t="shared" si="44"/>
        <v>-0.12167279975983547</v>
      </c>
      <c r="M256">
        <f t="shared" si="47"/>
        <v>-0.12167279975983547</v>
      </c>
      <c r="O256">
        <f t="shared" ca="1" si="46"/>
        <v>-0.12156689789220965</v>
      </c>
      <c r="P256" s="32">
        <f t="shared" si="41"/>
        <v>-5.3209332328180304E-3</v>
      </c>
      <c r="Q256" s="89">
        <f t="shared" si="42"/>
        <v>41147.950300000142</v>
      </c>
      <c r="S256" s="32">
        <f t="shared" si="43"/>
        <v>2.8312330468107336E-5</v>
      </c>
      <c r="T256">
        <v>1</v>
      </c>
      <c r="U256">
        <f t="shared" si="45"/>
        <v>2.8312330468107336E-5</v>
      </c>
    </row>
    <row r="257" spans="1:21" ht="12.95" customHeight="1" x14ac:dyDescent="0.2">
      <c r="A257" s="118" t="s">
        <v>181</v>
      </c>
      <c r="B257" s="119" t="s">
        <v>48</v>
      </c>
      <c r="C257" s="120">
        <v>56166.640999999829</v>
      </c>
      <c r="D257" s="120">
        <v>2.0000000000000001E-4</v>
      </c>
      <c r="E257">
        <f t="shared" si="40"/>
        <v>31364.18168628963</v>
      </c>
      <c r="F257">
        <f t="shared" si="38"/>
        <v>31364.5</v>
      </c>
      <c r="G257">
        <f t="shared" si="44"/>
        <v>-0.12093540007481351</v>
      </c>
      <c r="M257">
        <f t="shared" si="47"/>
        <v>-0.12093540007481351</v>
      </c>
      <c r="O257">
        <f t="shared" ca="1" si="46"/>
        <v>-0.12157095525699113</v>
      </c>
      <c r="P257" s="32">
        <f t="shared" si="41"/>
        <v>-5.3290156494037472E-3</v>
      </c>
      <c r="Q257" s="89">
        <f t="shared" si="42"/>
        <v>41148.140999999829</v>
      </c>
      <c r="S257" s="32">
        <f t="shared" si="43"/>
        <v>2.8398407791590041E-5</v>
      </c>
      <c r="T257">
        <v>1</v>
      </c>
      <c r="U257">
        <f t="shared" si="45"/>
        <v>2.8398407791590041E-5</v>
      </c>
    </row>
    <row r="258" spans="1:21" ht="12.95" customHeight="1" x14ac:dyDescent="0.2">
      <c r="A258" s="118" t="s">
        <v>181</v>
      </c>
      <c r="B258" s="119" t="s">
        <v>37</v>
      </c>
      <c r="C258" s="120">
        <v>56167.591000000015</v>
      </c>
      <c r="D258" s="120">
        <v>4.0000000000000002E-4</v>
      </c>
      <c r="E258">
        <f t="shared" si="40"/>
        <v>31366.682178492269</v>
      </c>
      <c r="F258">
        <f t="shared" si="38"/>
        <v>31367</v>
      </c>
      <c r="G258">
        <f t="shared" si="44"/>
        <v>-0.12074839988781605</v>
      </c>
      <c r="M258">
        <f t="shared" si="47"/>
        <v>-0.12074839988781605</v>
      </c>
      <c r="O258">
        <f t="shared" ca="1" si="46"/>
        <v>-0.12159124208089855</v>
      </c>
      <c r="P258" s="32">
        <f t="shared" si="41"/>
        <v>-5.3310665023739217E-3</v>
      </c>
      <c r="Q258" s="89">
        <f t="shared" si="42"/>
        <v>41149.091000000015</v>
      </c>
      <c r="S258" s="32">
        <f t="shared" si="43"/>
        <v>2.8420270052733318E-5</v>
      </c>
      <c r="T258">
        <v>1</v>
      </c>
      <c r="U258">
        <f t="shared" si="45"/>
        <v>2.8420270052733318E-5</v>
      </c>
    </row>
    <row r="259" spans="1:21" ht="12.95" customHeight="1" x14ac:dyDescent="0.2">
      <c r="A259" s="118" t="s">
        <v>181</v>
      </c>
      <c r="B259" s="119" t="s">
        <v>48</v>
      </c>
      <c r="C259" s="120">
        <v>56168.540099999867</v>
      </c>
      <c r="D259" s="120">
        <v>2.0000000000000001E-4</v>
      </c>
      <c r="E259">
        <f t="shared" si="40"/>
        <v>31369.180301806678</v>
      </c>
      <c r="F259">
        <f t="shared" si="38"/>
        <v>31369.5</v>
      </c>
      <c r="G259">
        <f t="shared" si="44"/>
        <v>-0.12146140003460459</v>
      </c>
      <c r="M259">
        <f t="shared" si="47"/>
        <v>-0.12146140003460459</v>
      </c>
      <c r="O259">
        <f t="shared" ca="1" si="46"/>
        <v>-0.12161152890480592</v>
      </c>
      <c r="P259" s="32">
        <f t="shared" si="41"/>
        <v>-5.3232495497943597E-3</v>
      </c>
      <c r="Q259" s="89">
        <f t="shared" si="42"/>
        <v>41150.040099999867</v>
      </c>
      <c r="S259" s="32">
        <f t="shared" si="43"/>
        <v>2.8336985769385853E-5</v>
      </c>
      <c r="T259">
        <v>1</v>
      </c>
      <c r="U259">
        <f t="shared" si="45"/>
        <v>2.8336985769385853E-5</v>
      </c>
    </row>
    <row r="260" spans="1:21" ht="12.95" customHeight="1" x14ac:dyDescent="0.2">
      <c r="A260" s="118" t="s">
        <v>181</v>
      </c>
      <c r="B260" s="119" t="s">
        <v>48</v>
      </c>
      <c r="C260" s="120">
        <v>56170.440099999774</v>
      </c>
      <c r="D260" s="120">
        <v>5.0000000000000001E-4</v>
      </c>
      <c r="E260">
        <f t="shared" si="40"/>
        <v>31374.181286210733</v>
      </c>
      <c r="F260">
        <f t="shared" si="38"/>
        <v>31374.5</v>
      </c>
      <c r="G260">
        <f t="shared" si="44"/>
        <v>-0.12108740012627095</v>
      </c>
      <c r="M260">
        <f t="shared" si="47"/>
        <v>-0.12108740012627095</v>
      </c>
      <c r="O260">
        <f t="shared" ca="1" si="46"/>
        <v>-0.12165210255262077</v>
      </c>
      <c r="P260" s="32">
        <f t="shared" si="41"/>
        <v>-5.3273490047428618E-3</v>
      </c>
      <c r="Q260" s="89">
        <f t="shared" si="42"/>
        <v>41151.940099999774</v>
      </c>
      <c r="S260" s="32">
        <f t="shared" si="43"/>
        <v>2.8380647418334759E-5</v>
      </c>
      <c r="T260">
        <v>1</v>
      </c>
      <c r="U260">
        <f t="shared" si="45"/>
        <v>2.8380647418334759E-5</v>
      </c>
    </row>
    <row r="261" spans="1:21" ht="12.95" customHeight="1" x14ac:dyDescent="0.2">
      <c r="A261" s="118" t="s">
        <v>181</v>
      </c>
      <c r="B261" s="119" t="s">
        <v>37</v>
      </c>
      <c r="C261" s="120">
        <v>56172.527799999807</v>
      </c>
      <c r="D261" s="120">
        <v>5.0000000000000001E-4</v>
      </c>
      <c r="E261">
        <f t="shared" si="40"/>
        <v>31379.676315232322</v>
      </c>
      <c r="F261">
        <f t="shared" si="38"/>
        <v>31380</v>
      </c>
      <c r="G261">
        <f t="shared" si="44"/>
        <v>-0.12297600010060705</v>
      </c>
      <c r="M261">
        <f t="shared" si="47"/>
        <v>-0.12297600010060705</v>
      </c>
      <c r="O261">
        <f t="shared" ca="1" si="46"/>
        <v>-0.12169673356521704</v>
      </c>
      <c r="P261" s="32">
        <f t="shared" si="41"/>
        <v>-5.3066677066735219E-3</v>
      </c>
      <c r="Q261" s="89">
        <f t="shared" si="42"/>
        <v>41154.027799999807</v>
      </c>
      <c r="S261" s="32">
        <f t="shared" si="43"/>
        <v>2.8160722149051615E-5</v>
      </c>
      <c r="T261">
        <v>1</v>
      </c>
      <c r="U261">
        <f t="shared" si="45"/>
        <v>2.8160722149051615E-5</v>
      </c>
    </row>
    <row r="262" spans="1:21" ht="12.95" customHeight="1" x14ac:dyDescent="0.2">
      <c r="A262" s="118" t="s">
        <v>181</v>
      </c>
      <c r="B262" s="119" t="s">
        <v>48</v>
      </c>
      <c r="C262" s="120">
        <v>56173.479400000069</v>
      </c>
      <c r="D262" s="120">
        <v>2.9999999999999997E-4</v>
      </c>
      <c r="E262">
        <f t="shared" si="40"/>
        <v>31382.181018790448</v>
      </c>
      <c r="F262">
        <f t="shared" si="38"/>
        <v>31382.5</v>
      </c>
      <c r="G262">
        <f t="shared" si="44"/>
        <v>-0.12118899983761366</v>
      </c>
      <c r="M262">
        <f t="shared" si="47"/>
        <v>-0.12118899983761366</v>
      </c>
      <c r="O262">
        <f t="shared" ca="1" si="46"/>
        <v>-0.12171702038912446</v>
      </c>
      <c r="P262" s="32">
        <f t="shared" si="41"/>
        <v>-5.3262351667779468E-3</v>
      </c>
      <c r="Q262" s="89">
        <f t="shared" si="42"/>
        <v>41154.979400000069</v>
      </c>
      <c r="S262" s="32">
        <f t="shared" si="43"/>
        <v>2.8368781051822102E-5</v>
      </c>
      <c r="T262">
        <v>1</v>
      </c>
      <c r="U262">
        <f t="shared" si="45"/>
        <v>2.8368781051822102E-5</v>
      </c>
    </row>
    <row r="263" spans="1:21" ht="12.95" customHeight="1" x14ac:dyDescent="0.2">
      <c r="A263" s="118" t="s">
        <v>181</v>
      </c>
      <c r="B263" s="119" t="s">
        <v>48</v>
      </c>
      <c r="C263" s="120">
        <v>56175.378099999856</v>
      </c>
      <c r="D263" s="120">
        <v>4.0000000000000002E-4</v>
      </c>
      <c r="E263">
        <f t="shared" si="40"/>
        <v>31387.178581468015</v>
      </c>
      <c r="F263">
        <f t="shared" si="38"/>
        <v>31387.5</v>
      </c>
      <c r="G263">
        <f t="shared" si="44"/>
        <v>-0.12211500004923437</v>
      </c>
      <c r="M263">
        <f t="shared" si="47"/>
        <v>-0.12211500004923437</v>
      </c>
      <c r="O263">
        <f t="shared" ca="1" si="46"/>
        <v>-0.12175759403693925</v>
      </c>
      <c r="P263" s="32">
        <f t="shared" si="41"/>
        <v>-5.3160900293999043E-3</v>
      </c>
      <c r="Q263" s="89">
        <f t="shared" si="42"/>
        <v>41156.878099999856</v>
      </c>
      <c r="S263" s="32">
        <f t="shared" si="43"/>
        <v>2.8260813200685074E-5</v>
      </c>
      <c r="T263">
        <v>1</v>
      </c>
      <c r="U263">
        <f t="shared" si="45"/>
        <v>2.8260813200685074E-5</v>
      </c>
    </row>
    <row r="264" spans="1:21" ht="12.95" customHeight="1" x14ac:dyDescent="0.2">
      <c r="A264" s="118" t="s">
        <v>181</v>
      </c>
      <c r="B264" s="119" t="s">
        <v>37</v>
      </c>
      <c r="C264" s="120">
        <v>56175.568200000096</v>
      </c>
      <c r="D264" s="120">
        <v>2.0000000000000001E-4</v>
      </c>
      <c r="E264">
        <f t="shared" si="40"/>
        <v>31387.678943118783</v>
      </c>
      <c r="F264">
        <f t="shared" si="38"/>
        <v>31388</v>
      </c>
      <c r="G264">
        <f t="shared" si="44"/>
        <v>-0.12197759981063427</v>
      </c>
      <c r="M264">
        <f t="shared" si="47"/>
        <v>-0.12197759981063427</v>
      </c>
      <c r="O264">
        <f t="shared" ca="1" si="46"/>
        <v>-0.12176165140172074</v>
      </c>
      <c r="P264" s="32">
        <f t="shared" si="41"/>
        <v>-5.3175946162502758E-3</v>
      </c>
      <c r="Q264" s="89">
        <f t="shared" si="42"/>
        <v>41157.068200000096</v>
      </c>
      <c r="S264" s="32">
        <f t="shared" si="43"/>
        <v>2.8276812502773919E-5</v>
      </c>
      <c r="T264">
        <v>1</v>
      </c>
      <c r="U264">
        <f t="shared" si="45"/>
        <v>2.8276812502773919E-5</v>
      </c>
    </row>
    <row r="265" spans="1:21" ht="12.95" customHeight="1" x14ac:dyDescent="0.2">
      <c r="A265" s="118" t="s">
        <v>181</v>
      </c>
      <c r="B265" s="119" t="s">
        <v>48</v>
      </c>
      <c r="C265" s="120">
        <v>56178.418200000189</v>
      </c>
      <c r="D265" s="120">
        <v>2.9999999999999997E-4</v>
      </c>
      <c r="E265">
        <f t="shared" si="40"/>
        <v>31395.180419725475</v>
      </c>
      <c r="F265">
        <f t="shared" si="38"/>
        <v>31395.5</v>
      </c>
      <c r="G265">
        <f t="shared" si="44"/>
        <v>-0.12141659971530316</v>
      </c>
      <c r="M265">
        <f t="shared" si="47"/>
        <v>-0.12141659971530316</v>
      </c>
      <c r="O265">
        <f t="shared" ca="1" si="46"/>
        <v>-0.12182251187344295</v>
      </c>
      <c r="P265" s="32">
        <f t="shared" si="41"/>
        <v>-5.3237405087337699E-3</v>
      </c>
      <c r="Q265" s="89">
        <f t="shared" si="42"/>
        <v>41159.918200000189</v>
      </c>
      <c r="S265" s="32">
        <f t="shared" si="43"/>
        <v>2.8342213004332899E-5</v>
      </c>
      <c r="T265">
        <v>1</v>
      </c>
      <c r="U265">
        <f t="shared" si="45"/>
        <v>2.8342213004332899E-5</v>
      </c>
    </row>
    <row r="266" spans="1:21" ht="12.95" customHeight="1" x14ac:dyDescent="0.2">
      <c r="A266" s="118" t="s">
        <v>181</v>
      </c>
      <c r="B266" s="119" t="s">
        <v>37</v>
      </c>
      <c r="C266" s="120">
        <v>56178.606999999844</v>
      </c>
      <c r="D266" s="120">
        <v>2.0000000000000001E-4</v>
      </c>
      <c r="E266">
        <f t="shared" si="40"/>
        <v>31395.677359648529</v>
      </c>
      <c r="F266">
        <f t="shared" si="38"/>
        <v>31396</v>
      </c>
      <c r="G266">
        <f t="shared" si="44"/>
        <v>-0.12257920006231871</v>
      </c>
      <c r="M266">
        <f t="shared" si="47"/>
        <v>-0.12257920006231871</v>
      </c>
      <c r="O266">
        <f t="shared" ca="1" si="46"/>
        <v>-0.12182656923822444</v>
      </c>
      <c r="P266" s="32">
        <f t="shared" si="41"/>
        <v>-5.3110087947276334E-3</v>
      </c>
      <c r="Q266" s="89">
        <f t="shared" si="42"/>
        <v>41160.106999999844</v>
      </c>
      <c r="S266" s="32">
        <f t="shared" si="43"/>
        <v>2.8206814417674268E-5</v>
      </c>
      <c r="T266">
        <v>1</v>
      </c>
      <c r="U266">
        <f t="shared" si="45"/>
        <v>2.8206814417674268E-5</v>
      </c>
    </row>
    <row r="267" spans="1:21" ht="12.95" customHeight="1" x14ac:dyDescent="0.2">
      <c r="A267" s="118" t="s">
        <v>181</v>
      </c>
      <c r="B267" s="119" t="s">
        <v>37</v>
      </c>
      <c r="C267" s="120">
        <v>56179.367699999828</v>
      </c>
      <c r="D267" s="120">
        <v>2.9999999999999997E-4</v>
      </c>
      <c r="E267">
        <f t="shared" si="40"/>
        <v>31397.679595878148</v>
      </c>
      <c r="F267">
        <f t="shared" ref="F267:F330" si="48">ROUND(2*E267,0)/2+0.5</f>
        <v>31398</v>
      </c>
      <c r="G267">
        <f t="shared" si="44"/>
        <v>-0.12172960007592337</v>
      </c>
      <c r="M267">
        <f t="shared" ref="M267:M298" si="49">G267</f>
        <v>-0.12172960007592337</v>
      </c>
      <c r="O267">
        <f t="shared" ca="1" si="46"/>
        <v>-0.12184279869735037</v>
      </c>
      <c r="P267" s="32">
        <f t="shared" si="41"/>
        <v>-5.3203109747746134E-3</v>
      </c>
      <c r="Q267" s="89">
        <f t="shared" si="42"/>
        <v>41160.867699999828</v>
      </c>
      <c r="S267" s="32">
        <f t="shared" si="43"/>
        <v>2.8305708868307197E-5</v>
      </c>
      <c r="T267">
        <v>1</v>
      </c>
      <c r="U267">
        <f t="shared" si="45"/>
        <v>2.8305708868307197E-5</v>
      </c>
    </row>
    <row r="268" spans="1:21" ht="12.95" customHeight="1" x14ac:dyDescent="0.2">
      <c r="A268" s="118" t="s">
        <v>181</v>
      </c>
      <c r="B268" s="119" t="s">
        <v>48</v>
      </c>
      <c r="C268" s="120">
        <v>56179.558100000024</v>
      </c>
      <c r="D268" s="120">
        <v>2.9999999999999997E-4</v>
      </c>
      <c r="E268">
        <f t="shared" si="40"/>
        <v>31398.180747157912</v>
      </c>
      <c r="F268">
        <f t="shared" si="48"/>
        <v>31398.5</v>
      </c>
      <c r="G268">
        <f t="shared" si="44"/>
        <v>-0.1212921998812817</v>
      </c>
      <c r="M268">
        <f t="shared" si="49"/>
        <v>-0.1212921998812817</v>
      </c>
      <c r="O268">
        <f t="shared" ca="1" si="46"/>
        <v>-0.12184685606213186</v>
      </c>
      <c r="P268" s="32">
        <f t="shared" si="41"/>
        <v>-5.3251039310912435E-3</v>
      </c>
      <c r="Q268" s="89">
        <f t="shared" si="42"/>
        <v>41161.058100000024</v>
      </c>
      <c r="S268" s="32">
        <f t="shared" si="43"/>
        <v>2.8356731876923416E-5</v>
      </c>
      <c r="T268">
        <v>1</v>
      </c>
      <c r="U268">
        <f t="shared" si="45"/>
        <v>2.8356731876923416E-5</v>
      </c>
    </row>
    <row r="269" spans="1:21" ht="12.95" customHeight="1" x14ac:dyDescent="0.2">
      <c r="A269" s="118" t="s">
        <v>181</v>
      </c>
      <c r="B269" s="119" t="s">
        <v>48</v>
      </c>
      <c r="C269" s="120">
        <v>56181.457599999849</v>
      </c>
      <c r="D269" s="120">
        <v>2.0000000000000001E-4</v>
      </c>
      <c r="E269">
        <f t="shared" si="40"/>
        <v>31403.180415513223</v>
      </c>
      <c r="F269">
        <f t="shared" si="48"/>
        <v>31403.5</v>
      </c>
      <c r="G269">
        <f t="shared" si="44"/>
        <v>-0.12141820005490445</v>
      </c>
      <c r="M269">
        <f t="shared" si="49"/>
        <v>-0.12141820005490445</v>
      </c>
      <c r="O269">
        <f t="shared" ca="1" si="46"/>
        <v>-0.12188742970994665</v>
      </c>
      <c r="P269" s="32">
        <f t="shared" si="41"/>
        <v>-5.3237229704093227E-3</v>
      </c>
      <c r="Q269" s="89">
        <f t="shared" si="42"/>
        <v>41162.957599999849</v>
      </c>
      <c r="S269" s="32">
        <f t="shared" si="43"/>
        <v>2.8342026265663863E-5</v>
      </c>
      <c r="T269">
        <v>1</v>
      </c>
      <c r="U269">
        <f t="shared" si="45"/>
        <v>2.8342026265663863E-5</v>
      </c>
    </row>
    <row r="270" spans="1:21" ht="12.95" customHeight="1" x14ac:dyDescent="0.2">
      <c r="A270" s="118" t="s">
        <v>181</v>
      </c>
      <c r="B270" s="119" t="s">
        <v>37</v>
      </c>
      <c r="C270" s="120">
        <v>56181.645099999849</v>
      </c>
      <c r="D270" s="120">
        <v>2.9999999999999997E-4</v>
      </c>
      <c r="E270">
        <f t="shared" si="40"/>
        <v>31403.673933711016</v>
      </c>
      <c r="F270">
        <f t="shared" si="48"/>
        <v>31404</v>
      </c>
      <c r="G270">
        <f t="shared" si="44"/>
        <v>-0.12388080005621305</v>
      </c>
      <c r="M270">
        <f t="shared" si="49"/>
        <v>-0.12388080005621305</v>
      </c>
      <c r="O270">
        <f t="shared" ca="1" si="46"/>
        <v>-0.12189148707472813</v>
      </c>
      <c r="P270" s="32">
        <f t="shared" si="41"/>
        <v>-5.2967771528809439E-3</v>
      </c>
      <c r="Q270" s="89">
        <f t="shared" si="42"/>
        <v>41163.145099999849</v>
      </c>
      <c r="S270" s="32">
        <f t="shared" si="43"/>
        <v>2.8055848207281557E-5</v>
      </c>
      <c r="T270">
        <v>1</v>
      </c>
      <c r="U270">
        <f t="shared" si="45"/>
        <v>2.8055848207281557E-5</v>
      </c>
    </row>
    <row r="271" spans="1:21" ht="12.95" customHeight="1" x14ac:dyDescent="0.2">
      <c r="A271" s="118" t="s">
        <v>181</v>
      </c>
      <c r="B271" s="119" t="s">
        <v>37</v>
      </c>
      <c r="C271" s="120">
        <v>56182.406400000211</v>
      </c>
      <c r="D271" s="120">
        <v>2.9999999999999997E-4</v>
      </c>
      <c r="E271">
        <f t="shared" si="40"/>
        <v>31405.677749199862</v>
      </c>
      <c r="F271">
        <f t="shared" si="48"/>
        <v>31406</v>
      </c>
      <c r="G271">
        <f t="shared" si="44"/>
        <v>-0.12243119969207328</v>
      </c>
      <c r="M271">
        <f t="shared" si="49"/>
        <v>-0.12243119969207328</v>
      </c>
      <c r="O271">
        <f t="shared" ca="1" si="46"/>
        <v>-0.12190771653385407</v>
      </c>
      <c r="P271" s="32">
        <f t="shared" si="41"/>
        <v>-5.3126285142062277E-3</v>
      </c>
      <c r="Q271" s="89">
        <f t="shared" si="42"/>
        <v>41163.906400000211</v>
      </c>
      <c r="S271" s="32">
        <f t="shared" si="43"/>
        <v>2.822402172995707E-5</v>
      </c>
      <c r="T271">
        <v>1</v>
      </c>
      <c r="U271">
        <f t="shared" si="45"/>
        <v>2.822402172995707E-5</v>
      </c>
    </row>
    <row r="272" spans="1:21" ht="12.95" customHeight="1" x14ac:dyDescent="0.2">
      <c r="A272" s="118" t="s">
        <v>181</v>
      </c>
      <c r="B272" s="119" t="s">
        <v>48</v>
      </c>
      <c r="C272" s="120">
        <v>56182.597200000193</v>
      </c>
      <c r="D272" s="120">
        <v>2.0000000000000001E-4</v>
      </c>
      <c r="E272">
        <f t="shared" si="40"/>
        <v>31406.179953317886</v>
      </c>
      <c r="F272">
        <f t="shared" si="48"/>
        <v>31406.5</v>
      </c>
      <c r="G272">
        <f t="shared" si="44"/>
        <v>-0.12159379971126327</v>
      </c>
      <c r="M272">
        <f t="shared" si="49"/>
        <v>-0.12159379971126327</v>
      </c>
      <c r="O272">
        <f t="shared" ca="1" si="46"/>
        <v>-0.12191177389863556</v>
      </c>
      <c r="P272" s="32">
        <f t="shared" si="41"/>
        <v>-5.3217987675441584E-3</v>
      </c>
      <c r="Q272" s="89">
        <f t="shared" si="42"/>
        <v>41164.097200000193</v>
      </c>
      <c r="S272" s="32">
        <f t="shared" si="43"/>
        <v>2.8321542122234523E-5</v>
      </c>
      <c r="T272">
        <v>1</v>
      </c>
      <c r="U272">
        <f t="shared" si="45"/>
        <v>2.8321542122234523E-5</v>
      </c>
    </row>
    <row r="273" spans="1:21" ht="12.95" customHeight="1" x14ac:dyDescent="0.2">
      <c r="A273" s="118" t="s">
        <v>181</v>
      </c>
      <c r="B273" s="119" t="s">
        <v>48</v>
      </c>
      <c r="C273" s="120">
        <v>56186.396699999925</v>
      </c>
      <c r="D273" s="120">
        <v>2.9999999999999997E-4</v>
      </c>
      <c r="E273">
        <f t="shared" si="40"/>
        <v>31416.180606077251</v>
      </c>
      <c r="F273">
        <f t="shared" si="48"/>
        <v>31416.5</v>
      </c>
      <c r="G273">
        <f t="shared" si="44"/>
        <v>-0.12134579998382833</v>
      </c>
      <c r="M273">
        <f t="shared" si="49"/>
        <v>-0.12134579998382833</v>
      </c>
      <c r="O273">
        <f t="shared" ca="1" si="46"/>
        <v>-0.12199292119426514</v>
      </c>
      <c r="P273" s="32">
        <f t="shared" si="41"/>
        <v>-5.324516447546313E-3</v>
      </c>
      <c r="Q273" s="89">
        <f t="shared" si="42"/>
        <v>41167.896699999925</v>
      </c>
      <c r="S273" s="32">
        <f t="shared" si="43"/>
        <v>2.835047540019121E-5</v>
      </c>
      <c r="T273">
        <v>1</v>
      </c>
      <c r="U273">
        <f t="shared" si="45"/>
        <v>2.835047540019121E-5</v>
      </c>
    </row>
    <row r="274" spans="1:21" ht="12.95" customHeight="1" x14ac:dyDescent="0.2">
      <c r="A274" s="118" t="s">
        <v>181</v>
      </c>
      <c r="B274" s="119" t="s">
        <v>37</v>
      </c>
      <c r="C274" s="120">
        <v>56186.585599999875</v>
      </c>
      <c r="D274" s="120">
        <v>2.9999999999999997E-4</v>
      </c>
      <c r="E274">
        <f t="shared" si="40"/>
        <v>31416.677809210789</v>
      </c>
      <c r="F274">
        <f t="shared" si="48"/>
        <v>31417</v>
      </c>
      <c r="G274">
        <f t="shared" si="44"/>
        <v>-0.12240840002777986</v>
      </c>
      <c r="M274">
        <f t="shared" si="49"/>
        <v>-0.12240840002777986</v>
      </c>
      <c r="O274">
        <f t="shared" ca="1" si="46"/>
        <v>-0.12199697855904662</v>
      </c>
      <c r="P274" s="32">
        <f t="shared" si="41"/>
        <v>-5.3128780612944973E-3</v>
      </c>
      <c r="Q274" s="89">
        <f t="shared" si="42"/>
        <v>41168.085599999875</v>
      </c>
      <c r="S274" s="32">
        <f t="shared" si="43"/>
        <v>2.8226673294184376E-5</v>
      </c>
      <c r="T274">
        <v>1</v>
      </c>
      <c r="U274">
        <f t="shared" si="45"/>
        <v>2.8226673294184376E-5</v>
      </c>
    </row>
    <row r="275" spans="1:21" ht="12.95" customHeight="1" x14ac:dyDescent="0.2">
      <c r="A275" s="118" t="s">
        <v>181</v>
      </c>
      <c r="B275" s="119" t="s">
        <v>37</v>
      </c>
      <c r="C275" s="120">
        <v>56187.345199999865</v>
      </c>
      <c r="D275" s="120">
        <v>4.0000000000000002E-4</v>
      </c>
      <c r="E275">
        <f t="shared" si="40"/>
        <v>31418.677150133659</v>
      </c>
      <c r="F275">
        <f t="shared" si="48"/>
        <v>31419</v>
      </c>
      <c r="G275">
        <f t="shared" si="44"/>
        <v>-0.12265880004270002</v>
      </c>
      <c r="M275">
        <f t="shared" si="49"/>
        <v>-0.12265880004270002</v>
      </c>
      <c r="O275">
        <f t="shared" ca="1" si="46"/>
        <v>-0.12201320801817256</v>
      </c>
      <c r="P275" s="32">
        <f t="shared" si="41"/>
        <v>-5.3101377764718707E-3</v>
      </c>
      <c r="Q275" s="89">
        <f t="shared" si="42"/>
        <v>41168.845199999865</v>
      </c>
      <c r="S275" s="32">
        <f t="shared" si="43"/>
        <v>2.8197563205113624E-5</v>
      </c>
      <c r="T275">
        <v>1</v>
      </c>
      <c r="U275">
        <f t="shared" si="45"/>
        <v>2.8197563205113624E-5</v>
      </c>
    </row>
    <row r="276" spans="1:21" ht="12.95" customHeight="1" x14ac:dyDescent="0.2">
      <c r="A276" s="118" t="s">
        <v>181</v>
      </c>
      <c r="B276" s="119" t="s">
        <v>48</v>
      </c>
      <c r="C276" s="120">
        <v>56187.536499999929</v>
      </c>
      <c r="D276" s="120">
        <v>2.9999999999999997E-4</v>
      </c>
      <c r="E276">
        <f t="shared" si="40"/>
        <v>31419.180670300429</v>
      </c>
      <c r="F276">
        <f t="shared" si="48"/>
        <v>31419.5</v>
      </c>
      <c r="G276">
        <f t="shared" si="44"/>
        <v>-0.12132139997265767</v>
      </c>
      <c r="M276">
        <f t="shared" si="49"/>
        <v>-0.12132139997265767</v>
      </c>
      <c r="O276">
        <f t="shared" ca="1" si="46"/>
        <v>-0.12201726538295404</v>
      </c>
      <c r="P276" s="32">
        <f t="shared" si="41"/>
        <v>-5.3247838787499778E-3</v>
      </c>
      <c r="Q276" s="89">
        <f t="shared" si="42"/>
        <v>41169.036499999929</v>
      </c>
      <c r="S276" s="32">
        <f t="shared" si="43"/>
        <v>2.8353323355395659E-5</v>
      </c>
      <c r="T276">
        <v>1</v>
      </c>
      <c r="U276">
        <f t="shared" si="45"/>
        <v>2.8353323355395659E-5</v>
      </c>
    </row>
    <row r="277" spans="1:21" ht="12.95" customHeight="1" x14ac:dyDescent="0.2">
      <c r="A277" s="118" t="s">
        <v>181</v>
      </c>
      <c r="B277" s="119" t="s">
        <v>37</v>
      </c>
      <c r="C277" s="120">
        <v>56188.484699999914</v>
      </c>
      <c r="D277" s="120">
        <v>2.9999999999999997E-4</v>
      </c>
      <c r="E277">
        <f t="shared" ref="E277:E340" si="50">+(C277-C$7)/C$8</f>
        <v>31421.676424727841</v>
      </c>
      <c r="F277">
        <f t="shared" si="48"/>
        <v>31422</v>
      </c>
      <c r="G277">
        <f t="shared" si="44"/>
        <v>-0.12293439998757094</v>
      </c>
      <c r="M277">
        <f t="shared" si="49"/>
        <v>-0.12293439998757094</v>
      </c>
      <c r="O277">
        <f t="shared" ca="1" si="46"/>
        <v>-0.12203755220686147</v>
      </c>
      <c r="P277" s="32">
        <f t="shared" ref="P277:P340" si="51">+E$11+E$12*G277+E$13*G277^2</f>
        <v>-5.3071227193553817E-3</v>
      </c>
      <c r="Q277" s="89">
        <f t="shared" ref="Q277:Q340" si="52">+C277-15018.5</f>
        <v>41169.984699999914</v>
      </c>
      <c r="S277" s="32">
        <f t="shared" ref="S277:S340" si="53">+(P277-H277)^2</f>
        <v>2.8165551558298063E-5</v>
      </c>
      <c r="T277">
        <v>1</v>
      </c>
      <c r="U277">
        <f t="shared" si="45"/>
        <v>2.8165551558298063E-5</v>
      </c>
    </row>
    <row r="278" spans="1:21" ht="12.95" customHeight="1" x14ac:dyDescent="0.2">
      <c r="A278" s="118" t="s">
        <v>181</v>
      </c>
      <c r="B278" s="119" t="s">
        <v>37</v>
      </c>
      <c r="C278" s="120">
        <v>56190.385300000198</v>
      </c>
      <c r="D278" s="120">
        <v>2.9999999999999997E-4</v>
      </c>
      <c r="E278">
        <f t="shared" si="50"/>
        <v>31426.678988391119</v>
      </c>
      <c r="F278">
        <f t="shared" si="48"/>
        <v>31427</v>
      </c>
      <c r="G278">
        <f t="shared" si="44"/>
        <v>-0.12196039970149286</v>
      </c>
      <c r="M278">
        <f t="shared" si="49"/>
        <v>-0.12196039970149286</v>
      </c>
      <c r="O278">
        <f t="shared" ca="1" si="46"/>
        <v>-0.12207812585467626</v>
      </c>
      <c r="P278" s="32">
        <f t="shared" si="51"/>
        <v>-5.3177829826954017E-3</v>
      </c>
      <c r="Q278" s="89">
        <f t="shared" si="52"/>
        <v>41171.885300000198</v>
      </c>
      <c r="S278" s="32">
        <f t="shared" si="53"/>
        <v>2.8278815851044802E-5</v>
      </c>
      <c r="T278">
        <v>1</v>
      </c>
      <c r="U278">
        <f t="shared" si="45"/>
        <v>2.8278815851044802E-5</v>
      </c>
    </row>
    <row r="279" spans="1:21" ht="12.95" customHeight="1" x14ac:dyDescent="0.2">
      <c r="A279" s="118" t="s">
        <v>181</v>
      </c>
      <c r="B279" s="119" t="s">
        <v>48</v>
      </c>
      <c r="C279" s="120">
        <v>56190.575499999803</v>
      </c>
      <c r="D279" s="120">
        <v>2.0000000000000001E-4</v>
      </c>
      <c r="E279">
        <f t="shared" si="50"/>
        <v>31427.179613249918</v>
      </c>
      <c r="F279">
        <f t="shared" si="48"/>
        <v>31427.5</v>
      </c>
      <c r="G279">
        <f t="shared" si="44"/>
        <v>-0.12172300010570325</v>
      </c>
      <c r="M279">
        <f t="shared" si="49"/>
        <v>-0.12172300010570325</v>
      </c>
      <c r="O279">
        <f t="shared" ca="1" si="46"/>
        <v>-0.12208218321945774</v>
      </c>
      <c r="P279" s="32">
        <f t="shared" si="51"/>
        <v>-5.3203832763776973E-3</v>
      </c>
      <c r="Q279" s="89">
        <f t="shared" si="52"/>
        <v>41172.075499999803</v>
      </c>
      <c r="S279" s="32">
        <f t="shared" si="53"/>
        <v>2.8306478207559482E-5</v>
      </c>
      <c r="T279">
        <v>1</v>
      </c>
      <c r="U279">
        <f t="shared" si="45"/>
        <v>2.8306478207559482E-5</v>
      </c>
    </row>
    <row r="280" spans="1:21" ht="12.95" customHeight="1" x14ac:dyDescent="0.2">
      <c r="A280" s="118" t="s">
        <v>181</v>
      </c>
      <c r="B280" s="119" t="s">
        <v>48</v>
      </c>
      <c r="C280" s="120">
        <v>56191.335800000001</v>
      </c>
      <c r="D280" s="120">
        <v>1.5E-3</v>
      </c>
      <c r="E280">
        <f t="shared" si="50"/>
        <v>31429.180796641278</v>
      </c>
      <c r="F280">
        <f t="shared" si="48"/>
        <v>31429.5</v>
      </c>
      <c r="G280">
        <f t="shared" si="44"/>
        <v>-0.12127339990547625</v>
      </c>
      <c r="M280">
        <f t="shared" si="49"/>
        <v>-0.12127339990547625</v>
      </c>
      <c r="O280">
        <f t="shared" ca="1" si="46"/>
        <v>-0.12209841267858368</v>
      </c>
      <c r="P280" s="32">
        <f t="shared" si="51"/>
        <v>-5.325309997542339E-3</v>
      </c>
      <c r="Q280" s="89">
        <f t="shared" si="52"/>
        <v>41172.835800000001</v>
      </c>
      <c r="S280" s="32">
        <f t="shared" si="53"/>
        <v>2.8358926569924385E-5</v>
      </c>
      <c r="T280">
        <v>1</v>
      </c>
      <c r="U280">
        <f t="shared" si="45"/>
        <v>2.8358926569924385E-5</v>
      </c>
    </row>
    <row r="281" spans="1:21" ht="12.95" customHeight="1" x14ac:dyDescent="0.2">
      <c r="A281" s="118" t="s">
        <v>181</v>
      </c>
      <c r="B281" s="119" t="s">
        <v>37</v>
      </c>
      <c r="C281" s="120">
        <v>56193.424399999902</v>
      </c>
      <c r="D281" s="120">
        <v>2.9999999999999997E-4</v>
      </c>
      <c r="E281">
        <f t="shared" si="50"/>
        <v>31434.67819454987</v>
      </c>
      <c r="F281">
        <f t="shared" si="48"/>
        <v>31435</v>
      </c>
      <c r="G281">
        <f t="shared" si="44"/>
        <v>-0.12226200000441168</v>
      </c>
      <c r="M281">
        <f t="shared" si="49"/>
        <v>-0.12226200000441168</v>
      </c>
      <c r="O281">
        <f t="shared" ca="1" si="46"/>
        <v>-0.12214304369117995</v>
      </c>
      <c r="P281" s="32">
        <f t="shared" si="51"/>
        <v>-5.3144806120966562E-3</v>
      </c>
      <c r="Q281" s="89">
        <f t="shared" si="52"/>
        <v>41174.924399999902</v>
      </c>
      <c r="S281" s="32">
        <f t="shared" si="53"/>
        <v>2.824370417635125E-5</v>
      </c>
      <c r="T281">
        <v>1</v>
      </c>
      <c r="U281">
        <f t="shared" si="45"/>
        <v>2.824370417635125E-5</v>
      </c>
    </row>
    <row r="282" spans="1:21" ht="12.95" customHeight="1" x14ac:dyDescent="0.2">
      <c r="A282" s="118" t="s">
        <v>181</v>
      </c>
      <c r="B282" s="119" t="s">
        <v>37</v>
      </c>
      <c r="C282" s="120">
        <v>56195.322800000198</v>
      </c>
      <c r="D282" s="120">
        <v>5.0000000000000001E-4</v>
      </c>
      <c r="E282">
        <f t="shared" si="50"/>
        <v>31439.674967599658</v>
      </c>
      <c r="F282">
        <f t="shared" si="48"/>
        <v>31440</v>
      </c>
      <c r="G282">
        <f t="shared" si="44"/>
        <v>-0.12348799970641267</v>
      </c>
      <c r="M282">
        <f t="shared" si="49"/>
        <v>-0.12348799970641267</v>
      </c>
      <c r="O282">
        <f t="shared" ca="1" si="46"/>
        <v>-0.12218361733899474</v>
      </c>
      <c r="P282" s="32">
        <f t="shared" si="51"/>
        <v>-5.3010695378464369E-3</v>
      </c>
      <c r="Q282" s="89">
        <f t="shared" si="52"/>
        <v>41176.822800000198</v>
      </c>
      <c r="S282" s="32">
        <f t="shared" si="53"/>
        <v>2.8101338245083436E-5</v>
      </c>
      <c r="T282">
        <v>1</v>
      </c>
      <c r="U282">
        <f t="shared" si="45"/>
        <v>2.8101338245083436E-5</v>
      </c>
    </row>
    <row r="283" spans="1:21" ht="12.95" customHeight="1" x14ac:dyDescent="0.2">
      <c r="A283" s="118" t="s">
        <v>181</v>
      </c>
      <c r="B283" s="119" t="s">
        <v>48</v>
      </c>
      <c r="C283" s="120">
        <v>56195.514899999835</v>
      </c>
      <c r="D283" s="120">
        <v>2.0000000000000001E-4</v>
      </c>
      <c r="E283">
        <f t="shared" si="50"/>
        <v>31440.180593442947</v>
      </c>
      <c r="F283">
        <f t="shared" si="48"/>
        <v>31440.5</v>
      </c>
      <c r="G283">
        <f t="shared" si="44"/>
        <v>-0.1213506000713096</v>
      </c>
      <c r="M283">
        <f t="shared" si="49"/>
        <v>-0.1213506000713096</v>
      </c>
      <c r="O283">
        <f t="shared" ca="1" si="46"/>
        <v>-0.12218767470377623</v>
      </c>
      <c r="P283" s="32">
        <f t="shared" si="51"/>
        <v>-5.32446383816751E-3</v>
      </c>
      <c r="Q283" s="89">
        <f t="shared" si="52"/>
        <v>41177.014899999835</v>
      </c>
      <c r="S283" s="32">
        <f t="shared" si="53"/>
        <v>2.8349915163953492E-5</v>
      </c>
      <c r="T283">
        <v>1</v>
      </c>
      <c r="U283">
        <f t="shared" si="45"/>
        <v>2.8349915163953492E-5</v>
      </c>
    </row>
    <row r="284" spans="1:21" ht="12.95" customHeight="1" x14ac:dyDescent="0.2">
      <c r="A284" s="118" t="s">
        <v>181</v>
      </c>
      <c r="B284" s="119" t="s">
        <v>37</v>
      </c>
      <c r="C284" s="120">
        <v>56196.463099999819</v>
      </c>
      <c r="D284" s="120">
        <v>2.9999999999999997E-4</v>
      </c>
      <c r="E284">
        <f t="shared" si="50"/>
        <v>31442.676347870358</v>
      </c>
      <c r="F284">
        <f t="shared" si="48"/>
        <v>31443</v>
      </c>
      <c r="G284">
        <f t="shared" ref="G284:G347" si="54">+C284-(C$7+F284*C$8)</f>
        <v>-0.12296360008622287</v>
      </c>
      <c r="M284">
        <f t="shared" si="49"/>
        <v>-0.12296360008622287</v>
      </c>
      <c r="O284">
        <f t="shared" ca="1" si="46"/>
        <v>-0.12220796152768365</v>
      </c>
      <c r="P284" s="32">
        <f t="shared" si="51"/>
        <v>-5.3068033327288329E-3</v>
      </c>
      <c r="Q284" s="89">
        <f t="shared" si="52"/>
        <v>41177.963099999819</v>
      </c>
      <c r="S284" s="32">
        <f t="shared" si="53"/>
        <v>2.8162161612261848E-5</v>
      </c>
      <c r="T284">
        <v>1</v>
      </c>
      <c r="U284">
        <f t="shared" ref="U284:U347" si="55">T284*S284</f>
        <v>2.8162161612261848E-5</v>
      </c>
    </row>
    <row r="285" spans="1:21" ht="12.95" customHeight="1" x14ac:dyDescent="0.2">
      <c r="A285" s="118" t="s">
        <v>181</v>
      </c>
      <c r="B285" s="119" t="s">
        <v>48</v>
      </c>
      <c r="C285" s="120">
        <v>56200.452399999835</v>
      </c>
      <c r="D285" s="120">
        <v>5.9999999999999995E-4</v>
      </c>
      <c r="E285">
        <f t="shared" si="50"/>
        <v>31453.176572651486</v>
      </c>
      <c r="F285">
        <f t="shared" si="48"/>
        <v>31453.5</v>
      </c>
      <c r="G285">
        <f t="shared" si="54"/>
        <v>-0.12287820006895345</v>
      </c>
      <c r="M285">
        <f t="shared" si="49"/>
        <v>-0.12287820006895345</v>
      </c>
      <c r="O285">
        <f t="shared" ca="1" si="46"/>
        <v>-0.12229316618809472</v>
      </c>
      <c r="P285" s="32">
        <f t="shared" si="51"/>
        <v>-5.3077374595846862E-3</v>
      </c>
      <c r="Q285" s="89">
        <f t="shared" si="52"/>
        <v>41181.952399999835</v>
      </c>
      <c r="S285" s="32">
        <f t="shared" si="53"/>
        <v>2.8172076939878497E-5</v>
      </c>
      <c r="T285">
        <v>1</v>
      </c>
      <c r="U285">
        <f t="shared" si="55"/>
        <v>2.8172076939878497E-5</v>
      </c>
    </row>
    <row r="286" spans="1:21" ht="12.95" customHeight="1" x14ac:dyDescent="0.2">
      <c r="A286" s="118" t="s">
        <v>181</v>
      </c>
      <c r="B286" s="119" t="s">
        <v>48</v>
      </c>
      <c r="C286" s="120">
        <v>56201.592499999795</v>
      </c>
      <c r="D286" s="120">
        <v>4.0000000000000002E-4</v>
      </c>
      <c r="E286">
        <f t="shared" si="50"/>
        <v>31456.177426503666</v>
      </c>
      <c r="F286">
        <f t="shared" si="48"/>
        <v>31456.5</v>
      </c>
      <c r="G286">
        <f t="shared" si="54"/>
        <v>-0.12255380010901717</v>
      </c>
      <c r="M286">
        <f t="shared" si="49"/>
        <v>-0.12255380010901717</v>
      </c>
      <c r="O286">
        <f t="shared" ca="1" si="46"/>
        <v>-0.12231751037678362</v>
      </c>
      <c r="P286" s="32">
        <f t="shared" si="51"/>
        <v>-5.3112867507861912E-3</v>
      </c>
      <c r="Q286" s="89">
        <f t="shared" si="52"/>
        <v>41183.092499999795</v>
      </c>
      <c r="S286" s="32">
        <f t="shared" si="53"/>
        <v>2.8209766949076937E-5</v>
      </c>
      <c r="T286">
        <v>1</v>
      </c>
      <c r="U286">
        <f t="shared" si="55"/>
        <v>2.8209766949076937E-5</v>
      </c>
    </row>
    <row r="287" spans="1:21" ht="12.95" customHeight="1" x14ac:dyDescent="0.2">
      <c r="A287" s="118" t="s">
        <v>181</v>
      </c>
      <c r="B287" s="119" t="s">
        <v>48</v>
      </c>
      <c r="C287" s="120">
        <v>56202.353399999905</v>
      </c>
      <c r="D287" s="120">
        <v>4.0000000000000002E-4</v>
      </c>
      <c r="E287">
        <f t="shared" si="50"/>
        <v>31458.180189153027</v>
      </c>
      <c r="F287">
        <f t="shared" si="48"/>
        <v>31458.5</v>
      </c>
      <c r="G287">
        <f t="shared" si="54"/>
        <v>-0.12150419999670703</v>
      </c>
      <c r="M287">
        <f t="shared" si="49"/>
        <v>-0.12150419999670703</v>
      </c>
      <c r="O287">
        <f t="shared" ca="1" si="46"/>
        <v>-0.12233373983590956</v>
      </c>
      <c r="P287" s="32">
        <f t="shared" si="51"/>
        <v>-5.3227805384514866E-3</v>
      </c>
      <c r="Q287" s="89">
        <f t="shared" si="52"/>
        <v>41183.853399999905</v>
      </c>
      <c r="S287" s="32">
        <f t="shared" si="53"/>
        <v>2.8331992660517899E-5</v>
      </c>
      <c r="T287">
        <v>1</v>
      </c>
      <c r="U287">
        <f t="shared" si="55"/>
        <v>2.8331992660517899E-5</v>
      </c>
    </row>
    <row r="288" spans="1:21" ht="12.95" customHeight="1" x14ac:dyDescent="0.2">
      <c r="A288" s="118" t="s">
        <v>181</v>
      </c>
      <c r="B288" s="119" t="s">
        <v>37</v>
      </c>
      <c r="C288" s="120">
        <v>56211.279999999795</v>
      </c>
      <c r="D288" s="120">
        <v>4.0000000000000002E-4</v>
      </c>
      <c r="E288">
        <f t="shared" si="50"/>
        <v>31481.675866722951</v>
      </c>
      <c r="F288">
        <f t="shared" si="48"/>
        <v>31482</v>
      </c>
      <c r="G288">
        <f t="shared" si="54"/>
        <v>-0.12314640011027222</v>
      </c>
      <c r="M288">
        <f t="shared" si="49"/>
        <v>-0.12314640011027222</v>
      </c>
      <c r="O288">
        <f t="shared" ref="O288:O351" ca="1" si="56">+C$11+C$12*$F288</f>
        <v>-0.12252443598063917</v>
      </c>
      <c r="P288" s="32">
        <f t="shared" si="51"/>
        <v>-5.3048041604725777E-3</v>
      </c>
      <c r="Q288" s="89">
        <f t="shared" si="52"/>
        <v>41192.779999999795</v>
      </c>
      <c r="S288" s="32">
        <f t="shared" si="53"/>
        <v>2.8140947180967168E-5</v>
      </c>
      <c r="T288">
        <v>1</v>
      </c>
      <c r="U288">
        <f t="shared" si="55"/>
        <v>2.8140947180967168E-5</v>
      </c>
    </row>
    <row r="289" spans="1:21" ht="12.95" customHeight="1" x14ac:dyDescent="0.2">
      <c r="A289" s="118" t="s">
        <v>181</v>
      </c>
      <c r="B289" s="119" t="s">
        <v>48</v>
      </c>
      <c r="C289" s="120">
        <v>56211.470100000035</v>
      </c>
      <c r="D289" s="120">
        <v>2.9999999999999997E-4</v>
      </c>
      <c r="E289">
        <f t="shared" si="50"/>
        <v>31482.176228373719</v>
      </c>
      <c r="F289">
        <f t="shared" si="48"/>
        <v>31482.5</v>
      </c>
      <c r="G289">
        <f t="shared" si="54"/>
        <v>-0.12300899987167213</v>
      </c>
      <c r="M289">
        <f t="shared" si="49"/>
        <v>-0.12300899987167213</v>
      </c>
      <c r="O289">
        <f t="shared" ca="1" si="56"/>
        <v>-0.12252849334542065</v>
      </c>
      <c r="P289" s="32">
        <f t="shared" si="51"/>
        <v>-5.3063067796884685E-3</v>
      </c>
      <c r="Q289" s="89">
        <f t="shared" si="52"/>
        <v>41192.970100000035</v>
      </c>
      <c r="S289" s="32">
        <f t="shared" si="53"/>
        <v>2.8156891640167806E-5</v>
      </c>
      <c r="T289">
        <v>1</v>
      </c>
      <c r="U289">
        <f t="shared" si="55"/>
        <v>2.8156891640167806E-5</v>
      </c>
    </row>
    <row r="290" spans="1:21" ht="12.95" customHeight="1" x14ac:dyDescent="0.2">
      <c r="A290" s="118" t="s">
        <v>181</v>
      </c>
      <c r="B290" s="119" t="s">
        <v>37</v>
      </c>
      <c r="C290" s="120">
        <v>56212.420100000221</v>
      </c>
      <c r="D290" s="120">
        <v>2.0000000000000001E-4</v>
      </c>
      <c r="E290">
        <f t="shared" si="50"/>
        <v>31484.676720576357</v>
      </c>
      <c r="F290">
        <f t="shared" si="48"/>
        <v>31485</v>
      </c>
      <c r="G290">
        <f t="shared" si="54"/>
        <v>-0.12282199968467467</v>
      </c>
      <c r="M290">
        <f t="shared" si="49"/>
        <v>-0.12282199968467467</v>
      </c>
      <c r="O290">
        <f t="shared" ca="1" si="56"/>
        <v>-0.12254878016932802</v>
      </c>
      <c r="P290" s="32">
        <f t="shared" si="51"/>
        <v>-5.3083522487613367E-3</v>
      </c>
      <c r="Q290" s="89">
        <f t="shared" si="52"/>
        <v>41193.920100000221</v>
      </c>
      <c r="S290" s="32">
        <f t="shared" si="53"/>
        <v>2.8178603596929542E-5</v>
      </c>
      <c r="T290">
        <v>1</v>
      </c>
      <c r="U290">
        <f t="shared" si="55"/>
        <v>2.8178603596929542E-5</v>
      </c>
    </row>
    <row r="291" spans="1:21" ht="12.95" customHeight="1" x14ac:dyDescent="0.2">
      <c r="A291" s="118" t="s">
        <v>181</v>
      </c>
      <c r="B291" s="119" t="s">
        <v>48</v>
      </c>
      <c r="C291" s="120">
        <v>56213.370399999898</v>
      </c>
      <c r="D291" s="120">
        <v>2.9999999999999997E-4</v>
      </c>
      <c r="E291">
        <f t="shared" si="50"/>
        <v>31487.178002406774</v>
      </c>
      <c r="F291">
        <f t="shared" si="48"/>
        <v>31487.5</v>
      </c>
      <c r="G291">
        <f t="shared" si="54"/>
        <v>-0.12233500000729691</v>
      </c>
      <c r="M291">
        <f t="shared" si="49"/>
        <v>-0.12233500000729691</v>
      </c>
      <c r="O291">
        <f t="shared" ca="1" si="56"/>
        <v>-0.12256906699323544</v>
      </c>
      <c r="P291" s="32">
        <f t="shared" si="51"/>
        <v>-5.313681488870659E-3</v>
      </c>
      <c r="Q291" s="89">
        <f t="shared" si="52"/>
        <v>41194.870399999898</v>
      </c>
      <c r="S291" s="32">
        <f t="shared" si="53"/>
        <v>2.8235210965166702E-5</v>
      </c>
      <c r="T291">
        <v>1</v>
      </c>
      <c r="U291">
        <f t="shared" si="55"/>
        <v>2.8235210965166702E-5</v>
      </c>
    </row>
    <row r="292" spans="1:21" ht="12.95" customHeight="1" x14ac:dyDescent="0.2">
      <c r="A292" s="118" t="s">
        <v>181</v>
      </c>
      <c r="B292" s="119" t="s">
        <v>37</v>
      </c>
      <c r="C292" s="120">
        <v>56213.560500000138</v>
      </c>
      <c r="D292" s="120">
        <v>4.0000000000000002E-4</v>
      </c>
      <c r="E292">
        <f t="shared" si="50"/>
        <v>31487.678364057541</v>
      </c>
      <c r="F292">
        <f t="shared" si="48"/>
        <v>31488</v>
      </c>
      <c r="G292">
        <f t="shared" si="54"/>
        <v>-0.12219759976869682</v>
      </c>
      <c r="M292">
        <f t="shared" si="49"/>
        <v>-0.12219759976869682</v>
      </c>
      <c r="O292">
        <f t="shared" ca="1" si="56"/>
        <v>-0.12257312435801693</v>
      </c>
      <c r="P292" s="32">
        <f t="shared" si="51"/>
        <v>-5.3151856560201601E-3</v>
      </c>
      <c r="Q292" s="89">
        <f t="shared" si="52"/>
        <v>41195.060500000138</v>
      </c>
      <c r="S292" s="32">
        <f t="shared" si="53"/>
        <v>2.8251198557962459E-5</v>
      </c>
      <c r="T292">
        <v>1</v>
      </c>
      <c r="U292">
        <f t="shared" si="55"/>
        <v>2.8251198557962459E-5</v>
      </c>
    </row>
    <row r="293" spans="1:21" ht="12.95" customHeight="1" x14ac:dyDescent="0.2">
      <c r="A293" s="118" t="s">
        <v>181</v>
      </c>
      <c r="B293" s="119" t="s">
        <v>37</v>
      </c>
      <c r="C293" s="120">
        <v>56214.319699999876</v>
      </c>
      <c r="D293" s="120">
        <v>2.9999999999999997E-4</v>
      </c>
      <c r="E293">
        <f t="shared" si="50"/>
        <v>31489.676652140926</v>
      </c>
      <c r="F293">
        <f t="shared" si="48"/>
        <v>31490</v>
      </c>
      <c r="G293">
        <f t="shared" si="54"/>
        <v>-0.12284800002817065</v>
      </c>
      <c r="M293">
        <f t="shared" si="49"/>
        <v>-0.12284800002817065</v>
      </c>
      <c r="O293">
        <f t="shared" ca="1" si="56"/>
        <v>-0.12258935381714287</v>
      </c>
      <c r="P293" s="32">
        <f t="shared" si="51"/>
        <v>-5.3080678194583845E-3</v>
      </c>
      <c r="Q293" s="89">
        <f t="shared" si="52"/>
        <v>41195.819699999876</v>
      </c>
      <c r="S293" s="32">
        <f t="shared" si="53"/>
        <v>2.817558397596969E-5</v>
      </c>
      <c r="T293">
        <v>1</v>
      </c>
      <c r="U293">
        <f t="shared" si="55"/>
        <v>2.817558397596969E-5</v>
      </c>
    </row>
    <row r="294" spans="1:21" ht="12.95" customHeight="1" x14ac:dyDescent="0.2">
      <c r="A294" s="118" t="s">
        <v>181</v>
      </c>
      <c r="B294" s="119" t="s">
        <v>48</v>
      </c>
      <c r="C294" s="120">
        <v>56214.509999999776</v>
      </c>
      <c r="D294" s="120">
        <v>2.9999999999999997E-4</v>
      </c>
      <c r="E294">
        <f t="shared" si="50"/>
        <v>31490.17754021021</v>
      </c>
      <c r="F294">
        <f t="shared" si="48"/>
        <v>31490.5</v>
      </c>
      <c r="G294">
        <f t="shared" si="54"/>
        <v>-0.12251060012931703</v>
      </c>
      <c r="M294">
        <f t="shared" si="49"/>
        <v>-0.12251060012931703</v>
      </c>
      <c r="O294">
        <f t="shared" ca="1" si="56"/>
        <v>-0.12259341118192435</v>
      </c>
      <c r="P294" s="32">
        <f t="shared" si="51"/>
        <v>-5.3117595161692299E-3</v>
      </c>
      <c r="Q294" s="89">
        <f t="shared" si="52"/>
        <v>41196.009999999776</v>
      </c>
      <c r="S294" s="32">
        <f t="shared" si="53"/>
        <v>2.8214789157614372E-5</v>
      </c>
      <c r="T294">
        <v>1</v>
      </c>
      <c r="U294">
        <f t="shared" si="55"/>
        <v>2.8214789157614372E-5</v>
      </c>
    </row>
    <row r="295" spans="1:21" ht="12.95" customHeight="1" x14ac:dyDescent="0.2">
      <c r="A295" s="118" t="s">
        <v>181</v>
      </c>
      <c r="B295" s="119" t="s">
        <v>48</v>
      </c>
      <c r="C295" s="120">
        <v>56224.387800000142</v>
      </c>
      <c r="D295" s="120">
        <v>2.9999999999999997E-4</v>
      </c>
      <c r="E295">
        <f t="shared" si="50"/>
        <v>31516.176868500006</v>
      </c>
      <c r="F295">
        <f t="shared" si="48"/>
        <v>31516.5</v>
      </c>
      <c r="G295">
        <f t="shared" si="54"/>
        <v>-0.12276579976605717</v>
      </c>
      <c r="M295">
        <f t="shared" si="49"/>
        <v>-0.12276579976605717</v>
      </c>
      <c r="O295">
        <f t="shared" ca="1" si="56"/>
        <v>-0.12280439415056132</v>
      </c>
      <c r="P295" s="32">
        <f t="shared" si="51"/>
        <v>-5.3089670766973771E-3</v>
      </c>
      <c r="Q295" s="89">
        <f t="shared" si="52"/>
        <v>41205.887800000142</v>
      </c>
      <c r="S295" s="32">
        <f t="shared" si="53"/>
        <v>2.8185131421456693E-5</v>
      </c>
      <c r="T295">
        <v>1</v>
      </c>
      <c r="U295">
        <f t="shared" si="55"/>
        <v>2.8185131421456693E-5</v>
      </c>
    </row>
    <row r="296" spans="1:21" ht="12.95" customHeight="1" x14ac:dyDescent="0.2">
      <c r="A296" s="118" t="s">
        <v>181</v>
      </c>
      <c r="B296" s="119" t="s">
        <v>37</v>
      </c>
      <c r="C296" s="120">
        <v>56225.337400000077</v>
      </c>
      <c r="D296" s="120">
        <v>2.9999999999999997E-4</v>
      </c>
      <c r="E296">
        <f t="shared" si="50"/>
        <v>31518.676307863159</v>
      </c>
      <c r="F296">
        <f t="shared" si="48"/>
        <v>31519</v>
      </c>
      <c r="G296">
        <f t="shared" si="54"/>
        <v>-0.12297879983088933</v>
      </c>
      <c r="M296">
        <f t="shared" si="49"/>
        <v>-0.12297879983088933</v>
      </c>
      <c r="O296">
        <f t="shared" ca="1" si="56"/>
        <v>-0.12282468097446875</v>
      </c>
      <c r="P296" s="32">
        <f t="shared" si="51"/>
        <v>-5.306637084716237E-3</v>
      </c>
      <c r="Q296" s="89">
        <f t="shared" si="52"/>
        <v>41206.837400000077</v>
      </c>
      <c r="S296" s="32">
        <f t="shared" si="53"/>
        <v>2.8160397148885642E-5</v>
      </c>
      <c r="T296">
        <v>1</v>
      </c>
      <c r="U296">
        <f t="shared" si="55"/>
        <v>2.8160397148885642E-5</v>
      </c>
    </row>
    <row r="297" spans="1:21" ht="12.95" customHeight="1" x14ac:dyDescent="0.2">
      <c r="A297" s="118" t="s">
        <v>181</v>
      </c>
      <c r="B297" s="119" t="s">
        <v>48</v>
      </c>
      <c r="C297" s="120">
        <v>56225.528500000015</v>
      </c>
      <c r="D297" s="120">
        <v>4.0000000000000002E-4</v>
      </c>
      <c r="E297">
        <f t="shared" si="50"/>
        <v>31519.179301610187</v>
      </c>
      <c r="F297">
        <f t="shared" si="48"/>
        <v>31519.5</v>
      </c>
      <c r="G297">
        <f t="shared" si="54"/>
        <v>-0.12184139988676179</v>
      </c>
      <c r="M297">
        <f t="shared" si="49"/>
        <v>-0.12184139988676179</v>
      </c>
      <c r="O297">
        <f t="shared" ca="1" si="56"/>
        <v>-0.12282873833925023</v>
      </c>
      <c r="P297" s="32">
        <f t="shared" si="51"/>
        <v>-5.3190863178785254E-3</v>
      </c>
      <c r="Q297" s="89">
        <f t="shared" si="52"/>
        <v>41207.028500000015</v>
      </c>
      <c r="S297" s="32">
        <f t="shared" si="53"/>
        <v>2.8292679257042529E-5</v>
      </c>
      <c r="T297">
        <v>1</v>
      </c>
      <c r="U297">
        <f t="shared" si="55"/>
        <v>2.8292679257042529E-5</v>
      </c>
    </row>
    <row r="298" spans="1:21" ht="12.95" customHeight="1" x14ac:dyDescent="0.2">
      <c r="A298" s="118" t="s">
        <v>181</v>
      </c>
      <c r="B298" s="119" t="s">
        <v>48</v>
      </c>
      <c r="C298" s="120">
        <v>56226.287000000011</v>
      </c>
      <c r="D298" s="120">
        <v>2.9999999999999997E-4</v>
      </c>
      <c r="E298">
        <f t="shared" si="50"/>
        <v>31521.175747226316</v>
      </c>
      <c r="F298">
        <f t="shared" si="48"/>
        <v>31521.5</v>
      </c>
      <c r="G298">
        <f t="shared" si="54"/>
        <v>-0.12319179989572149</v>
      </c>
      <c r="M298">
        <f t="shared" si="49"/>
        <v>-0.12319179989572149</v>
      </c>
      <c r="O298">
        <f t="shared" ca="1" si="56"/>
        <v>-0.12284496779837617</v>
      </c>
      <c r="P298" s="32">
        <f t="shared" si="51"/>
        <v>-5.3043077226606937E-3</v>
      </c>
      <c r="Q298" s="89">
        <f t="shared" si="52"/>
        <v>41207.787000000011</v>
      </c>
      <c r="S298" s="32">
        <f t="shared" si="53"/>
        <v>2.8135680416677876E-5</v>
      </c>
      <c r="T298">
        <v>1</v>
      </c>
      <c r="U298">
        <f t="shared" si="55"/>
        <v>2.8135680416677876E-5</v>
      </c>
    </row>
    <row r="299" spans="1:21" ht="12.95" customHeight="1" x14ac:dyDescent="0.2">
      <c r="A299" s="118" t="s">
        <v>181</v>
      </c>
      <c r="B299" s="119" t="s">
        <v>48</v>
      </c>
      <c r="C299" s="120">
        <v>56228.566800000146</v>
      </c>
      <c r="D299" s="120">
        <v>5.0000000000000001E-4</v>
      </c>
      <c r="E299">
        <f t="shared" si="50"/>
        <v>31527.176402092417</v>
      </c>
      <c r="F299">
        <f t="shared" si="48"/>
        <v>31527.5</v>
      </c>
      <c r="G299">
        <f t="shared" si="54"/>
        <v>-0.12294299976201728</v>
      </c>
      <c r="M299">
        <f t="shared" ref="M299:M321" si="57">G299</f>
        <v>-0.12294299976201728</v>
      </c>
      <c r="O299">
        <f t="shared" ca="1" si="56"/>
        <v>-0.12289365617575393</v>
      </c>
      <c r="P299" s="32">
        <f t="shared" si="51"/>
        <v>-5.3070286549861245E-3</v>
      </c>
      <c r="Q299" s="89">
        <f t="shared" si="52"/>
        <v>41210.066800000146</v>
      </c>
      <c r="S299" s="32">
        <f t="shared" si="53"/>
        <v>2.8164553144843833E-5</v>
      </c>
      <c r="T299">
        <v>1</v>
      </c>
      <c r="U299">
        <f t="shared" si="55"/>
        <v>2.8164553144843833E-5</v>
      </c>
    </row>
    <row r="300" spans="1:21" ht="12.95" customHeight="1" x14ac:dyDescent="0.2">
      <c r="A300" s="118" t="s">
        <v>181</v>
      </c>
      <c r="B300" s="119" t="s">
        <v>37</v>
      </c>
      <c r="C300" s="120">
        <v>56229.516799999867</v>
      </c>
      <c r="D300" s="120">
        <v>5.9999999999999995E-4</v>
      </c>
      <c r="E300">
        <f t="shared" si="50"/>
        <v>31529.676894293832</v>
      </c>
      <c r="F300">
        <f t="shared" si="48"/>
        <v>31530</v>
      </c>
      <c r="G300">
        <f t="shared" si="54"/>
        <v>-0.1227560000406811</v>
      </c>
      <c r="M300">
        <f t="shared" si="57"/>
        <v>-0.1227560000406811</v>
      </c>
      <c r="O300">
        <f t="shared" ca="1" si="56"/>
        <v>-0.1229139429996613</v>
      </c>
      <c r="P300" s="32">
        <f t="shared" si="51"/>
        <v>-5.3090742903271803E-3</v>
      </c>
      <c r="Q300" s="89">
        <f t="shared" si="52"/>
        <v>41211.016799999867</v>
      </c>
      <c r="S300" s="32">
        <f t="shared" si="53"/>
        <v>2.8186269820213052E-5</v>
      </c>
      <c r="T300">
        <v>1</v>
      </c>
      <c r="U300">
        <f t="shared" si="55"/>
        <v>2.8186269820213052E-5</v>
      </c>
    </row>
    <row r="301" spans="1:21" ht="12.95" customHeight="1" x14ac:dyDescent="0.2">
      <c r="A301" s="118" t="s">
        <v>181</v>
      </c>
      <c r="B301" s="119" t="s">
        <v>48</v>
      </c>
      <c r="C301" s="120">
        <v>56232.365999999922</v>
      </c>
      <c r="D301" s="120">
        <v>5.0000000000000001E-4</v>
      </c>
      <c r="E301">
        <f t="shared" si="50"/>
        <v>31537.176265222781</v>
      </c>
      <c r="F301">
        <f t="shared" si="48"/>
        <v>31537.5</v>
      </c>
      <c r="G301">
        <f t="shared" si="54"/>
        <v>-0.12299499998334795</v>
      </c>
      <c r="M301">
        <f t="shared" si="57"/>
        <v>-0.12299499998334795</v>
      </c>
      <c r="O301">
        <f t="shared" ca="1" si="56"/>
        <v>-0.12297480347138351</v>
      </c>
      <c r="P301" s="32">
        <f t="shared" si="51"/>
        <v>-5.3064598982218132E-3</v>
      </c>
      <c r="Q301" s="89">
        <f t="shared" si="52"/>
        <v>41213.865999999922</v>
      </c>
      <c r="S301" s="32">
        <f t="shared" si="53"/>
        <v>2.8158516651436257E-5</v>
      </c>
      <c r="T301">
        <v>1</v>
      </c>
      <c r="U301">
        <f t="shared" si="55"/>
        <v>2.8158516651436257E-5</v>
      </c>
    </row>
    <row r="302" spans="1:21" ht="12.95" customHeight="1" x14ac:dyDescent="0.2">
      <c r="A302" s="118" t="s">
        <v>181</v>
      </c>
      <c r="B302" s="119" t="s">
        <v>37</v>
      </c>
      <c r="C302" s="120">
        <v>56236.354199999943</v>
      </c>
      <c r="D302" s="120">
        <v>1.1000000000000001E-3</v>
      </c>
      <c r="E302">
        <f t="shared" si="50"/>
        <v>31547.673594697164</v>
      </c>
      <c r="F302">
        <f t="shared" si="48"/>
        <v>31548</v>
      </c>
      <c r="G302">
        <f t="shared" si="54"/>
        <v>-0.12400959996011807</v>
      </c>
      <c r="M302">
        <f t="shared" si="57"/>
        <v>-0.12400959996011807</v>
      </c>
      <c r="O302">
        <f t="shared" ca="1" si="56"/>
        <v>-0.12306000813179463</v>
      </c>
      <c r="P302" s="32">
        <f t="shared" si="51"/>
        <v>-5.2953701389320939E-3</v>
      </c>
      <c r="Q302" s="89">
        <f t="shared" si="52"/>
        <v>41217.854199999943</v>
      </c>
      <c r="S302" s="32">
        <f t="shared" si="53"/>
        <v>2.8040944908293702E-5</v>
      </c>
      <c r="T302">
        <v>1</v>
      </c>
      <c r="U302">
        <f t="shared" si="55"/>
        <v>2.8040944908293702E-5</v>
      </c>
    </row>
    <row r="303" spans="1:21" ht="12.95" customHeight="1" x14ac:dyDescent="0.2">
      <c r="A303" s="118" t="s">
        <v>181</v>
      </c>
      <c r="B303" s="119" t="s">
        <v>37</v>
      </c>
      <c r="C303" s="120">
        <v>56239.394499999937</v>
      </c>
      <c r="D303" s="120">
        <v>2.0000000000000001E-4</v>
      </c>
      <c r="E303">
        <f t="shared" si="50"/>
        <v>31555.67595937314</v>
      </c>
      <c r="F303">
        <f t="shared" si="48"/>
        <v>31556</v>
      </c>
      <c r="G303">
        <f t="shared" si="54"/>
        <v>-0.12311119996593334</v>
      </c>
      <c r="M303">
        <f t="shared" si="57"/>
        <v>-0.12311119996593334</v>
      </c>
      <c r="O303">
        <f t="shared" ca="1" si="56"/>
        <v>-0.12312492596829833</v>
      </c>
      <c r="P303" s="32">
        <f t="shared" si="51"/>
        <v>-5.3051890868914282E-3</v>
      </c>
      <c r="Q303" s="89">
        <f t="shared" si="52"/>
        <v>41220.894499999937</v>
      </c>
      <c r="S303" s="32">
        <f t="shared" si="53"/>
        <v>2.8145031247671906E-5</v>
      </c>
      <c r="T303">
        <v>1</v>
      </c>
      <c r="U303">
        <f t="shared" si="55"/>
        <v>2.8145031247671906E-5</v>
      </c>
    </row>
    <row r="304" spans="1:21" ht="12.95" customHeight="1" x14ac:dyDescent="0.2">
      <c r="A304" s="118" t="s">
        <v>181</v>
      </c>
      <c r="B304" s="119" t="s">
        <v>37</v>
      </c>
      <c r="C304" s="120">
        <v>56241.293599999975</v>
      </c>
      <c r="D304" s="120">
        <v>2.9999999999999997E-4</v>
      </c>
      <c r="E304">
        <f t="shared" si="50"/>
        <v>31560.674574890192</v>
      </c>
      <c r="F304">
        <f t="shared" si="48"/>
        <v>31561</v>
      </c>
      <c r="G304">
        <f t="shared" si="54"/>
        <v>-0.12363719992572442</v>
      </c>
      <c r="M304">
        <f t="shared" si="57"/>
        <v>-0.12363719992572442</v>
      </c>
      <c r="O304">
        <f t="shared" ca="1" si="56"/>
        <v>-0.12316549961611312</v>
      </c>
      <c r="P304" s="32">
        <f t="shared" si="51"/>
        <v>-5.2994388776680243E-3</v>
      </c>
      <c r="Q304" s="89">
        <f t="shared" si="52"/>
        <v>41222.793599999975</v>
      </c>
      <c r="S304" s="32">
        <f t="shared" si="53"/>
        <v>2.8084052418139329E-5</v>
      </c>
      <c r="T304">
        <v>1</v>
      </c>
      <c r="U304">
        <f t="shared" si="55"/>
        <v>2.8084052418139329E-5</v>
      </c>
    </row>
    <row r="305" spans="1:21" ht="12.95" customHeight="1" x14ac:dyDescent="0.2">
      <c r="A305" s="118" t="s">
        <v>181</v>
      </c>
      <c r="B305" s="119" t="s">
        <v>48</v>
      </c>
      <c r="C305" s="120">
        <v>56241.484399999958</v>
      </c>
      <c r="D305" s="120">
        <v>2.9999999999999997E-4</v>
      </c>
      <c r="E305">
        <f t="shared" si="50"/>
        <v>31561.176779008219</v>
      </c>
      <c r="F305">
        <f t="shared" si="48"/>
        <v>31561.5</v>
      </c>
      <c r="G305">
        <f t="shared" si="54"/>
        <v>-0.12279979994491441</v>
      </c>
      <c r="M305">
        <f t="shared" si="57"/>
        <v>-0.12279979994491441</v>
      </c>
      <c r="O305">
        <f t="shared" ca="1" si="56"/>
        <v>-0.1231695569808946</v>
      </c>
      <c r="P305" s="32">
        <f t="shared" si="51"/>
        <v>-5.3085951090007686E-3</v>
      </c>
      <c r="Q305" s="89">
        <f t="shared" si="52"/>
        <v>41222.984399999958</v>
      </c>
      <c r="S305" s="32">
        <f t="shared" si="53"/>
        <v>2.8181182031306881E-5</v>
      </c>
      <c r="T305">
        <v>1</v>
      </c>
      <c r="U305">
        <f t="shared" si="55"/>
        <v>2.8181182031306881E-5</v>
      </c>
    </row>
    <row r="306" spans="1:21" ht="12.95" customHeight="1" x14ac:dyDescent="0.2">
      <c r="A306" s="118" t="s">
        <v>181</v>
      </c>
      <c r="B306" s="119" t="s">
        <v>37</v>
      </c>
      <c r="C306" s="120">
        <v>56242.433900000062</v>
      </c>
      <c r="D306" s="120">
        <v>2.9999999999999997E-4</v>
      </c>
      <c r="E306">
        <f t="shared" si="50"/>
        <v>31563.675955162114</v>
      </c>
      <c r="F306">
        <f t="shared" si="48"/>
        <v>31564</v>
      </c>
      <c r="G306">
        <f t="shared" si="54"/>
        <v>-0.12311279983987333</v>
      </c>
      <c r="M306">
        <f t="shared" si="57"/>
        <v>-0.12311279983987333</v>
      </c>
      <c r="O306">
        <f t="shared" ca="1" si="56"/>
        <v>-0.12318984380480202</v>
      </c>
      <c r="P306" s="32">
        <f t="shared" si="51"/>
        <v>-5.3051715913130949E-3</v>
      </c>
      <c r="Q306" s="89">
        <f t="shared" si="52"/>
        <v>41223.933900000062</v>
      </c>
      <c r="S306" s="32">
        <f t="shared" si="53"/>
        <v>2.8144845613275515E-5</v>
      </c>
      <c r="T306">
        <v>1</v>
      </c>
      <c r="U306">
        <f t="shared" si="55"/>
        <v>2.8144845613275515E-5</v>
      </c>
    </row>
    <row r="307" spans="1:21" ht="12.95" customHeight="1" x14ac:dyDescent="0.2">
      <c r="A307" s="118" t="s">
        <v>181</v>
      </c>
      <c r="B307" s="119" t="s">
        <v>48</v>
      </c>
      <c r="C307" s="120">
        <v>56243.384000000078</v>
      </c>
      <c r="D307" s="120">
        <v>2.9999999999999997E-4</v>
      </c>
      <c r="E307">
        <f t="shared" si="50"/>
        <v>31566.176710574015</v>
      </c>
      <c r="F307">
        <f t="shared" si="48"/>
        <v>31566.5</v>
      </c>
      <c r="G307">
        <f t="shared" si="54"/>
        <v>-0.12282579983002506</v>
      </c>
      <c r="M307">
        <f t="shared" si="57"/>
        <v>-0.12282579983002506</v>
      </c>
      <c r="O307">
        <f t="shared" ca="1" si="56"/>
        <v>-0.12321013062870945</v>
      </c>
      <c r="P307" s="32">
        <f t="shared" si="51"/>
        <v>-5.3083106766982193E-3</v>
      </c>
      <c r="Q307" s="89">
        <f t="shared" si="52"/>
        <v>41224.884000000078</v>
      </c>
      <c r="S307" s="32">
        <f t="shared" si="53"/>
        <v>2.8178162240348306E-5</v>
      </c>
      <c r="T307">
        <v>1</v>
      </c>
      <c r="U307">
        <f t="shared" si="55"/>
        <v>2.8178162240348306E-5</v>
      </c>
    </row>
    <row r="308" spans="1:21" ht="12.95" customHeight="1" x14ac:dyDescent="0.2">
      <c r="A308" s="118" t="s">
        <v>181</v>
      </c>
      <c r="B308" s="119" t="s">
        <v>48</v>
      </c>
      <c r="C308" s="120">
        <v>56245.283600000199</v>
      </c>
      <c r="D308" s="120">
        <v>2.9999999999999997E-4</v>
      </c>
      <c r="E308">
        <f t="shared" si="50"/>
        <v>31571.176642139806</v>
      </c>
      <c r="F308">
        <f t="shared" si="48"/>
        <v>31571.5</v>
      </c>
      <c r="G308">
        <f t="shared" si="54"/>
        <v>-0.12285179970785975</v>
      </c>
      <c r="M308">
        <f t="shared" si="57"/>
        <v>-0.12285179970785975</v>
      </c>
      <c r="O308">
        <f t="shared" ca="1" si="56"/>
        <v>-0.12325070427652424</v>
      </c>
      <c r="P308" s="32">
        <f t="shared" si="51"/>
        <v>-5.3080262538610923E-3</v>
      </c>
      <c r="Q308" s="89">
        <f t="shared" si="52"/>
        <v>41226.783600000199</v>
      </c>
      <c r="S308" s="32">
        <f t="shared" si="53"/>
        <v>2.8175142711678619E-5</v>
      </c>
      <c r="T308">
        <v>1</v>
      </c>
      <c r="U308">
        <f t="shared" si="55"/>
        <v>2.8175142711678619E-5</v>
      </c>
    </row>
    <row r="309" spans="1:21" ht="12.95" customHeight="1" x14ac:dyDescent="0.2">
      <c r="A309" s="118" t="s">
        <v>181</v>
      </c>
      <c r="B309" s="119" t="s">
        <v>37</v>
      </c>
      <c r="C309" s="120">
        <v>56245.474299999885</v>
      </c>
      <c r="D309" s="120">
        <v>2.9999999999999997E-4</v>
      </c>
      <c r="E309">
        <f t="shared" si="50"/>
        <v>31571.678583047349</v>
      </c>
      <c r="F309">
        <f t="shared" si="48"/>
        <v>31572</v>
      </c>
      <c r="G309">
        <f t="shared" si="54"/>
        <v>-0.12211440001556184</v>
      </c>
      <c r="M309">
        <f t="shared" si="57"/>
        <v>-0.12211440001556184</v>
      </c>
      <c r="O309">
        <f t="shared" ca="1" si="56"/>
        <v>-0.12325476164130572</v>
      </c>
      <c r="P309" s="32">
        <f t="shared" si="51"/>
        <v>-5.3160965994356255E-3</v>
      </c>
      <c r="Q309" s="89">
        <f t="shared" si="52"/>
        <v>41226.974299999885</v>
      </c>
      <c r="S309" s="32">
        <f t="shared" si="53"/>
        <v>2.8260883054531022E-5</v>
      </c>
      <c r="T309">
        <v>1</v>
      </c>
      <c r="U309">
        <f t="shared" si="55"/>
        <v>2.8260883054531022E-5</v>
      </c>
    </row>
    <row r="310" spans="1:21" ht="12.95" customHeight="1" x14ac:dyDescent="0.2">
      <c r="A310" s="118" t="s">
        <v>181</v>
      </c>
      <c r="B310" s="119" t="s">
        <v>48</v>
      </c>
      <c r="C310" s="120">
        <v>56248.32200000016</v>
      </c>
      <c r="D310" s="120">
        <v>2.9999999999999997E-4</v>
      </c>
      <c r="E310">
        <f t="shared" si="50"/>
        <v>31579.174005831297</v>
      </c>
      <c r="F310">
        <f t="shared" si="48"/>
        <v>31579.5</v>
      </c>
      <c r="G310">
        <f t="shared" si="54"/>
        <v>-0.12385339974571252</v>
      </c>
      <c r="M310">
        <f t="shared" si="57"/>
        <v>-0.12385339974571252</v>
      </c>
      <c r="O310">
        <f t="shared" ca="1" si="56"/>
        <v>-0.12331562211302793</v>
      </c>
      <c r="P310" s="32">
        <f t="shared" si="51"/>
        <v>-5.2970765043932888E-3</v>
      </c>
      <c r="Q310" s="89">
        <f t="shared" si="52"/>
        <v>41229.82200000016</v>
      </c>
      <c r="S310" s="32">
        <f t="shared" si="53"/>
        <v>2.8059019493395423E-5</v>
      </c>
      <c r="T310">
        <v>1</v>
      </c>
      <c r="U310">
        <f t="shared" si="55"/>
        <v>2.8059019493395423E-5</v>
      </c>
    </row>
    <row r="311" spans="1:21" ht="12.95" customHeight="1" x14ac:dyDescent="0.2">
      <c r="A311" s="118" t="s">
        <v>181</v>
      </c>
      <c r="B311" s="119" t="s">
        <v>37</v>
      </c>
      <c r="C311" s="120">
        <v>56248.51230000006</v>
      </c>
      <c r="D311" s="120">
        <v>2.9999999999999997E-4</v>
      </c>
      <c r="E311">
        <f t="shared" si="50"/>
        <v>31579.674893900577</v>
      </c>
      <c r="F311">
        <f t="shared" si="48"/>
        <v>31580</v>
      </c>
      <c r="G311">
        <f t="shared" si="54"/>
        <v>-0.1235159998468589</v>
      </c>
      <c r="M311">
        <f t="shared" si="57"/>
        <v>-0.1235159998468589</v>
      </c>
      <c r="O311">
        <f t="shared" ca="1" si="56"/>
        <v>-0.12331967947780942</v>
      </c>
      <c r="P311" s="32">
        <f t="shared" si="51"/>
        <v>-5.300763491184554E-3</v>
      </c>
      <c r="Q311" s="89">
        <f t="shared" si="52"/>
        <v>41230.01230000006</v>
      </c>
      <c r="S311" s="32">
        <f t="shared" si="53"/>
        <v>2.8098093589475062E-5</v>
      </c>
      <c r="T311">
        <v>1</v>
      </c>
      <c r="U311">
        <f t="shared" si="55"/>
        <v>2.8098093589475062E-5</v>
      </c>
    </row>
    <row r="312" spans="1:21" ht="12.95" customHeight="1" x14ac:dyDescent="0.2">
      <c r="A312" s="118" t="s">
        <v>181</v>
      </c>
      <c r="B312" s="119" t="s">
        <v>48</v>
      </c>
      <c r="C312" s="120">
        <v>56249.462700000033</v>
      </c>
      <c r="D312" s="120">
        <v>2.9999999999999997E-4</v>
      </c>
      <c r="E312">
        <f t="shared" si="50"/>
        <v>31582.176438941478</v>
      </c>
      <c r="F312">
        <f t="shared" si="48"/>
        <v>31582.5</v>
      </c>
      <c r="G312">
        <f t="shared" si="54"/>
        <v>-0.1229289998736931</v>
      </c>
      <c r="M312">
        <f t="shared" si="57"/>
        <v>-0.1229289998736931</v>
      </c>
      <c r="O312">
        <f t="shared" ca="1" si="56"/>
        <v>-0.12333996630171684</v>
      </c>
      <c r="P312" s="32">
        <f t="shared" si="51"/>
        <v>-5.3071817863486522E-3</v>
      </c>
      <c r="Q312" s="89">
        <f t="shared" si="52"/>
        <v>41230.962700000033</v>
      </c>
      <c r="S312" s="32">
        <f t="shared" si="53"/>
        <v>2.8166178513350872E-5</v>
      </c>
      <c r="T312">
        <v>1</v>
      </c>
      <c r="U312">
        <f t="shared" si="55"/>
        <v>2.8166178513350872E-5</v>
      </c>
    </row>
    <row r="313" spans="1:21" ht="12.95" customHeight="1" x14ac:dyDescent="0.2">
      <c r="A313" s="118" t="s">
        <v>181</v>
      </c>
      <c r="B313" s="119" t="s">
        <v>37</v>
      </c>
      <c r="C313" s="120">
        <v>56250.410900000017</v>
      </c>
      <c r="D313" s="120">
        <v>1.2999999999999999E-3</v>
      </c>
      <c r="E313">
        <f t="shared" si="50"/>
        <v>31584.672193368886</v>
      </c>
      <c r="F313">
        <f t="shared" si="48"/>
        <v>31585</v>
      </c>
      <c r="G313">
        <f t="shared" si="54"/>
        <v>-0.12454199988860637</v>
      </c>
      <c r="M313">
        <f t="shared" si="57"/>
        <v>-0.12454199988860637</v>
      </c>
      <c r="O313">
        <f t="shared" ca="1" si="56"/>
        <v>-0.12336025312562421</v>
      </c>
      <c r="P313" s="32">
        <f t="shared" si="51"/>
        <v>-5.289556630238953E-3</v>
      </c>
      <c r="Q313" s="89">
        <f t="shared" si="52"/>
        <v>41231.910900000017</v>
      </c>
      <c r="S313" s="32">
        <f t="shared" si="53"/>
        <v>2.7979409344504867E-5</v>
      </c>
      <c r="T313">
        <v>1</v>
      </c>
      <c r="U313">
        <f t="shared" si="55"/>
        <v>2.7979409344504867E-5</v>
      </c>
    </row>
    <row r="314" spans="1:21" ht="12.95" customHeight="1" x14ac:dyDescent="0.2">
      <c r="A314" s="118" t="s">
        <v>181</v>
      </c>
      <c r="B314" s="119" t="s">
        <v>48</v>
      </c>
      <c r="C314" s="120">
        <v>56251.361599999946</v>
      </c>
      <c r="D314" s="120">
        <v>2.0000000000000001E-4</v>
      </c>
      <c r="E314">
        <f t="shared" si="50"/>
        <v>31587.174528038788</v>
      </c>
      <c r="F314">
        <f t="shared" si="48"/>
        <v>31587.5</v>
      </c>
      <c r="G314">
        <f t="shared" si="54"/>
        <v>-0.12365499995939899</v>
      </c>
      <c r="M314">
        <f t="shared" si="57"/>
        <v>-0.12365499995939899</v>
      </c>
      <c r="O314">
        <f t="shared" ca="1" si="56"/>
        <v>-0.12338053994953163</v>
      </c>
      <c r="P314" s="32">
        <f t="shared" si="51"/>
        <v>-5.2992443556543227E-3</v>
      </c>
      <c r="Q314" s="89">
        <f t="shared" si="52"/>
        <v>41232.861599999946</v>
      </c>
      <c r="S314" s="32">
        <f t="shared" si="53"/>
        <v>2.8081990740934196E-5</v>
      </c>
      <c r="T314">
        <v>1</v>
      </c>
      <c r="U314">
        <f t="shared" si="55"/>
        <v>2.8081990740934196E-5</v>
      </c>
    </row>
    <row r="315" spans="1:21" ht="12.95" customHeight="1" x14ac:dyDescent="0.2">
      <c r="A315" s="118" t="s">
        <v>181</v>
      </c>
      <c r="B315" s="119" t="s">
        <v>37</v>
      </c>
      <c r="C315" s="120">
        <v>56253.450800000224</v>
      </c>
      <c r="D315" s="120">
        <v>2.9999999999999997E-4</v>
      </c>
      <c r="E315">
        <f t="shared" si="50"/>
        <v>31592.673505206603</v>
      </c>
      <c r="F315">
        <f t="shared" si="48"/>
        <v>31593</v>
      </c>
      <c r="G315">
        <f t="shared" si="54"/>
        <v>-0.12404359968058998</v>
      </c>
      <c r="M315">
        <f t="shared" si="57"/>
        <v>-0.12404359968058998</v>
      </c>
      <c r="O315">
        <f t="shared" ca="1" si="56"/>
        <v>-0.12342517096212791</v>
      </c>
      <c r="P315" s="32">
        <f t="shared" si="51"/>
        <v>-5.2949987634092303E-3</v>
      </c>
      <c r="Q315" s="89">
        <f t="shared" si="52"/>
        <v>41234.950800000224</v>
      </c>
      <c r="S315" s="32">
        <f t="shared" si="53"/>
        <v>2.8037011904505277E-5</v>
      </c>
      <c r="T315">
        <v>1</v>
      </c>
      <c r="U315">
        <f t="shared" si="55"/>
        <v>2.8037011904505277E-5</v>
      </c>
    </row>
    <row r="316" spans="1:21" ht="12.95" customHeight="1" x14ac:dyDescent="0.2">
      <c r="A316" s="118" t="s">
        <v>181</v>
      </c>
      <c r="B316" s="119" t="s">
        <v>37</v>
      </c>
      <c r="C316" s="120">
        <v>56255.350699999835</v>
      </c>
      <c r="D316" s="120">
        <v>4.0000000000000002E-4</v>
      </c>
      <c r="E316">
        <f t="shared" si="50"/>
        <v>31597.674226400173</v>
      </c>
      <c r="F316">
        <f t="shared" si="48"/>
        <v>31598</v>
      </c>
      <c r="G316">
        <f t="shared" si="54"/>
        <v>-0.12376960006804438</v>
      </c>
      <c r="M316">
        <f t="shared" si="57"/>
        <v>-0.12376960006804438</v>
      </c>
      <c r="O316">
        <f t="shared" ca="1" si="56"/>
        <v>-0.1234657446099427</v>
      </c>
      <c r="P316" s="32">
        <f t="shared" si="51"/>
        <v>-5.2979920901056968E-3</v>
      </c>
      <c r="Q316" s="89">
        <f t="shared" si="52"/>
        <v>41236.850699999835</v>
      </c>
      <c r="S316" s="32">
        <f t="shared" si="53"/>
        <v>2.8068720186822531E-5</v>
      </c>
      <c r="T316">
        <v>1</v>
      </c>
      <c r="U316">
        <f t="shared" si="55"/>
        <v>2.8068720186822531E-5</v>
      </c>
    </row>
    <row r="317" spans="1:21" ht="12.95" customHeight="1" x14ac:dyDescent="0.2">
      <c r="A317" s="118" t="s">
        <v>181</v>
      </c>
      <c r="B317" s="119" t="s">
        <v>48</v>
      </c>
      <c r="C317" s="120">
        <v>56257.439300000202</v>
      </c>
      <c r="D317" s="120">
        <v>4.0000000000000002E-4</v>
      </c>
      <c r="E317">
        <f t="shared" si="50"/>
        <v>31603.171624309991</v>
      </c>
      <c r="F317">
        <f t="shared" si="48"/>
        <v>31603.5</v>
      </c>
      <c r="G317">
        <f t="shared" si="54"/>
        <v>-0.12475819970131852</v>
      </c>
      <c r="M317">
        <f t="shared" si="57"/>
        <v>-0.12475819970131852</v>
      </c>
      <c r="O317">
        <f t="shared" ca="1" si="56"/>
        <v>-0.12351037562253903</v>
      </c>
      <c r="P317" s="32">
        <f t="shared" si="51"/>
        <v>-5.2871969730931574E-3</v>
      </c>
      <c r="Q317" s="89">
        <f t="shared" si="52"/>
        <v>41238.939300000202</v>
      </c>
      <c r="S317" s="32">
        <f t="shared" si="53"/>
        <v>2.7954451832285444E-5</v>
      </c>
      <c r="T317">
        <v>1</v>
      </c>
      <c r="U317">
        <f t="shared" si="55"/>
        <v>2.7954451832285444E-5</v>
      </c>
    </row>
    <row r="318" spans="1:21" ht="12.95" customHeight="1" x14ac:dyDescent="0.2">
      <c r="A318" s="118" t="s">
        <v>181</v>
      </c>
      <c r="B318" s="119" t="s">
        <v>37</v>
      </c>
      <c r="C318" s="120">
        <v>56258.388999999966</v>
      </c>
      <c r="D318" s="120">
        <v>5.0000000000000001E-4</v>
      </c>
      <c r="E318">
        <f t="shared" si="50"/>
        <v>31605.671326882402</v>
      </c>
      <c r="F318">
        <f t="shared" si="48"/>
        <v>31606</v>
      </c>
      <c r="G318">
        <f t="shared" si="54"/>
        <v>-0.12487119993602391</v>
      </c>
      <c r="M318">
        <f t="shared" si="57"/>
        <v>-0.12487119993602391</v>
      </c>
      <c r="O318">
        <f t="shared" ca="1" si="56"/>
        <v>-0.12353066244644639</v>
      </c>
      <c r="P318" s="32">
        <f t="shared" si="51"/>
        <v>-5.285963919398424E-3</v>
      </c>
      <c r="Q318" s="89">
        <f t="shared" si="52"/>
        <v>41239.888999999966</v>
      </c>
      <c r="S318" s="32">
        <f t="shared" si="53"/>
        <v>2.7941414557181947E-5</v>
      </c>
      <c r="T318">
        <v>1</v>
      </c>
      <c r="U318">
        <f t="shared" si="55"/>
        <v>2.7941414557181947E-5</v>
      </c>
    </row>
    <row r="319" spans="1:21" ht="12.95" customHeight="1" x14ac:dyDescent="0.2">
      <c r="A319" s="118" t="s">
        <v>181</v>
      </c>
      <c r="B319" s="119" t="s">
        <v>48</v>
      </c>
      <c r="C319" s="120">
        <v>56259.339000000153</v>
      </c>
      <c r="D319" s="120">
        <v>4.0000000000000002E-4</v>
      </c>
      <c r="E319">
        <f t="shared" si="50"/>
        <v>31608.171819085044</v>
      </c>
      <c r="F319">
        <f t="shared" si="48"/>
        <v>31608.5</v>
      </c>
      <c r="G319">
        <f t="shared" si="54"/>
        <v>-0.12468419974902645</v>
      </c>
      <c r="M319">
        <f t="shared" si="57"/>
        <v>-0.12468419974902645</v>
      </c>
      <c r="O319">
        <f t="shared" ca="1" si="56"/>
        <v>-0.12355094927035382</v>
      </c>
      <c r="P319" s="32">
        <f t="shared" si="51"/>
        <v>-5.2880045534525379E-3</v>
      </c>
      <c r="Q319" s="89">
        <f t="shared" si="52"/>
        <v>41240.839000000153</v>
      </c>
      <c r="S319" s="32">
        <f t="shared" si="53"/>
        <v>2.7962992157334775E-5</v>
      </c>
      <c r="T319">
        <v>1</v>
      </c>
      <c r="U319">
        <f t="shared" si="55"/>
        <v>2.7962992157334775E-5</v>
      </c>
    </row>
    <row r="320" spans="1:21" ht="12.95" customHeight="1" x14ac:dyDescent="0.2">
      <c r="A320" s="118" t="s">
        <v>181</v>
      </c>
      <c r="B320" s="119" t="s">
        <v>48</v>
      </c>
      <c r="C320" s="120">
        <v>56268.456100000069</v>
      </c>
      <c r="D320" s="120">
        <v>4.0000000000000002E-4</v>
      </c>
      <c r="E320">
        <f t="shared" si="50"/>
        <v>31632.168911143996</v>
      </c>
      <c r="F320">
        <f t="shared" si="48"/>
        <v>31632.5</v>
      </c>
      <c r="G320">
        <f t="shared" si="54"/>
        <v>-0.12578899983782321</v>
      </c>
      <c r="M320">
        <f t="shared" si="57"/>
        <v>-0.12578899983782321</v>
      </c>
      <c r="O320">
        <f t="shared" ca="1" si="56"/>
        <v>-0.12374570277986491</v>
      </c>
      <c r="P320" s="32">
        <f t="shared" si="51"/>
        <v>-5.2759554942306284E-3</v>
      </c>
      <c r="Q320" s="89">
        <f t="shared" si="52"/>
        <v>41249.956100000069</v>
      </c>
      <c r="S320" s="32">
        <f t="shared" si="53"/>
        <v>2.7835706377102353E-5</v>
      </c>
      <c r="T320">
        <v>1</v>
      </c>
      <c r="U320">
        <f t="shared" si="55"/>
        <v>2.7835706377102353E-5</v>
      </c>
    </row>
    <row r="321" spans="1:24" ht="12.95" customHeight="1" x14ac:dyDescent="0.2">
      <c r="A321" s="118" t="s">
        <v>181</v>
      </c>
      <c r="B321" s="119" t="s">
        <v>48</v>
      </c>
      <c r="C321" s="120">
        <v>56270.357499999925</v>
      </c>
      <c r="D321" s="120">
        <v>2.9999999999999997E-4</v>
      </c>
      <c r="E321">
        <f t="shared" si="50"/>
        <v>31637.173580483792</v>
      </c>
      <c r="F321">
        <f t="shared" si="48"/>
        <v>31637.5</v>
      </c>
      <c r="G321">
        <f t="shared" si="54"/>
        <v>-0.12401499997940846</v>
      </c>
      <c r="M321">
        <f t="shared" si="57"/>
        <v>-0.12401499997940846</v>
      </c>
      <c r="O321">
        <f t="shared" ca="1" si="56"/>
        <v>-0.1237862764276797</v>
      </c>
      <c r="P321" s="32">
        <f t="shared" si="51"/>
        <v>-5.2953111539930271E-3</v>
      </c>
      <c r="Q321" s="89">
        <f t="shared" si="52"/>
        <v>41251.857499999925</v>
      </c>
      <c r="S321" s="32">
        <f t="shared" si="53"/>
        <v>2.8040320217602965E-5</v>
      </c>
      <c r="T321">
        <v>1</v>
      </c>
      <c r="U321">
        <f t="shared" si="55"/>
        <v>2.8040320217602965E-5</v>
      </c>
    </row>
    <row r="322" spans="1:24" ht="12.95" customHeight="1" x14ac:dyDescent="0.2">
      <c r="A322" s="72" t="s">
        <v>166</v>
      </c>
      <c r="B322" s="74"/>
      <c r="C322" s="97">
        <v>56271.687250000003</v>
      </c>
      <c r="D322" s="97">
        <v>1.7000000000000001E-4</v>
      </c>
      <c r="E322">
        <f t="shared" si="50"/>
        <v>31640.673611542741</v>
      </c>
      <c r="F322">
        <f t="shared" si="48"/>
        <v>31641</v>
      </c>
      <c r="G322">
        <f t="shared" si="54"/>
        <v>-0.12400319990410935</v>
      </c>
      <c r="K322">
        <f>G322</f>
        <v>-0.12400319990410935</v>
      </c>
      <c r="O322">
        <f t="shared" ca="1" si="56"/>
        <v>-0.12381467798115009</v>
      </c>
      <c r="P322" s="32">
        <f t="shared" si="51"/>
        <v>-5.2954400478943684E-3</v>
      </c>
      <c r="Q322" s="89">
        <f t="shared" si="52"/>
        <v>41253.187250000003</v>
      </c>
      <c r="S322" s="32">
        <f t="shared" si="53"/>
        <v>2.8041685300843509E-5</v>
      </c>
      <c r="T322">
        <v>1</v>
      </c>
      <c r="U322">
        <f t="shared" si="55"/>
        <v>2.8041685300843509E-5</v>
      </c>
      <c r="X322" s="9"/>
    </row>
    <row r="323" spans="1:24" ht="12.95" customHeight="1" x14ac:dyDescent="0.2">
      <c r="A323" s="118" t="s">
        <v>181</v>
      </c>
      <c r="B323" s="119" t="s">
        <v>48</v>
      </c>
      <c r="C323" s="120">
        <v>56273.396300000139</v>
      </c>
      <c r="D323" s="120">
        <v>2.0000000000000001E-4</v>
      </c>
      <c r="E323">
        <f t="shared" si="50"/>
        <v>31645.171997014768</v>
      </c>
      <c r="F323">
        <f t="shared" si="48"/>
        <v>31645.5</v>
      </c>
      <c r="G323">
        <f t="shared" si="54"/>
        <v>-0.1246165997654316</v>
      </c>
      <c r="M323">
        <f t="shared" ref="M323:M354" si="58">G323</f>
        <v>-0.1246165997654316</v>
      </c>
      <c r="O323">
        <f t="shared" ca="1" si="56"/>
        <v>-0.1238511942641834</v>
      </c>
      <c r="P323" s="32">
        <f t="shared" si="51"/>
        <v>-5.2887423557728764E-3</v>
      </c>
      <c r="Q323" s="89">
        <f t="shared" si="52"/>
        <v>41254.896300000139</v>
      </c>
      <c r="S323" s="32">
        <f t="shared" si="53"/>
        <v>2.7970795705746035E-5</v>
      </c>
      <c r="T323">
        <v>1</v>
      </c>
      <c r="U323">
        <f t="shared" si="55"/>
        <v>2.7970795705746035E-5</v>
      </c>
    </row>
    <row r="324" spans="1:24" ht="12.95" customHeight="1" x14ac:dyDescent="0.2">
      <c r="A324" s="118" t="s">
        <v>181</v>
      </c>
      <c r="B324" s="119" t="s">
        <v>48</v>
      </c>
      <c r="C324" s="120">
        <v>56281.375200000126</v>
      </c>
      <c r="D324" s="120">
        <v>2.9999999999999997E-4</v>
      </c>
      <c r="E324">
        <f t="shared" si="50"/>
        <v>31666.173236206025</v>
      </c>
      <c r="F324">
        <f t="shared" si="48"/>
        <v>31666.5</v>
      </c>
      <c r="G324">
        <f t="shared" si="54"/>
        <v>-0.12414579978212714</v>
      </c>
      <c r="M324">
        <f t="shared" si="58"/>
        <v>-0.12414579978212714</v>
      </c>
      <c r="O324">
        <f t="shared" ca="1" si="56"/>
        <v>-0.12402160358500564</v>
      </c>
      <c r="P324" s="32">
        <f t="shared" si="51"/>
        <v>-5.293882538625414E-3</v>
      </c>
      <c r="Q324" s="89">
        <f t="shared" si="52"/>
        <v>41262.875200000126</v>
      </c>
      <c r="S324" s="32">
        <f t="shared" si="53"/>
        <v>2.8025192332763058E-5</v>
      </c>
      <c r="T324">
        <v>1</v>
      </c>
      <c r="U324">
        <f t="shared" si="55"/>
        <v>2.8025192332763058E-5</v>
      </c>
    </row>
    <row r="325" spans="1:24" ht="12.95" customHeight="1" x14ac:dyDescent="0.2">
      <c r="A325" s="118" t="s">
        <v>181</v>
      </c>
      <c r="B325" s="119" t="s">
        <v>37</v>
      </c>
      <c r="C325" s="120">
        <v>56282.325499999803</v>
      </c>
      <c r="D325" s="120">
        <v>2.9999999999999997E-4</v>
      </c>
      <c r="E325">
        <f t="shared" si="50"/>
        <v>31668.674518036441</v>
      </c>
      <c r="F325">
        <f t="shared" si="48"/>
        <v>31669</v>
      </c>
      <c r="G325">
        <f t="shared" si="54"/>
        <v>-0.12365880010474939</v>
      </c>
      <c r="M325">
        <f t="shared" si="58"/>
        <v>-0.12365880010474939</v>
      </c>
      <c r="O325">
        <f t="shared" ca="1" si="56"/>
        <v>-0.124041890408913</v>
      </c>
      <c r="P325" s="32">
        <f t="shared" si="51"/>
        <v>-5.2992028275428513E-3</v>
      </c>
      <c r="Q325" s="89">
        <f t="shared" si="52"/>
        <v>41263.825499999803</v>
      </c>
      <c r="S325" s="32">
        <f t="shared" si="53"/>
        <v>2.8081550607438151E-5</v>
      </c>
      <c r="T325">
        <v>1</v>
      </c>
      <c r="U325">
        <f t="shared" si="55"/>
        <v>2.8081550607438151E-5</v>
      </c>
    </row>
    <row r="326" spans="1:24" ht="12.95" customHeight="1" x14ac:dyDescent="0.2">
      <c r="A326" s="118" t="s">
        <v>181</v>
      </c>
      <c r="B326" s="119" t="s">
        <v>37</v>
      </c>
      <c r="C326" s="120">
        <v>56480.640999999829</v>
      </c>
      <c r="D326" s="120">
        <v>2.0000000000000001E-4</v>
      </c>
      <c r="E326">
        <f t="shared" si="50"/>
        <v>32190.660161526332</v>
      </c>
      <c r="F326">
        <f t="shared" si="48"/>
        <v>32191</v>
      </c>
      <c r="G326">
        <f t="shared" si="54"/>
        <v>-0.12911320007697213</v>
      </c>
      <c r="M326">
        <f t="shared" si="58"/>
        <v>-0.12911320007697213</v>
      </c>
      <c r="O326">
        <f t="shared" ca="1" si="56"/>
        <v>-0.1282777792407791</v>
      </c>
      <c r="P326" s="32">
        <f t="shared" si="51"/>
        <v>-5.2398036469239566E-3</v>
      </c>
      <c r="Q326" s="89">
        <f t="shared" si="52"/>
        <v>41462.140999999829</v>
      </c>
      <c r="S326" s="32">
        <f t="shared" si="53"/>
        <v>2.7455542258317595E-5</v>
      </c>
      <c r="T326">
        <v>1</v>
      </c>
      <c r="U326">
        <f t="shared" si="55"/>
        <v>2.7455542258317595E-5</v>
      </c>
    </row>
    <row r="327" spans="1:24" ht="12.95" customHeight="1" x14ac:dyDescent="0.2">
      <c r="A327" s="118" t="s">
        <v>181</v>
      </c>
      <c r="B327" s="119" t="s">
        <v>48</v>
      </c>
      <c r="C327" s="120">
        <v>56481.591299999971</v>
      </c>
      <c r="D327" s="120">
        <v>2.9999999999999997E-4</v>
      </c>
      <c r="E327">
        <f t="shared" si="50"/>
        <v>32193.161443357974</v>
      </c>
      <c r="F327">
        <f t="shared" si="48"/>
        <v>32193.5</v>
      </c>
      <c r="G327">
        <f t="shared" si="54"/>
        <v>-0.12862619993393309</v>
      </c>
      <c r="M327">
        <f t="shared" si="58"/>
        <v>-0.12862619993393309</v>
      </c>
      <c r="O327">
        <f t="shared" ca="1" si="56"/>
        <v>-0.12829806606468647</v>
      </c>
      <c r="P327" s="32">
        <f t="shared" si="51"/>
        <v>-5.2450903526294551E-3</v>
      </c>
      <c r="Q327" s="89">
        <f t="shared" si="52"/>
        <v>41463.091299999971</v>
      </c>
      <c r="S327" s="32">
        <f t="shared" si="53"/>
        <v>2.7510972807246581E-5</v>
      </c>
      <c r="T327">
        <v>1</v>
      </c>
      <c r="U327">
        <f t="shared" si="55"/>
        <v>2.7510972807246581E-5</v>
      </c>
    </row>
    <row r="328" spans="1:24" ht="12.95" customHeight="1" x14ac:dyDescent="0.2">
      <c r="A328" s="118" t="s">
        <v>181</v>
      </c>
      <c r="B328" s="119" t="s">
        <v>37</v>
      </c>
      <c r="C328" s="120">
        <v>56491.658400000073</v>
      </c>
      <c r="D328" s="120">
        <v>2.9999999999999997E-4</v>
      </c>
      <c r="E328">
        <f t="shared" si="50"/>
        <v>32219.659027619564</v>
      </c>
      <c r="F328">
        <f t="shared" si="48"/>
        <v>32220</v>
      </c>
      <c r="G328">
        <f t="shared" si="54"/>
        <v>-0.12954399982845644</v>
      </c>
      <c r="M328">
        <f t="shared" si="58"/>
        <v>-0.12954399982845644</v>
      </c>
      <c r="O328">
        <f t="shared" ca="1" si="56"/>
        <v>-0.12851310639810498</v>
      </c>
      <c r="P328" s="32">
        <f t="shared" si="51"/>
        <v>-5.2351297781786004E-3</v>
      </c>
      <c r="Q328" s="89">
        <f t="shared" si="52"/>
        <v>41473.158400000073</v>
      </c>
      <c r="S328" s="32">
        <f t="shared" si="53"/>
        <v>2.7406583794372322E-5</v>
      </c>
      <c r="T328">
        <v>1</v>
      </c>
      <c r="U328">
        <f t="shared" si="55"/>
        <v>2.7406583794372322E-5</v>
      </c>
    </row>
    <row r="329" spans="1:24" ht="12.95" customHeight="1" x14ac:dyDescent="0.2">
      <c r="A329" s="118" t="s">
        <v>181</v>
      </c>
      <c r="B329" s="119" t="s">
        <v>48</v>
      </c>
      <c r="C329" s="120">
        <v>56495.647700000089</v>
      </c>
      <c r="D329" s="120">
        <v>4.0000000000000002E-4</v>
      </c>
      <c r="E329">
        <f t="shared" si="50"/>
        <v>32230.159252400696</v>
      </c>
      <c r="F329">
        <f t="shared" si="48"/>
        <v>32230.5</v>
      </c>
      <c r="G329">
        <f t="shared" si="54"/>
        <v>-0.12945859981118701</v>
      </c>
      <c r="M329">
        <f t="shared" si="58"/>
        <v>-0.12945859981118701</v>
      </c>
      <c r="O329">
        <f t="shared" ca="1" si="56"/>
        <v>-0.1285983110585161</v>
      </c>
      <c r="P329" s="32">
        <f t="shared" si="51"/>
        <v>-5.2360561024222957E-3</v>
      </c>
      <c r="Q329" s="89">
        <f t="shared" si="52"/>
        <v>41477.147700000089</v>
      </c>
      <c r="S329" s="32">
        <f t="shared" si="53"/>
        <v>2.7416283507713762E-5</v>
      </c>
      <c r="T329">
        <v>1</v>
      </c>
      <c r="U329">
        <f t="shared" si="55"/>
        <v>2.7416283507713762E-5</v>
      </c>
    </row>
    <row r="330" spans="1:24" ht="12.95" customHeight="1" x14ac:dyDescent="0.2">
      <c r="A330" s="118" t="s">
        <v>181</v>
      </c>
      <c r="B330" s="119" t="s">
        <v>37</v>
      </c>
      <c r="C330" s="120">
        <v>56503.43600000022</v>
      </c>
      <c r="D330" s="120">
        <v>2.9999999999999997E-4</v>
      </c>
      <c r="E330">
        <f t="shared" si="50"/>
        <v>32250.658813893671</v>
      </c>
      <c r="F330">
        <f t="shared" si="48"/>
        <v>32251</v>
      </c>
      <c r="G330">
        <f t="shared" si="54"/>
        <v>-0.12962519968277775</v>
      </c>
      <c r="M330">
        <f t="shared" si="58"/>
        <v>-0.12962519968277775</v>
      </c>
      <c r="O330">
        <f t="shared" ca="1" si="56"/>
        <v>-0.1287646630145568</v>
      </c>
      <c r="P330" s="32">
        <f t="shared" si="51"/>
        <v>-5.2342491065370507E-3</v>
      </c>
      <c r="Q330" s="89">
        <f t="shared" si="52"/>
        <v>41484.93600000022</v>
      </c>
      <c r="S330" s="32">
        <f t="shared" si="53"/>
        <v>2.7397363709283914E-5</v>
      </c>
      <c r="T330">
        <v>1</v>
      </c>
      <c r="U330">
        <f t="shared" si="55"/>
        <v>2.7397363709283914E-5</v>
      </c>
    </row>
    <row r="331" spans="1:24" ht="12.95" customHeight="1" x14ac:dyDescent="0.2">
      <c r="A331" s="118" t="s">
        <v>181</v>
      </c>
      <c r="B331" s="119" t="s">
        <v>37</v>
      </c>
      <c r="C331" s="120">
        <v>56504.575499999803</v>
      </c>
      <c r="D331" s="120">
        <v>2.9999999999999997E-4</v>
      </c>
      <c r="E331">
        <f t="shared" si="50"/>
        <v>32253.658088486623</v>
      </c>
      <c r="F331">
        <f t="shared" ref="F331:F394" si="59">ROUND(2*E331,0)/2+0.5</f>
        <v>32254</v>
      </c>
      <c r="G331">
        <f t="shared" si="54"/>
        <v>-0.12990080010058591</v>
      </c>
      <c r="M331">
        <f t="shared" si="58"/>
        <v>-0.12990080010058591</v>
      </c>
      <c r="O331">
        <f t="shared" ca="1" si="56"/>
        <v>-0.12878900720324565</v>
      </c>
      <c r="P331" s="32">
        <f t="shared" si="51"/>
        <v>-5.2312607016630572E-3</v>
      </c>
      <c r="Q331" s="89">
        <f t="shared" si="52"/>
        <v>41486.075499999803</v>
      </c>
      <c r="S331" s="32">
        <f t="shared" si="53"/>
        <v>2.736608852876426E-5</v>
      </c>
      <c r="T331">
        <v>1</v>
      </c>
      <c r="U331">
        <f t="shared" si="55"/>
        <v>2.736608852876426E-5</v>
      </c>
    </row>
    <row r="332" spans="1:24" ht="12.95" customHeight="1" x14ac:dyDescent="0.2">
      <c r="A332" s="118" t="s">
        <v>181</v>
      </c>
      <c r="B332" s="119" t="s">
        <v>48</v>
      </c>
      <c r="C332" s="120">
        <v>56505.525599999819</v>
      </c>
      <c r="D332" s="120">
        <v>2.9999999999999997E-4</v>
      </c>
      <c r="E332">
        <f t="shared" si="50"/>
        <v>32256.158843898524</v>
      </c>
      <c r="F332">
        <f t="shared" si="59"/>
        <v>32256.5</v>
      </c>
      <c r="G332">
        <f t="shared" si="54"/>
        <v>-0.12961380008346168</v>
      </c>
      <c r="M332">
        <f t="shared" si="58"/>
        <v>-0.12961380008346168</v>
      </c>
      <c r="O332">
        <f t="shared" ca="1" si="56"/>
        <v>-0.12880929402715308</v>
      </c>
      <c r="P332" s="32">
        <f t="shared" si="51"/>
        <v>-5.2343727379817887E-3</v>
      </c>
      <c r="Q332" s="89">
        <f t="shared" si="52"/>
        <v>41487.025599999819</v>
      </c>
      <c r="S332" s="32">
        <f t="shared" si="53"/>
        <v>2.7398657960126968E-5</v>
      </c>
      <c r="T332">
        <v>1</v>
      </c>
      <c r="U332">
        <f t="shared" si="55"/>
        <v>2.7398657960126968E-5</v>
      </c>
    </row>
    <row r="333" spans="1:24" ht="12.95" customHeight="1" x14ac:dyDescent="0.2">
      <c r="A333" s="118" t="s">
        <v>181</v>
      </c>
      <c r="B333" s="119" t="s">
        <v>48</v>
      </c>
      <c r="C333" s="120">
        <v>56506.665099999867</v>
      </c>
      <c r="D333" s="120">
        <v>2.9999999999999997E-4</v>
      </c>
      <c r="E333">
        <f t="shared" si="50"/>
        <v>32259.158118492702</v>
      </c>
      <c r="F333">
        <f t="shared" si="59"/>
        <v>32259.5</v>
      </c>
      <c r="G333">
        <f t="shared" si="54"/>
        <v>-0.12988940003560856</v>
      </c>
      <c r="M333">
        <f t="shared" si="58"/>
        <v>-0.12988940003560856</v>
      </c>
      <c r="O333">
        <f t="shared" ca="1" si="56"/>
        <v>-0.12883363821584198</v>
      </c>
      <c r="P333" s="32">
        <f t="shared" si="51"/>
        <v>-5.231384294534896E-3</v>
      </c>
      <c r="Q333" s="89">
        <f t="shared" si="52"/>
        <v>41488.165099999867</v>
      </c>
      <c r="S333" s="32">
        <f t="shared" si="53"/>
        <v>2.7367381637106371E-5</v>
      </c>
      <c r="T333">
        <v>1</v>
      </c>
      <c r="U333">
        <f t="shared" si="55"/>
        <v>2.7367381637106371E-5</v>
      </c>
    </row>
    <row r="334" spans="1:24" ht="12.95" customHeight="1" x14ac:dyDescent="0.2">
      <c r="A334" s="118" t="s">
        <v>181</v>
      </c>
      <c r="B334" s="119" t="s">
        <v>48</v>
      </c>
      <c r="C334" s="120">
        <v>56507.424999999814</v>
      </c>
      <c r="D334" s="120">
        <v>4.0000000000000002E-4</v>
      </c>
      <c r="E334">
        <f t="shared" si="50"/>
        <v>32261.158249044573</v>
      </c>
      <c r="F334">
        <f t="shared" si="59"/>
        <v>32261.5</v>
      </c>
      <c r="G334">
        <f t="shared" si="54"/>
        <v>-0.12983980009448715</v>
      </c>
      <c r="M334">
        <f t="shared" si="58"/>
        <v>-0.12983980009448715</v>
      </c>
      <c r="O334">
        <f t="shared" ca="1" si="56"/>
        <v>-0.12884986767496787</v>
      </c>
      <c r="P334" s="32">
        <f t="shared" si="51"/>
        <v>-5.2319220492433325E-3</v>
      </c>
      <c r="Q334" s="89">
        <f t="shared" si="52"/>
        <v>41488.924999999814</v>
      </c>
      <c r="S334" s="32">
        <f t="shared" si="53"/>
        <v>2.7373008329358552E-5</v>
      </c>
      <c r="T334">
        <v>1</v>
      </c>
      <c r="U334">
        <f t="shared" si="55"/>
        <v>2.7373008329358552E-5</v>
      </c>
    </row>
    <row r="335" spans="1:24" ht="12.95" customHeight="1" x14ac:dyDescent="0.2">
      <c r="A335" s="118" t="s">
        <v>181</v>
      </c>
      <c r="B335" s="119" t="s">
        <v>37</v>
      </c>
      <c r="C335" s="120">
        <v>56507.614899999928</v>
      </c>
      <c r="D335" s="120">
        <v>2.9999999999999997E-4</v>
      </c>
      <c r="E335">
        <f t="shared" si="50"/>
        <v>32261.658084275598</v>
      </c>
      <c r="F335">
        <f t="shared" si="59"/>
        <v>32262</v>
      </c>
      <c r="G335">
        <f t="shared" si="54"/>
        <v>-0.12990239997452591</v>
      </c>
      <c r="M335">
        <f t="shared" si="58"/>
        <v>-0.12990239997452591</v>
      </c>
      <c r="O335">
        <f t="shared" ca="1" si="56"/>
        <v>-0.12885392503974935</v>
      </c>
      <c r="P335" s="32">
        <f t="shared" si="51"/>
        <v>-5.2312433569050047E-3</v>
      </c>
      <c r="Q335" s="89">
        <f t="shared" si="52"/>
        <v>41489.114899999928</v>
      </c>
      <c r="S335" s="32">
        <f t="shared" si="53"/>
        <v>2.7365907059162742E-5</v>
      </c>
      <c r="T335">
        <v>1</v>
      </c>
      <c r="U335">
        <f t="shared" si="55"/>
        <v>2.7365907059162742E-5</v>
      </c>
    </row>
    <row r="336" spans="1:24" ht="12.95" customHeight="1" x14ac:dyDescent="0.2">
      <c r="A336" s="118" t="s">
        <v>181</v>
      </c>
      <c r="B336" s="119" t="s">
        <v>48</v>
      </c>
      <c r="C336" s="120">
        <v>56508.564699999988</v>
      </c>
      <c r="D336" s="120">
        <v>4.0000000000000002E-4</v>
      </c>
      <c r="E336">
        <f t="shared" si="50"/>
        <v>32264.158050058497</v>
      </c>
      <c r="F336">
        <f t="shared" si="59"/>
        <v>32264.5</v>
      </c>
      <c r="G336">
        <f t="shared" si="54"/>
        <v>-0.12991539991344325</v>
      </c>
      <c r="M336">
        <f t="shared" si="58"/>
        <v>-0.12991539991344325</v>
      </c>
      <c r="O336">
        <f t="shared" ca="1" si="56"/>
        <v>-0.12887421186365677</v>
      </c>
      <c r="P336" s="32">
        <f t="shared" si="51"/>
        <v>-5.2311024216215706E-3</v>
      </c>
      <c r="Q336" s="89">
        <f t="shared" si="52"/>
        <v>41490.064699999988</v>
      </c>
      <c r="S336" s="32">
        <f t="shared" si="53"/>
        <v>2.7364432545495062E-5</v>
      </c>
      <c r="T336">
        <v>1</v>
      </c>
      <c r="U336">
        <f t="shared" si="55"/>
        <v>2.7364432545495062E-5</v>
      </c>
    </row>
    <row r="337" spans="1:21" ht="12.95" customHeight="1" x14ac:dyDescent="0.2">
      <c r="A337" s="118" t="s">
        <v>181</v>
      </c>
      <c r="B337" s="119" t="s">
        <v>37</v>
      </c>
      <c r="C337" s="120">
        <v>56509.514599999879</v>
      </c>
      <c r="D337" s="120">
        <v>4.0000000000000002E-4</v>
      </c>
      <c r="E337">
        <f t="shared" si="50"/>
        <v>32266.658279050651</v>
      </c>
      <c r="F337">
        <f t="shared" si="59"/>
        <v>32267</v>
      </c>
      <c r="G337">
        <f t="shared" si="54"/>
        <v>-0.12982840002223384</v>
      </c>
      <c r="M337">
        <f t="shared" si="58"/>
        <v>-0.12982840002223384</v>
      </c>
      <c r="O337">
        <f t="shared" ca="1" si="56"/>
        <v>-0.1288944986875642</v>
      </c>
      <c r="P337" s="32">
        <f t="shared" si="51"/>
        <v>-5.2320456518493872E-3</v>
      </c>
      <c r="Q337" s="89">
        <f t="shared" si="52"/>
        <v>41491.014599999879</v>
      </c>
      <c r="S337" s="32">
        <f t="shared" si="53"/>
        <v>2.7374301703036078E-5</v>
      </c>
      <c r="T337">
        <v>1</v>
      </c>
      <c r="U337">
        <f t="shared" si="55"/>
        <v>2.7374301703036078E-5</v>
      </c>
    </row>
    <row r="338" spans="1:21" ht="12.95" customHeight="1" x14ac:dyDescent="0.2">
      <c r="A338" s="118" t="s">
        <v>181</v>
      </c>
      <c r="B338" s="119" t="s">
        <v>48</v>
      </c>
      <c r="C338" s="120">
        <v>56510.465400000103</v>
      </c>
      <c r="D338" s="120">
        <v>8.0000000000000004E-4</v>
      </c>
      <c r="E338">
        <f t="shared" si="50"/>
        <v>32269.160876931033</v>
      </c>
      <c r="F338">
        <f t="shared" si="59"/>
        <v>32269.5</v>
      </c>
      <c r="G338">
        <f t="shared" si="54"/>
        <v>-0.12884139979723841</v>
      </c>
      <c r="M338">
        <f t="shared" si="58"/>
        <v>-0.12884139979723841</v>
      </c>
      <c r="O338">
        <f t="shared" ca="1" si="56"/>
        <v>-0.12891478551147156</v>
      </c>
      <c r="P338" s="32">
        <f t="shared" si="51"/>
        <v>-5.2427538110218792E-3</v>
      </c>
      <c r="Q338" s="89">
        <f t="shared" si="52"/>
        <v>41491.965400000103</v>
      </c>
      <c r="S338" s="32">
        <f t="shared" si="53"/>
        <v>2.7486467522984439E-5</v>
      </c>
      <c r="T338">
        <v>1</v>
      </c>
      <c r="U338">
        <f t="shared" si="55"/>
        <v>2.7486467522984439E-5</v>
      </c>
    </row>
    <row r="339" spans="1:21" ht="12.95" customHeight="1" x14ac:dyDescent="0.2">
      <c r="A339" s="118" t="s">
        <v>181</v>
      </c>
      <c r="B339" s="119" t="s">
        <v>37</v>
      </c>
      <c r="C339" s="120">
        <v>56510.654099999927</v>
      </c>
      <c r="D339" s="120">
        <v>2.9999999999999997E-4</v>
      </c>
      <c r="E339">
        <f t="shared" si="50"/>
        <v>32269.657553644829</v>
      </c>
      <c r="F339">
        <f t="shared" si="59"/>
        <v>32270</v>
      </c>
      <c r="G339">
        <f t="shared" si="54"/>
        <v>-0.13010399998165667</v>
      </c>
      <c r="M339">
        <f t="shared" si="58"/>
        <v>-0.13010399998165667</v>
      </c>
      <c r="O339">
        <f t="shared" ca="1" si="56"/>
        <v>-0.12891884287625305</v>
      </c>
      <c r="P339" s="32">
        <f t="shared" si="51"/>
        <v>-5.2290580295039227E-3</v>
      </c>
      <c r="Q339" s="89">
        <f t="shared" si="52"/>
        <v>41492.154099999927</v>
      </c>
      <c r="S339" s="32">
        <f t="shared" si="53"/>
        <v>2.7343047875919448E-5</v>
      </c>
      <c r="T339">
        <v>1</v>
      </c>
      <c r="U339">
        <f t="shared" si="55"/>
        <v>2.7343047875919448E-5</v>
      </c>
    </row>
    <row r="340" spans="1:21" ht="12.95" customHeight="1" x14ac:dyDescent="0.2">
      <c r="A340" s="118" t="s">
        <v>181</v>
      </c>
      <c r="B340" s="119" t="s">
        <v>48</v>
      </c>
      <c r="C340" s="120">
        <v>56514.643800000194</v>
      </c>
      <c r="D340" s="120">
        <v>2.9999999999999997E-4</v>
      </c>
      <c r="E340">
        <f t="shared" si="50"/>
        <v>32280.158831265446</v>
      </c>
      <c r="F340">
        <f t="shared" si="59"/>
        <v>32280.5</v>
      </c>
      <c r="G340">
        <f t="shared" si="54"/>
        <v>-0.12961859970528167</v>
      </c>
      <c r="M340">
        <f t="shared" si="58"/>
        <v>-0.12961859970528167</v>
      </c>
      <c r="O340">
        <f t="shared" ca="1" si="56"/>
        <v>-0.12900404753666417</v>
      </c>
      <c r="P340" s="32">
        <f t="shared" si="51"/>
        <v>-5.234320684688488E-3</v>
      </c>
      <c r="Q340" s="89">
        <f t="shared" si="52"/>
        <v>41496.143800000194</v>
      </c>
      <c r="S340" s="32">
        <f t="shared" si="53"/>
        <v>2.7398113030157761E-5</v>
      </c>
      <c r="T340">
        <v>1</v>
      </c>
      <c r="U340">
        <f t="shared" si="55"/>
        <v>2.7398113030157761E-5</v>
      </c>
    </row>
    <row r="341" spans="1:21" ht="12.95" customHeight="1" x14ac:dyDescent="0.2">
      <c r="A341" s="118" t="s">
        <v>181</v>
      </c>
      <c r="B341" s="119" t="s">
        <v>37</v>
      </c>
      <c r="C341" s="120">
        <v>56515.593400000129</v>
      </c>
      <c r="D341" s="120">
        <v>2.9999999999999997E-4</v>
      </c>
      <c r="E341">
        <f t="shared" ref="E341:E404" si="60">+(C341-C$7)/C$8</f>
        <v>32282.658270628599</v>
      </c>
      <c r="F341">
        <f t="shared" si="59"/>
        <v>32283</v>
      </c>
      <c r="G341">
        <f t="shared" si="54"/>
        <v>-0.12983159977738978</v>
      </c>
      <c r="M341">
        <f t="shared" si="58"/>
        <v>-0.12983159977738978</v>
      </c>
      <c r="O341">
        <f t="shared" ca="1" si="56"/>
        <v>-0.12902433436057159</v>
      </c>
      <c r="P341" s="32">
        <f t="shared" ref="P341:P404" si="61">+E$11+E$12*G341+E$13*G341^2</f>
        <v>-5.2320109590734262E-3</v>
      </c>
      <c r="Q341" s="89">
        <f t="shared" ref="Q341:Q404" si="62">+C341-15018.5</f>
        <v>41497.093400000129</v>
      </c>
      <c r="S341" s="32">
        <f t="shared" ref="S341:S404" si="63">+(P341-H341)^2</f>
        <v>2.7373938675864434E-5</v>
      </c>
      <c r="T341">
        <v>1</v>
      </c>
      <c r="U341">
        <f t="shared" si="55"/>
        <v>2.7373938675864434E-5</v>
      </c>
    </row>
    <row r="342" spans="1:21" ht="12.95" customHeight="1" x14ac:dyDescent="0.2">
      <c r="A342" s="118" t="s">
        <v>181</v>
      </c>
      <c r="B342" s="119" t="s">
        <v>37</v>
      </c>
      <c r="C342" s="120">
        <v>56523.57070000004</v>
      </c>
      <c r="D342" s="120">
        <v>4.0000000000000002E-4</v>
      </c>
      <c r="E342">
        <f t="shared" si="60"/>
        <v>32303.655298464371</v>
      </c>
      <c r="F342">
        <f t="shared" si="59"/>
        <v>32304</v>
      </c>
      <c r="G342">
        <f t="shared" si="54"/>
        <v>-0.13096079986280529</v>
      </c>
      <c r="M342">
        <f t="shared" si="58"/>
        <v>-0.13096079986280529</v>
      </c>
      <c r="O342">
        <f t="shared" ca="1" si="56"/>
        <v>-0.12919474368139378</v>
      </c>
      <c r="P342" s="32">
        <f t="shared" si="61"/>
        <v>-5.219776685147965E-3</v>
      </c>
      <c r="Q342" s="89">
        <f t="shared" si="62"/>
        <v>41505.07070000004</v>
      </c>
      <c r="S342" s="32">
        <f t="shared" si="63"/>
        <v>2.7246068642814278E-5</v>
      </c>
      <c r="T342">
        <v>1</v>
      </c>
      <c r="U342">
        <f t="shared" si="55"/>
        <v>2.7246068642814278E-5</v>
      </c>
    </row>
    <row r="343" spans="1:21" ht="12.95" customHeight="1" x14ac:dyDescent="0.2">
      <c r="A343" s="118" t="s">
        <v>181</v>
      </c>
      <c r="B343" s="119" t="s">
        <v>48</v>
      </c>
      <c r="C343" s="120">
        <v>56524.521300000139</v>
      </c>
      <c r="D343" s="120">
        <v>4.0000000000000002E-4</v>
      </c>
      <c r="E343">
        <f t="shared" si="60"/>
        <v>32306.157369925011</v>
      </c>
      <c r="F343">
        <f t="shared" si="59"/>
        <v>32306.5</v>
      </c>
      <c r="G343">
        <f t="shared" si="54"/>
        <v>-0.13017379976372467</v>
      </c>
      <c r="M343">
        <f t="shared" si="58"/>
        <v>-0.13017379976372467</v>
      </c>
      <c r="O343">
        <f t="shared" ca="1" si="56"/>
        <v>-0.1292150305053012</v>
      </c>
      <c r="P343" s="32">
        <f t="shared" si="61"/>
        <v>-5.2283015371514842E-3</v>
      </c>
      <c r="Q343" s="89">
        <f t="shared" si="62"/>
        <v>41506.021300000139</v>
      </c>
      <c r="S343" s="32">
        <f t="shared" si="63"/>
        <v>2.7335136963380573E-5</v>
      </c>
      <c r="T343">
        <v>1</v>
      </c>
      <c r="U343">
        <f t="shared" si="55"/>
        <v>2.7335136963380573E-5</v>
      </c>
    </row>
    <row r="344" spans="1:21" ht="12.95" customHeight="1" x14ac:dyDescent="0.2">
      <c r="A344" s="118" t="s">
        <v>181</v>
      </c>
      <c r="B344" s="119" t="s">
        <v>48</v>
      </c>
      <c r="C344" s="120">
        <v>56527.560000000056</v>
      </c>
      <c r="D344" s="120">
        <v>5.9999999999999995E-4</v>
      </c>
      <c r="E344">
        <f t="shared" si="60"/>
        <v>32314.155523245503</v>
      </c>
      <c r="F344">
        <f t="shared" si="59"/>
        <v>32314.5</v>
      </c>
      <c r="G344">
        <f t="shared" si="54"/>
        <v>-0.13087539984553587</v>
      </c>
      <c r="M344">
        <f t="shared" si="58"/>
        <v>-0.13087539984553587</v>
      </c>
      <c r="O344">
        <f t="shared" ca="1" si="56"/>
        <v>-0.12927994834180484</v>
      </c>
      <c r="P344" s="32">
        <f t="shared" si="61"/>
        <v>-5.22070132944187E-3</v>
      </c>
      <c r="Q344" s="89">
        <f t="shared" si="62"/>
        <v>41509.060000000056</v>
      </c>
      <c r="S344" s="32">
        <f t="shared" si="63"/>
        <v>2.7255722371236107E-5</v>
      </c>
      <c r="T344">
        <v>1</v>
      </c>
      <c r="U344">
        <f t="shared" si="55"/>
        <v>2.7255722371236107E-5</v>
      </c>
    </row>
    <row r="345" spans="1:21" ht="12.95" customHeight="1" x14ac:dyDescent="0.2">
      <c r="A345" s="118" t="s">
        <v>181</v>
      </c>
      <c r="B345" s="119" t="s">
        <v>37</v>
      </c>
      <c r="C345" s="120">
        <v>56528.509399999864</v>
      </c>
      <c r="D345" s="120">
        <v>5.0000000000000001E-4</v>
      </c>
      <c r="E345">
        <f t="shared" si="60"/>
        <v>32316.654436188914</v>
      </c>
      <c r="F345">
        <f t="shared" si="59"/>
        <v>32317</v>
      </c>
      <c r="G345">
        <f t="shared" si="54"/>
        <v>-0.13128840003628284</v>
      </c>
      <c r="M345">
        <f t="shared" si="58"/>
        <v>-0.13128840003628284</v>
      </c>
      <c r="O345">
        <f t="shared" ca="1" si="56"/>
        <v>-0.12930023516571226</v>
      </c>
      <c r="P345" s="32">
        <f t="shared" si="61"/>
        <v>-5.2162306271211515E-3</v>
      </c>
      <c r="Q345" s="89">
        <f t="shared" si="62"/>
        <v>41510.009399999864</v>
      </c>
      <c r="S345" s="32">
        <f t="shared" si="63"/>
        <v>2.7209061955316721E-5</v>
      </c>
      <c r="T345">
        <v>1</v>
      </c>
      <c r="U345">
        <f t="shared" si="55"/>
        <v>2.7209061955316721E-5</v>
      </c>
    </row>
    <row r="346" spans="1:21" ht="12.95" customHeight="1" x14ac:dyDescent="0.2">
      <c r="A346" s="118" t="s">
        <v>181</v>
      </c>
      <c r="B346" s="119" t="s">
        <v>48</v>
      </c>
      <c r="C346" s="120">
        <v>56529.460899999831</v>
      </c>
      <c r="D346" s="120">
        <v>2.9999999999999997E-4</v>
      </c>
      <c r="E346">
        <f t="shared" si="60"/>
        <v>32319.158876536556</v>
      </c>
      <c r="F346">
        <f t="shared" si="59"/>
        <v>32319.5</v>
      </c>
      <c r="G346">
        <f t="shared" si="54"/>
        <v>-0.1296014000690775</v>
      </c>
      <c r="M346">
        <f t="shared" si="58"/>
        <v>-0.1296014000690775</v>
      </c>
      <c r="O346">
        <f t="shared" ca="1" si="56"/>
        <v>-0.12932052198961969</v>
      </c>
      <c r="P346" s="32">
        <f t="shared" si="61"/>
        <v>-5.2345072212215639E-3</v>
      </c>
      <c r="Q346" s="89">
        <f t="shared" si="62"/>
        <v>41510.960899999831</v>
      </c>
      <c r="S346" s="32">
        <f t="shared" si="63"/>
        <v>2.74000658490207E-5</v>
      </c>
      <c r="T346">
        <v>1</v>
      </c>
      <c r="U346">
        <f t="shared" si="55"/>
        <v>2.74000658490207E-5</v>
      </c>
    </row>
    <row r="347" spans="1:21" ht="12.95" customHeight="1" x14ac:dyDescent="0.2">
      <c r="A347" s="118" t="s">
        <v>181</v>
      </c>
      <c r="B347" s="119" t="s">
        <v>37</v>
      </c>
      <c r="C347" s="120">
        <v>56529.649300000165</v>
      </c>
      <c r="D347" s="120">
        <v>2.9999999999999997E-4</v>
      </c>
      <c r="E347">
        <f t="shared" si="60"/>
        <v>32319.654763622577</v>
      </c>
      <c r="F347">
        <f t="shared" si="59"/>
        <v>32320</v>
      </c>
      <c r="G347">
        <f t="shared" si="54"/>
        <v>-0.13116399974387605</v>
      </c>
      <c r="M347">
        <f t="shared" si="58"/>
        <v>-0.13116399974387605</v>
      </c>
      <c r="O347">
        <f t="shared" ca="1" si="56"/>
        <v>-0.12932457935440117</v>
      </c>
      <c r="P347" s="32">
        <f t="shared" si="61"/>
        <v>-5.217577003593466E-3</v>
      </c>
      <c r="Q347" s="89">
        <f t="shared" si="62"/>
        <v>41511.149300000165</v>
      </c>
      <c r="S347" s="32">
        <f t="shared" si="63"/>
        <v>2.7223109788427369E-5</v>
      </c>
      <c r="T347">
        <v>1</v>
      </c>
      <c r="U347">
        <f t="shared" si="55"/>
        <v>2.7223109788427369E-5</v>
      </c>
    </row>
    <row r="348" spans="1:21" ht="12.95" customHeight="1" x14ac:dyDescent="0.2">
      <c r="A348" s="118" t="s">
        <v>181</v>
      </c>
      <c r="B348" s="119" t="s">
        <v>48</v>
      </c>
      <c r="C348" s="120">
        <v>56531.360799999908</v>
      </c>
      <c r="D348" s="120">
        <v>2.9999999999999997E-4</v>
      </c>
      <c r="E348">
        <f t="shared" si="60"/>
        <v>32324.159597731352</v>
      </c>
      <c r="F348">
        <f t="shared" si="59"/>
        <v>32324.5</v>
      </c>
      <c r="G348">
        <f t="shared" ref="G348:G411" si="64">+C348-(C$7+F348*C$8)</f>
        <v>-0.12932739999814657</v>
      </c>
      <c r="M348">
        <f t="shared" si="58"/>
        <v>-0.12932739999814657</v>
      </c>
      <c r="O348">
        <f t="shared" ca="1" si="56"/>
        <v>-0.12936109563743448</v>
      </c>
      <c r="P348" s="32">
        <f t="shared" si="61"/>
        <v>-5.237479409108901E-3</v>
      </c>
      <c r="Q348" s="89">
        <f t="shared" si="62"/>
        <v>41512.860799999908</v>
      </c>
      <c r="S348" s="32">
        <f t="shared" si="63"/>
        <v>2.7431190560839724E-5</v>
      </c>
      <c r="T348">
        <v>1</v>
      </c>
      <c r="U348">
        <f t="shared" ref="U348:U411" si="65">T348*S348</f>
        <v>2.7431190560839724E-5</v>
      </c>
    </row>
    <row r="349" spans="1:21" ht="12.95" customHeight="1" x14ac:dyDescent="0.2">
      <c r="A349" s="118" t="s">
        <v>181</v>
      </c>
      <c r="B349" s="119" t="s">
        <v>37</v>
      </c>
      <c r="C349" s="120">
        <v>56531.549699999858</v>
      </c>
      <c r="D349" s="120">
        <v>2.9999999999999997E-4</v>
      </c>
      <c r="E349">
        <f t="shared" si="60"/>
        <v>32324.65680086489</v>
      </c>
      <c r="F349">
        <f t="shared" si="59"/>
        <v>32325</v>
      </c>
      <c r="G349">
        <f t="shared" si="64"/>
        <v>-0.13039000004937407</v>
      </c>
      <c r="M349">
        <f t="shared" si="58"/>
        <v>-0.13039000004937407</v>
      </c>
      <c r="O349">
        <f t="shared" ca="1" si="56"/>
        <v>-0.12936515300221596</v>
      </c>
      <c r="P349" s="32">
        <f t="shared" si="61"/>
        <v>-5.225958780548704E-3</v>
      </c>
      <c r="Q349" s="89">
        <f t="shared" si="62"/>
        <v>41513.049699999858</v>
      </c>
      <c r="S349" s="32">
        <f t="shared" si="63"/>
        <v>2.7310645175994096E-5</v>
      </c>
      <c r="T349">
        <v>1</v>
      </c>
      <c r="U349">
        <f t="shared" si="65"/>
        <v>2.7310645175994096E-5</v>
      </c>
    </row>
    <row r="350" spans="1:21" ht="12.95" customHeight="1" x14ac:dyDescent="0.2">
      <c r="A350" s="118" t="s">
        <v>181</v>
      </c>
      <c r="B350" s="119" t="s">
        <v>48</v>
      </c>
      <c r="C350" s="120">
        <v>56537.43880000012</v>
      </c>
      <c r="D350" s="120">
        <v>2.9999999999999997E-4</v>
      </c>
      <c r="E350">
        <f t="shared" si="60"/>
        <v>32340.157483631556</v>
      </c>
      <c r="F350">
        <f t="shared" si="59"/>
        <v>32340.5</v>
      </c>
      <c r="G350">
        <f t="shared" si="64"/>
        <v>-0.13013059978402453</v>
      </c>
      <c r="M350">
        <f t="shared" si="58"/>
        <v>-0.13013059978402453</v>
      </c>
      <c r="O350">
        <f t="shared" ca="1" si="56"/>
        <v>-0.12949093131044187</v>
      </c>
      <c r="P350" s="32">
        <f t="shared" si="61"/>
        <v>-5.22876973198647E-3</v>
      </c>
      <c r="Q350" s="89">
        <f t="shared" si="62"/>
        <v>41518.93880000012</v>
      </c>
      <c r="S350" s="32">
        <f t="shared" si="63"/>
        <v>2.7340032910137861E-5</v>
      </c>
      <c r="T350">
        <v>1</v>
      </c>
      <c r="U350">
        <f t="shared" si="65"/>
        <v>2.7340032910137861E-5</v>
      </c>
    </row>
    <row r="351" spans="1:21" ht="12.95" customHeight="1" x14ac:dyDescent="0.2">
      <c r="A351" s="118" t="s">
        <v>181</v>
      </c>
      <c r="B351" s="119" t="s">
        <v>37</v>
      </c>
      <c r="C351" s="120">
        <v>56537.628399999812</v>
      </c>
      <c r="D351" s="120">
        <v>4.0000000000000002E-4</v>
      </c>
      <c r="E351">
        <f t="shared" si="60"/>
        <v>32340.656529232354</v>
      </c>
      <c r="F351">
        <f t="shared" si="59"/>
        <v>32341</v>
      </c>
      <c r="G351">
        <f t="shared" si="64"/>
        <v>-0.13049320009304211</v>
      </c>
      <c r="M351">
        <f t="shared" si="58"/>
        <v>-0.13049320009304211</v>
      </c>
      <c r="O351">
        <f t="shared" ca="1" si="56"/>
        <v>-0.12949498867522335</v>
      </c>
      <c r="P351" s="32">
        <f t="shared" si="61"/>
        <v>-5.2248407287864805E-3</v>
      </c>
      <c r="Q351" s="89">
        <f t="shared" si="62"/>
        <v>41519.128399999812</v>
      </c>
      <c r="S351" s="32">
        <f t="shared" si="63"/>
        <v>2.7298960641186039E-5</v>
      </c>
      <c r="T351">
        <v>1</v>
      </c>
      <c r="U351">
        <f t="shared" si="65"/>
        <v>2.7298960641186039E-5</v>
      </c>
    </row>
    <row r="352" spans="1:21" ht="12.95" customHeight="1" x14ac:dyDescent="0.2">
      <c r="A352" s="118" t="s">
        <v>181</v>
      </c>
      <c r="B352" s="119" t="s">
        <v>37</v>
      </c>
      <c r="C352" s="120">
        <v>56538.388499999885</v>
      </c>
      <c r="D352" s="120">
        <v>2.9999999999999997E-4</v>
      </c>
      <c r="E352">
        <f t="shared" si="60"/>
        <v>32342.657186203971</v>
      </c>
      <c r="F352">
        <f t="shared" si="59"/>
        <v>32343</v>
      </c>
      <c r="G352">
        <f t="shared" si="64"/>
        <v>-0.13024360001872992</v>
      </c>
      <c r="M352">
        <f t="shared" si="58"/>
        <v>-0.13024360001872992</v>
      </c>
      <c r="O352">
        <f t="shared" ref="O352:O415" ca="1" si="66">+C$11+C$12*$F352</f>
        <v>-0.12951121813434929</v>
      </c>
      <c r="P352" s="32">
        <f t="shared" si="61"/>
        <v>-5.2275451073193688E-3</v>
      </c>
      <c r="Q352" s="89">
        <f t="shared" si="62"/>
        <v>41519.888499999885</v>
      </c>
      <c r="S352" s="32">
        <f t="shared" si="63"/>
        <v>2.7327227849058669E-5</v>
      </c>
      <c r="T352">
        <v>1</v>
      </c>
      <c r="U352">
        <f t="shared" si="65"/>
        <v>2.7327227849058669E-5</v>
      </c>
    </row>
    <row r="353" spans="1:21" ht="12.95" customHeight="1" x14ac:dyDescent="0.2">
      <c r="A353" s="118" t="s">
        <v>181</v>
      </c>
      <c r="B353" s="119" t="s">
        <v>48</v>
      </c>
      <c r="C353" s="120">
        <v>56538.578600000124</v>
      </c>
      <c r="D353" s="120">
        <v>2.9999999999999997E-4</v>
      </c>
      <c r="E353">
        <f t="shared" si="60"/>
        <v>32343.157547854735</v>
      </c>
      <c r="F353">
        <f t="shared" si="59"/>
        <v>32343.5</v>
      </c>
      <c r="G353">
        <f t="shared" si="64"/>
        <v>-0.13010619978012983</v>
      </c>
      <c r="M353">
        <f t="shared" si="58"/>
        <v>-0.13010619978012983</v>
      </c>
      <c r="O353">
        <f t="shared" ca="1" si="66"/>
        <v>-0.12951527549913078</v>
      </c>
      <c r="P353" s="32">
        <f t="shared" si="61"/>
        <v>-5.2290341869827752E-3</v>
      </c>
      <c r="Q353" s="89">
        <f t="shared" si="62"/>
        <v>41520.078600000124</v>
      </c>
      <c r="S353" s="32">
        <f t="shared" si="63"/>
        <v>2.7342798528634614E-5</v>
      </c>
      <c r="T353">
        <v>1</v>
      </c>
      <c r="U353">
        <f t="shared" si="65"/>
        <v>2.7342798528634614E-5</v>
      </c>
    </row>
    <row r="354" spans="1:21" ht="12.95" customHeight="1" x14ac:dyDescent="0.2">
      <c r="A354" s="118" t="s">
        <v>181</v>
      </c>
      <c r="B354" s="119" t="s">
        <v>48</v>
      </c>
      <c r="C354" s="120">
        <v>56540.477899999823</v>
      </c>
      <c r="D354" s="120">
        <v>4.0000000000000002E-4</v>
      </c>
      <c r="E354">
        <f t="shared" si="60"/>
        <v>32348.156689790303</v>
      </c>
      <c r="F354">
        <f t="shared" si="59"/>
        <v>32348.5</v>
      </c>
      <c r="G354">
        <f t="shared" si="64"/>
        <v>-0.13043220007966738</v>
      </c>
      <c r="M354">
        <f t="shared" si="58"/>
        <v>-0.13043220007966738</v>
      </c>
      <c r="O354">
        <f t="shared" ca="1" si="66"/>
        <v>-0.12955584914694557</v>
      </c>
      <c r="P354" s="32">
        <f t="shared" si="61"/>
        <v>-5.225501574710226E-3</v>
      </c>
      <c r="Q354" s="89">
        <f t="shared" si="62"/>
        <v>41521.977899999823</v>
      </c>
      <c r="S354" s="32">
        <f t="shared" si="63"/>
        <v>2.7305866707299053E-5</v>
      </c>
      <c r="T354">
        <v>1</v>
      </c>
      <c r="U354">
        <f t="shared" si="65"/>
        <v>2.7305866707299053E-5</v>
      </c>
    </row>
    <row r="355" spans="1:21" ht="12.95" customHeight="1" x14ac:dyDescent="0.2">
      <c r="A355" s="118" t="s">
        <v>181</v>
      </c>
      <c r="B355" s="119" t="s">
        <v>37</v>
      </c>
      <c r="C355" s="120">
        <v>56541.427399999928</v>
      </c>
      <c r="D355" s="120">
        <v>2.9999999999999997E-4</v>
      </c>
      <c r="E355">
        <f t="shared" si="60"/>
        <v>32350.655865944202</v>
      </c>
      <c r="F355">
        <f t="shared" si="59"/>
        <v>32351</v>
      </c>
      <c r="G355">
        <f t="shared" si="64"/>
        <v>-0.1307451999746263</v>
      </c>
      <c r="M355">
        <f t="shared" ref="M355:M386" si="67">G355</f>
        <v>-0.1307451999746263</v>
      </c>
      <c r="O355">
        <f t="shared" ca="1" si="66"/>
        <v>-0.12957613597085299</v>
      </c>
      <c r="P355" s="32">
        <f t="shared" si="61"/>
        <v>-5.2221112262309704E-3</v>
      </c>
      <c r="Q355" s="89">
        <f t="shared" si="62"/>
        <v>41522.927399999928</v>
      </c>
      <c r="S355" s="32">
        <f t="shared" si="63"/>
        <v>2.727044565912753E-5</v>
      </c>
      <c r="T355">
        <v>1</v>
      </c>
      <c r="U355">
        <f t="shared" si="65"/>
        <v>2.727044565912753E-5</v>
      </c>
    </row>
    <row r="356" spans="1:21" ht="12.95" customHeight="1" x14ac:dyDescent="0.2">
      <c r="A356" s="118" t="s">
        <v>181</v>
      </c>
      <c r="B356" s="119" t="s">
        <v>48</v>
      </c>
      <c r="C356" s="120">
        <v>56541.617599999998</v>
      </c>
      <c r="D356" s="120">
        <v>2.9999999999999997E-4</v>
      </c>
      <c r="E356">
        <f t="shared" si="60"/>
        <v>32351.156490804227</v>
      </c>
      <c r="F356">
        <f t="shared" si="59"/>
        <v>32351.5</v>
      </c>
      <c r="G356">
        <f t="shared" si="64"/>
        <v>-0.13050779990589945</v>
      </c>
      <c r="M356">
        <f t="shared" si="67"/>
        <v>-0.13050779990589945</v>
      </c>
      <c r="O356">
        <f t="shared" ca="1" si="66"/>
        <v>-0.12958019333563447</v>
      </c>
      <c r="P356" s="32">
        <f t="shared" si="61"/>
        <v>-5.2246825688309229E-3</v>
      </c>
      <c r="Q356" s="89">
        <f t="shared" si="62"/>
        <v>41523.117599999998</v>
      </c>
      <c r="S356" s="32">
        <f t="shared" si="63"/>
        <v>2.7297307945045691E-5</v>
      </c>
      <c r="T356">
        <v>1</v>
      </c>
      <c r="U356">
        <f t="shared" si="65"/>
        <v>2.7297307945045691E-5</v>
      </c>
    </row>
    <row r="357" spans="1:21" ht="12.95" customHeight="1" x14ac:dyDescent="0.2">
      <c r="A357" s="118" t="s">
        <v>181</v>
      </c>
      <c r="B357" s="119" t="s">
        <v>48</v>
      </c>
      <c r="C357" s="120">
        <v>56542.378699999768</v>
      </c>
      <c r="D357" s="120">
        <v>2.9999999999999997E-4</v>
      </c>
      <c r="E357">
        <f t="shared" si="60"/>
        <v>32353.159779872101</v>
      </c>
      <c r="F357">
        <f t="shared" si="59"/>
        <v>32353.5</v>
      </c>
      <c r="G357">
        <f t="shared" si="64"/>
        <v>-0.12925820013333578</v>
      </c>
      <c r="M357">
        <f t="shared" si="67"/>
        <v>-0.12925820013333578</v>
      </c>
      <c r="O357">
        <f t="shared" ca="1" si="66"/>
        <v>-0.12959642279476036</v>
      </c>
      <c r="P357" s="32">
        <f t="shared" si="61"/>
        <v>-5.2382302124747209E-3</v>
      </c>
      <c r="Q357" s="89">
        <f t="shared" si="62"/>
        <v>41523.878699999768</v>
      </c>
      <c r="S357" s="32">
        <f t="shared" si="63"/>
        <v>2.743905575888296E-5</v>
      </c>
      <c r="T357">
        <v>1</v>
      </c>
      <c r="U357">
        <f t="shared" si="65"/>
        <v>2.743905575888296E-5</v>
      </c>
    </row>
    <row r="358" spans="1:21" ht="12.95" customHeight="1" x14ac:dyDescent="0.2">
      <c r="A358" s="118" t="s">
        <v>181</v>
      </c>
      <c r="B358" s="119" t="s">
        <v>37</v>
      </c>
      <c r="C358" s="120">
        <v>56542.566800000146</v>
      </c>
      <c r="D358" s="120">
        <v>4.0000000000000002E-4</v>
      </c>
      <c r="E358">
        <f t="shared" si="60"/>
        <v>32353.654877329122</v>
      </c>
      <c r="F358">
        <f t="shared" si="59"/>
        <v>32354</v>
      </c>
      <c r="G358">
        <f t="shared" si="64"/>
        <v>-0.13112079975689994</v>
      </c>
      <c r="M358">
        <f t="shared" si="67"/>
        <v>-0.13112079975689994</v>
      </c>
      <c r="O358">
        <f t="shared" ca="1" si="66"/>
        <v>-0.12960048015954184</v>
      </c>
      <c r="P358" s="32">
        <f t="shared" si="61"/>
        <v>-5.2180446045758727E-3</v>
      </c>
      <c r="Q358" s="89">
        <f t="shared" si="62"/>
        <v>41524.066800000146</v>
      </c>
      <c r="S358" s="32">
        <f t="shared" si="63"/>
        <v>2.7227989495343374E-5</v>
      </c>
      <c r="T358">
        <v>1</v>
      </c>
      <c r="U358">
        <f t="shared" si="65"/>
        <v>2.7227989495343374E-5</v>
      </c>
    </row>
    <row r="359" spans="1:21" ht="12.95" customHeight="1" x14ac:dyDescent="0.2">
      <c r="A359" s="118" t="s">
        <v>181</v>
      </c>
      <c r="B359" s="119" t="s">
        <v>48</v>
      </c>
      <c r="C359" s="120">
        <v>56548.457299999893</v>
      </c>
      <c r="D359" s="120">
        <v>4.0000000000000002E-4</v>
      </c>
      <c r="E359">
        <f t="shared" si="60"/>
        <v>32369.159245030307</v>
      </c>
      <c r="F359">
        <f t="shared" si="59"/>
        <v>32369.5</v>
      </c>
      <c r="G359">
        <f t="shared" si="64"/>
        <v>-0.12946140000713058</v>
      </c>
      <c r="M359">
        <f t="shared" si="67"/>
        <v>-0.12946140000713058</v>
      </c>
      <c r="O359">
        <f t="shared" ca="1" si="66"/>
        <v>-0.12972625846776775</v>
      </c>
      <c r="P359" s="32">
        <f t="shared" si="61"/>
        <v>-5.2360257274106717E-3</v>
      </c>
      <c r="Q359" s="89">
        <f t="shared" si="62"/>
        <v>41529.957299999893</v>
      </c>
      <c r="S359" s="32">
        <f t="shared" si="63"/>
        <v>2.7415965418106455E-5</v>
      </c>
      <c r="T359">
        <v>1</v>
      </c>
      <c r="U359">
        <f t="shared" si="65"/>
        <v>2.7415965418106455E-5</v>
      </c>
    </row>
    <row r="360" spans="1:21" ht="12.95" customHeight="1" x14ac:dyDescent="0.2">
      <c r="A360" s="118" t="s">
        <v>181</v>
      </c>
      <c r="B360" s="119" t="s">
        <v>37</v>
      </c>
      <c r="C360" s="120">
        <v>56549.405900000129</v>
      </c>
      <c r="D360" s="120">
        <v>2.9999999999999997E-4</v>
      </c>
      <c r="E360">
        <f t="shared" si="60"/>
        <v>32371.656052297203</v>
      </c>
      <c r="F360">
        <f t="shared" si="59"/>
        <v>32372</v>
      </c>
      <c r="G360">
        <f t="shared" si="64"/>
        <v>-0.13067439977749018</v>
      </c>
      <c r="M360">
        <f t="shared" si="67"/>
        <v>-0.13067439977749018</v>
      </c>
      <c r="O360">
        <f t="shared" ca="1" si="66"/>
        <v>-0.12974654529167517</v>
      </c>
      <c r="P360" s="32">
        <f t="shared" si="61"/>
        <v>-5.2228779999065143E-3</v>
      </c>
      <c r="Q360" s="89">
        <f t="shared" si="62"/>
        <v>41530.905900000129</v>
      </c>
      <c r="S360" s="32">
        <f t="shared" si="63"/>
        <v>2.7278454601907471E-5</v>
      </c>
      <c r="T360">
        <v>1</v>
      </c>
      <c r="U360">
        <f t="shared" si="65"/>
        <v>2.7278454601907471E-5</v>
      </c>
    </row>
    <row r="361" spans="1:21" ht="12.95" customHeight="1" x14ac:dyDescent="0.2">
      <c r="A361" s="118" t="s">
        <v>181</v>
      </c>
      <c r="B361" s="119" t="s">
        <v>48</v>
      </c>
      <c r="C361" s="120">
        <v>56552.635799999814</v>
      </c>
      <c r="D361" s="120">
        <v>2.0000000000000001E-4</v>
      </c>
      <c r="E361">
        <f t="shared" si="60"/>
        <v>32380.157462573978</v>
      </c>
      <c r="F361">
        <f t="shared" si="59"/>
        <v>32380.5</v>
      </c>
      <c r="G361">
        <f t="shared" si="64"/>
        <v>-0.13013860009232303</v>
      </c>
      <c r="M361">
        <f t="shared" si="67"/>
        <v>-0.13013860009232303</v>
      </c>
      <c r="O361">
        <f t="shared" ca="1" si="66"/>
        <v>-0.12981552049296036</v>
      </c>
      <c r="P361" s="32">
        <f t="shared" si="61"/>
        <v>-5.2286830239022235E-3</v>
      </c>
      <c r="Q361" s="89">
        <f t="shared" si="62"/>
        <v>41534.135799999814</v>
      </c>
      <c r="S361" s="32">
        <f t="shared" si="63"/>
        <v>2.73391261644433E-5</v>
      </c>
      <c r="T361">
        <v>1</v>
      </c>
      <c r="U361">
        <f t="shared" si="65"/>
        <v>2.73391261644433E-5</v>
      </c>
    </row>
    <row r="362" spans="1:21" ht="12.95" customHeight="1" x14ac:dyDescent="0.2">
      <c r="A362" s="118" t="s">
        <v>181</v>
      </c>
      <c r="B362" s="119" t="s">
        <v>37</v>
      </c>
      <c r="C362" s="120">
        <v>56553.585200000089</v>
      </c>
      <c r="D362" s="120">
        <v>5.0000000000000001E-4</v>
      </c>
      <c r="E362">
        <f t="shared" si="60"/>
        <v>32382.656375518614</v>
      </c>
      <c r="F362">
        <f t="shared" si="59"/>
        <v>32383</v>
      </c>
      <c r="G362">
        <f t="shared" si="64"/>
        <v>-0.13055159981740871</v>
      </c>
      <c r="M362">
        <f t="shared" si="67"/>
        <v>-0.13055159981740871</v>
      </c>
      <c r="O362">
        <f t="shared" ca="1" si="66"/>
        <v>-0.12983580731686778</v>
      </c>
      <c r="P362" s="32">
        <f t="shared" si="61"/>
        <v>-5.2242081015984937E-3</v>
      </c>
      <c r="Q362" s="89">
        <f t="shared" si="62"/>
        <v>41535.085200000089</v>
      </c>
      <c r="S362" s="32">
        <f t="shared" si="63"/>
        <v>2.7292350288807338E-5</v>
      </c>
      <c r="T362">
        <v>1</v>
      </c>
      <c r="U362">
        <f t="shared" si="65"/>
        <v>2.7292350288807338E-5</v>
      </c>
    </row>
    <row r="363" spans="1:21" ht="12.95" customHeight="1" x14ac:dyDescent="0.2">
      <c r="A363" s="118" t="s">
        <v>181</v>
      </c>
      <c r="B363" s="119" t="s">
        <v>48</v>
      </c>
      <c r="C363" s="120">
        <v>56558.334700000007</v>
      </c>
      <c r="D363" s="120">
        <v>4.0000000000000002E-4</v>
      </c>
      <c r="E363">
        <f t="shared" si="60"/>
        <v>32395.157520480618</v>
      </c>
      <c r="F363">
        <f t="shared" si="59"/>
        <v>32395.5</v>
      </c>
      <c r="G363">
        <f t="shared" si="64"/>
        <v>-0.13011659989570035</v>
      </c>
      <c r="M363">
        <f t="shared" si="67"/>
        <v>-0.13011659989570035</v>
      </c>
      <c r="O363">
        <f t="shared" ca="1" si="66"/>
        <v>-0.12993724143640478</v>
      </c>
      <c r="P363" s="32">
        <f t="shared" si="61"/>
        <v>-5.2289214662143684E-3</v>
      </c>
      <c r="Q363" s="89">
        <f t="shared" si="62"/>
        <v>41539.834700000007</v>
      </c>
      <c r="S363" s="32">
        <f t="shared" si="63"/>
        <v>2.734161969983742E-5</v>
      </c>
      <c r="T363">
        <v>1</v>
      </c>
      <c r="U363">
        <f t="shared" si="65"/>
        <v>2.734161969983742E-5</v>
      </c>
    </row>
    <row r="364" spans="1:21" ht="12.95" customHeight="1" x14ac:dyDescent="0.2">
      <c r="A364" s="118" t="s">
        <v>181</v>
      </c>
      <c r="B364" s="119" t="s">
        <v>48</v>
      </c>
      <c r="C364" s="120">
        <v>56559.473799999803</v>
      </c>
      <c r="D364" s="120">
        <v>4.0000000000000002E-4</v>
      </c>
      <c r="E364">
        <f t="shared" si="60"/>
        <v>32398.155742235311</v>
      </c>
      <c r="F364">
        <f t="shared" si="59"/>
        <v>32398.5</v>
      </c>
      <c r="G364">
        <f t="shared" si="64"/>
        <v>-0.13079220009967685</v>
      </c>
      <c r="M364">
        <f t="shared" si="67"/>
        <v>-0.13079220009967685</v>
      </c>
      <c r="O364">
        <f t="shared" ca="1" si="66"/>
        <v>-0.12996158562509363</v>
      </c>
      <c r="P364" s="32">
        <f t="shared" si="61"/>
        <v>-5.2216022483075634E-3</v>
      </c>
      <c r="Q364" s="89">
        <f t="shared" si="62"/>
        <v>41540.973799999803</v>
      </c>
      <c r="S364" s="32">
        <f t="shared" si="63"/>
        <v>2.72651300395306E-5</v>
      </c>
      <c r="T364">
        <v>1</v>
      </c>
      <c r="U364">
        <f t="shared" si="65"/>
        <v>2.72651300395306E-5</v>
      </c>
    </row>
    <row r="365" spans="1:21" ht="12.95" customHeight="1" x14ac:dyDescent="0.2">
      <c r="A365" s="118" t="s">
        <v>181</v>
      </c>
      <c r="B365" s="119" t="s">
        <v>37</v>
      </c>
      <c r="C365" s="120">
        <v>56560.422199999914</v>
      </c>
      <c r="D365" s="120">
        <v>2.9999999999999997E-4</v>
      </c>
      <c r="E365">
        <f t="shared" si="60"/>
        <v>32400.652023082464</v>
      </c>
      <c r="F365">
        <f t="shared" si="59"/>
        <v>32401</v>
      </c>
      <c r="G365">
        <f t="shared" si="64"/>
        <v>-0.1322051999886753</v>
      </c>
      <c r="M365">
        <f t="shared" si="67"/>
        <v>-0.1322051999886753</v>
      </c>
      <c r="O365">
        <f t="shared" ca="1" si="66"/>
        <v>-0.12998187244900106</v>
      </c>
      <c r="P365" s="32">
        <f t="shared" si="61"/>
        <v>-5.2063147862742827E-3</v>
      </c>
      <c r="Q365" s="89">
        <f t="shared" si="62"/>
        <v>41541.922199999914</v>
      </c>
      <c r="S365" s="32">
        <f t="shared" si="63"/>
        <v>2.7105713653778229E-5</v>
      </c>
      <c r="T365">
        <v>1</v>
      </c>
      <c r="U365">
        <f t="shared" si="65"/>
        <v>2.7105713653778229E-5</v>
      </c>
    </row>
    <row r="366" spans="1:21" ht="12.95" customHeight="1" x14ac:dyDescent="0.2">
      <c r="A366" s="118" t="s">
        <v>181</v>
      </c>
      <c r="B366" s="119" t="s">
        <v>48</v>
      </c>
      <c r="C366" s="120">
        <v>56560.614200000186</v>
      </c>
      <c r="D366" s="120">
        <v>2.9999999999999997E-4</v>
      </c>
      <c r="E366">
        <f t="shared" si="60"/>
        <v>32401.157385717717</v>
      </c>
      <c r="F366">
        <f t="shared" si="59"/>
        <v>32401.5</v>
      </c>
      <c r="G366">
        <f t="shared" si="64"/>
        <v>-0.13016779971803771</v>
      </c>
      <c r="M366">
        <f t="shared" si="67"/>
        <v>-0.13016779971803771</v>
      </c>
      <c r="O366">
        <f t="shared" ca="1" si="66"/>
        <v>-0.12998592981378254</v>
      </c>
      <c r="P366" s="32">
        <f t="shared" si="61"/>
        <v>-5.2283665631880864E-3</v>
      </c>
      <c r="Q366" s="89">
        <f t="shared" si="62"/>
        <v>41542.114200000186</v>
      </c>
      <c r="S366" s="32">
        <f t="shared" si="63"/>
        <v>2.7335816919063203E-5</v>
      </c>
      <c r="T366">
        <v>1</v>
      </c>
      <c r="U366">
        <f t="shared" si="65"/>
        <v>2.7335816919063203E-5</v>
      </c>
    </row>
    <row r="367" spans="1:21" ht="12.95" customHeight="1" x14ac:dyDescent="0.2">
      <c r="A367" s="118" t="s">
        <v>181</v>
      </c>
      <c r="B367" s="119" t="s">
        <v>48</v>
      </c>
      <c r="C367" s="120">
        <v>56561.37360000005</v>
      </c>
      <c r="D367" s="120">
        <v>4.0000000000000002E-4</v>
      </c>
      <c r="E367">
        <f t="shared" si="60"/>
        <v>32403.156200220848</v>
      </c>
      <c r="F367">
        <f t="shared" si="59"/>
        <v>32403.5</v>
      </c>
      <c r="G367">
        <f t="shared" si="64"/>
        <v>-0.13061819985159673</v>
      </c>
      <c r="M367">
        <f t="shared" si="67"/>
        <v>-0.13061819985159673</v>
      </c>
      <c r="O367">
        <f t="shared" ca="1" si="66"/>
        <v>-0.13000215927290848</v>
      </c>
      <c r="P367" s="32">
        <f t="shared" si="61"/>
        <v>-5.2234867006390479E-3</v>
      </c>
      <c r="Q367" s="89">
        <f t="shared" si="62"/>
        <v>41542.87360000005</v>
      </c>
      <c r="S367" s="32">
        <f t="shared" si="63"/>
        <v>2.7284813311753006E-5</v>
      </c>
      <c r="T367">
        <v>1</v>
      </c>
      <c r="U367">
        <f t="shared" si="65"/>
        <v>2.7284813311753006E-5</v>
      </c>
    </row>
    <row r="368" spans="1:21" ht="12.95" customHeight="1" x14ac:dyDescent="0.2">
      <c r="A368" s="118" t="s">
        <v>181</v>
      </c>
      <c r="B368" s="119" t="s">
        <v>37</v>
      </c>
      <c r="C368" s="120">
        <v>56561.562799999956</v>
      </c>
      <c r="D368" s="120">
        <v>2.9999999999999997E-4</v>
      </c>
      <c r="E368">
        <f t="shared" si="60"/>
        <v>32403.654192983387</v>
      </c>
      <c r="F368">
        <f t="shared" si="59"/>
        <v>32404</v>
      </c>
      <c r="G368">
        <f t="shared" si="64"/>
        <v>-0.13138079994678264</v>
      </c>
      <c r="M368">
        <f t="shared" si="67"/>
        <v>-0.13138079994678264</v>
      </c>
      <c r="O368">
        <f t="shared" ca="1" si="66"/>
        <v>-0.13000621663768996</v>
      </c>
      <c r="P368" s="32">
        <f t="shared" si="61"/>
        <v>-5.2152307278212186E-3</v>
      </c>
      <c r="Q368" s="89">
        <f t="shared" si="62"/>
        <v>41543.062799999956</v>
      </c>
      <c r="S368" s="32">
        <f t="shared" si="63"/>
        <v>2.7198631544410639E-5</v>
      </c>
      <c r="T368">
        <v>1</v>
      </c>
      <c r="U368">
        <f t="shared" si="65"/>
        <v>2.7198631544410639E-5</v>
      </c>
    </row>
    <row r="369" spans="1:21" ht="12.95" customHeight="1" x14ac:dyDescent="0.2">
      <c r="A369" s="118" t="s">
        <v>181</v>
      </c>
      <c r="B369" s="119" t="s">
        <v>37</v>
      </c>
      <c r="C369" s="120">
        <v>56562.322999999858</v>
      </c>
      <c r="D369" s="120">
        <v>2.9999999999999997E-4</v>
      </c>
      <c r="E369">
        <f t="shared" si="60"/>
        <v>32405.655113164259</v>
      </c>
      <c r="F369">
        <f t="shared" si="59"/>
        <v>32406</v>
      </c>
      <c r="G369">
        <f t="shared" si="64"/>
        <v>-0.1310312000423437</v>
      </c>
      <c r="M369">
        <f t="shared" si="67"/>
        <v>-0.1310312000423437</v>
      </c>
      <c r="O369">
        <f t="shared" ca="1" si="66"/>
        <v>-0.13002244609681585</v>
      </c>
      <c r="P369" s="32">
        <f t="shared" si="61"/>
        <v>-5.2190145234576706E-3</v>
      </c>
      <c r="Q369" s="89">
        <f t="shared" si="62"/>
        <v>41543.822999999858</v>
      </c>
      <c r="S369" s="32">
        <f t="shared" si="63"/>
        <v>2.7238112596062095E-5</v>
      </c>
      <c r="T369">
        <v>1</v>
      </c>
      <c r="U369">
        <f t="shared" si="65"/>
        <v>2.7238112596062095E-5</v>
      </c>
    </row>
    <row r="370" spans="1:21" ht="12.95" customHeight="1" x14ac:dyDescent="0.2">
      <c r="A370" s="118" t="s">
        <v>181</v>
      </c>
      <c r="B370" s="119" t="s">
        <v>37</v>
      </c>
      <c r="C370" s="120">
        <v>56565.361800000072</v>
      </c>
      <c r="D370" s="120">
        <v>2.9999999999999997E-4</v>
      </c>
      <c r="E370">
        <f t="shared" si="60"/>
        <v>32413.653529695232</v>
      </c>
      <c r="F370">
        <f t="shared" si="59"/>
        <v>32414</v>
      </c>
      <c r="G370">
        <f t="shared" si="64"/>
        <v>-0.1316327998356428</v>
      </c>
      <c r="M370">
        <f t="shared" si="67"/>
        <v>-0.1316327998356428</v>
      </c>
      <c r="O370">
        <f t="shared" ca="1" si="66"/>
        <v>-0.13008736393331954</v>
      </c>
      <c r="P370" s="32">
        <f t="shared" si="61"/>
        <v>-5.2125043308000555E-3</v>
      </c>
      <c r="Q370" s="89">
        <f t="shared" si="62"/>
        <v>41546.861800000072</v>
      </c>
      <c r="S370" s="32">
        <f t="shared" si="63"/>
        <v>2.7170201398609333E-5</v>
      </c>
      <c r="T370">
        <v>1</v>
      </c>
      <c r="U370">
        <f t="shared" si="65"/>
        <v>2.7170201398609333E-5</v>
      </c>
    </row>
    <row r="371" spans="1:21" ht="12.95" customHeight="1" x14ac:dyDescent="0.2">
      <c r="A371" s="118" t="s">
        <v>181</v>
      </c>
      <c r="B371" s="119" t="s">
        <v>48</v>
      </c>
      <c r="C371" s="120">
        <v>56566.314300000202</v>
      </c>
      <c r="D371" s="120">
        <v>4.0000000000000002E-4</v>
      </c>
      <c r="E371">
        <f t="shared" si="60"/>
        <v>32416.160602140364</v>
      </c>
      <c r="F371">
        <f t="shared" si="59"/>
        <v>32416.5</v>
      </c>
      <c r="G371">
        <f t="shared" si="64"/>
        <v>-0.12894579970452469</v>
      </c>
      <c r="M371">
        <f t="shared" si="67"/>
        <v>-0.12894579970452469</v>
      </c>
      <c r="O371">
        <f t="shared" ca="1" si="66"/>
        <v>-0.13010765075722697</v>
      </c>
      <c r="P371" s="32">
        <f t="shared" si="61"/>
        <v>-5.2416205162540063E-3</v>
      </c>
      <c r="Q371" s="89">
        <f t="shared" si="62"/>
        <v>41547.814300000202</v>
      </c>
      <c r="S371" s="32">
        <f t="shared" si="63"/>
        <v>2.7474585636414917E-5</v>
      </c>
      <c r="T371">
        <v>1</v>
      </c>
      <c r="U371">
        <f t="shared" si="65"/>
        <v>2.7474585636414917E-5</v>
      </c>
    </row>
    <row r="372" spans="1:21" ht="12.95" customHeight="1" x14ac:dyDescent="0.2">
      <c r="A372" s="118" t="s">
        <v>181</v>
      </c>
      <c r="B372" s="119" t="s">
        <v>37</v>
      </c>
      <c r="C372" s="120">
        <v>56567.261500000022</v>
      </c>
      <c r="D372" s="120">
        <v>5.0000000000000001E-4</v>
      </c>
      <c r="E372">
        <f t="shared" si="60"/>
        <v>32418.653724470285</v>
      </c>
      <c r="F372">
        <f t="shared" si="59"/>
        <v>32419</v>
      </c>
      <c r="G372">
        <f t="shared" si="64"/>
        <v>-0.13155879988335073</v>
      </c>
      <c r="M372">
        <f t="shared" si="67"/>
        <v>-0.13155879988335073</v>
      </c>
      <c r="O372">
        <f t="shared" ca="1" si="66"/>
        <v>-0.13012793758113439</v>
      </c>
      <c r="P372" s="32">
        <f t="shared" si="61"/>
        <v>-5.2133048478429384E-3</v>
      </c>
      <c r="Q372" s="89">
        <f t="shared" si="62"/>
        <v>41548.761500000022</v>
      </c>
      <c r="S372" s="32">
        <f t="shared" si="63"/>
        <v>2.7178547436542684E-5</v>
      </c>
      <c r="T372">
        <v>1</v>
      </c>
      <c r="U372">
        <f t="shared" si="65"/>
        <v>2.7178547436542684E-5</v>
      </c>
    </row>
    <row r="373" spans="1:21" ht="12.95" customHeight="1" x14ac:dyDescent="0.2">
      <c r="A373" s="118" t="s">
        <v>181</v>
      </c>
      <c r="B373" s="119" t="s">
        <v>48</v>
      </c>
      <c r="C373" s="120">
        <v>56567.451599999797</v>
      </c>
      <c r="D373" s="120">
        <v>2.9999999999999997E-4</v>
      </c>
      <c r="E373">
        <f t="shared" si="60"/>
        <v>32419.154086119826</v>
      </c>
      <c r="F373">
        <f t="shared" si="59"/>
        <v>32419.5</v>
      </c>
      <c r="G373">
        <f t="shared" si="64"/>
        <v>-0.13142140010313597</v>
      </c>
      <c r="M373">
        <f t="shared" si="67"/>
        <v>-0.13142140010313597</v>
      </c>
      <c r="O373">
        <f t="shared" ca="1" si="66"/>
        <v>-0.13013199494591587</v>
      </c>
      <c r="P373" s="32">
        <f t="shared" si="61"/>
        <v>-5.21479141349818E-3</v>
      </c>
      <c r="Q373" s="89">
        <f t="shared" si="62"/>
        <v>41548.951599999797</v>
      </c>
      <c r="S373" s="32">
        <f t="shared" si="63"/>
        <v>2.7194049486294346E-5</v>
      </c>
      <c r="T373">
        <v>1</v>
      </c>
      <c r="U373">
        <f t="shared" si="65"/>
        <v>2.7194049486294346E-5</v>
      </c>
    </row>
    <row r="374" spans="1:21" ht="12.95" customHeight="1" x14ac:dyDescent="0.2">
      <c r="A374" s="118" t="s">
        <v>181</v>
      </c>
      <c r="B374" s="119" t="s">
        <v>37</v>
      </c>
      <c r="C374" s="120">
        <v>56568.400200000033</v>
      </c>
      <c r="D374" s="120">
        <v>2.9999999999999997E-4</v>
      </c>
      <c r="E374">
        <f t="shared" si="60"/>
        <v>32421.650893386723</v>
      </c>
      <c r="F374">
        <f t="shared" si="59"/>
        <v>32422</v>
      </c>
      <c r="G374">
        <f t="shared" si="64"/>
        <v>-0.13263439987349557</v>
      </c>
      <c r="M374">
        <f t="shared" si="67"/>
        <v>-0.13263439987349557</v>
      </c>
      <c r="O374">
        <f t="shared" ca="1" si="66"/>
        <v>-0.13015228176982324</v>
      </c>
      <c r="P374" s="32">
        <f t="shared" si="61"/>
        <v>-5.2016766960754921E-3</v>
      </c>
      <c r="Q374" s="89">
        <f t="shared" si="62"/>
        <v>41549.900200000033</v>
      </c>
      <c r="S374" s="32">
        <f t="shared" si="63"/>
        <v>2.7057440450494848E-5</v>
      </c>
      <c r="T374">
        <v>1</v>
      </c>
      <c r="U374">
        <f t="shared" si="65"/>
        <v>2.7057440450494848E-5</v>
      </c>
    </row>
    <row r="375" spans="1:21" ht="12.95" customHeight="1" x14ac:dyDescent="0.2">
      <c r="A375" s="118" t="s">
        <v>181</v>
      </c>
      <c r="B375" s="119" t="s">
        <v>48</v>
      </c>
      <c r="C375" s="120">
        <v>56569.351300000213</v>
      </c>
      <c r="D375" s="120">
        <v>4.0000000000000002E-4</v>
      </c>
      <c r="E375">
        <f t="shared" si="60"/>
        <v>32424.154280896106</v>
      </c>
      <c r="F375">
        <f t="shared" si="59"/>
        <v>32424.5</v>
      </c>
      <c r="G375">
        <f t="shared" si="64"/>
        <v>-0.13134739969245857</v>
      </c>
      <c r="M375">
        <f t="shared" si="67"/>
        <v>-0.13134739969245857</v>
      </c>
      <c r="O375">
        <f t="shared" ca="1" si="66"/>
        <v>-0.13017256859373066</v>
      </c>
      <c r="P375" s="32">
        <f t="shared" si="61"/>
        <v>-5.2155921527042848E-3</v>
      </c>
      <c r="Q375" s="89">
        <f t="shared" si="62"/>
        <v>41550.851300000213</v>
      </c>
      <c r="S375" s="32">
        <f t="shared" si="63"/>
        <v>2.7202401503350516E-5</v>
      </c>
      <c r="T375">
        <v>1</v>
      </c>
      <c r="U375">
        <f t="shared" si="65"/>
        <v>2.7202401503350516E-5</v>
      </c>
    </row>
    <row r="376" spans="1:21" ht="12.95" customHeight="1" x14ac:dyDescent="0.2">
      <c r="A376" s="118" t="s">
        <v>181</v>
      </c>
      <c r="B376" s="119" t="s">
        <v>48</v>
      </c>
      <c r="C376" s="120">
        <v>56572.390500000212</v>
      </c>
      <c r="D376" s="120">
        <v>4.0000000000000002E-4</v>
      </c>
      <c r="E376">
        <f t="shared" si="60"/>
        <v>32432.153750265337</v>
      </c>
      <c r="F376">
        <f t="shared" si="59"/>
        <v>32432.5</v>
      </c>
      <c r="G376">
        <f t="shared" si="64"/>
        <v>-0.13154899969231337</v>
      </c>
      <c r="M376">
        <f t="shared" si="67"/>
        <v>-0.13154899969231337</v>
      </c>
      <c r="O376">
        <f t="shared" ca="1" si="66"/>
        <v>-0.13023748643023436</v>
      </c>
      <c r="P376" s="32">
        <f t="shared" si="61"/>
        <v>-5.2134108700984507E-3</v>
      </c>
      <c r="Q376" s="89">
        <f t="shared" si="62"/>
        <v>41553.890500000212</v>
      </c>
      <c r="S376" s="32">
        <f t="shared" si="63"/>
        <v>2.7179652900460684E-5</v>
      </c>
      <c r="T376">
        <v>1</v>
      </c>
      <c r="U376">
        <f t="shared" si="65"/>
        <v>2.7179652900460684E-5</v>
      </c>
    </row>
    <row r="377" spans="1:21" ht="12.95" customHeight="1" x14ac:dyDescent="0.2">
      <c r="A377" s="118" t="s">
        <v>181</v>
      </c>
      <c r="B377" s="119" t="s">
        <v>37</v>
      </c>
      <c r="C377" s="120">
        <v>56573.340100000147</v>
      </c>
      <c r="D377" s="120">
        <v>2.9999999999999997E-4</v>
      </c>
      <c r="E377">
        <f t="shared" si="60"/>
        <v>32434.653189628491</v>
      </c>
      <c r="F377">
        <f t="shared" si="59"/>
        <v>32435</v>
      </c>
      <c r="G377">
        <f t="shared" si="64"/>
        <v>-0.13176199975714553</v>
      </c>
      <c r="M377">
        <f t="shared" si="67"/>
        <v>-0.13176199975714553</v>
      </c>
      <c r="O377">
        <f t="shared" ca="1" si="66"/>
        <v>-0.13025777325414178</v>
      </c>
      <c r="P377" s="32">
        <f t="shared" si="61"/>
        <v>-5.2111068535199952E-3</v>
      </c>
      <c r="Q377" s="89">
        <f t="shared" si="62"/>
        <v>41554.840100000147</v>
      </c>
      <c r="S377" s="32">
        <f t="shared" si="63"/>
        <v>2.7155634638803064E-5</v>
      </c>
      <c r="T377">
        <v>1</v>
      </c>
      <c r="U377">
        <f t="shared" si="65"/>
        <v>2.7155634638803064E-5</v>
      </c>
    </row>
    <row r="378" spans="1:21" ht="12.95" customHeight="1" x14ac:dyDescent="0.2">
      <c r="A378" s="118" t="s">
        <v>181</v>
      </c>
      <c r="B378" s="119" t="s">
        <v>48</v>
      </c>
      <c r="C378" s="120">
        <v>56574.291000000201</v>
      </c>
      <c r="D378" s="120">
        <v>4.0000000000000002E-4</v>
      </c>
      <c r="E378">
        <f t="shared" si="60"/>
        <v>32437.156050718135</v>
      </c>
      <c r="F378">
        <f t="shared" si="59"/>
        <v>32437.5</v>
      </c>
      <c r="G378">
        <f t="shared" si="64"/>
        <v>-0.13067499970202334</v>
      </c>
      <c r="M378">
        <f t="shared" si="67"/>
        <v>-0.13067499970202334</v>
      </c>
      <c r="O378">
        <f t="shared" ca="1" si="66"/>
        <v>-0.13027806007804915</v>
      </c>
      <c r="P378" s="32">
        <f t="shared" si="61"/>
        <v>-5.2228715023675543E-3</v>
      </c>
      <c r="Q378" s="89">
        <f t="shared" si="62"/>
        <v>41555.791000000201</v>
      </c>
      <c r="S378" s="32">
        <f t="shared" si="63"/>
        <v>2.7278386730243114E-5</v>
      </c>
      <c r="T378">
        <v>1</v>
      </c>
      <c r="U378">
        <f t="shared" si="65"/>
        <v>2.7278386730243114E-5</v>
      </c>
    </row>
    <row r="379" spans="1:21" ht="12.95" customHeight="1" x14ac:dyDescent="0.2">
      <c r="A379" s="118" t="s">
        <v>181</v>
      </c>
      <c r="B379" s="119" t="s">
        <v>37</v>
      </c>
      <c r="C379" s="120">
        <v>56574.480200000107</v>
      </c>
      <c r="D379" s="120">
        <v>4.0000000000000002E-4</v>
      </c>
      <c r="E379">
        <f t="shared" si="60"/>
        <v>32437.654043480674</v>
      </c>
      <c r="F379">
        <f t="shared" si="59"/>
        <v>32438</v>
      </c>
      <c r="G379">
        <f t="shared" si="64"/>
        <v>-0.13143759979720926</v>
      </c>
      <c r="M379">
        <f t="shared" si="67"/>
        <v>-0.13143759979720926</v>
      </c>
      <c r="O379">
        <f t="shared" ca="1" si="66"/>
        <v>-0.13028211744283064</v>
      </c>
      <c r="P379" s="32">
        <f t="shared" si="61"/>
        <v>-5.214616130964138E-3</v>
      </c>
      <c r="Q379" s="89">
        <f t="shared" si="62"/>
        <v>41555.980200000107</v>
      </c>
      <c r="S379" s="32">
        <f t="shared" si="63"/>
        <v>2.7192221393311395E-5</v>
      </c>
      <c r="T379">
        <v>1</v>
      </c>
      <c r="U379">
        <f t="shared" si="65"/>
        <v>2.7192221393311395E-5</v>
      </c>
    </row>
    <row r="380" spans="1:21" ht="12.95" customHeight="1" x14ac:dyDescent="0.2">
      <c r="A380" s="118" t="s">
        <v>181</v>
      </c>
      <c r="B380" s="119" t="s">
        <v>48</v>
      </c>
      <c r="C380" s="120">
        <v>56575.430199999828</v>
      </c>
      <c r="D380" s="120">
        <v>5.0000000000000001E-4</v>
      </c>
      <c r="E380">
        <f t="shared" si="60"/>
        <v>32440.154535682086</v>
      </c>
      <c r="F380">
        <f t="shared" si="59"/>
        <v>32440.5</v>
      </c>
      <c r="G380">
        <f t="shared" si="64"/>
        <v>-0.13125060007587308</v>
      </c>
      <c r="M380">
        <f t="shared" si="67"/>
        <v>-0.13125060007587308</v>
      </c>
      <c r="O380">
        <f t="shared" ca="1" si="66"/>
        <v>-0.13030240426673806</v>
      </c>
      <c r="P380" s="32">
        <f t="shared" si="61"/>
        <v>-5.216639710969145E-3</v>
      </c>
      <c r="Q380" s="89">
        <f t="shared" si="62"/>
        <v>41556.930199999828</v>
      </c>
      <c r="S380" s="32">
        <f t="shared" si="63"/>
        <v>2.7213329874060246E-5</v>
      </c>
      <c r="T380">
        <v>1</v>
      </c>
      <c r="U380">
        <f t="shared" si="65"/>
        <v>2.7213329874060246E-5</v>
      </c>
    </row>
    <row r="381" spans="1:21" ht="12.95" customHeight="1" x14ac:dyDescent="0.2">
      <c r="A381" s="118" t="s">
        <v>181</v>
      </c>
      <c r="B381" s="119" t="s">
        <v>48</v>
      </c>
      <c r="C381" s="120">
        <v>56580.368799999822</v>
      </c>
      <c r="D381" s="120">
        <v>4.0000000000000002E-4</v>
      </c>
      <c r="E381">
        <f t="shared" si="60"/>
        <v>32453.15341019737</v>
      </c>
      <c r="F381">
        <f t="shared" si="59"/>
        <v>32453.5</v>
      </c>
      <c r="G381">
        <f t="shared" si="64"/>
        <v>-0.13167820007947739</v>
      </c>
      <c r="M381">
        <f t="shared" si="67"/>
        <v>-0.13167820007947739</v>
      </c>
      <c r="O381">
        <f t="shared" ca="1" si="66"/>
        <v>-0.13040789575105655</v>
      </c>
      <c r="P381" s="32">
        <f t="shared" si="61"/>
        <v>-5.2120132374545583E-3</v>
      </c>
      <c r="Q381" s="89">
        <f t="shared" si="62"/>
        <v>41561.868799999822</v>
      </c>
      <c r="S381" s="32">
        <f t="shared" si="63"/>
        <v>2.7165081987401546E-5</v>
      </c>
      <c r="T381">
        <v>1</v>
      </c>
      <c r="U381">
        <f t="shared" si="65"/>
        <v>2.7165081987401546E-5</v>
      </c>
    </row>
    <row r="382" spans="1:21" ht="12.95" customHeight="1" x14ac:dyDescent="0.2">
      <c r="A382" s="118" t="s">
        <v>181</v>
      </c>
      <c r="B382" s="119" t="s">
        <v>37</v>
      </c>
      <c r="C382" s="120">
        <v>56580.560699999798</v>
      </c>
      <c r="D382" s="120">
        <v>5.0000000000000001E-4</v>
      </c>
      <c r="E382">
        <f t="shared" si="60"/>
        <v>32453.658509622142</v>
      </c>
      <c r="F382">
        <f t="shared" si="59"/>
        <v>32454</v>
      </c>
      <c r="G382">
        <f t="shared" si="64"/>
        <v>-0.12974080010462785</v>
      </c>
      <c r="M382">
        <f t="shared" si="67"/>
        <v>-0.12974080010462785</v>
      </c>
      <c r="O382">
        <f t="shared" ca="1" si="66"/>
        <v>-0.13041195311583803</v>
      </c>
      <c r="P382" s="32">
        <f t="shared" si="61"/>
        <v>-5.2329954935886836E-3</v>
      </c>
      <c r="Q382" s="89">
        <f t="shared" si="62"/>
        <v>41562.060699999798</v>
      </c>
      <c r="S382" s="32">
        <f t="shared" si="63"/>
        <v>2.7384241835919472E-5</v>
      </c>
      <c r="T382">
        <v>1</v>
      </c>
      <c r="U382">
        <f t="shared" si="65"/>
        <v>2.7384241835919472E-5</v>
      </c>
    </row>
    <row r="383" spans="1:21" ht="12.95" customHeight="1" x14ac:dyDescent="0.2">
      <c r="A383" s="118" t="s">
        <v>181</v>
      </c>
      <c r="B383" s="119" t="s">
        <v>37</v>
      </c>
      <c r="C383" s="120">
        <v>56589.298099999782</v>
      </c>
      <c r="D383" s="120">
        <v>2.9999999999999997E-4</v>
      </c>
      <c r="E383">
        <f t="shared" si="60"/>
        <v>32476.656194429528</v>
      </c>
      <c r="F383">
        <f t="shared" si="59"/>
        <v>32477</v>
      </c>
      <c r="G383">
        <f t="shared" si="64"/>
        <v>-0.13062040012300713</v>
      </c>
      <c r="M383">
        <f t="shared" si="67"/>
        <v>-0.13062040012300713</v>
      </c>
      <c r="O383">
        <f t="shared" ca="1" si="66"/>
        <v>-0.13059859189578615</v>
      </c>
      <c r="P383" s="32">
        <f t="shared" si="61"/>
        <v>-5.223462868700594E-3</v>
      </c>
      <c r="Q383" s="89">
        <f t="shared" si="62"/>
        <v>41570.798099999782</v>
      </c>
      <c r="S383" s="32">
        <f t="shared" si="63"/>
        <v>2.7284564340693841E-5</v>
      </c>
      <c r="T383">
        <v>1</v>
      </c>
      <c r="U383">
        <f t="shared" si="65"/>
        <v>2.7284564340693841E-5</v>
      </c>
    </row>
    <row r="384" spans="1:21" ht="12.95" customHeight="1" x14ac:dyDescent="0.2">
      <c r="A384" s="118" t="s">
        <v>181</v>
      </c>
      <c r="B384" s="119" t="s">
        <v>48</v>
      </c>
      <c r="C384" s="120">
        <v>56589.487399999984</v>
      </c>
      <c r="D384" s="120">
        <v>5.9999999999999995E-4</v>
      </c>
      <c r="E384">
        <f t="shared" si="60"/>
        <v>32477.154450402551</v>
      </c>
      <c r="F384">
        <f t="shared" si="59"/>
        <v>32477.5</v>
      </c>
      <c r="G384">
        <f t="shared" si="64"/>
        <v>-0.131282999922405</v>
      </c>
      <c r="M384">
        <f t="shared" si="67"/>
        <v>-0.131282999922405</v>
      </c>
      <c r="O384">
        <f t="shared" ca="1" si="66"/>
        <v>-0.13060264926056764</v>
      </c>
      <c r="P384" s="32">
        <f t="shared" si="61"/>
        <v>-5.2162890677498628E-3</v>
      </c>
      <c r="Q384" s="89">
        <f t="shared" si="62"/>
        <v>41570.987399999984</v>
      </c>
      <c r="S384" s="32">
        <f t="shared" si="63"/>
        <v>2.7209671638326731E-5</v>
      </c>
      <c r="T384">
        <v>1</v>
      </c>
      <c r="U384">
        <f t="shared" si="65"/>
        <v>2.7209671638326731E-5</v>
      </c>
    </row>
    <row r="385" spans="1:21" ht="12.95" customHeight="1" x14ac:dyDescent="0.2">
      <c r="A385" s="118" t="s">
        <v>181</v>
      </c>
      <c r="B385" s="119" t="s">
        <v>48</v>
      </c>
      <c r="C385" s="120">
        <v>56599.366599999834</v>
      </c>
      <c r="D385" s="120">
        <v>4.0000000000000002E-4</v>
      </c>
      <c r="E385">
        <f t="shared" si="60"/>
        <v>32503.157463626867</v>
      </c>
      <c r="F385">
        <f t="shared" si="59"/>
        <v>32503.5</v>
      </c>
      <c r="G385">
        <f t="shared" si="64"/>
        <v>-0.13013820006744936</v>
      </c>
      <c r="M385">
        <f t="shared" si="67"/>
        <v>-0.13013820006744936</v>
      </c>
      <c r="O385">
        <f t="shared" ca="1" si="66"/>
        <v>-0.13081363222920467</v>
      </c>
      <c r="P385" s="32">
        <f t="shared" si="61"/>
        <v>-5.2286873593878442E-3</v>
      </c>
      <c r="Q385" s="89">
        <f t="shared" si="62"/>
        <v>41580.866599999834</v>
      </c>
      <c r="S385" s="32">
        <f t="shared" si="63"/>
        <v>2.7339171502222228E-5</v>
      </c>
      <c r="T385">
        <v>1</v>
      </c>
      <c r="U385">
        <f t="shared" si="65"/>
        <v>2.7339171502222228E-5</v>
      </c>
    </row>
    <row r="386" spans="1:21" ht="12.95" customHeight="1" x14ac:dyDescent="0.2">
      <c r="A386" s="118" t="s">
        <v>181</v>
      </c>
      <c r="B386" s="119" t="s">
        <v>48</v>
      </c>
      <c r="C386" s="120">
        <v>56604.30439999979</v>
      </c>
      <c r="D386" s="120">
        <v>4.0000000000000002E-4</v>
      </c>
      <c r="E386">
        <f t="shared" si="60"/>
        <v>32516.154232464407</v>
      </c>
      <c r="F386">
        <f t="shared" si="59"/>
        <v>32516.5</v>
      </c>
      <c r="G386">
        <f t="shared" si="64"/>
        <v>-0.13136580011632759</v>
      </c>
      <c r="M386">
        <f t="shared" si="67"/>
        <v>-0.13136580011632759</v>
      </c>
      <c r="O386">
        <f t="shared" ca="1" si="66"/>
        <v>-0.13091912371352316</v>
      </c>
      <c r="P386" s="32">
        <f t="shared" si="61"/>
        <v>-5.2153930393987894E-3</v>
      </c>
      <c r="Q386" s="89">
        <f t="shared" si="62"/>
        <v>41585.80439999979</v>
      </c>
      <c r="S386" s="32">
        <f t="shared" si="63"/>
        <v>2.7200324555409343E-5</v>
      </c>
      <c r="T386">
        <v>1</v>
      </c>
      <c r="U386">
        <f t="shared" si="65"/>
        <v>2.7200324555409343E-5</v>
      </c>
    </row>
    <row r="387" spans="1:21" ht="12.95" customHeight="1" x14ac:dyDescent="0.2">
      <c r="A387" s="118" t="s">
        <v>181</v>
      </c>
      <c r="B387" s="119" t="s">
        <v>48</v>
      </c>
      <c r="C387" s="120">
        <v>56607.343900000211</v>
      </c>
      <c r="D387" s="120">
        <v>6.9999999999999999E-4</v>
      </c>
      <c r="E387">
        <f t="shared" si="60"/>
        <v>32524.154491463865</v>
      </c>
      <c r="F387">
        <f t="shared" si="59"/>
        <v>32524.5</v>
      </c>
      <c r="G387">
        <f t="shared" si="64"/>
        <v>-0.13126739969447954</v>
      </c>
      <c r="M387">
        <f t="shared" ref="M387:M418" si="68">G387</f>
        <v>-0.13126739969447954</v>
      </c>
      <c r="O387">
        <f t="shared" ca="1" si="66"/>
        <v>-0.13098404155002685</v>
      </c>
      <c r="P387" s="32">
        <f t="shared" si="61"/>
        <v>-5.216457897413527E-3</v>
      </c>
      <c r="Q387" s="89">
        <f t="shared" si="62"/>
        <v>41588.843900000211</v>
      </c>
      <c r="S387" s="32">
        <f t="shared" si="63"/>
        <v>2.7211432995487956E-5</v>
      </c>
      <c r="T387">
        <v>1</v>
      </c>
      <c r="U387">
        <f t="shared" si="65"/>
        <v>2.7211432995487956E-5</v>
      </c>
    </row>
    <row r="388" spans="1:21" ht="12.95" customHeight="1" x14ac:dyDescent="0.2">
      <c r="A388" s="118" t="s">
        <v>181</v>
      </c>
      <c r="B388" s="119" t="s">
        <v>48</v>
      </c>
      <c r="C388" s="120">
        <v>56610.382799999788</v>
      </c>
      <c r="D388" s="120">
        <v>5.9999999999999995E-4</v>
      </c>
      <c r="E388">
        <f t="shared" si="60"/>
        <v>32532.15317120287</v>
      </c>
      <c r="F388">
        <f t="shared" si="59"/>
        <v>32532.5</v>
      </c>
      <c r="G388">
        <f t="shared" si="64"/>
        <v>-0.1317690001160372</v>
      </c>
      <c r="M388">
        <f t="shared" si="68"/>
        <v>-0.1317690001160372</v>
      </c>
      <c r="O388">
        <f t="shared" ca="1" si="66"/>
        <v>-0.13104895938653055</v>
      </c>
      <c r="P388" s="32">
        <f t="shared" si="61"/>
        <v>-5.2110311414978513E-3</v>
      </c>
      <c r="Q388" s="89">
        <f t="shared" si="62"/>
        <v>41591.882799999788</v>
      </c>
      <c r="S388" s="32">
        <f t="shared" si="63"/>
        <v>2.71548455576604E-5</v>
      </c>
      <c r="T388">
        <v>1</v>
      </c>
      <c r="U388">
        <f t="shared" si="65"/>
        <v>2.71548455576604E-5</v>
      </c>
    </row>
    <row r="389" spans="1:21" ht="12.95" customHeight="1" x14ac:dyDescent="0.2">
      <c r="A389" s="118" t="s">
        <v>181</v>
      </c>
      <c r="B389" s="119" t="s">
        <v>48</v>
      </c>
      <c r="C389" s="120">
        <v>56618.36139999982</v>
      </c>
      <c r="D389" s="120">
        <v>5.0000000000000001E-4</v>
      </c>
      <c r="E389">
        <f t="shared" si="60"/>
        <v>32553.15362076513</v>
      </c>
      <c r="F389">
        <f t="shared" si="59"/>
        <v>32553.5</v>
      </c>
      <c r="G389">
        <f t="shared" si="64"/>
        <v>-0.13159820008149836</v>
      </c>
      <c r="M389">
        <f t="shared" si="68"/>
        <v>-0.13159820008149836</v>
      </c>
      <c r="O389">
        <f t="shared" ca="1" si="66"/>
        <v>-0.13121936870735273</v>
      </c>
      <c r="P389" s="32">
        <f t="shared" si="61"/>
        <v>-5.2128786147243615E-3</v>
      </c>
      <c r="Q389" s="89">
        <f t="shared" si="62"/>
        <v>41599.86139999982</v>
      </c>
      <c r="S389" s="32">
        <f t="shared" si="63"/>
        <v>2.7174103451850579E-5</v>
      </c>
      <c r="T389">
        <v>1</v>
      </c>
      <c r="U389">
        <f t="shared" si="65"/>
        <v>2.7174103451850579E-5</v>
      </c>
    </row>
    <row r="390" spans="1:21" ht="12.95" customHeight="1" x14ac:dyDescent="0.2">
      <c r="A390" s="118" t="s">
        <v>181</v>
      </c>
      <c r="B390" s="119" t="s">
        <v>37</v>
      </c>
      <c r="C390" s="120">
        <v>56630.327800000086</v>
      </c>
      <c r="D390" s="120">
        <v>2.9999999999999997E-4</v>
      </c>
      <c r="E390">
        <f t="shared" si="60"/>
        <v>32584.650346963514</v>
      </c>
      <c r="F390">
        <f t="shared" si="59"/>
        <v>32585</v>
      </c>
      <c r="G390">
        <f t="shared" si="64"/>
        <v>-0.13284199981717393</v>
      </c>
      <c r="M390">
        <f t="shared" si="68"/>
        <v>-0.13284199981717393</v>
      </c>
      <c r="O390">
        <f t="shared" ca="1" si="66"/>
        <v>-0.13147498268858604</v>
      </c>
      <c r="P390" s="32">
        <f t="shared" si="61"/>
        <v>-5.1994342132723912E-3</v>
      </c>
      <c r="Q390" s="89">
        <f t="shared" si="62"/>
        <v>41611.827800000086</v>
      </c>
      <c r="S390" s="32">
        <f t="shared" si="63"/>
        <v>2.7034116138147489E-5</v>
      </c>
      <c r="T390">
        <v>1</v>
      </c>
      <c r="U390">
        <f t="shared" si="65"/>
        <v>2.7034116138147489E-5</v>
      </c>
    </row>
    <row r="391" spans="1:21" ht="12.95" customHeight="1" x14ac:dyDescent="0.2">
      <c r="A391" s="118" t="s">
        <v>181</v>
      </c>
      <c r="B391" s="119" t="s">
        <v>48</v>
      </c>
      <c r="C391" s="120">
        <v>56645.335899999831</v>
      </c>
      <c r="D391" s="120">
        <v>4.0000000000000002E-4</v>
      </c>
      <c r="E391">
        <f t="shared" si="60"/>
        <v>32624.153122772394</v>
      </c>
      <c r="F391">
        <f t="shared" si="59"/>
        <v>32624.5</v>
      </c>
      <c r="G391">
        <f t="shared" si="64"/>
        <v>-0.13178740007424494</v>
      </c>
      <c r="M391">
        <f t="shared" si="68"/>
        <v>-0.13178740007424494</v>
      </c>
      <c r="O391">
        <f t="shared" ca="1" si="66"/>
        <v>-0.13179551450632304</v>
      </c>
      <c r="P391" s="32">
        <f t="shared" si="61"/>
        <v>-5.2108321409392016E-3</v>
      </c>
      <c r="Q391" s="89">
        <f t="shared" si="62"/>
        <v>41626.835899999831</v>
      </c>
      <c r="S391" s="32">
        <f t="shared" si="63"/>
        <v>2.7152771601045024E-5</v>
      </c>
      <c r="T391">
        <v>1</v>
      </c>
      <c r="U391">
        <f t="shared" si="65"/>
        <v>2.7152771601045024E-5</v>
      </c>
    </row>
    <row r="392" spans="1:21" ht="12.95" customHeight="1" x14ac:dyDescent="0.2">
      <c r="A392" s="118" t="s">
        <v>181</v>
      </c>
      <c r="B392" s="119" t="s">
        <v>48</v>
      </c>
      <c r="C392" s="120">
        <v>56648.37350000022</v>
      </c>
      <c r="D392" s="120">
        <v>4.0000000000000002E-4</v>
      </c>
      <c r="E392">
        <f t="shared" si="60"/>
        <v>32632.148380787363</v>
      </c>
      <c r="F392">
        <f t="shared" si="59"/>
        <v>32632.5</v>
      </c>
      <c r="G392">
        <f t="shared" si="64"/>
        <v>-0.13358899968443438</v>
      </c>
      <c r="M392">
        <f t="shared" si="68"/>
        <v>-0.13358899968443438</v>
      </c>
      <c r="O392">
        <f t="shared" ca="1" si="66"/>
        <v>-0.13186043234282674</v>
      </c>
      <c r="P392" s="32">
        <f t="shared" si="61"/>
        <v>-5.1913701135400201E-3</v>
      </c>
      <c r="Q392" s="89">
        <f t="shared" si="62"/>
        <v>41629.87350000022</v>
      </c>
      <c r="S392" s="32">
        <f t="shared" si="63"/>
        <v>2.6950323655756521E-5</v>
      </c>
      <c r="T392">
        <v>1</v>
      </c>
      <c r="U392">
        <f t="shared" si="65"/>
        <v>2.6950323655756521E-5</v>
      </c>
    </row>
    <row r="393" spans="1:21" ht="12.95" customHeight="1" x14ac:dyDescent="0.2">
      <c r="A393" s="118" t="s">
        <v>181</v>
      </c>
      <c r="B393" s="119" t="s">
        <v>37</v>
      </c>
      <c r="C393" s="120">
        <v>56649.323599999771</v>
      </c>
      <c r="D393" s="120">
        <v>4.0000000000000002E-4</v>
      </c>
      <c r="E393">
        <f t="shared" si="60"/>
        <v>32634.649136198037</v>
      </c>
      <c r="F393">
        <f t="shared" si="59"/>
        <v>32635</v>
      </c>
      <c r="G393">
        <f t="shared" si="64"/>
        <v>-0.13330200013297144</v>
      </c>
      <c r="M393">
        <f t="shared" si="68"/>
        <v>-0.13330200013297144</v>
      </c>
      <c r="O393">
        <f t="shared" ca="1" si="66"/>
        <v>-0.13188071916673411</v>
      </c>
      <c r="P393" s="32">
        <f t="shared" si="61"/>
        <v>-5.1944674479193938E-3</v>
      </c>
      <c r="Q393" s="89">
        <f t="shared" si="62"/>
        <v>41630.823599999771</v>
      </c>
      <c r="S393" s="32">
        <f t="shared" si="63"/>
        <v>2.6982492067494221E-5</v>
      </c>
      <c r="T393">
        <v>1</v>
      </c>
      <c r="U393">
        <f t="shared" si="65"/>
        <v>2.6982492067494221E-5</v>
      </c>
    </row>
    <row r="394" spans="1:21" ht="12.95" customHeight="1" x14ac:dyDescent="0.2">
      <c r="A394" s="118" t="s">
        <v>181</v>
      </c>
      <c r="B394" s="119" t="s">
        <v>48</v>
      </c>
      <c r="C394" s="120">
        <v>56853.528700000141</v>
      </c>
      <c r="D394" s="120">
        <v>5.0000000000000001E-4</v>
      </c>
      <c r="E394">
        <f t="shared" si="60"/>
        <v>33172.136778503336</v>
      </c>
      <c r="F394">
        <f t="shared" si="59"/>
        <v>33172.5</v>
      </c>
      <c r="G394">
        <f t="shared" si="64"/>
        <v>-0.13799699976516422</v>
      </c>
      <c r="M394">
        <f t="shared" si="68"/>
        <v>-0.13799699976516422</v>
      </c>
      <c r="O394">
        <f t="shared" ca="1" si="66"/>
        <v>-0.13624238630682611</v>
      </c>
      <c r="P394" s="32">
        <f t="shared" si="61"/>
        <v>-5.1439421093188503E-3</v>
      </c>
      <c r="Q394" s="89">
        <f t="shared" si="62"/>
        <v>41835.028700000141</v>
      </c>
      <c r="S394" s="32">
        <f t="shared" si="63"/>
        <v>2.6460140424023664E-5</v>
      </c>
      <c r="T394">
        <v>1</v>
      </c>
      <c r="U394">
        <f t="shared" si="65"/>
        <v>2.6460140424023664E-5</v>
      </c>
    </row>
    <row r="395" spans="1:21" ht="12.95" customHeight="1" x14ac:dyDescent="0.2">
      <c r="A395" s="118" t="s">
        <v>181</v>
      </c>
      <c r="B395" s="119" t="s">
        <v>48</v>
      </c>
      <c r="C395" s="120">
        <v>56861.50680000009</v>
      </c>
      <c r="D395" s="120">
        <v>2.9999999999999997E-4</v>
      </c>
      <c r="E395">
        <f t="shared" si="60"/>
        <v>33193.135912016856</v>
      </c>
      <c r="F395">
        <f t="shared" ref="F395:F458" si="69">ROUND(2*E395,0)/2+0.5</f>
        <v>33193.5</v>
      </c>
      <c r="G395">
        <f t="shared" si="64"/>
        <v>-0.13832619981258176</v>
      </c>
      <c r="M395">
        <f t="shared" si="68"/>
        <v>-0.13832619981258176</v>
      </c>
      <c r="O395">
        <f t="shared" ca="1" si="66"/>
        <v>-0.1364127956276483</v>
      </c>
      <c r="P395" s="32">
        <f t="shared" si="61"/>
        <v>-5.1404108982314022E-3</v>
      </c>
      <c r="Q395" s="89">
        <f t="shared" si="62"/>
        <v>41843.00680000009</v>
      </c>
      <c r="S395" s="32">
        <f t="shared" si="63"/>
        <v>2.6423824202656172E-5</v>
      </c>
      <c r="T395">
        <v>1</v>
      </c>
      <c r="U395">
        <f t="shared" si="65"/>
        <v>2.6423824202656172E-5</v>
      </c>
    </row>
    <row r="396" spans="1:21" ht="12.95" customHeight="1" x14ac:dyDescent="0.2">
      <c r="A396" s="118" t="s">
        <v>181</v>
      </c>
      <c r="B396" s="119" t="s">
        <v>48</v>
      </c>
      <c r="C396" s="120">
        <v>56867.584400000051</v>
      </c>
      <c r="D396" s="120">
        <v>4.0000000000000002E-4</v>
      </c>
      <c r="E396">
        <f t="shared" si="60"/>
        <v>33209.132745077572</v>
      </c>
      <c r="F396">
        <f t="shared" si="69"/>
        <v>33209.5</v>
      </c>
      <c r="G396">
        <f t="shared" si="64"/>
        <v>-0.13952939985028934</v>
      </c>
      <c r="M396">
        <f t="shared" si="68"/>
        <v>-0.13952939985028934</v>
      </c>
      <c r="O396">
        <f t="shared" ca="1" si="66"/>
        <v>-0.13654263130065569</v>
      </c>
      <c r="P396" s="32">
        <f t="shared" si="61"/>
        <v>-5.127517402048855E-3</v>
      </c>
      <c r="Q396" s="89">
        <f t="shared" si="62"/>
        <v>41849.084400000051</v>
      </c>
      <c r="S396" s="32">
        <f t="shared" si="63"/>
        <v>2.629143470831384E-5</v>
      </c>
      <c r="T396">
        <v>1</v>
      </c>
      <c r="U396">
        <f t="shared" si="65"/>
        <v>2.629143470831384E-5</v>
      </c>
    </row>
    <row r="397" spans="1:21" ht="12.95" customHeight="1" x14ac:dyDescent="0.2">
      <c r="A397" s="118" t="s">
        <v>181</v>
      </c>
      <c r="B397" s="119" t="s">
        <v>37</v>
      </c>
      <c r="C397" s="120">
        <v>56868.536799999885</v>
      </c>
      <c r="D397" s="120">
        <v>4.0000000000000002E-4</v>
      </c>
      <c r="E397">
        <f t="shared" si="60"/>
        <v>33211.63955431222</v>
      </c>
      <c r="F397">
        <f t="shared" si="69"/>
        <v>33212</v>
      </c>
      <c r="G397">
        <f t="shared" si="64"/>
        <v>-0.13694240001495928</v>
      </c>
      <c r="M397">
        <f t="shared" si="68"/>
        <v>-0.13694240001495928</v>
      </c>
      <c r="O397">
        <f t="shared" ca="1" si="66"/>
        <v>-0.13656291812456312</v>
      </c>
      <c r="P397" s="32">
        <f t="shared" si="61"/>
        <v>-5.1552645545924073E-3</v>
      </c>
      <c r="Q397" s="89">
        <f t="shared" si="62"/>
        <v>41850.036799999885</v>
      </c>
      <c r="S397" s="32">
        <f t="shared" si="63"/>
        <v>2.6576752627836851E-5</v>
      </c>
      <c r="T397">
        <v>1</v>
      </c>
      <c r="U397">
        <f t="shared" si="65"/>
        <v>2.6576752627836851E-5</v>
      </c>
    </row>
    <row r="398" spans="1:21" ht="12.95" customHeight="1" x14ac:dyDescent="0.2">
      <c r="A398" s="118" t="s">
        <v>181</v>
      </c>
      <c r="B398" s="119" t="s">
        <v>48</v>
      </c>
      <c r="C398" s="120">
        <v>56869.485400000121</v>
      </c>
      <c r="D398" s="120">
        <v>4.0000000000000002E-4</v>
      </c>
      <c r="E398">
        <f t="shared" si="60"/>
        <v>33214.136361579112</v>
      </c>
      <c r="F398">
        <f t="shared" si="69"/>
        <v>33214.5</v>
      </c>
      <c r="G398">
        <f t="shared" si="64"/>
        <v>-0.13815539978531888</v>
      </c>
      <c r="M398">
        <f t="shared" si="68"/>
        <v>-0.13815539978531888</v>
      </c>
      <c r="O398">
        <f t="shared" ca="1" si="66"/>
        <v>-0.13658320494847048</v>
      </c>
      <c r="P398" s="32">
        <f t="shared" si="61"/>
        <v>-5.1422428211737765E-3</v>
      </c>
      <c r="Q398" s="89">
        <f t="shared" si="62"/>
        <v>41850.985400000121</v>
      </c>
      <c r="S398" s="32">
        <f t="shared" si="63"/>
        <v>2.644266123191324E-5</v>
      </c>
      <c r="T398">
        <v>1</v>
      </c>
      <c r="U398">
        <f t="shared" si="65"/>
        <v>2.644266123191324E-5</v>
      </c>
    </row>
    <row r="399" spans="1:21" ht="12.95" customHeight="1" x14ac:dyDescent="0.2">
      <c r="A399" s="118" t="s">
        <v>181</v>
      </c>
      <c r="B399" s="119" t="s">
        <v>37</v>
      </c>
      <c r="C399" s="120">
        <v>56869.673700000159</v>
      </c>
      <c r="D399" s="120">
        <v>2.9999999999999997E-4</v>
      </c>
      <c r="E399">
        <f t="shared" si="60"/>
        <v>33214.631985454653</v>
      </c>
      <c r="F399">
        <f t="shared" si="69"/>
        <v>33215</v>
      </c>
      <c r="G399">
        <f t="shared" si="64"/>
        <v>-0.13981799974862952</v>
      </c>
      <c r="M399">
        <f t="shared" si="68"/>
        <v>-0.13981799974862952</v>
      </c>
      <c r="O399">
        <f t="shared" ca="1" si="66"/>
        <v>-0.13658726231325197</v>
      </c>
      <c r="P399" s="32">
        <f t="shared" si="61"/>
        <v>-5.1244277533067529E-3</v>
      </c>
      <c r="Q399" s="89">
        <f t="shared" si="62"/>
        <v>41851.173700000159</v>
      </c>
      <c r="S399" s="32">
        <f t="shared" si="63"/>
        <v>2.6259759798860496E-5</v>
      </c>
      <c r="T399">
        <v>1</v>
      </c>
      <c r="U399">
        <f t="shared" si="65"/>
        <v>2.6259759798860496E-5</v>
      </c>
    </row>
    <row r="400" spans="1:21" ht="12.95" customHeight="1" x14ac:dyDescent="0.2">
      <c r="A400" s="118" t="s">
        <v>181</v>
      </c>
      <c r="B400" s="119" t="s">
        <v>37</v>
      </c>
      <c r="C400" s="120">
        <v>56871.574299999978</v>
      </c>
      <c r="D400" s="120">
        <v>2.9999999999999997E-4</v>
      </c>
      <c r="E400">
        <f t="shared" si="60"/>
        <v>33219.634549116709</v>
      </c>
      <c r="F400">
        <f t="shared" si="69"/>
        <v>33220</v>
      </c>
      <c r="G400">
        <f t="shared" si="64"/>
        <v>-0.13884399992821272</v>
      </c>
      <c r="M400">
        <f t="shared" si="68"/>
        <v>-0.13884399992821272</v>
      </c>
      <c r="O400">
        <f t="shared" ca="1" si="66"/>
        <v>-0.13662783596106681</v>
      </c>
      <c r="P400" s="32">
        <f t="shared" si="61"/>
        <v>-5.1348596864189255E-3</v>
      </c>
      <c r="Q400" s="89">
        <f t="shared" si="62"/>
        <v>41853.074299999978</v>
      </c>
      <c r="S400" s="32">
        <f t="shared" si="63"/>
        <v>2.6366783999210266E-5</v>
      </c>
      <c r="T400">
        <v>1</v>
      </c>
      <c r="U400">
        <f t="shared" si="65"/>
        <v>2.6366783999210266E-5</v>
      </c>
    </row>
    <row r="401" spans="1:21" ht="12.95" customHeight="1" x14ac:dyDescent="0.2">
      <c r="A401" s="118" t="s">
        <v>181</v>
      </c>
      <c r="B401" s="119" t="s">
        <v>48</v>
      </c>
      <c r="C401" s="120">
        <v>56872.524000000209</v>
      </c>
      <c r="D401" s="120">
        <v>4.0000000000000002E-4</v>
      </c>
      <c r="E401">
        <f t="shared" si="60"/>
        <v>33222.134251690346</v>
      </c>
      <c r="F401">
        <f t="shared" si="69"/>
        <v>33222.5</v>
      </c>
      <c r="G401">
        <f t="shared" si="64"/>
        <v>-0.13895699969725683</v>
      </c>
      <c r="M401">
        <f t="shared" si="68"/>
        <v>-0.13895699969725683</v>
      </c>
      <c r="O401">
        <f t="shared" ca="1" si="66"/>
        <v>-0.13664812278497418</v>
      </c>
      <c r="P401" s="32">
        <f t="shared" si="61"/>
        <v>-5.133648737631666E-3</v>
      </c>
      <c r="Q401" s="89">
        <f t="shared" si="62"/>
        <v>41854.024000000209</v>
      </c>
      <c r="S401" s="32">
        <f t="shared" si="63"/>
        <v>2.6354349361387197E-5</v>
      </c>
      <c r="T401">
        <v>1</v>
      </c>
      <c r="U401">
        <f t="shared" si="65"/>
        <v>2.6354349361387197E-5</v>
      </c>
    </row>
    <row r="402" spans="1:21" ht="12.95" customHeight="1" x14ac:dyDescent="0.2">
      <c r="A402" s="118" t="s">
        <v>181</v>
      </c>
      <c r="B402" s="119" t="s">
        <v>48</v>
      </c>
      <c r="C402" s="120">
        <v>56881.642800000031</v>
      </c>
      <c r="D402" s="120">
        <v>6.9999999999999999E-4</v>
      </c>
      <c r="E402">
        <f t="shared" si="60"/>
        <v>33246.13581831404</v>
      </c>
      <c r="F402">
        <f t="shared" si="69"/>
        <v>33246.5</v>
      </c>
      <c r="G402">
        <f t="shared" si="64"/>
        <v>-0.13836179987265496</v>
      </c>
      <c r="M402">
        <f t="shared" si="68"/>
        <v>-0.13836179987265496</v>
      </c>
      <c r="O402">
        <f t="shared" ca="1" si="66"/>
        <v>-0.13684287629448527</v>
      </c>
      <c r="P402" s="32">
        <f t="shared" si="61"/>
        <v>-5.1400291192865641E-3</v>
      </c>
      <c r="Q402" s="89">
        <f t="shared" si="62"/>
        <v>41863.142800000031</v>
      </c>
      <c r="S402" s="32">
        <f t="shared" si="63"/>
        <v>2.6419899347113812E-5</v>
      </c>
      <c r="T402">
        <v>1</v>
      </c>
      <c r="U402">
        <f t="shared" si="65"/>
        <v>2.6419899347113812E-5</v>
      </c>
    </row>
    <row r="403" spans="1:21" ht="12.95" customHeight="1" x14ac:dyDescent="0.2">
      <c r="A403" s="118" t="s">
        <v>181</v>
      </c>
      <c r="B403" s="119" t="s">
        <v>37</v>
      </c>
      <c r="C403" s="120">
        <v>56886.390099999961</v>
      </c>
      <c r="D403" s="120">
        <v>5.0000000000000001E-4</v>
      </c>
      <c r="E403">
        <f t="shared" si="60"/>
        <v>33258.631172662557</v>
      </c>
      <c r="F403">
        <f t="shared" si="69"/>
        <v>33259</v>
      </c>
      <c r="G403">
        <f t="shared" si="64"/>
        <v>-0.14012679994630162</v>
      </c>
      <c r="M403">
        <f t="shared" si="68"/>
        <v>-0.14012679994630162</v>
      </c>
      <c r="O403">
        <f t="shared" ca="1" si="66"/>
        <v>-0.13694431041402233</v>
      </c>
      <c r="P403" s="32">
        <f t="shared" si="61"/>
        <v>-5.121123127969229E-3</v>
      </c>
      <c r="Q403" s="89">
        <f t="shared" si="62"/>
        <v>41867.890099999961</v>
      </c>
      <c r="S403" s="32">
        <f t="shared" si="63"/>
        <v>2.6225902091821341E-5</v>
      </c>
      <c r="T403">
        <v>1</v>
      </c>
      <c r="U403">
        <f t="shared" si="65"/>
        <v>2.6225902091821341E-5</v>
      </c>
    </row>
    <row r="404" spans="1:21" ht="12.95" customHeight="1" x14ac:dyDescent="0.2">
      <c r="A404" s="118" t="s">
        <v>181</v>
      </c>
      <c r="B404" s="119" t="s">
        <v>37</v>
      </c>
      <c r="C404" s="120">
        <v>56887.531200000085</v>
      </c>
      <c r="D404" s="120">
        <v>4.0000000000000002E-4</v>
      </c>
      <c r="E404">
        <f t="shared" si="60"/>
        <v>33261.634658612224</v>
      </c>
      <c r="F404">
        <f t="shared" si="69"/>
        <v>33262</v>
      </c>
      <c r="G404">
        <f t="shared" si="64"/>
        <v>-0.13880239981517661</v>
      </c>
      <c r="M404">
        <f t="shared" si="68"/>
        <v>-0.13880239981517661</v>
      </c>
      <c r="O404">
        <f t="shared" ca="1" si="66"/>
        <v>-0.13696865460271118</v>
      </c>
      <c r="P404" s="32">
        <f t="shared" si="61"/>
        <v>-5.1353055338050537E-3</v>
      </c>
      <c r="Q404" s="89">
        <f t="shared" si="62"/>
        <v>41869.031200000085</v>
      </c>
      <c r="S404" s="32">
        <f t="shared" si="63"/>
        <v>2.6371362925528807E-5</v>
      </c>
      <c r="T404">
        <v>1</v>
      </c>
      <c r="U404">
        <f t="shared" si="65"/>
        <v>2.6371362925528807E-5</v>
      </c>
    </row>
    <row r="405" spans="1:21" ht="12.95" customHeight="1" x14ac:dyDescent="0.2">
      <c r="A405" s="118" t="s">
        <v>181</v>
      </c>
      <c r="B405" s="119" t="s">
        <v>48</v>
      </c>
      <c r="C405" s="120">
        <v>56888.480899999849</v>
      </c>
      <c r="D405" s="120">
        <v>2.9999999999999997E-4</v>
      </c>
      <c r="E405">
        <f t="shared" ref="E405:E468" si="70">+(C405-C$7)/C$8</f>
        <v>33264.134361184639</v>
      </c>
      <c r="F405">
        <f t="shared" si="69"/>
        <v>33264.5</v>
      </c>
      <c r="G405">
        <f t="shared" si="64"/>
        <v>-0.13891540005715797</v>
      </c>
      <c r="M405">
        <f t="shared" si="68"/>
        <v>-0.13891540005715797</v>
      </c>
      <c r="O405">
        <f t="shared" ca="1" si="66"/>
        <v>-0.1369889414266186</v>
      </c>
      <c r="P405" s="32">
        <f t="shared" ref="P405:P468" si="71">+E$11+E$12*G405+E$13*G405^2</f>
        <v>-5.1340945146814828E-3</v>
      </c>
      <c r="Q405" s="89">
        <f t="shared" ref="Q405:Q468" si="72">+C405-15018.5</f>
        <v>41869.980899999849</v>
      </c>
      <c r="S405" s="32">
        <f t="shared" ref="S405:S468" si="73">+(P405-H405)^2</f>
        <v>2.6358926485682492E-5</v>
      </c>
      <c r="T405">
        <v>1</v>
      </c>
      <c r="U405">
        <f t="shared" si="65"/>
        <v>2.6358926485682492E-5</v>
      </c>
    </row>
    <row r="406" spans="1:21" ht="12.95" customHeight="1" x14ac:dyDescent="0.2">
      <c r="A406" s="118" t="s">
        <v>181</v>
      </c>
      <c r="B406" s="119" t="s">
        <v>48</v>
      </c>
      <c r="C406" s="120">
        <v>56892.658799999859</v>
      </c>
      <c r="D406" s="120">
        <v>2.0000000000000001E-4</v>
      </c>
      <c r="E406">
        <f t="shared" si="70"/>
        <v>33275.130999470304</v>
      </c>
      <c r="F406">
        <f t="shared" si="69"/>
        <v>33275.5</v>
      </c>
      <c r="G406">
        <f t="shared" si="64"/>
        <v>-0.14019260004715761</v>
      </c>
      <c r="M406">
        <f t="shared" si="68"/>
        <v>-0.14019260004715761</v>
      </c>
      <c r="O406">
        <f t="shared" ca="1" si="66"/>
        <v>-0.13707820345181115</v>
      </c>
      <c r="P406" s="32">
        <f t="shared" si="71"/>
        <v>-5.120419139302718E-3</v>
      </c>
      <c r="Q406" s="89">
        <f t="shared" si="72"/>
        <v>41874.158799999859</v>
      </c>
      <c r="S406" s="32">
        <f t="shared" si="73"/>
        <v>2.6218692162137588E-5</v>
      </c>
      <c r="T406">
        <v>1</v>
      </c>
      <c r="U406">
        <f t="shared" si="65"/>
        <v>2.6218692162137588E-5</v>
      </c>
    </row>
    <row r="407" spans="1:21" ht="12.95" customHeight="1" x14ac:dyDescent="0.2">
      <c r="A407" s="118" t="s">
        <v>181</v>
      </c>
      <c r="B407" s="119" t="s">
        <v>48</v>
      </c>
      <c r="C407" s="120">
        <v>56893.419699999969</v>
      </c>
      <c r="D407" s="120">
        <v>2.9999999999999997E-4</v>
      </c>
      <c r="E407">
        <f t="shared" si="70"/>
        <v>33277.133762119665</v>
      </c>
      <c r="F407">
        <f t="shared" si="69"/>
        <v>33277.5</v>
      </c>
      <c r="G407">
        <f t="shared" si="64"/>
        <v>-0.13914299993484747</v>
      </c>
      <c r="M407">
        <f t="shared" si="68"/>
        <v>-0.13914299993484747</v>
      </c>
      <c r="O407">
        <f t="shared" ca="1" si="66"/>
        <v>-0.13709443291093709</v>
      </c>
      <c r="P407" s="32">
        <f t="shared" si="71"/>
        <v>-5.1316558739614741E-3</v>
      </c>
      <c r="Q407" s="89">
        <f t="shared" si="72"/>
        <v>41874.919699999969</v>
      </c>
      <c r="S407" s="32">
        <f t="shared" si="73"/>
        <v>2.6333892008763301E-5</v>
      </c>
      <c r="T407">
        <v>1</v>
      </c>
      <c r="U407">
        <f t="shared" si="65"/>
        <v>2.6333892008763301E-5</v>
      </c>
    </row>
    <row r="408" spans="1:21" ht="12.95" customHeight="1" x14ac:dyDescent="0.2">
      <c r="A408" s="118" t="s">
        <v>181</v>
      </c>
      <c r="B408" s="119" t="s">
        <v>37</v>
      </c>
      <c r="C408" s="120">
        <v>56893.609900000039</v>
      </c>
      <c r="D408" s="120">
        <v>2.9999999999999997E-4</v>
      </c>
      <c r="E408">
        <f t="shared" si="70"/>
        <v>33277.634386979691</v>
      </c>
      <c r="F408">
        <f t="shared" si="69"/>
        <v>33278</v>
      </c>
      <c r="G408">
        <f t="shared" si="64"/>
        <v>-0.13890559986612061</v>
      </c>
      <c r="M408">
        <f t="shared" si="68"/>
        <v>-0.13890559986612061</v>
      </c>
      <c r="O408">
        <f t="shared" ca="1" si="66"/>
        <v>-0.13709849027571858</v>
      </c>
      <c r="P408" s="32">
        <f t="shared" si="71"/>
        <v>-5.1341995359199359E-3</v>
      </c>
      <c r="Q408" s="89">
        <f t="shared" si="72"/>
        <v>41875.109900000039</v>
      </c>
      <c r="S408" s="32">
        <f t="shared" si="73"/>
        <v>2.6360004874640485E-5</v>
      </c>
      <c r="T408">
        <v>1</v>
      </c>
      <c r="U408">
        <f t="shared" si="65"/>
        <v>2.6360004874640485E-5</v>
      </c>
    </row>
    <row r="409" spans="1:21" ht="12.95" customHeight="1" x14ac:dyDescent="0.2">
      <c r="A409" s="118" t="s">
        <v>181</v>
      </c>
      <c r="B409" s="119" t="s">
        <v>37</v>
      </c>
      <c r="C409" s="120">
        <v>56894.370199999772</v>
      </c>
      <c r="D409" s="120">
        <v>4.0000000000000002E-4</v>
      </c>
      <c r="E409">
        <f t="shared" si="70"/>
        <v>33279.635570369821</v>
      </c>
      <c r="F409">
        <f t="shared" si="69"/>
        <v>33280</v>
      </c>
      <c r="G409">
        <f t="shared" si="64"/>
        <v>-0.1384560001315549</v>
      </c>
      <c r="M409">
        <f t="shared" si="68"/>
        <v>-0.1384560001315549</v>
      </c>
      <c r="O409">
        <f t="shared" ca="1" si="66"/>
        <v>-0.13711471973484451</v>
      </c>
      <c r="P409" s="32">
        <f t="shared" si="71"/>
        <v>-5.1390189902731772E-3</v>
      </c>
      <c r="Q409" s="89">
        <f t="shared" si="72"/>
        <v>41875.870199999772</v>
      </c>
      <c r="S409" s="32">
        <f t="shared" si="73"/>
        <v>2.6409516182388347E-5</v>
      </c>
      <c r="T409">
        <v>1</v>
      </c>
      <c r="U409">
        <f t="shared" si="65"/>
        <v>2.6409516182388347E-5</v>
      </c>
    </row>
    <row r="410" spans="1:21" ht="12.95" customHeight="1" x14ac:dyDescent="0.2">
      <c r="A410" s="118" t="s">
        <v>181</v>
      </c>
      <c r="B410" s="119" t="s">
        <v>48</v>
      </c>
      <c r="C410" s="120">
        <v>56894.559499999974</v>
      </c>
      <c r="D410" s="120">
        <v>2.0000000000000001E-4</v>
      </c>
      <c r="E410">
        <f t="shared" si="70"/>
        <v>33280.133826342841</v>
      </c>
      <c r="F410">
        <f t="shared" si="69"/>
        <v>33280.5</v>
      </c>
      <c r="G410">
        <f t="shared" si="64"/>
        <v>-0.13911859993095277</v>
      </c>
      <c r="M410">
        <f t="shared" si="68"/>
        <v>-0.13911859993095277</v>
      </c>
      <c r="O410">
        <f t="shared" ca="1" si="66"/>
        <v>-0.137118777099626</v>
      </c>
      <c r="P410" s="32">
        <f t="shared" si="71"/>
        <v>-5.1319172757233805E-3</v>
      </c>
      <c r="Q410" s="89">
        <f t="shared" si="72"/>
        <v>41876.059499999974</v>
      </c>
      <c r="S410" s="32">
        <f t="shared" si="73"/>
        <v>2.6336574924868082E-5</v>
      </c>
      <c r="T410">
        <v>1</v>
      </c>
      <c r="U410">
        <f t="shared" si="65"/>
        <v>2.6336574924868082E-5</v>
      </c>
    </row>
    <row r="411" spans="1:21" ht="12.95" customHeight="1" x14ac:dyDescent="0.2">
      <c r="A411" s="118" t="s">
        <v>181</v>
      </c>
      <c r="B411" s="119" t="s">
        <v>37</v>
      </c>
      <c r="C411" s="120">
        <v>56895.509399999864</v>
      </c>
      <c r="D411" s="120">
        <v>2.0000000000000001E-4</v>
      </c>
      <c r="E411">
        <f t="shared" si="70"/>
        <v>33282.634055334995</v>
      </c>
      <c r="F411">
        <f t="shared" si="69"/>
        <v>33283</v>
      </c>
      <c r="G411">
        <f t="shared" si="64"/>
        <v>-0.13903160003974335</v>
      </c>
      <c r="M411">
        <f t="shared" si="68"/>
        <v>-0.13903160003974335</v>
      </c>
      <c r="O411">
        <f t="shared" ca="1" si="66"/>
        <v>-0.13713906392353337</v>
      </c>
      <c r="P411" s="32">
        <f t="shared" si="71"/>
        <v>-5.1328493889576049E-3</v>
      </c>
      <c r="Q411" s="89">
        <f t="shared" si="72"/>
        <v>41877.009399999864</v>
      </c>
      <c r="S411" s="32">
        <f t="shared" si="73"/>
        <v>2.634614284972246E-5</v>
      </c>
      <c r="T411">
        <v>1</v>
      </c>
      <c r="U411">
        <f t="shared" si="65"/>
        <v>2.634614284972246E-5</v>
      </c>
    </row>
    <row r="412" spans="1:21" ht="12.95" customHeight="1" x14ac:dyDescent="0.2">
      <c r="A412" s="118" t="s">
        <v>181</v>
      </c>
      <c r="B412" s="119" t="s">
        <v>37</v>
      </c>
      <c r="C412" s="120">
        <v>56900.448299999814</v>
      </c>
      <c r="D412" s="120">
        <v>2.0000000000000001E-4</v>
      </c>
      <c r="E412">
        <f t="shared" si="70"/>
        <v>33295.63371947928</v>
      </c>
      <c r="F412">
        <f t="shared" si="69"/>
        <v>33296</v>
      </c>
      <c r="G412">
        <f t="shared" ref="G412:G475" si="74">+C412-(C$7+F412*C$8)</f>
        <v>-0.13915920008730609</v>
      </c>
      <c r="M412">
        <f t="shared" si="68"/>
        <v>-0.13915920008730609</v>
      </c>
      <c r="O412">
        <f t="shared" ca="1" si="66"/>
        <v>-0.13724455540785191</v>
      </c>
      <c r="P412" s="32">
        <f t="shared" si="71"/>
        <v>-5.1314823232931654E-3</v>
      </c>
      <c r="Q412" s="89">
        <f t="shared" si="72"/>
        <v>41881.948299999814</v>
      </c>
      <c r="S412" s="32">
        <f t="shared" si="73"/>
        <v>2.6332110834270223E-5</v>
      </c>
      <c r="T412">
        <v>1</v>
      </c>
      <c r="U412">
        <f t="shared" ref="U412:U475" si="75">T412*S412</f>
        <v>2.6332110834270223E-5</v>
      </c>
    </row>
    <row r="413" spans="1:21" ht="12.95" customHeight="1" x14ac:dyDescent="0.2">
      <c r="A413" s="118" t="s">
        <v>181</v>
      </c>
      <c r="B413" s="119" t="s">
        <v>48</v>
      </c>
      <c r="C413" s="120">
        <v>56900.63720000023</v>
      </c>
      <c r="D413" s="120">
        <v>2.9999999999999997E-4</v>
      </c>
      <c r="E413">
        <f t="shared" si="70"/>
        <v>33296.130922614044</v>
      </c>
      <c r="F413">
        <f t="shared" si="69"/>
        <v>33296.5</v>
      </c>
      <c r="G413">
        <f t="shared" si="74"/>
        <v>-0.14022179967287229</v>
      </c>
      <c r="M413">
        <f t="shared" si="68"/>
        <v>-0.14022179967287229</v>
      </c>
      <c r="O413">
        <f t="shared" ca="1" si="66"/>
        <v>-0.13724861277263339</v>
      </c>
      <c r="P413" s="32">
        <f t="shared" si="71"/>
        <v>-5.1201067546990768E-3</v>
      </c>
      <c r="Q413" s="89">
        <f t="shared" si="72"/>
        <v>41882.13720000023</v>
      </c>
      <c r="S413" s="32">
        <f t="shared" si="73"/>
        <v>2.6215493179515112E-5</v>
      </c>
      <c r="T413">
        <v>1</v>
      </c>
      <c r="U413">
        <f t="shared" si="75"/>
        <v>2.6215493179515112E-5</v>
      </c>
    </row>
    <row r="414" spans="1:21" ht="12.95" customHeight="1" x14ac:dyDescent="0.2">
      <c r="A414" s="118" t="s">
        <v>181</v>
      </c>
      <c r="B414" s="119" t="s">
        <v>37</v>
      </c>
      <c r="C414" s="120">
        <v>56902.346700000111</v>
      </c>
      <c r="D414" s="120">
        <v>5.0000000000000001E-4</v>
      </c>
      <c r="E414">
        <f t="shared" si="70"/>
        <v>33300.630492529075</v>
      </c>
      <c r="F414">
        <f t="shared" si="69"/>
        <v>33301</v>
      </c>
      <c r="G414">
        <f t="shared" si="74"/>
        <v>-0.14038519978930708</v>
      </c>
      <c r="M414">
        <f t="shared" si="68"/>
        <v>-0.14038519978930708</v>
      </c>
      <c r="O414">
        <f t="shared" ca="1" si="66"/>
        <v>-0.1372851290556667</v>
      </c>
      <c r="P414" s="32">
        <f t="shared" si="71"/>
        <v>-5.1183588795164206E-3</v>
      </c>
      <c r="Q414" s="89">
        <f t="shared" si="72"/>
        <v>41883.846700000111</v>
      </c>
      <c r="S414" s="32">
        <f t="shared" si="73"/>
        <v>2.6197597619524587E-5</v>
      </c>
      <c r="T414">
        <v>1</v>
      </c>
      <c r="U414">
        <f t="shared" si="75"/>
        <v>2.6197597619524587E-5</v>
      </c>
    </row>
    <row r="415" spans="1:21" ht="12.95" customHeight="1" x14ac:dyDescent="0.2">
      <c r="A415" s="118" t="s">
        <v>181</v>
      </c>
      <c r="B415" s="119" t="s">
        <v>48</v>
      </c>
      <c r="C415" s="120">
        <v>56902.537200000137</v>
      </c>
      <c r="D415" s="120">
        <v>2.0000000000000001E-4</v>
      </c>
      <c r="E415">
        <f t="shared" si="70"/>
        <v>33301.131907018098</v>
      </c>
      <c r="F415">
        <f t="shared" si="69"/>
        <v>33301.5</v>
      </c>
      <c r="G415">
        <f t="shared" si="74"/>
        <v>-0.13984779976453865</v>
      </c>
      <c r="M415">
        <f t="shared" si="68"/>
        <v>-0.13984779976453865</v>
      </c>
      <c r="O415">
        <f t="shared" ca="1" si="66"/>
        <v>-0.13728918642044818</v>
      </c>
      <c r="P415" s="32">
        <f t="shared" si="71"/>
        <v>-5.1241087907151033E-3</v>
      </c>
      <c r="Q415" s="89">
        <f t="shared" si="72"/>
        <v>41884.037200000137</v>
      </c>
      <c r="S415" s="32">
        <f t="shared" si="73"/>
        <v>2.6256490899083797E-5</v>
      </c>
      <c r="T415">
        <v>1</v>
      </c>
      <c r="U415">
        <f t="shared" si="75"/>
        <v>2.6256490899083797E-5</v>
      </c>
    </row>
    <row r="416" spans="1:21" ht="12.95" customHeight="1" x14ac:dyDescent="0.2">
      <c r="A416" s="118" t="s">
        <v>181</v>
      </c>
      <c r="B416" s="119" t="s">
        <v>37</v>
      </c>
      <c r="C416" s="120">
        <v>56903.488400000148</v>
      </c>
      <c r="D416" s="120">
        <v>2.0000000000000001E-4</v>
      </c>
      <c r="E416">
        <f t="shared" si="70"/>
        <v>33303.635557736743</v>
      </c>
      <c r="F416">
        <f t="shared" si="69"/>
        <v>33304</v>
      </c>
      <c r="G416">
        <f t="shared" si="74"/>
        <v>-0.13846079976065084</v>
      </c>
      <c r="M416">
        <f t="shared" si="68"/>
        <v>-0.13846079976065084</v>
      </c>
      <c r="O416">
        <f t="shared" ref="O416:O479" ca="1" si="76">+C$11+C$12*$F416</f>
        <v>-0.13730947324435561</v>
      </c>
      <c r="P416" s="32">
        <f t="shared" si="71"/>
        <v>-5.1389675261485357E-3</v>
      </c>
      <c r="Q416" s="89">
        <f t="shared" si="72"/>
        <v>41884.988400000148</v>
      </c>
      <c r="S416" s="32">
        <f t="shared" si="73"/>
        <v>2.64089872348092E-5</v>
      </c>
      <c r="T416">
        <v>1</v>
      </c>
      <c r="U416">
        <f t="shared" si="75"/>
        <v>2.64089872348092E-5</v>
      </c>
    </row>
    <row r="417" spans="1:24" ht="12.95" customHeight="1" x14ac:dyDescent="0.2">
      <c r="A417" s="118" t="s">
        <v>181</v>
      </c>
      <c r="B417" s="119" t="s">
        <v>37</v>
      </c>
      <c r="C417" s="120">
        <v>56904.626999999862</v>
      </c>
      <c r="D417" s="120">
        <v>2.9999999999999997E-4</v>
      </c>
      <c r="E417">
        <f t="shared" si="70"/>
        <v>33306.632463442693</v>
      </c>
      <c r="F417">
        <f t="shared" si="69"/>
        <v>33307</v>
      </c>
      <c r="G417">
        <f t="shared" si="74"/>
        <v>-0.13963640003930777</v>
      </c>
      <c r="M417">
        <f t="shared" si="68"/>
        <v>-0.13963640003930777</v>
      </c>
      <c r="O417">
        <f t="shared" ca="1" si="76"/>
        <v>-0.13733381743304446</v>
      </c>
      <c r="P417" s="32">
        <f t="shared" si="71"/>
        <v>-5.1263717608607748E-3</v>
      </c>
      <c r="Q417" s="89">
        <f t="shared" si="72"/>
        <v>41886.126999999862</v>
      </c>
      <c r="S417" s="32">
        <f t="shared" si="73"/>
        <v>2.6279687430550801E-5</v>
      </c>
      <c r="T417">
        <v>1</v>
      </c>
      <c r="U417">
        <f t="shared" si="75"/>
        <v>2.6279687430550801E-5</v>
      </c>
    </row>
    <row r="418" spans="1:24" ht="12.95" customHeight="1" x14ac:dyDescent="0.2">
      <c r="A418" s="118" t="s">
        <v>181</v>
      </c>
      <c r="B418" s="119" t="s">
        <v>48</v>
      </c>
      <c r="C418" s="120">
        <v>56905.577200000174</v>
      </c>
      <c r="D418" s="120">
        <v>4.0000000000000002E-4</v>
      </c>
      <c r="E418">
        <f t="shared" si="70"/>
        <v>33309.133482065074</v>
      </c>
      <c r="F418">
        <f t="shared" si="69"/>
        <v>33309.5</v>
      </c>
      <c r="G418">
        <f t="shared" si="74"/>
        <v>-0.1392493997263955</v>
      </c>
      <c r="M418">
        <f t="shared" si="68"/>
        <v>-0.1392493997263955</v>
      </c>
      <c r="O418">
        <f t="shared" ca="1" si="76"/>
        <v>-0.13735410425695188</v>
      </c>
      <c r="P418" s="32">
        <f t="shared" si="71"/>
        <v>-5.130516089899389E-3</v>
      </c>
      <c r="Q418" s="89">
        <f t="shared" si="72"/>
        <v>41887.077200000174</v>
      </c>
      <c r="S418" s="32">
        <f t="shared" si="73"/>
        <v>2.6322195348716515E-5</v>
      </c>
      <c r="T418">
        <v>1</v>
      </c>
      <c r="U418">
        <f t="shared" si="75"/>
        <v>2.6322195348716515E-5</v>
      </c>
    </row>
    <row r="419" spans="1:24" ht="12.95" customHeight="1" x14ac:dyDescent="0.2">
      <c r="A419" s="118" t="s">
        <v>181</v>
      </c>
      <c r="B419" s="119" t="s">
        <v>37</v>
      </c>
      <c r="C419" s="120">
        <v>56906.527100000065</v>
      </c>
      <c r="D419" s="120">
        <v>5.0000000000000001E-4</v>
      </c>
      <c r="E419">
        <f t="shared" si="70"/>
        <v>33311.633711057228</v>
      </c>
      <c r="F419">
        <f t="shared" si="69"/>
        <v>33312</v>
      </c>
      <c r="G419">
        <f t="shared" si="74"/>
        <v>-0.13916239983518608</v>
      </c>
      <c r="M419">
        <f t="shared" ref="M419:M424" si="77">G419</f>
        <v>-0.13916239983518608</v>
      </c>
      <c r="O419">
        <f t="shared" ca="1" si="76"/>
        <v>-0.1373743910808593</v>
      </c>
      <c r="P419" s="32">
        <f t="shared" si="71"/>
        <v>-5.1314480451341701E-3</v>
      </c>
      <c r="Q419" s="89">
        <f t="shared" si="72"/>
        <v>41888.027100000065</v>
      </c>
      <c r="S419" s="32">
        <f t="shared" si="73"/>
        <v>2.6331759039911297E-5</v>
      </c>
      <c r="T419">
        <v>1</v>
      </c>
      <c r="U419">
        <f t="shared" si="75"/>
        <v>2.6331759039911297E-5</v>
      </c>
    </row>
    <row r="420" spans="1:24" ht="12.95" customHeight="1" x14ac:dyDescent="0.2">
      <c r="A420" s="118" t="s">
        <v>181</v>
      </c>
      <c r="B420" s="119" t="s">
        <v>37</v>
      </c>
      <c r="C420" s="120">
        <v>56911.464800000191</v>
      </c>
      <c r="D420" s="120">
        <v>6.9999999999999999E-4</v>
      </c>
      <c r="E420">
        <f t="shared" si="70"/>
        <v>33324.630216685509</v>
      </c>
      <c r="F420">
        <f t="shared" si="69"/>
        <v>33325</v>
      </c>
      <c r="G420">
        <f t="shared" si="74"/>
        <v>-0.14048999971419107</v>
      </c>
      <c r="M420">
        <f t="shared" si="77"/>
        <v>-0.14048999971419107</v>
      </c>
      <c r="O420">
        <f t="shared" ca="1" si="76"/>
        <v>-0.13747988256517779</v>
      </c>
      <c r="P420" s="32">
        <f t="shared" si="71"/>
        <v>-5.1172380400218943E-3</v>
      </c>
      <c r="Q420" s="89">
        <f t="shared" si="72"/>
        <v>41892.964800000191</v>
      </c>
      <c r="S420" s="32">
        <f t="shared" si="73"/>
        <v>2.6186125158247118E-5</v>
      </c>
      <c r="T420">
        <v>1</v>
      </c>
      <c r="U420">
        <f t="shared" si="75"/>
        <v>2.6186125158247118E-5</v>
      </c>
    </row>
    <row r="421" spans="1:24" ht="12.95" customHeight="1" x14ac:dyDescent="0.2">
      <c r="A421" s="118" t="s">
        <v>181</v>
      </c>
      <c r="B421" s="119" t="s">
        <v>37</v>
      </c>
      <c r="C421" s="120">
        <v>56913.366500000004</v>
      </c>
      <c r="D421" s="120">
        <v>5.0000000000000001E-4</v>
      </c>
      <c r="E421">
        <f t="shared" si="70"/>
        <v>33329.63567565431</v>
      </c>
      <c r="F421">
        <f t="shared" si="69"/>
        <v>33330</v>
      </c>
      <c r="G421">
        <f t="shared" si="74"/>
        <v>-0.13841599989973474</v>
      </c>
      <c r="M421">
        <f t="shared" si="77"/>
        <v>-0.13841599989973474</v>
      </c>
      <c r="O421">
        <f t="shared" ca="1" si="76"/>
        <v>-0.13752045621299258</v>
      </c>
      <c r="P421" s="32">
        <f t="shared" si="71"/>
        <v>-5.1394479060466484E-3</v>
      </c>
      <c r="Q421" s="89">
        <f t="shared" si="72"/>
        <v>41894.866500000004</v>
      </c>
      <c r="S421" s="32">
        <f t="shared" si="73"/>
        <v>2.6413924778967281E-5</v>
      </c>
      <c r="T421">
        <v>1</v>
      </c>
      <c r="U421">
        <f t="shared" si="75"/>
        <v>2.6413924778967281E-5</v>
      </c>
    </row>
    <row r="422" spans="1:24" ht="12.95" customHeight="1" x14ac:dyDescent="0.2">
      <c r="A422" s="118" t="s">
        <v>181</v>
      </c>
      <c r="B422" s="119" t="s">
        <v>37</v>
      </c>
      <c r="C422" s="120">
        <v>56916.404399999883</v>
      </c>
      <c r="D422" s="120">
        <v>2.9999999999999997E-4</v>
      </c>
      <c r="E422">
        <f t="shared" si="70"/>
        <v>33337.631723297054</v>
      </c>
      <c r="F422">
        <f t="shared" si="69"/>
        <v>33338</v>
      </c>
      <c r="G422">
        <f t="shared" si="74"/>
        <v>-0.1399176000195439</v>
      </c>
      <c r="M422">
        <f t="shared" si="77"/>
        <v>-0.1399176000195439</v>
      </c>
      <c r="O422">
        <f t="shared" ca="1" si="76"/>
        <v>-0.13758537404949628</v>
      </c>
      <c r="P422" s="32">
        <f t="shared" si="71"/>
        <v>-5.1233617363492913E-3</v>
      </c>
      <c r="Q422" s="89">
        <f t="shared" si="72"/>
        <v>41897.904399999883</v>
      </c>
      <c r="S422" s="32">
        <f t="shared" si="73"/>
        <v>2.6248835481488026E-5</v>
      </c>
      <c r="T422">
        <v>1</v>
      </c>
      <c r="U422">
        <f t="shared" si="75"/>
        <v>2.6248835481488026E-5</v>
      </c>
    </row>
    <row r="423" spans="1:24" ht="12.95" customHeight="1" x14ac:dyDescent="0.2">
      <c r="A423" s="118" t="s">
        <v>181</v>
      </c>
      <c r="B423" s="119" t="s">
        <v>48</v>
      </c>
      <c r="C423" s="120">
        <v>56920.394799999893</v>
      </c>
      <c r="D423" s="120">
        <v>4.0000000000000002E-4</v>
      </c>
      <c r="E423">
        <f t="shared" si="70"/>
        <v>33348.134843384934</v>
      </c>
      <c r="F423">
        <f t="shared" si="69"/>
        <v>33348.5</v>
      </c>
      <c r="G423">
        <f t="shared" si="74"/>
        <v>-0.13873220000823494</v>
      </c>
      <c r="M423">
        <f t="shared" si="77"/>
        <v>-0.13873220000823494</v>
      </c>
      <c r="O423">
        <f t="shared" ca="1" si="76"/>
        <v>-0.1376705787099074</v>
      </c>
      <c r="P423" s="32">
        <f t="shared" si="71"/>
        <v>-5.1360579516407439E-3</v>
      </c>
      <c r="Q423" s="89">
        <f t="shared" si="72"/>
        <v>41901.894799999893</v>
      </c>
      <c r="S423" s="32">
        <f t="shared" si="73"/>
        <v>2.6379091282612114E-5</v>
      </c>
      <c r="T423">
        <v>1</v>
      </c>
      <c r="U423">
        <f t="shared" si="75"/>
        <v>2.6379091282612114E-5</v>
      </c>
    </row>
    <row r="424" spans="1:24" ht="12.95" customHeight="1" x14ac:dyDescent="0.2">
      <c r="A424" s="118" t="s">
        <v>181</v>
      </c>
      <c r="B424" s="119" t="s">
        <v>48</v>
      </c>
      <c r="C424" s="120">
        <v>56921.533900000155</v>
      </c>
      <c r="D424" s="120">
        <v>2.0000000000000001E-4</v>
      </c>
      <c r="E424">
        <f t="shared" si="70"/>
        <v>33351.13306514085</v>
      </c>
      <c r="F424">
        <f t="shared" si="69"/>
        <v>33351.5</v>
      </c>
      <c r="G424">
        <f t="shared" si="74"/>
        <v>-0.13940779974655015</v>
      </c>
      <c r="M424">
        <f t="shared" si="77"/>
        <v>-0.13940779974655015</v>
      </c>
      <c r="O424">
        <f t="shared" ca="1" si="76"/>
        <v>-0.13769492289859625</v>
      </c>
      <c r="P424" s="32">
        <f t="shared" si="71"/>
        <v>-5.1288195561609946E-3</v>
      </c>
      <c r="Q424" s="89">
        <f t="shared" si="72"/>
        <v>41903.033900000155</v>
      </c>
      <c r="S424" s="32">
        <f t="shared" si="73"/>
        <v>2.630479003965946E-5</v>
      </c>
      <c r="T424">
        <v>1</v>
      </c>
      <c r="U424">
        <f t="shared" si="75"/>
        <v>2.630479003965946E-5</v>
      </c>
    </row>
    <row r="425" spans="1:24" ht="12.95" customHeight="1" x14ac:dyDescent="0.2">
      <c r="A425" s="83" t="s">
        <v>168</v>
      </c>
      <c r="B425" s="84" t="s">
        <v>48</v>
      </c>
      <c r="C425" s="101">
        <v>56921.724759999997</v>
      </c>
      <c r="D425" s="101">
        <v>1E-4</v>
      </c>
      <c r="E425">
        <f t="shared" si="70"/>
        <v>33351.63542718433</v>
      </c>
      <c r="F425">
        <f t="shared" si="69"/>
        <v>33352</v>
      </c>
      <c r="G425">
        <f t="shared" si="74"/>
        <v>-0.13851039990549907</v>
      </c>
      <c r="K425">
        <f>G425</f>
        <v>-0.13851039990549907</v>
      </c>
      <c r="O425">
        <f t="shared" ca="1" si="76"/>
        <v>-0.13769898026337773</v>
      </c>
      <c r="P425" s="32">
        <f t="shared" si="71"/>
        <v>-5.1384357062766303E-3</v>
      </c>
      <c r="Q425" s="89">
        <f t="shared" si="72"/>
        <v>41903.224759999997</v>
      </c>
      <c r="S425" s="32">
        <f t="shared" si="73"/>
        <v>2.6403521507538611E-5</v>
      </c>
      <c r="T425">
        <v>1</v>
      </c>
      <c r="U425">
        <f t="shared" si="75"/>
        <v>2.6403521507538611E-5</v>
      </c>
      <c r="X425" s="9"/>
    </row>
    <row r="426" spans="1:24" ht="12.95" customHeight="1" x14ac:dyDescent="0.2">
      <c r="A426" s="118" t="s">
        <v>181</v>
      </c>
      <c r="B426" s="119" t="s">
        <v>48</v>
      </c>
      <c r="C426" s="120">
        <v>56922.294600000139</v>
      </c>
      <c r="D426" s="120">
        <v>2.9999999999999997E-4</v>
      </c>
      <c r="E426">
        <f t="shared" si="70"/>
        <v>33353.135301370465</v>
      </c>
      <c r="F426">
        <f t="shared" si="69"/>
        <v>33353.5</v>
      </c>
      <c r="G426">
        <f t="shared" si="74"/>
        <v>-0.13855819976743078</v>
      </c>
      <c r="M426">
        <f t="shared" ref="M426:M441" si="78">G426</f>
        <v>-0.13855819976743078</v>
      </c>
      <c r="O426">
        <f t="shared" ca="1" si="76"/>
        <v>-0.13771115235772219</v>
      </c>
      <c r="P426" s="32">
        <f t="shared" si="71"/>
        <v>-5.137923221617588E-3</v>
      </c>
      <c r="Q426" s="89">
        <f t="shared" si="72"/>
        <v>41903.794600000139</v>
      </c>
      <c r="S426" s="32">
        <f t="shared" si="73"/>
        <v>2.6398255031237255E-5</v>
      </c>
      <c r="T426">
        <v>1</v>
      </c>
      <c r="U426">
        <f t="shared" si="75"/>
        <v>2.6398255031237255E-5</v>
      </c>
    </row>
    <row r="427" spans="1:24" ht="12.95" customHeight="1" x14ac:dyDescent="0.2">
      <c r="A427" s="118" t="s">
        <v>181</v>
      </c>
      <c r="B427" s="119" t="s">
        <v>37</v>
      </c>
      <c r="C427" s="120">
        <v>56922.483099999838</v>
      </c>
      <c r="D427" s="120">
        <v>2.9999999999999997E-4</v>
      </c>
      <c r="E427">
        <f t="shared" si="70"/>
        <v>33353.631451664522</v>
      </c>
      <c r="F427">
        <f t="shared" si="69"/>
        <v>33354</v>
      </c>
      <c r="G427">
        <f t="shared" si="74"/>
        <v>-0.14002080007048789</v>
      </c>
      <c r="M427">
        <f t="shared" si="78"/>
        <v>-0.14002080007048789</v>
      </c>
      <c r="O427">
        <f t="shared" ca="1" si="76"/>
        <v>-0.13771520972250367</v>
      </c>
      <c r="P427" s="32">
        <f t="shared" si="71"/>
        <v>-5.1222573364117837E-3</v>
      </c>
      <c r="Q427" s="89">
        <f t="shared" si="72"/>
        <v>41903.983099999838</v>
      </c>
      <c r="S427" s="32">
        <f t="shared" si="73"/>
        <v>2.6237520220424342E-5</v>
      </c>
      <c r="T427">
        <v>1</v>
      </c>
      <c r="U427">
        <f t="shared" si="75"/>
        <v>2.6237520220424342E-5</v>
      </c>
    </row>
    <row r="428" spans="1:24" ht="12.95" customHeight="1" x14ac:dyDescent="0.2">
      <c r="A428" s="118" t="s">
        <v>181</v>
      </c>
      <c r="B428" s="119" t="s">
        <v>48</v>
      </c>
      <c r="C428" s="120">
        <v>56925.333399999887</v>
      </c>
      <c r="D428" s="120">
        <v>4.0000000000000002E-4</v>
      </c>
      <c r="E428">
        <f t="shared" si="70"/>
        <v>33361.133717900215</v>
      </c>
      <c r="F428">
        <f t="shared" si="69"/>
        <v>33361.5</v>
      </c>
      <c r="G428">
        <f t="shared" si="74"/>
        <v>-0.13915980001911521</v>
      </c>
      <c r="M428">
        <f t="shared" si="78"/>
        <v>-0.13915980001911521</v>
      </c>
      <c r="O428">
        <f t="shared" ca="1" si="76"/>
        <v>-0.13777607019422589</v>
      </c>
      <c r="P428" s="32">
        <f t="shared" si="71"/>
        <v>-5.1314758963516196E-3</v>
      </c>
      <c r="Q428" s="89">
        <f t="shared" si="72"/>
        <v>41906.833399999887</v>
      </c>
      <c r="S428" s="32">
        <f t="shared" si="73"/>
        <v>2.6332044874837659E-5</v>
      </c>
      <c r="T428">
        <v>1</v>
      </c>
      <c r="U428">
        <f t="shared" si="75"/>
        <v>2.6332044874837659E-5</v>
      </c>
    </row>
    <row r="429" spans="1:24" ht="12.95" customHeight="1" x14ac:dyDescent="0.2">
      <c r="A429" s="118" t="s">
        <v>181</v>
      </c>
      <c r="B429" s="119" t="s">
        <v>37</v>
      </c>
      <c r="C429" s="120">
        <v>56925.523200000171</v>
      </c>
      <c r="D429" s="120">
        <v>2.9999999999999997E-4</v>
      </c>
      <c r="E429">
        <f t="shared" si="70"/>
        <v>33361.633289921978</v>
      </c>
      <c r="F429">
        <f t="shared" si="69"/>
        <v>33362</v>
      </c>
      <c r="G429">
        <f t="shared" si="74"/>
        <v>-0.13932239972928073</v>
      </c>
      <c r="M429">
        <f t="shared" si="78"/>
        <v>-0.13932239972928073</v>
      </c>
      <c r="O429">
        <f t="shared" ca="1" si="76"/>
        <v>-0.13778012755900737</v>
      </c>
      <c r="P429" s="32">
        <f t="shared" si="71"/>
        <v>-5.1297341845490917E-3</v>
      </c>
      <c r="Q429" s="89">
        <f t="shared" si="72"/>
        <v>41907.023200000171</v>
      </c>
      <c r="S429" s="32">
        <f t="shared" si="73"/>
        <v>2.6314172804131534E-5</v>
      </c>
      <c r="T429">
        <v>1</v>
      </c>
      <c r="U429">
        <f t="shared" si="75"/>
        <v>2.6314172804131534E-5</v>
      </c>
    </row>
    <row r="430" spans="1:24" ht="12.95" customHeight="1" x14ac:dyDescent="0.2">
      <c r="A430" s="118" t="s">
        <v>181</v>
      </c>
      <c r="B430" s="119" t="s">
        <v>48</v>
      </c>
      <c r="C430" s="120">
        <v>56926.472699999809</v>
      </c>
      <c r="D430" s="120">
        <v>2.9999999999999997E-4</v>
      </c>
      <c r="E430">
        <f t="shared" si="70"/>
        <v>33364.132466074654</v>
      </c>
      <c r="F430">
        <f t="shared" si="69"/>
        <v>33364.5</v>
      </c>
      <c r="G430">
        <f t="shared" si="74"/>
        <v>-0.1396354000971769</v>
      </c>
      <c r="M430">
        <f t="shared" si="78"/>
        <v>-0.1396354000971769</v>
      </c>
      <c r="O430">
        <f t="shared" ca="1" si="76"/>
        <v>-0.13780041438291479</v>
      </c>
      <c r="P430" s="32">
        <f t="shared" si="71"/>
        <v>-5.1263824664134162E-3</v>
      </c>
      <c r="Q430" s="89">
        <f t="shared" si="72"/>
        <v>41907.972699999809</v>
      </c>
      <c r="S430" s="32">
        <f t="shared" si="73"/>
        <v>2.62797971919509E-5</v>
      </c>
      <c r="T430">
        <v>1</v>
      </c>
      <c r="U430">
        <f t="shared" si="75"/>
        <v>2.62797971919509E-5</v>
      </c>
    </row>
    <row r="431" spans="1:24" ht="12.95" customHeight="1" x14ac:dyDescent="0.2">
      <c r="A431" s="118" t="s">
        <v>181</v>
      </c>
      <c r="B431" s="119" t="s">
        <v>48</v>
      </c>
      <c r="C431" s="120">
        <v>56933.310899999924</v>
      </c>
      <c r="D431" s="120">
        <v>4.0000000000000002E-4</v>
      </c>
      <c r="E431">
        <f t="shared" si="70"/>
        <v>33382.131272155726</v>
      </c>
      <c r="F431">
        <f t="shared" si="69"/>
        <v>33382.5</v>
      </c>
      <c r="G431">
        <f t="shared" si="74"/>
        <v>-0.1400889999786159</v>
      </c>
      <c r="M431">
        <f t="shared" si="78"/>
        <v>-0.1400889999786159</v>
      </c>
      <c r="O431">
        <f t="shared" ca="1" si="76"/>
        <v>-0.13794647951504807</v>
      </c>
      <c r="P431" s="32">
        <f t="shared" si="71"/>
        <v>-5.1215275732111824E-3</v>
      </c>
      <c r="Q431" s="89">
        <f t="shared" si="72"/>
        <v>41914.810899999924</v>
      </c>
      <c r="S431" s="32">
        <f t="shared" si="73"/>
        <v>2.6230044683162424E-5</v>
      </c>
      <c r="T431">
        <v>1</v>
      </c>
      <c r="U431">
        <f t="shared" si="75"/>
        <v>2.6230044683162424E-5</v>
      </c>
    </row>
    <row r="432" spans="1:24" ht="12.95" customHeight="1" x14ac:dyDescent="0.2">
      <c r="A432" s="118" t="s">
        <v>181</v>
      </c>
      <c r="B432" s="119" t="s">
        <v>37</v>
      </c>
      <c r="C432" s="120">
        <v>56933.50139999995</v>
      </c>
      <c r="D432" s="120">
        <v>5.0000000000000001E-4</v>
      </c>
      <c r="E432">
        <f t="shared" si="70"/>
        <v>33382.632686644756</v>
      </c>
      <c r="F432">
        <f t="shared" si="69"/>
        <v>33383</v>
      </c>
      <c r="G432">
        <f t="shared" si="74"/>
        <v>-0.13955159995384747</v>
      </c>
      <c r="M432">
        <f t="shared" si="78"/>
        <v>-0.13955159995384747</v>
      </c>
      <c r="O432">
        <f t="shared" ca="1" si="76"/>
        <v>-0.13795053687982956</v>
      </c>
      <c r="P432" s="32">
        <f t="shared" si="71"/>
        <v>-5.1272796945114876E-3</v>
      </c>
      <c r="Q432" s="89">
        <f t="shared" si="72"/>
        <v>41915.00139999995</v>
      </c>
      <c r="S432" s="32">
        <f t="shared" si="73"/>
        <v>2.6288997065749815E-5</v>
      </c>
      <c r="T432">
        <v>1</v>
      </c>
      <c r="U432">
        <f t="shared" si="75"/>
        <v>2.6288997065749815E-5</v>
      </c>
    </row>
    <row r="433" spans="1:24" ht="12.95" customHeight="1" x14ac:dyDescent="0.2">
      <c r="A433" s="118" t="s">
        <v>181</v>
      </c>
      <c r="B433" s="119" t="s">
        <v>48</v>
      </c>
      <c r="C433" s="120">
        <v>56934.45110000018</v>
      </c>
      <c r="D433" s="120">
        <v>2.9999999999999997E-4</v>
      </c>
      <c r="E433">
        <f t="shared" si="70"/>
        <v>33385.132389218394</v>
      </c>
      <c r="F433">
        <f t="shared" si="69"/>
        <v>33385.5</v>
      </c>
      <c r="G433">
        <f t="shared" si="74"/>
        <v>-0.13966459972289158</v>
      </c>
      <c r="M433">
        <f t="shared" si="78"/>
        <v>-0.13966459972289158</v>
      </c>
      <c r="O433">
        <f t="shared" ca="1" si="76"/>
        <v>-0.13797082370373698</v>
      </c>
      <c r="P433" s="32">
        <f t="shared" si="71"/>
        <v>-5.1260698559087827E-3</v>
      </c>
      <c r="Q433" s="89">
        <f t="shared" si="72"/>
        <v>41915.95110000018</v>
      </c>
      <c r="S433" s="32">
        <f t="shared" si="73"/>
        <v>2.6276592167656687E-5</v>
      </c>
      <c r="T433">
        <v>1</v>
      </c>
      <c r="U433">
        <f t="shared" si="75"/>
        <v>2.6276592167656687E-5</v>
      </c>
    </row>
    <row r="434" spans="1:24" ht="12.95" customHeight="1" x14ac:dyDescent="0.2">
      <c r="A434" s="118" t="s">
        <v>181</v>
      </c>
      <c r="B434" s="119" t="s">
        <v>37</v>
      </c>
      <c r="C434" s="120">
        <v>56935.400299999863</v>
      </c>
      <c r="D434" s="120">
        <v>5.0000000000000001E-4</v>
      </c>
      <c r="E434">
        <f t="shared" si="70"/>
        <v>33387.630775742065</v>
      </c>
      <c r="F434">
        <f t="shared" si="69"/>
        <v>33388</v>
      </c>
      <c r="G434">
        <f t="shared" si="74"/>
        <v>-0.14027760003955336</v>
      </c>
      <c r="M434">
        <f t="shared" si="78"/>
        <v>-0.14027760003955336</v>
      </c>
      <c r="O434">
        <f t="shared" ca="1" si="76"/>
        <v>-0.1379911105276444</v>
      </c>
      <c r="P434" s="32">
        <f t="shared" si="71"/>
        <v>-5.1195098219118194E-3</v>
      </c>
      <c r="Q434" s="89">
        <f t="shared" si="72"/>
        <v>41916.900299999863</v>
      </c>
      <c r="S434" s="32">
        <f t="shared" si="73"/>
        <v>2.6209380816651589E-5</v>
      </c>
      <c r="T434">
        <v>1</v>
      </c>
      <c r="U434">
        <f t="shared" si="75"/>
        <v>2.6209380816651589E-5</v>
      </c>
    </row>
    <row r="435" spans="1:24" ht="12.95" customHeight="1" x14ac:dyDescent="0.2">
      <c r="A435" s="118" t="s">
        <v>181</v>
      </c>
      <c r="B435" s="119" t="s">
        <v>48</v>
      </c>
      <c r="C435" s="120">
        <v>56935.591200000141</v>
      </c>
      <c r="D435" s="120">
        <v>2.0000000000000001E-4</v>
      </c>
      <c r="E435">
        <f t="shared" si="70"/>
        <v>33388.133243070573</v>
      </c>
      <c r="F435">
        <f t="shared" si="69"/>
        <v>33388.5</v>
      </c>
      <c r="G435">
        <f t="shared" si="74"/>
        <v>-0.13934019976295531</v>
      </c>
      <c r="M435">
        <f t="shared" si="78"/>
        <v>-0.13934019976295531</v>
      </c>
      <c r="O435">
        <f t="shared" ca="1" si="76"/>
        <v>-0.13799516789242589</v>
      </c>
      <c r="P435" s="32">
        <f t="shared" si="71"/>
        <v>-5.1295435390432088E-3</v>
      </c>
      <c r="Q435" s="89">
        <f t="shared" si="72"/>
        <v>41917.091200000141</v>
      </c>
      <c r="S435" s="32">
        <f t="shared" si="73"/>
        <v>2.6312216918939928E-5</v>
      </c>
      <c r="T435">
        <v>1</v>
      </c>
      <c r="U435">
        <f t="shared" si="75"/>
        <v>2.6312216918939928E-5</v>
      </c>
    </row>
    <row r="436" spans="1:24" ht="12.95" customHeight="1" x14ac:dyDescent="0.2">
      <c r="A436" s="118" t="s">
        <v>181</v>
      </c>
      <c r="B436" s="119" t="s">
        <v>37</v>
      </c>
      <c r="C436" s="120">
        <v>56936.540800000075</v>
      </c>
      <c r="D436" s="120">
        <v>5.9999999999999995E-4</v>
      </c>
      <c r="E436">
        <f t="shared" si="70"/>
        <v>33390.63268243373</v>
      </c>
      <c r="F436">
        <f t="shared" si="69"/>
        <v>33391</v>
      </c>
      <c r="G436">
        <f t="shared" si="74"/>
        <v>-0.13955319982778747</v>
      </c>
      <c r="M436">
        <f t="shared" si="78"/>
        <v>-0.13955319982778747</v>
      </c>
      <c r="O436">
        <f t="shared" ca="1" si="76"/>
        <v>-0.13801545471633325</v>
      </c>
      <c r="P436" s="32">
        <f t="shared" si="71"/>
        <v>-5.1272625641307669E-3</v>
      </c>
      <c r="Q436" s="89">
        <f t="shared" si="72"/>
        <v>41918.040800000075</v>
      </c>
      <c r="S436" s="32">
        <f t="shared" si="73"/>
        <v>2.6288821401536808E-5</v>
      </c>
      <c r="T436">
        <v>1</v>
      </c>
      <c r="U436">
        <f t="shared" si="75"/>
        <v>2.6288821401536808E-5</v>
      </c>
    </row>
    <row r="437" spans="1:24" ht="12.95" customHeight="1" x14ac:dyDescent="0.2">
      <c r="A437" s="118" t="s">
        <v>181</v>
      </c>
      <c r="B437" s="119" t="s">
        <v>48</v>
      </c>
      <c r="C437" s="120">
        <v>56941.288800000213</v>
      </c>
      <c r="D437" s="120">
        <v>2.9999999999999997E-4</v>
      </c>
      <c r="E437">
        <f t="shared" si="70"/>
        <v>33403.12987925073</v>
      </c>
      <c r="F437">
        <f t="shared" si="69"/>
        <v>33403.5</v>
      </c>
      <c r="G437">
        <f t="shared" si="74"/>
        <v>-0.14061819969356293</v>
      </c>
      <c r="M437">
        <f t="shared" si="78"/>
        <v>-0.14061819969356293</v>
      </c>
      <c r="O437">
        <f t="shared" ca="1" si="76"/>
        <v>-0.13811688883587031</v>
      </c>
      <c r="P437" s="32">
        <f t="shared" si="71"/>
        <v>-5.1158671433538076E-3</v>
      </c>
      <c r="Q437" s="89">
        <f t="shared" si="72"/>
        <v>41922.788800000213</v>
      </c>
      <c r="S437" s="32">
        <f t="shared" si="73"/>
        <v>2.6172096628447048E-5</v>
      </c>
      <c r="T437">
        <v>1</v>
      </c>
      <c r="U437">
        <f t="shared" si="75"/>
        <v>2.6172096628447048E-5</v>
      </c>
    </row>
    <row r="438" spans="1:24" ht="12.95" customHeight="1" x14ac:dyDescent="0.2">
      <c r="A438" s="118" t="s">
        <v>181</v>
      </c>
      <c r="B438" s="119" t="s">
        <v>48</v>
      </c>
      <c r="C438" s="120">
        <v>56944.328000000212</v>
      </c>
      <c r="D438" s="120">
        <v>2.9999999999999997E-4</v>
      </c>
      <c r="E438">
        <f t="shared" si="70"/>
        <v>33411.129348619957</v>
      </c>
      <c r="F438">
        <f t="shared" si="69"/>
        <v>33411.5</v>
      </c>
      <c r="G438">
        <f t="shared" si="74"/>
        <v>-0.14081979969341774</v>
      </c>
      <c r="M438">
        <f t="shared" si="78"/>
        <v>-0.14081979969341774</v>
      </c>
      <c r="O438">
        <f t="shared" ca="1" si="76"/>
        <v>-0.13818180667237401</v>
      </c>
      <c r="P438" s="32">
        <f t="shared" si="71"/>
        <v>-5.1137118107576728E-3</v>
      </c>
      <c r="Q438" s="89">
        <f t="shared" si="72"/>
        <v>41925.828000000212</v>
      </c>
      <c r="S438" s="32">
        <f t="shared" si="73"/>
        <v>2.6150048483482517E-5</v>
      </c>
      <c r="T438">
        <v>1</v>
      </c>
      <c r="U438">
        <f t="shared" si="75"/>
        <v>2.6150048483482517E-5</v>
      </c>
    </row>
    <row r="439" spans="1:24" ht="12.95" customHeight="1" x14ac:dyDescent="0.2">
      <c r="A439" s="118" t="s">
        <v>181</v>
      </c>
      <c r="B439" s="119" t="s">
        <v>37</v>
      </c>
      <c r="C439" s="120">
        <v>56944.518600000069</v>
      </c>
      <c r="D439" s="120">
        <v>2.9999999999999997E-4</v>
      </c>
      <c r="E439">
        <f t="shared" si="70"/>
        <v>33411.631026318246</v>
      </c>
      <c r="F439">
        <f t="shared" si="69"/>
        <v>33412</v>
      </c>
      <c r="G439">
        <f t="shared" si="74"/>
        <v>-0.14018239983124658</v>
      </c>
      <c r="M439">
        <f t="shared" si="78"/>
        <v>-0.14018239983124658</v>
      </c>
      <c r="O439">
        <f t="shared" ca="1" si="76"/>
        <v>-0.13818586403715549</v>
      </c>
      <c r="P439" s="32">
        <f t="shared" si="71"/>
        <v>-5.1205282664505249E-3</v>
      </c>
      <c r="Q439" s="89">
        <f t="shared" si="72"/>
        <v>41926.018600000069</v>
      </c>
      <c r="S439" s="32">
        <f t="shared" si="73"/>
        <v>2.6219809727518818E-5</v>
      </c>
      <c r="T439">
        <v>1</v>
      </c>
      <c r="U439">
        <f t="shared" si="75"/>
        <v>2.6219809727518818E-5</v>
      </c>
    </row>
    <row r="440" spans="1:24" ht="12.95" customHeight="1" x14ac:dyDescent="0.2">
      <c r="A440" s="118" t="s">
        <v>181</v>
      </c>
      <c r="B440" s="119" t="s">
        <v>37</v>
      </c>
      <c r="C440" s="120">
        <v>56945.278899999801</v>
      </c>
      <c r="D440" s="120">
        <v>2.9999999999999997E-4</v>
      </c>
      <c r="E440">
        <f t="shared" si="70"/>
        <v>33413.632209708376</v>
      </c>
      <c r="F440">
        <f t="shared" si="69"/>
        <v>33414</v>
      </c>
      <c r="G440">
        <f t="shared" si="74"/>
        <v>-0.13973280010395683</v>
      </c>
      <c r="M440">
        <f t="shared" si="78"/>
        <v>-0.13973280010395683</v>
      </c>
      <c r="O440">
        <f t="shared" ca="1" si="76"/>
        <v>-0.13820209349628138</v>
      </c>
      <c r="P440" s="32">
        <f t="shared" si="71"/>
        <v>-5.1253397503520145E-3</v>
      </c>
      <c r="Q440" s="89">
        <f t="shared" si="72"/>
        <v>41926.778899999801</v>
      </c>
      <c r="S440" s="32">
        <f t="shared" si="73"/>
        <v>2.6269107556538449E-5</v>
      </c>
      <c r="T440">
        <v>1</v>
      </c>
      <c r="U440">
        <f t="shared" si="75"/>
        <v>2.6269107556538449E-5</v>
      </c>
    </row>
    <row r="441" spans="1:24" ht="12.95" customHeight="1" x14ac:dyDescent="0.2">
      <c r="A441" s="118" t="s">
        <v>181</v>
      </c>
      <c r="B441" s="119" t="s">
        <v>48</v>
      </c>
      <c r="C441" s="120">
        <v>56945.467600000091</v>
      </c>
      <c r="D441" s="120">
        <v>2.9999999999999997E-4</v>
      </c>
      <c r="E441">
        <f t="shared" si="70"/>
        <v>33414.128886423401</v>
      </c>
      <c r="F441">
        <f t="shared" si="69"/>
        <v>33414.5</v>
      </c>
      <c r="G441">
        <f t="shared" si="74"/>
        <v>-0.14099539981543785</v>
      </c>
      <c r="M441">
        <f t="shared" si="78"/>
        <v>-0.14099539981543785</v>
      </c>
      <c r="O441">
        <f t="shared" ca="1" si="76"/>
        <v>-0.13820615086106286</v>
      </c>
      <c r="P441" s="32">
        <f t="shared" si="71"/>
        <v>-5.1118349061663702E-3</v>
      </c>
      <c r="Q441" s="89">
        <f t="shared" si="72"/>
        <v>41926.967600000091</v>
      </c>
      <c r="S441" s="32">
        <f t="shared" si="73"/>
        <v>2.6130856107900942E-5</v>
      </c>
      <c r="T441">
        <v>1</v>
      </c>
      <c r="U441">
        <f t="shared" si="75"/>
        <v>2.6130856107900942E-5</v>
      </c>
    </row>
    <row r="442" spans="1:24" ht="12.95" customHeight="1" x14ac:dyDescent="0.2">
      <c r="A442" s="81" t="s">
        <v>167</v>
      </c>
      <c r="B442" s="82"/>
      <c r="C442" s="100">
        <v>56948.128000000026</v>
      </c>
      <c r="D442" s="100">
        <v>2E-3</v>
      </c>
      <c r="E442">
        <f t="shared" si="70"/>
        <v>33421.131317428066</v>
      </c>
      <c r="F442">
        <f t="shared" si="69"/>
        <v>33421.5</v>
      </c>
      <c r="G442">
        <f t="shared" si="74"/>
        <v>-0.14007179987675045</v>
      </c>
      <c r="K442">
        <f>G442</f>
        <v>-0.14007179987675045</v>
      </c>
      <c r="O442">
        <f t="shared" ca="1" si="76"/>
        <v>-0.13826295396800359</v>
      </c>
      <c r="P442" s="32">
        <f t="shared" si="71"/>
        <v>-5.1217116143105375E-3</v>
      </c>
      <c r="Q442" s="89">
        <f t="shared" si="72"/>
        <v>41929.628000000026</v>
      </c>
      <c r="S442" s="32">
        <f t="shared" si="73"/>
        <v>2.6231929860163453E-5</v>
      </c>
      <c r="T442">
        <v>1</v>
      </c>
      <c r="U442">
        <f t="shared" si="75"/>
        <v>2.6231929860163453E-5</v>
      </c>
      <c r="X442" s="9"/>
    </row>
    <row r="443" spans="1:24" ht="12.95" customHeight="1" x14ac:dyDescent="0.2">
      <c r="A443" s="118" t="s">
        <v>181</v>
      </c>
      <c r="B443" s="119" t="s">
        <v>37</v>
      </c>
      <c r="C443" s="120">
        <v>56948.318299999926</v>
      </c>
      <c r="D443" s="120">
        <v>2.9999999999999997E-4</v>
      </c>
      <c r="E443">
        <f t="shared" si="70"/>
        <v>33421.63220549735</v>
      </c>
      <c r="F443">
        <f t="shared" si="69"/>
        <v>33422</v>
      </c>
      <c r="G443">
        <f t="shared" si="74"/>
        <v>-0.13973439997789683</v>
      </c>
      <c r="M443">
        <f t="shared" ref="M443:M448" si="79">G443</f>
        <v>-0.13973439997789683</v>
      </c>
      <c r="O443">
        <f t="shared" ca="1" si="76"/>
        <v>-0.13826701133278507</v>
      </c>
      <c r="P443" s="32">
        <f t="shared" si="71"/>
        <v>-5.1253226239963701E-3</v>
      </c>
      <c r="Q443" s="89">
        <f t="shared" si="72"/>
        <v>41929.818299999926</v>
      </c>
      <c r="S443" s="32">
        <f t="shared" si="73"/>
        <v>2.6268932000049036E-5</v>
      </c>
      <c r="T443">
        <v>1</v>
      </c>
      <c r="U443">
        <f t="shared" si="75"/>
        <v>2.6268932000049036E-5</v>
      </c>
    </row>
    <row r="444" spans="1:24" ht="12.95" customHeight="1" x14ac:dyDescent="0.2">
      <c r="A444" s="118" t="s">
        <v>181</v>
      </c>
      <c r="B444" s="119" t="s">
        <v>48</v>
      </c>
      <c r="C444" s="120">
        <v>56948.507499999832</v>
      </c>
      <c r="D444" s="120">
        <v>2.0000000000000001E-4</v>
      </c>
      <c r="E444">
        <f t="shared" si="70"/>
        <v>33422.130198259889</v>
      </c>
      <c r="F444">
        <f t="shared" si="69"/>
        <v>33422.5</v>
      </c>
      <c r="G444">
        <f t="shared" si="74"/>
        <v>-0.14049700007308275</v>
      </c>
      <c r="M444">
        <f t="shared" si="79"/>
        <v>-0.14049700007308275</v>
      </c>
      <c r="O444">
        <f t="shared" ca="1" si="76"/>
        <v>-0.13827106869756656</v>
      </c>
      <c r="P444" s="32">
        <f t="shared" si="71"/>
        <v>-5.1171631763297512E-3</v>
      </c>
      <c r="Q444" s="89">
        <f t="shared" si="72"/>
        <v>41930.007499999832</v>
      </c>
      <c r="S444" s="32">
        <f t="shared" si="73"/>
        <v>2.618535897318519E-5</v>
      </c>
      <c r="T444">
        <v>1</v>
      </c>
      <c r="U444">
        <f t="shared" si="75"/>
        <v>2.618535897318519E-5</v>
      </c>
    </row>
    <row r="445" spans="1:24" ht="12.95" customHeight="1" x14ac:dyDescent="0.2">
      <c r="A445" s="118" t="s">
        <v>181</v>
      </c>
      <c r="B445" s="119" t="s">
        <v>48</v>
      </c>
      <c r="C445" s="120">
        <v>56949.267599999905</v>
      </c>
      <c r="D445" s="120">
        <v>2.9999999999999997E-4</v>
      </c>
      <c r="E445">
        <f t="shared" si="70"/>
        <v>33424.130855231502</v>
      </c>
      <c r="F445">
        <f t="shared" si="69"/>
        <v>33424.5</v>
      </c>
      <c r="G445">
        <f t="shared" si="74"/>
        <v>-0.14024739999877056</v>
      </c>
      <c r="M445">
        <f t="shared" si="79"/>
        <v>-0.14024739999877056</v>
      </c>
      <c r="O445">
        <f t="shared" ca="1" si="76"/>
        <v>-0.1382872981566925</v>
      </c>
      <c r="P445" s="32">
        <f t="shared" si="71"/>
        <v>-5.1198328860079323E-3</v>
      </c>
      <c r="Q445" s="89">
        <f t="shared" si="72"/>
        <v>41930.767599999905</v>
      </c>
      <c r="S445" s="32">
        <f t="shared" si="73"/>
        <v>2.6212688780648313E-5</v>
      </c>
      <c r="T445">
        <v>1</v>
      </c>
      <c r="U445">
        <f t="shared" si="75"/>
        <v>2.6212688780648313E-5</v>
      </c>
    </row>
    <row r="446" spans="1:24" ht="12.95" customHeight="1" x14ac:dyDescent="0.2">
      <c r="A446" s="118" t="s">
        <v>181</v>
      </c>
      <c r="B446" s="119" t="s">
        <v>37</v>
      </c>
      <c r="C446" s="120">
        <v>56949.457400000188</v>
      </c>
      <c r="D446" s="120">
        <v>2.9999999999999997E-4</v>
      </c>
      <c r="E446">
        <f t="shared" si="70"/>
        <v>33424.630427253273</v>
      </c>
      <c r="F446">
        <f t="shared" si="69"/>
        <v>33425</v>
      </c>
      <c r="G446">
        <f t="shared" si="74"/>
        <v>-0.14040999971621204</v>
      </c>
      <c r="M446">
        <f t="shared" si="79"/>
        <v>-0.14040999971621204</v>
      </c>
      <c r="O446">
        <f t="shared" ca="1" si="76"/>
        <v>-0.13829135552147398</v>
      </c>
      <c r="P446" s="32">
        <f t="shared" si="71"/>
        <v>-5.1180936295077478E-3</v>
      </c>
      <c r="Q446" s="89">
        <f t="shared" si="72"/>
        <v>41930.957400000188</v>
      </c>
      <c r="S446" s="32">
        <f t="shared" si="73"/>
        <v>2.6194882400407792E-5</v>
      </c>
      <c r="T446">
        <v>1</v>
      </c>
      <c r="U446">
        <f t="shared" si="75"/>
        <v>2.6194882400407792E-5</v>
      </c>
    </row>
    <row r="447" spans="1:24" ht="12.95" customHeight="1" x14ac:dyDescent="0.2">
      <c r="A447" s="118" t="s">
        <v>181</v>
      </c>
      <c r="B447" s="119" t="s">
        <v>48</v>
      </c>
      <c r="C447" s="120">
        <v>56950.406700000167</v>
      </c>
      <c r="D447" s="120">
        <v>2.9999999999999997E-4</v>
      </c>
      <c r="E447">
        <f t="shared" si="70"/>
        <v>33427.129076987425</v>
      </c>
      <c r="F447">
        <f t="shared" si="69"/>
        <v>33427.5</v>
      </c>
      <c r="G447">
        <f t="shared" si="74"/>
        <v>-0.14092299973708577</v>
      </c>
      <c r="M447">
        <f t="shared" si="79"/>
        <v>-0.14092299973708577</v>
      </c>
      <c r="O447">
        <f t="shared" ca="1" si="76"/>
        <v>-0.13831164234538135</v>
      </c>
      <c r="P447" s="32">
        <f t="shared" si="71"/>
        <v>-5.1126087036414327E-3</v>
      </c>
      <c r="Q447" s="89">
        <f t="shared" si="72"/>
        <v>41931.906700000167</v>
      </c>
      <c r="S447" s="32">
        <f t="shared" si="73"/>
        <v>2.6138767756550131E-5</v>
      </c>
      <c r="T447">
        <v>1</v>
      </c>
      <c r="U447">
        <f t="shared" si="75"/>
        <v>2.6138767756550131E-5</v>
      </c>
    </row>
    <row r="448" spans="1:24" ht="12.95" customHeight="1" x14ac:dyDescent="0.2">
      <c r="A448" s="118" t="s">
        <v>181</v>
      </c>
      <c r="B448" s="119" t="s">
        <v>37</v>
      </c>
      <c r="C448" s="120">
        <v>56950.596100000199</v>
      </c>
      <c r="D448" s="120">
        <v>2.9999999999999997E-4</v>
      </c>
      <c r="E448">
        <f t="shared" si="70"/>
        <v>33427.627596169703</v>
      </c>
      <c r="F448">
        <f t="shared" si="69"/>
        <v>33428</v>
      </c>
      <c r="G448">
        <f t="shared" si="74"/>
        <v>-0.14148559970635688</v>
      </c>
      <c r="M448">
        <f t="shared" si="79"/>
        <v>-0.14148559970635688</v>
      </c>
      <c r="O448">
        <f t="shared" ca="1" si="76"/>
        <v>-0.13831569971016283</v>
      </c>
      <c r="P448" s="32">
        <f t="shared" si="71"/>
        <v>-5.1065976629061779E-3</v>
      </c>
      <c r="Q448" s="89">
        <f t="shared" si="72"/>
        <v>41932.096100000199</v>
      </c>
      <c r="S448" s="32">
        <f t="shared" si="73"/>
        <v>2.6077339690798837E-5</v>
      </c>
      <c r="T448">
        <v>1</v>
      </c>
      <c r="U448">
        <f t="shared" si="75"/>
        <v>2.6077339690798837E-5</v>
      </c>
    </row>
    <row r="449" spans="1:24" ht="12.95" customHeight="1" x14ac:dyDescent="0.2">
      <c r="A449" s="81" t="s">
        <v>167</v>
      </c>
      <c r="B449" s="82"/>
      <c r="C449" s="100">
        <v>56950.978000000119</v>
      </c>
      <c r="D449" s="100">
        <v>1E-3</v>
      </c>
      <c r="E449">
        <f t="shared" si="70"/>
        <v>33428.632794034762</v>
      </c>
      <c r="F449">
        <f t="shared" si="69"/>
        <v>33429</v>
      </c>
      <c r="G449">
        <f t="shared" si="74"/>
        <v>-0.13951079978141934</v>
      </c>
      <c r="K449">
        <f>G449</f>
        <v>-0.13951079978141934</v>
      </c>
      <c r="O449">
        <f t="shared" ca="1" si="76"/>
        <v>-0.1383238144397258</v>
      </c>
      <c r="P449" s="32">
        <f t="shared" si="71"/>
        <v>-5.1277165674947613E-3</v>
      </c>
      <c r="Q449" s="89">
        <f t="shared" si="72"/>
        <v>41932.478000000119</v>
      </c>
      <c r="S449" s="32">
        <f t="shared" si="73"/>
        <v>2.6293477196560255E-5</v>
      </c>
      <c r="T449">
        <v>1</v>
      </c>
      <c r="U449">
        <f t="shared" si="75"/>
        <v>2.6293477196560255E-5</v>
      </c>
      <c r="X449" s="9"/>
    </row>
    <row r="450" spans="1:24" ht="12.95" customHeight="1" x14ac:dyDescent="0.2">
      <c r="A450" s="118" t="s">
        <v>181</v>
      </c>
      <c r="B450" s="119" t="s">
        <v>37</v>
      </c>
      <c r="C450" s="120">
        <v>56951.356300000101</v>
      </c>
      <c r="D450" s="120">
        <v>4.0000000000000002E-4</v>
      </c>
      <c r="E450">
        <f t="shared" si="70"/>
        <v>33429.628516350582</v>
      </c>
      <c r="F450">
        <f t="shared" si="69"/>
        <v>33430</v>
      </c>
      <c r="G450">
        <f t="shared" si="74"/>
        <v>-0.14113599980191793</v>
      </c>
      <c r="M450">
        <f t="shared" ref="M450:M458" si="80">G450</f>
        <v>-0.14113599980191793</v>
      </c>
      <c r="O450">
        <f t="shared" ca="1" si="76"/>
        <v>-0.13833192916928877</v>
      </c>
      <c r="P450" s="32">
        <f t="shared" si="71"/>
        <v>-5.1103324096957265E-3</v>
      </c>
      <c r="Q450" s="89">
        <f t="shared" si="72"/>
        <v>41932.856300000101</v>
      </c>
      <c r="S450" s="32">
        <f t="shared" si="73"/>
        <v>2.6115497337586532E-5</v>
      </c>
      <c r="T450">
        <v>1</v>
      </c>
      <c r="U450">
        <f t="shared" si="75"/>
        <v>2.6115497337586532E-5</v>
      </c>
    </row>
    <row r="451" spans="1:24" ht="12.95" customHeight="1" x14ac:dyDescent="0.2">
      <c r="A451" s="118" t="s">
        <v>181</v>
      </c>
      <c r="B451" s="119" t="s">
        <v>48</v>
      </c>
      <c r="C451" s="120">
        <v>56951.546699999832</v>
      </c>
      <c r="D451" s="120">
        <v>2.9999999999999997E-4</v>
      </c>
      <c r="E451">
        <f t="shared" si="70"/>
        <v>33430.129667629124</v>
      </c>
      <c r="F451">
        <f t="shared" si="69"/>
        <v>33430.5</v>
      </c>
      <c r="G451">
        <f t="shared" si="74"/>
        <v>-0.14069860007293755</v>
      </c>
      <c r="M451">
        <f t="shared" si="80"/>
        <v>-0.14069860007293755</v>
      </c>
      <c r="O451">
        <f t="shared" ca="1" si="76"/>
        <v>-0.13833598653407025</v>
      </c>
      <c r="P451" s="32">
        <f t="shared" si="71"/>
        <v>-5.1150075044822767E-3</v>
      </c>
      <c r="Q451" s="89">
        <f t="shared" si="72"/>
        <v>41933.046699999832</v>
      </c>
      <c r="S451" s="32">
        <f t="shared" si="73"/>
        <v>2.6163301770910008E-5</v>
      </c>
      <c r="T451">
        <v>1</v>
      </c>
      <c r="U451">
        <f t="shared" si="75"/>
        <v>2.6163301770910008E-5</v>
      </c>
    </row>
    <row r="452" spans="1:24" ht="12.95" customHeight="1" x14ac:dyDescent="0.2">
      <c r="A452" s="118" t="s">
        <v>181</v>
      </c>
      <c r="B452" s="119" t="s">
        <v>48</v>
      </c>
      <c r="C452" s="120">
        <v>56952.30709999986</v>
      </c>
      <c r="D452" s="120">
        <v>2.9999999999999997E-4</v>
      </c>
      <c r="E452">
        <f t="shared" si="70"/>
        <v>33432.131114229735</v>
      </c>
      <c r="F452">
        <f t="shared" si="69"/>
        <v>33432.5</v>
      </c>
      <c r="G452">
        <f t="shared" si="74"/>
        <v>-0.14014900004258379</v>
      </c>
      <c r="M452">
        <f t="shared" si="80"/>
        <v>-0.14014900004258379</v>
      </c>
      <c r="O452">
        <f t="shared" ca="1" si="76"/>
        <v>-0.13835221599319619</v>
      </c>
      <c r="P452" s="32">
        <f t="shared" si="71"/>
        <v>-5.1208856046505271E-3</v>
      </c>
      <c r="Q452" s="89">
        <f t="shared" si="72"/>
        <v>41933.80709999986</v>
      </c>
      <c r="S452" s="32">
        <f t="shared" si="73"/>
        <v>2.6223469375916995E-5</v>
      </c>
      <c r="T452">
        <v>1</v>
      </c>
      <c r="U452">
        <f t="shared" si="75"/>
        <v>2.6223469375916995E-5</v>
      </c>
    </row>
    <row r="453" spans="1:24" ht="12.95" customHeight="1" x14ac:dyDescent="0.2">
      <c r="A453" s="118" t="s">
        <v>181</v>
      </c>
      <c r="B453" s="119" t="s">
        <v>37</v>
      </c>
      <c r="C453" s="120">
        <v>56952.496400000062</v>
      </c>
      <c r="D453" s="120">
        <v>2.9999999999999997E-4</v>
      </c>
      <c r="E453">
        <f t="shared" si="70"/>
        <v>33432.629370202761</v>
      </c>
      <c r="F453">
        <f t="shared" si="69"/>
        <v>33433</v>
      </c>
      <c r="G453">
        <f t="shared" si="74"/>
        <v>-0.14081159984198166</v>
      </c>
      <c r="M453">
        <f t="shared" si="80"/>
        <v>-0.14081159984198166</v>
      </c>
      <c r="O453">
        <f t="shared" ca="1" si="76"/>
        <v>-0.13835627335797768</v>
      </c>
      <c r="P453" s="32">
        <f t="shared" si="71"/>
        <v>-5.1137994654581031E-3</v>
      </c>
      <c r="Q453" s="89">
        <f t="shared" si="72"/>
        <v>41933.996400000062</v>
      </c>
      <c r="S453" s="32">
        <f t="shared" si="73"/>
        <v>2.6150944972919581E-5</v>
      </c>
      <c r="T453">
        <v>1</v>
      </c>
      <c r="U453">
        <f t="shared" si="75"/>
        <v>2.6150944972919581E-5</v>
      </c>
    </row>
    <row r="454" spans="1:24" ht="12.95" customHeight="1" x14ac:dyDescent="0.2">
      <c r="A454" s="118" t="s">
        <v>181</v>
      </c>
      <c r="B454" s="119" t="s">
        <v>37</v>
      </c>
      <c r="C454" s="120">
        <v>56953.257499999832</v>
      </c>
      <c r="D454" s="120">
        <v>8.9999999999999998E-4</v>
      </c>
      <c r="E454">
        <f t="shared" si="70"/>
        <v>33434.632659270639</v>
      </c>
      <c r="F454">
        <f t="shared" si="69"/>
        <v>33435</v>
      </c>
      <c r="G454">
        <f t="shared" si="74"/>
        <v>-0.13956200006941799</v>
      </c>
      <c r="M454">
        <f t="shared" si="80"/>
        <v>-0.13956200006941799</v>
      </c>
      <c r="O454">
        <f t="shared" ca="1" si="76"/>
        <v>-0.13837250281710356</v>
      </c>
      <c r="P454" s="32">
        <f t="shared" si="71"/>
        <v>-5.1271683376612432E-3</v>
      </c>
      <c r="Q454" s="89">
        <f t="shared" si="72"/>
        <v>41934.757499999832</v>
      </c>
      <c r="S454" s="32">
        <f t="shared" si="73"/>
        <v>2.6287855162715957E-5</v>
      </c>
      <c r="T454">
        <v>1</v>
      </c>
      <c r="U454">
        <f t="shared" si="75"/>
        <v>2.6287855162715957E-5</v>
      </c>
    </row>
    <row r="455" spans="1:24" ht="12.95" customHeight="1" x14ac:dyDescent="0.2">
      <c r="A455" s="118" t="s">
        <v>181</v>
      </c>
      <c r="B455" s="119" t="s">
        <v>48</v>
      </c>
      <c r="C455" s="120">
        <v>56953.446099999826</v>
      </c>
      <c r="D455" s="120">
        <v>2.9999999999999997E-4</v>
      </c>
      <c r="E455">
        <f t="shared" si="70"/>
        <v>33435.129072775177</v>
      </c>
      <c r="F455">
        <f t="shared" si="69"/>
        <v>33435.5</v>
      </c>
      <c r="G455">
        <f t="shared" si="74"/>
        <v>-0.14092460007668706</v>
      </c>
      <c r="M455">
        <f t="shared" si="80"/>
        <v>-0.14092460007668706</v>
      </c>
      <c r="O455">
        <f t="shared" ca="1" si="76"/>
        <v>-0.13837656018188504</v>
      </c>
      <c r="P455" s="32">
        <f t="shared" si="71"/>
        <v>-5.1125915987470811E-3</v>
      </c>
      <c r="Q455" s="89">
        <f t="shared" si="72"/>
        <v>41934.946099999826</v>
      </c>
      <c r="S455" s="32">
        <f t="shared" si="73"/>
        <v>2.6138592855579234E-5</v>
      </c>
      <c r="T455">
        <v>1</v>
      </c>
      <c r="U455">
        <f t="shared" si="75"/>
        <v>2.6138592855579234E-5</v>
      </c>
    </row>
    <row r="456" spans="1:24" ht="12.95" customHeight="1" x14ac:dyDescent="0.2">
      <c r="A456" s="118" t="s">
        <v>181</v>
      </c>
      <c r="B456" s="119" t="s">
        <v>37</v>
      </c>
      <c r="C456" s="120">
        <v>56954.396100000013</v>
      </c>
      <c r="D456" s="120">
        <v>2.9999999999999997E-4</v>
      </c>
      <c r="E456">
        <f t="shared" si="70"/>
        <v>33437.629564977811</v>
      </c>
      <c r="F456">
        <f t="shared" si="69"/>
        <v>33438</v>
      </c>
      <c r="G456">
        <f t="shared" si="74"/>
        <v>-0.14073759988968959</v>
      </c>
      <c r="M456">
        <f t="shared" si="80"/>
        <v>-0.14073759988968959</v>
      </c>
      <c r="O456">
        <f t="shared" ca="1" si="76"/>
        <v>-0.13839684700579247</v>
      </c>
      <c r="P456" s="32">
        <f t="shared" si="71"/>
        <v>-5.11459055173145E-3</v>
      </c>
      <c r="Q456" s="89">
        <f t="shared" si="72"/>
        <v>41935.896100000013</v>
      </c>
      <c r="S456" s="32">
        <f t="shared" si="73"/>
        <v>2.6159036511860617E-5</v>
      </c>
      <c r="T456">
        <v>1</v>
      </c>
      <c r="U456">
        <f t="shared" si="75"/>
        <v>2.6159036511860617E-5</v>
      </c>
    </row>
    <row r="457" spans="1:24" ht="12.95" customHeight="1" x14ac:dyDescent="0.2">
      <c r="A457" s="118" t="s">
        <v>181</v>
      </c>
      <c r="B457" s="119" t="s">
        <v>48</v>
      </c>
      <c r="C457" s="120">
        <v>56954.586300000083</v>
      </c>
      <c r="D457" s="120">
        <v>4.0000000000000002E-4</v>
      </c>
      <c r="E457">
        <f t="shared" si="70"/>
        <v>33438.130189837837</v>
      </c>
      <c r="F457">
        <f t="shared" si="69"/>
        <v>33438.5</v>
      </c>
      <c r="G457">
        <f t="shared" si="74"/>
        <v>-0.14050019982096273</v>
      </c>
      <c r="M457">
        <f t="shared" si="80"/>
        <v>-0.14050019982096273</v>
      </c>
      <c r="O457">
        <f t="shared" ca="1" si="76"/>
        <v>-0.13840090437057395</v>
      </c>
      <c r="P457" s="32">
        <f t="shared" si="71"/>
        <v>-5.1171289576049991E-3</v>
      </c>
      <c r="Q457" s="89">
        <f t="shared" si="72"/>
        <v>41936.086300000083</v>
      </c>
      <c r="S457" s="32">
        <f t="shared" si="73"/>
        <v>2.6185008768759625E-5</v>
      </c>
      <c r="T457">
        <v>1</v>
      </c>
      <c r="U457">
        <f t="shared" si="75"/>
        <v>2.6185008768759625E-5</v>
      </c>
    </row>
    <row r="458" spans="1:24" ht="12.95" customHeight="1" x14ac:dyDescent="0.2">
      <c r="A458" s="118" t="s">
        <v>181</v>
      </c>
      <c r="B458" s="119" t="s">
        <v>48</v>
      </c>
      <c r="C458" s="120">
        <v>56955.345799999777</v>
      </c>
      <c r="D458" s="120">
        <v>2.9999999999999997E-4</v>
      </c>
      <c r="E458">
        <f t="shared" si="70"/>
        <v>33440.129267550226</v>
      </c>
      <c r="F458">
        <f t="shared" si="69"/>
        <v>33440.5</v>
      </c>
      <c r="G458">
        <f t="shared" si="74"/>
        <v>-0.14085060012439499</v>
      </c>
      <c r="M458">
        <f t="shared" si="80"/>
        <v>-0.14085060012439499</v>
      </c>
      <c r="O458">
        <f t="shared" ca="1" si="76"/>
        <v>-0.13841713382969989</v>
      </c>
      <c r="P458" s="32">
        <f t="shared" si="71"/>
        <v>-5.1133825689181961E-3</v>
      </c>
      <c r="Q458" s="89">
        <f t="shared" si="72"/>
        <v>41936.845799999777</v>
      </c>
      <c r="S458" s="32">
        <f t="shared" si="73"/>
        <v>2.614668129611645E-5</v>
      </c>
      <c r="T458">
        <v>1</v>
      </c>
      <c r="U458">
        <f t="shared" si="75"/>
        <v>2.614668129611645E-5</v>
      </c>
    </row>
    <row r="459" spans="1:24" ht="12.95" customHeight="1" x14ac:dyDescent="0.2">
      <c r="A459" s="83" t="s">
        <v>168</v>
      </c>
      <c r="B459" s="84" t="s">
        <v>48</v>
      </c>
      <c r="C459" s="101">
        <v>56961.614939999999</v>
      </c>
      <c r="D459" s="101">
        <v>4.0000000000000002E-4</v>
      </c>
      <c r="E459">
        <f t="shared" si="70"/>
        <v>33456.630252481526</v>
      </c>
      <c r="F459">
        <f t="shared" ref="F459:F502" si="81">ROUND(2*E459,0)/2+0.5</f>
        <v>33457</v>
      </c>
      <c r="G459">
        <f t="shared" si="74"/>
        <v>-0.14047639990167227</v>
      </c>
      <c r="K459">
        <f>G459</f>
        <v>-0.14047639990167227</v>
      </c>
      <c r="O459">
        <f t="shared" ca="1" si="76"/>
        <v>-0.13855102686748877</v>
      </c>
      <c r="P459" s="32">
        <f t="shared" si="71"/>
        <v>-5.117383481964023E-3</v>
      </c>
      <c r="Q459" s="89">
        <f t="shared" si="72"/>
        <v>41943.114939999999</v>
      </c>
      <c r="S459" s="32">
        <f t="shared" si="73"/>
        <v>2.6187613701478228E-5</v>
      </c>
      <c r="T459">
        <v>1</v>
      </c>
      <c r="U459">
        <f t="shared" si="75"/>
        <v>2.6187613701478228E-5</v>
      </c>
      <c r="X459" s="9"/>
    </row>
    <row r="460" spans="1:24" ht="12.95" customHeight="1" x14ac:dyDescent="0.2">
      <c r="A460" s="83" t="s">
        <v>168</v>
      </c>
      <c r="B460" s="84" t="s">
        <v>48</v>
      </c>
      <c r="C460" s="101">
        <v>56961.614950000003</v>
      </c>
      <c r="D460" s="101">
        <v>2.9999999999999997E-4</v>
      </c>
      <c r="E460">
        <f t="shared" si="70"/>
        <v>33456.630278802506</v>
      </c>
      <c r="F460">
        <f t="shared" si="81"/>
        <v>33457</v>
      </c>
      <c r="G460">
        <f t="shared" si="74"/>
        <v>-0.14046639989828691</v>
      </c>
      <c r="K460">
        <f>G460</f>
        <v>-0.14046639989828691</v>
      </c>
      <c r="O460">
        <f t="shared" ca="1" si="76"/>
        <v>-0.13855102686748877</v>
      </c>
      <c r="P460" s="32">
        <f t="shared" si="71"/>
        <v>-5.1174904277173569E-3</v>
      </c>
      <c r="Q460" s="89">
        <f t="shared" si="72"/>
        <v>41943.114950000003</v>
      </c>
      <c r="S460" s="32">
        <f t="shared" si="73"/>
        <v>2.6188708277778777E-5</v>
      </c>
      <c r="T460">
        <v>1</v>
      </c>
      <c r="U460">
        <f t="shared" si="75"/>
        <v>2.6188708277778777E-5</v>
      </c>
      <c r="X460" s="9"/>
    </row>
    <row r="461" spans="1:24" ht="12.95" customHeight="1" x14ac:dyDescent="0.2">
      <c r="A461" s="83" t="s">
        <v>168</v>
      </c>
      <c r="B461" s="84" t="s">
        <v>48</v>
      </c>
      <c r="C461" s="101">
        <v>56961.61563</v>
      </c>
      <c r="D461" s="101">
        <v>4.0000000000000002E-4</v>
      </c>
      <c r="E461">
        <f t="shared" si="70"/>
        <v>33456.632068628496</v>
      </c>
      <c r="F461">
        <f t="shared" si="81"/>
        <v>33457</v>
      </c>
      <c r="G461">
        <f t="shared" si="74"/>
        <v>-0.13978639990091324</v>
      </c>
      <c r="K461">
        <f>G461</f>
        <v>-0.13978639990091324</v>
      </c>
      <c r="O461">
        <f t="shared" ca="1" si="76"/>
        <v>-0.13855102686748877</v>
      </c>
      <c r="P461" s="32">
        <f t="shared" si="71"/>
        <v>-5.124765993754209E-3</v>
      </c>
      <c r="Q461" s="89">
        <f t="shared" si="72"/>
        <v>41943.11563</v>
      </c>
      <c r="S461" s="32">
        <f t="shared" si="73"/>
        <v>2.6263226490739567E-5</v>
      </c>
      <c r="T461">
        <v>1</v>
      </c>
      <c r="U461">
        <f t="shared" si="75"/>
        <v>2.6263226490739567E-5</v>
      </c>
      <c r="X461" s="9"/>
    </row>
    <row r="462" spans="1:24" ht="12.95" customHeight="1" x14ac:dyDescent="0.2">
      <c r="A462" s="83" t="s">
        <v>168</v>
      </c>
      <c r="B462" s="84" t="s">
        <v>48</v>
      </c>
      <c r="C462" s="101">
        <v>56961.6158</v>
      </c>
      <c r="D462" s="101">
        <v>8.9999999999999998E-4</v>
      </c>
      <c r="E462">
        <f t="shared" si="70"/>
        <v>33456.632516084996</v>
      </c>
      <c r="F462">
        <f t="shared" si="81"/>
        <v>33457</v>
      </c>
      <c r="G462">
        <f t="shared" si="74"/>
        <v>-0.13961639990156982</v>
      </c>
      <c r="K462">
        <f>G462</f>
        <v>-0.13961639990156982</v>
      </c>
      <c r="O462">
        <f t="shared" ca="1" si="76"/>
        <v>-0.13855102686748877</v>
      </c>
      <c r="P462" s="32">
        <f t="shared" si="71"/>
        <v>-5.1265858884174771E-3</v>
      </c>
      <c r="Q462" s="89">
        <f t="shared" si="72"/>
        <v>41943.1158</v>
      </c>
      <c r="S462" s="32">
        <f t="shared" si="73"/>
        <v>2.6281882871321211E-5</v>
      </c>
      <c r="T462">
        <v>1</v>
      </c>
      <c r="U462">
        <f t="shared" si="75"/>
        <v>2.6281882871321211E-5</v>
      </c>
      <c r="X462" s="9"/>
    </row>
    <row r="463" spans="1:24" ht="12.95" customHeight="1" x14ac:dyDescent="0.2">
      <c r="A463" s="118" t="s">
        <v>181</v>
      </c>
      <c r="B463" s="119" t="s">
        <v>37</v>
      </c>
      <c r="C463" s="120">
        <v>56967.313099999912</v>
      </c>
      <c r="D463" s="120">
        <v>8.9999999999999998E-4</v>
      </c>
      <c r="E463">
        <f t="shared" si="70"/>
        <v>33471.628362635616</v>
      </c>
      <c r="F463">
        <f t="shared" si="81"/>
        <v>33472</v>
      </c>
      <c r="G463">
        <f t="shared" si="74"/>
        <v>-0.14119439999194583</v>
      </c>
      <c r="M463">
        <f>G463</f>
        <v>-0.14119439999194583</v>
      </c>
      <c r="O463">
        <f t="shared" ca="1" si="76"/>
        <v>-0.13867274781093319</v>
      </c>
      <c r="P463" s="32">
        <f t="shared" si="71"/>
        <v>-5.1097084072477253E-3</v>
      </c>
      <c r="Q463" s="89">
        <f t="shared" si="72"/>
        <v>41948.813099999912</v>
      </c>
      <c r="S463" s="32">
        <f t="shared" si="73"/>
        <v>2.6109120007098084E-5</v>
      </c>
      <c r="T463">
        <v>1</v>
      </c>
      <c r="U463">
        <f t="shared" si="75"/>
        <v>2.6109120007098084E-5</v>
      </c>
    </row>
    <row r="464" spans="1:24" ht="12.95" customHeight="1" x14ac:dyDescent="0.2">
      <c r="A464" s="118" t="s">
        <v>181</v>
      </c>
      <c r="B464" s="119" t="s">
        <v>37</v>
      </c>
      <c r="C464" s="120">
        <v>56968.453699999955</v>
      </c>
      <c r="D464" s="120">
        <v>1.4E-3</v>
      </c>
      <c r="E464">
        <f t="shared" si="70"/>
        <v>33474.630532536539</v>
      </c>
      <c r="F464">
        <f t="shared" si="81"/>
        <v>33475</v>
      </c>
      <c r="G464">
        <f t="shared" si="74"/>
        <v>-0.14036999995005317</v>
      </c>
      <c r="M464">
        <f>G464</f>
        <v>-0.14036999995005317</v>
      </c>
      <c r="O464">
        <f t="shared" ca="1" si="76"/>
        <v>-0.13869709199962205</v>
      </c>
      <c r="P464" s="32">
        <f t="shared" si="71"/>
        <v>-5.1185214550830858E-3</v>
      </c>
      <c r="Q464" s="89">
        <f t="shared" si="72"/>
        <v>41949.953699999955</v>
      </c>
      <c r="S464" s="32">
        <f t="shared" si="73"/>
        <v>2.6199261886145871E-5</v>
      </c>
      <c r="T464">
        <v>1</v>
      </c>
      <c r="U464">
        <f t="shared" si="75"/>
        <v>2.6199261886145871E-5</v>
      </c>
    </row>
    <row r="465" spans="1:24" ht="12.95" customHeight="1" x14ac:dyDescent="0.2">
      <c r="A465" s="118" t="s">
        <v>181</v>
      </c>
      <c r="B465" s="119" t="s">
        <v>48</v>
      </c>
      <c r="C465" s="120">
        <v>56970.543200000189</v>
      </c>
      <c r="D465" s="120">
        <v>5.0000000000000001E-4</v>
      </c>
      <c r="E465">
        <f t="shared" si="70"/>
        <v>33480.130299333359</v>
      </c>
      <c r="F465">
        <f t="shared" si="81"/>
        <v>33480.5</v>
      </c>
      <c r="G465">
        <f t="shared" si="74"/>
        <v>-0.14045859971520258</v>
      </c>
      <c r="M465">
        <f>G465</f>
        <v>-0.14045859971520258</v>
      </c>
      <c r="O465">
        <f t="shared" ca="1" si="76"/>
        <v>-0.13874172301221838</v>
      </c>
      <c r="P465" s="32">
        <f t="shared" si="71"/>
        <v>-5.1175738482986182E-3</v>
      </c>
      <c r="Q465" s="89">
        <f t="shared" si="72"/>
        <v>41952.043200000189</v>
      </c>
      <c r="S465" s="32">
        <f t="shared" si="73"/>
        <v>2.6189562092789929E-5</v>
      </c>
      <c r="T465">
        <v>1</v>
      </c>
      <c r="U465">
        <f t="shared" si="75"/>
        <v>2.6189562092789929E-5</v>
      </c>
    </row>
    <row r="466" spans="1:24" ht="12.95" customHeight="1" x14ac:dyDescent="0.2">
      <c r="A466" s="118" t="s">
        <v>181</v>
      </c>
      <c r="B466" s="119" t="s">
        <v>48</v>
      </c>
      <c r="C466" s="120">
        <v>56980.420899999794</v>
      </c>
      <c r="D466" s="120">
        <v>2.9999999999999997E-4</v>
      </c>
      <c r="E466">
        <f t="shared" si="70"/>
        <v>33506.129364411441</v>
      </c>
      <c r="F466">
        <f t="shared" si="81"/>
        <v>33506.5</v>
      </c>
      <c r="G466">
        <f t="shared" si="74"/>
        <v>-0.14081380011339206</v>
      </c>
      <c r="M466">
        <f>G466</f>
        <v>-0.14081380011339206</v>
      </c>
      <c r="O466">
        <f t="shared" ca="1" si="76"/>
        <v>-0.13895270598085535</v>
      </c>
      <c r="P466" s="32">
        <f t="shared" si="71"/>
        <v>-5.1137759449243099E-3</v>
      </c>
      <c r="Q466" s="89">
        <f t="shared" si="72"/>
        <v>41961.920899999794</v>
      </c>
      <c r="S466" s="32">
        <f t="shared" si="73"/>
        <v>2.615070441488652E-5</v>
      </c>
      <c r="T466">
        <v>1</v>
      </c>
      <c r="U466">
        <f t="shared" si="75"/>
        <v>2.615070441488652E-5</v>
      </c>
    </row>
    <row r="467" spans="1:24" ht="12.95" customHeight="1" x14ac:dyDescent="0.2">
      <c r="A467" s="118" t="s">
        <v>181</v>
      </c>
      <c r="B467" s="119" t="s">
        <v>48</v>
      </c>
      <c r="C467" s="120">
        <v>56982.320400000084</v>
      </c>
      <c r="D467" s="120">
        <v>2.9999999999999997E-4</v>
      </c>
      <c r="E467">
        <f t="shared" si="70"/>
        <v>33511.129032767974</v>
      </c>
      <c r="F467">
        <f t="shared" si="81"/>
        <v>33511.5</v>
      </c>
      <c r="G467">
        <f t="shared" si="74"/>
        <v>-0.14093979982135352</v>
      </c>
      <c r="M467">
        <f>G467</f>
        <v>-0.14093979982135352</v>
      </c>
      <c r="O467">
        <f t="shared" ca="1" si="76"/>
        <v>-0.13899327962867014</v>
      </c>
      <c r="P467" s="32">
        <f t="shared" si="71"/>
        <v>-5.1124291412352621E-3</v>
      </c>
      <c r="Q467" s="89">
        <f t="shared" si="72"/>
        <v>41963.820400000084</v>
      </c>
      <c r="S467" s="32">
        <f t="shared" si="73"/>
        <v>2.6136931724151521E-5</v>
      </c>
      <c r="T467">
        <v>1</v>
      </c>
      <c r="U467">
        <f t="shared" si="75"/>
        <v>2.6136931724151521E-5</v>
      </c>
    </row>
    <row r="468" spans="1:24" ht="12.95" customHeight="1" x14ac:dyDescent="0.2">
      <c r="A468" s="81" t="s">
        <v>167</v>
      </c>
      <c r="B468" s="82"/>
      <c r="C468" s="100">
        <v>56992.007999999914</v>
      </c>
      <c r="D468" s="100">
        <v>1E-3</v>
      </c>
      <c r="E468">
        <f t="shared" si="70"/>
        <v>33536.627736196519</v>
      </c>
      <c r="F468">
        <f t="shared" si="81"/>
        <v>33537</v>
      </c>
      <c r="G468">
        <f t="shared" si="74"/>
        <v>-0.14143239999248181</v>
      </c>
      <c r="K468">
        <f>G468</f>
        <v>-0.14143239999248181</v>
      </c>
      <c r="O468">
        <f t="shared" ca="1" si="76"/>
        <v>-0.13920020523252569</v>
      </c>
      <c r="P468" s="32">
        <f t="shared" si="71"/>
        <v>-5.1071658815699753E-3</v>
      </c>
      <c r="Q468" s="89">
        <f t="shared" si="72"/>
        <v>41973.507999999914</v>
      </c>
      <c r="S468" s="32">
        <f t="shared" si="73"/>
        <v>2.6083143341872423E-5</v>
      </c>
      <c r="T468">
        <v>1</v>
      </c>
      <c r="U468">
        <f t="shared" si="75"/>
        <v>2.6083143341872423E-5</v>
      </c>
      <c r="X468" s="9"/>
    </row>
    <row r="469" spans="1:24" ht="12.95" customHeight="1" x14ac:dyDescent="0.2">
      <c r="A469" s="118" t="s">
        <v>181</v>
      </c>
      <c r="B469" s="119" t="s">
        <v>48</v>
      </c>
      <c r="C469" s="120">
        <v>57010.433900000062</v>
      </c>
      <c r="D469" s="120">
        <v>2.9999999999999997E-4</v>
      </c>
      <c r="E469">
        <f t="shared" ref="E469:E502" si="82">+(C469-C$7)/C$8</f>
        <v>33585.126493320677</v>
      </c>
      <c r="F469">
        <f t="shared" si="81"/>
        <v>33585.5</v>
      </c>
      <c r="G469">
        <f t="shared" si="74"/>
        <v>-0.1419045998409274</v>
      </c>
      <c r="M469">
        <f>G469</f>
        <v>-0.1419045998409274</v>
      </c>
      <c r="O469">
        <f t="shared" ca="1" si="76"/>
        <v>-0.13959376961632936</v>
      </c>
      <c r="P469" s="32">
        <f t="shared" ref="P469:P502" si="83">+E$11+E$12*G469+E$13*G469^2</f>
        <v>-5.1021237549172052E-3</v>
      </c>
      <c r="Q469" s="89">
        <f t="shared" ref="Q469:Q502" si="84">+C469-15018.5</f>
        <v>41991.933900000062</v>
      </c>
      <c r="S469" s="32">
        <f t="shared" ref="S469:S502" si="85">+(P469-H469)^2</f>
        <v>2.6031666810490442E-5</v>
      </c>
      <c r="T469">
        <v>1</v>
      </c>
      <c r="U469">
        <f t="shared" si="75"/>
        <v>2.6031666810490442E-5</v>
      </c>
    </row>
    <row r="470" spans="1:24" ht="12.95" customHeight="1" x14ac:dyDescent="0.2">
      <c r="A470" s="118" t="s">
        <v>181</v>
      </c>
      <c r="B470" s="119" t="s">
        <v>37</v>
      </c>
      <c r="C470" s="120">
        <v>57011.383899999782</v>
      </c>
      <c r="D470" s="120">
        <v>2.9999999999999997E-4</v>
      </c>
      <c r="E470">
        <f t="shared" si="82"/>
        <v>33587.626985522096</v>
      </c>
      <c r="F470">
        <f t="shared" si="81"/>
        <v>33588</v>
      </c>
      <c r="G470">
        <f t="shared" si="74"/>
        <v>-0.14171760011959122</v>
      </c>
      <c r="M470">
        <f>G470</f>
        <v>-0.14171760011959122</v>
      </c>
      <c r="O470">
        <f t="shared" ca="1" si="76"/>
        <v>-0.13961405644023672</v>
      </c>
      <c r="P470" s="32">
        <f t="shared" si="83"/>
        <v>-5.1041201584568771E-3</v>
      </c>
      <c r="Q470" s="89">
        <f t="shared" si="84"/>
        <v>41992.883899999782</v>
      </c>
      <c r="S470" s="32">
        <f t="shared" si="85"/>
        <v>2.6052042591965857E-5</v>
      </c>
      <c r="T470">
        <v>1</v>
      </c>
      <c r="U470">
        <f t="shared" si="75"/>
        <v>2.6052042591965857E-5</v>
      </c>
    </row>
    <row r="471" spans="1:24" ht="12.95" customHeight="1" x14ac:dyDescent="0.2">
      <c r="A471" s="83" t="s">
        <v>168</v>
      </c>
      <c r="B471" s="84" t="s">
        <v>48</v>
      </c>
      <c r="C471" s="101">
        <v>57019.552799999998</v>
      </c>
      <c r="D471" s="101">
        <v>8.0000000000000004E-4</v>
      </c>
      <c r="E471">
        <f t="shared" si="82"/>
        <v>33609.128323154386</v>
      </c>
      <c r="F471">
        <f t="shared" si="81"/>
        <v>33609.5</v>
      </c>
      <c r="G471">
        <f t="shared" si="74"/>
        <v>-0.14120939990243642</v>
      </c>
      <c r="K471">
        <f t="shared" ref="K471:K477" si="86">G471</f>
        <v>-0.14120939990243642</v>
      </c>
      <c r="O471">
        <f t="shared" ca="1" si="76"/>
        <v>-0.13978852312584045</v>
      </c>
      <c r="P471" s="32">
        <f t="shared" si="83"/>
        <v>-5.1095481417676482E-3</v>
      </c>
      <c r="Q471" s="89">
        <f t="shared" si="84"/>
        <v>42001.052799999998</v>
      </c>
      <c r="S471" s="32">
        <f t="shared" si="85"/>
        <v>2.6107482213041225E-5</v>
      </c>
      <c r="T471">
        <v>1</v>
      </c>
      <c r="U471">
        <f t="shared" si="75"/>
        <v>2.6107482213041225E-5</v>
      </c>
      <c r="X471" s="9"/>
    </row>
    <row r="472" spans="1:24" ht="12.95" customHeight="1" x14ac:dyDescent="0.2">
      <c r="A472" s="83" t="s">
        <v>168</v>
      </c>
      <c r="B472" s="84" t="s">
        <v>48</v>
      </c>
      <c r="C472" s="101">
        <v>57028.669710000002</v>
      </c>
      <c r="D472" s="101">
        <v>5.9999999999999995E-4</v>
      </c>
      <c r="E472">
        <f t="shared" si="82"/>
        <v>33633.124915115128</v>
      </c>
      <c r="F472">
        <f t="shared" si="81"/>
        <v>33633.5</v>
      </c>
      <c r="G472">
        <f t="shared" si="74"/>
        <v>-0.14250419990275986</v>
      </c>
      <c r="K472">
        <f t="shared" si="86"/>
        <v>-0.14250419990275986</v>
      </c>
      <c r="O472">
        <f t="shared" ca="1" si="76"/>
        <v>-0.13998327663535148</v>
      </c>
      <c r="P472" s="32">
        <f t="shared" si="83"/>
        <v>-5.095725716521283E-3</v>
      </c>
      <c r="Q472" s="89">
        <f t="shared" si="84"/>
        <v>42010.169710000002</v>
      </c>
      <c r="S472" s="32">
        <f t="shared" si="85"/>
        <v>2.5966420578016344E-5</v>
      </c>
      <c r="T472">
        <v>1</v>
      </c>
      <c r="U472">
        <f t="shared" si="75"/>
        <v>2.5966420578016344E-5</v>
      </c>
      <c r="X472" s="9"/>
    </row>
    <row r="473" spans="1:24" ht="12.95" customHeight="1" x14ac:dyDescent="0.2">
      <c r="A473" s="83" t="s">
        <v>168</v>
      </c>
      <c r="B473" s="84" t="s">
        <v>48</v>
      </c>
      <c r="C473" s="101">
        <v>57028.670019999998</v>
      </c>
      <c r="D473" s="101">
        <v>8.9999999999999998E-4</v>
      </c>
      <c r="E473">
        <f t="shared" si="82"/>
        <v>33633.1257310652</v>
      </c>
      <c r="F473">
        <f t="shared" si="81"/>
        <v>33633.5</v>
      </c>
      <c r="G473">
        <f t="shared" si="74"/>
        <v>-0.14219419990695314</v>
      </c>
      <c r="K473">
        <f t="shared" si="86"/>
        <v>-0.14219419990695314</v>
      </c>
      <c r="O473">
        <f t="shared" ca="1" si="76"/>
        <v>-0.13998327663535148</v>
      </c>
      <c r="P473" s="32">
        <f t="shared" si="83"/>
        <v>-5.0990329512986803E-3</v>
      </c>
      <c r="Q473" s="89">
        <f t="shared" si="84"/>
        <v>42010.170019999998</v>
      </c>
      <c r="S473" s="32">
        <f t="shared" si="85"/>
        <v>2.6000137038429729E-5</v>
      </c>
      <c r="T473">
        <v>1</v>
      </c>
      <c r="U473">
        <f t="shared" si="75"/>
        <v>2.6000137038429729E-5</v>
      </c>
      <c r="X473" s="9"/>
    </row>
    <row r="474" spans="1:24" ht="12.95" customHeight="1" x14ac:dyDescent="0.2">
      <c r="A474" s="83" t="s">
        <v>168</v>
      </c>
      <c r="B474" s="84" t="s">
        <v>48</v>
      </c>
      <c r="C474" s="101">
        <v>57028.6702</v>
      </c>
      <c r="D474" s="101">
        <v>2.9999999999999997E-4</v>
      </c>
      <c r="E474">
        <f t="shared" si="82"/>
        <v>33633.12620484268</v>
      </c>
      <c r="F474">
        <f t="shared" si="81"/>
        <v>33633.5</v>
      </c>
      <c r="G474">
        <f t="shared" si="74"/>
        <v>-0.14201419990422437</v>
      </c>
      <c r="K474">
        <f t="shared" si="86"/>
        <v>-0.14201419990422437</v>
      </c>
      <c r="O474">
        <f t="shared" ca="1" si="76"/>
        <v>-0.13998327663535148</v>
      </c>
      <c r="P474" s="32">
        <f t="shared" si="83"/>
        <v>-5.1009538935303236E-3</v>
      </c>
      <c r="Q474" s="89">
        <f t="shared" si="84"/>
        <v>42010.1702</v>
      </c>
      <c r="S474" s="32">
        <f t="shared" si="85"/>
        <v>2.6019730623922168E-5</v>
      </c>
      <c r="T474">
        <v>1</v>
      </c>
      <c r="U474">
        <f t="shared" si="75"/>
        <v>2.6019730623922168E-5</v>
      </c>
      <c r="X474" s="9"/>
    </row>
    <row r="475" spans="1:24" ht="12.95" customHeight="1" x14ac:dyDescent="0.2">
      <c r="A475" s="81" t="s">
        <v>167</v>
      </c>
      <c r="B475" s="82"/>
      <c r="C475" s="100">
        <v>57279.038000000175</v>
      </c>
      <c r="D475" s="100">
        <v>4.0000000000000001E-3</v>
      </c>
      <c r="E475">
        <f t="shared" si="82"/>
        <v>34292.118553863424</v>
      </c>
      <c r="F475">
        <f t="shared" si="81"/>
        <v>34292.5</v>
      </c>
      <c r="G475">
        <f t="shared" si="74"/>
        <v>-0.14492099972994765</v>
      </c>
      <c r="K475">
        <f t="shared" si="86"/>
        <v>-0.14492099972994765</v>
      </c>
      <c r="O475">
        <f t="shared" ca="1" si="76"/>
        <v>-0.14533088341734335</v>
      </c>
      <c r="P475" s="32">
        <f t="shared" si="83"/>
        <v>-5.0699878392285683E-3</v>
      </c>
      <c r="Q475" s="89">
        <f t="shared" si="84"/>
        <v>42260.538000000175</v>
      </c>
      <c r="S475" s="32">
        <f t="shared" si="85"/>
        <v>2.5704776689925567E-5</v>
      </c>
      <c r="T475">
        <v>1</v>
      </c>
      <c r="U475">
        <f t="shared" si="75"/>
        <v>2.5704776689925567E-5</v>
      </c>
      <c r="X475" s="9"/>
    </row>
    <row r="476" spans="1:24" ht="12.95" customHeight="1" x14ac:dyDescent="0.2">
      <c r="A476" s="81" t="s">
        <v>167</v>
      </c>
      <c r="B476" s="82"/>
      <c r="C476" s="100">
        <v>57313.98900000006</v>
      </c>
      <c r="D476" s="100">
        <v>2E-3</v>
      </c>
      <c r="E476">
        <f t="shared" si="82"/>
        <v>34384.112978028716</v>
      </c>
      <c r="F476">
        <f t="shared" si="81"/>
        <v>34384.5</v>
      </c>
      <c r="G476">
        <f t="shared" ref="G476:G502" si="87">+C476-(C$7+F476*C$8)</f>
        <v>-0.1470393998461077</v>
      </c>
      <c r="K476">
        <f t="shared" si="86"/>
        <v>-0.1470393998461077</v>
      </c>
      <c r="O476">
        <f t="shared" ca="1" si="76"/>
        <v>-0.14607743853713584</v>
      </c>
      <c r="P476" s="32">
        <f t="shared" si="83"/>
        <v>-5.0474944870240413E-3</v>
      </c>
      <c r="Q476" s="89">
        <f t="shared" si="84"/>
        <v>42295.48900000006</v>
      </c>
      <c r="S476" s="32">
        <f t="shared" si="85"/>
        <v>2.5477200596538092E-5</v>
      </c>
      <c r="T476">
        <v>1</v>
      </c>
      <c r="U476">
        <f t="shared" ref="U476:U501" si="88">T476*S476</f>
        <v>2.5477200596538092E-5</v>
      </c>
      <c r="X476" s="9"/>
    </row>
    <row r="477" spans="1:24" ht="12.95" customHeight="1" x14ac:dyDescent="0.2">
      <c r="A477" s="81" t="s">
        <v>167</v>
      </c>
      <c r="B477" s="82"/>
      <c r="C477" s="100">
        <v>57314.183000000194</v>
      </c>
      <c r="D477" s="100">
        <v>2E-3</v>
      </c>
      <c r="E477">
        <f t="shared" si="82"/>
        <v>34384.623604857719</v>
      </c>
      <c r="F477">
        <f t="shared" si="81"/>
        <v>34385</v>
      </c>
      <c r="G477">
        <f t="shared" si="87"/>
        <v>-0.14300199970602989</v>
      </c>
      <c r="K477">
        <f t="shared" si="86"/>
        <v>-0.14300199970602989</v>
      </c>
      <c r="O477">
        <f t="shared" ca="1" si="76"/>
        <v>-0.14608149590191732</v>
      </c>
      <c r="P477" s="32">
        <f t="shared" si="83"/>
        <v>-5.0904177312382478E-3</v>
      </c>
      <c r="Q477" s="89">
        <f t="shared" si="84"/>
        <v>42295.683000000194</v>
      </c>
      <c r="S477" s="32">
        <f t="shared" si="85"/>
        <v>2.5912352678504749E-5</v>
      </c>
      <c r="T477">
        <v>1</v>
      </c>
      <c r="U477">
        <f t="shared" si="88"/>
        <v>2.5912352678504749E-5</v>
      </c>
      <c r="X477" s="9"/>
    </row>
    <row r="478" spans="1:24" ht="12.95" customHeight="1" x14ac:dyDescent="0.2">
      <c r="A478" s="92" t="s">
        <v>171</v>
      </c>
      <c r="B478" s="92" t="s">
        <v>37</v>
      </c>
      <c r="C478" s="102">
        <v>58354.961020429619</v>
      </c>
      <c r="D478" s="103">
        <v>6.4300000000000002E-4</v>
      </c>
      <c r="E478">
        <f t="shared" si="82"/>
        <v>37124.052367228374</v>
      </c>
      <c r="F478">
        <f t="shared" si="81"/>
        <v>37124.5</v>
      </c>
      <c r="G478">
        <f t="shared" si="87"/>
        <v>-0.1700669702840969</v>
      </c>
      <c r="L478">
        <f t="shared" ref="L478:L489" si="89">G478</f>
        <v>-0.1700669702840969</v>
      </c>
      <c r="O478">
        <f t="shared" ca="1" si="76"/>
        <v>-0.1683117975396512</v>
      </c>
      <c r="P478" s="32">
        <f t="shared" si="83"/>
        <v>-4.8070056997808891E-3</v>
      </c>
      <c r="Q478" s="89">
        <f t="shared" si="84"/>
        <v>43336.461020429619</v>
      </c>
      <c r="S478" s="32">
        <f t="shared" si="85"/>
        <v>2.3107303797725956E-5</v>
      </c>
      <c r="T478">
        <v>1</v>
      </c>
      <c r="U478">
        <f t="shared" si="88"/>
        <v>2.3107303797725956E-5</v>
      </c>
      <c r="X478" s="95" t="s">
        <v>176</v>
      </c>
    </row>
    <row r="479" spans="1:24" ht="12.95" customHeight="1" x14ac:dyDescent="0.2">
      <c r="A479" s="92" t="s">
        <v>171</v>
      </c>
      <c r="B479" s="92" t="s">
        <v>48</v>
      </c>
      <c r="C479" s="102">
        <v>58355.150400784798</v>
      </c>
      <c r="D479" s="103">
        <v>5.1900000000000004E-4</v>
      </c>
      <c r="E479">
        <f t="shared" si="82"/>
        <v>37124.550834703499</v>
      </c>
      <c r="F479">
        <f t="shared" si="81"/>
        <v>37125</v>
      </c>
      <c r="G479">
        <f t="shared" si="87"/>
        <v>-0.17064921510609565</v>
      </c>
      <c r="L479">
        <f t="shared" si="89"/>
        <v>-0.17064921510609565</v>
      </c>
      <c r="O479">
        <f t="shared" ca="1" si="76"/>
        <v>-0.16831585490443268</v>
      </c>
      <c r="P479" s="32">
        <f t="shared" si="83"/>
        <v>-4.8010204498730412E-3</v>
      </c>
      <c r="Q479" s="89">
        <f t="shared" si="84"/>
        <v>43336.650400784798</v>
      </c>
      <c r="S479" s="32">
        <f t="shared" si="85"/>
        <v>2.304979736009914E-5</v>
      </c>
      <c r="T479">
        <v>1</v>
      </c>
      <c r="U479">
        <f t="shared" si="88"/>
        <v>2.304979736009914E-5</v>
      </c>
      <c r="X479" s="95" t="s">
        <v>176</v>
      </c>
    </row>
    <row r="480" spans="1:24" ht="12.95" customHeight="1" x14ac:dyDescent="0.2">
      <c r="A480" s="92" t="s">
        <v>171</v>
      </c>
      <c r="B480" s="92" t="s">
        <v>37</v>
      </c>
      <c r="C480" s="102">
        <v>58365.978981882799</v>
      </c>
      <c r="D480" s="103">
        <v>4.66E-4</v>
      </c>
      <c r="E480">
        <f t="shared" si="82"/>
        <v>37153.052711120232</v>
      </c>
      <c r="F480">
        <f t="shared" si="81"/>
        <v>37153.5</v>
      </c>
      <c r="G480">
        <f t="shared" si="87"/>
        <v>-0.16993631710647605</v>
      </c>
      <c r="L480">
        <f t="shared" si="89"/>
        <v>-0.16993631710647605</v>
      </c>
      <c r="O480">
        <f t="shared" ref="O480:O502" ca="1" si="90">+C$11+C$12*$F480</f>
        <v>-0.16854712469697714</v>
      </c>
      <c r="P480" s="32">
        <f t="shared" si="83"/>
        <v>-4.8083494101569943E-3</v>
      </c>
      <c r="Q480" s="89">
        <f t="shared" si="84"/>
        <v>43347.478981882799</v>
      </c>
      <c r="S480" s="32">
        <f t="shared" si="85"/>
        <v>2.3120224050157115E-5</v>
      </c>
      <c r="T480">
        <v>1</v>
      </c>
      <c r="U480">
        <f t="shared" si="88"/>
        <v>2.3120224050157115E-5</v>
      </c>
      <c r="X480" s="95" t="s">
        <v>176</v>
      </c>
    </row>
    <row r="481" spans="1:24" ht="12.95" customHeight="1" x14ac:dyDescent="0.2">
      <c r="A481" s="92" t="s">
        <v>171</v>
      </c>
      <c r="B481" s="92" t="s">
        <v>48</v>
      </c>
      <c r="C481" s="102">
        <v>58366.168319588061</v>
      </c>
      <c r="D481" s="103">
        <v>5.9699999999999998E-4</v>
      </c>
      <c r="E481">
        <f t="shared" si="82"/>
        <v>37153.551066336629</v>
      </c>
      <c r="F481">
        <f t="shared" si="81"/>
        <v>37154</v>
      </c>
      <c r="G481">
        <f t="shared" si="87"/>
        <v>-0.17056121183850337</v>
      </c>
      <c r="L481">
        <f t="shared" si="89"/>
        <v>-0.17056121183850337</v>
      </c>
      <c r="O481">
        <f t="shared" ca="1" si="90"/>
        <v>-0.16855118206175862</v>
      </c>
      <c r="P481" s="32">
        <f t="shared" si="83"/>
        <v>-4.8019247872228832E-3</v>
      </c>
      <c r="Q481" s="89">
        <f t="shared" si="84"/>
        <v>43347.668319588061</v>
      </c>
      <c r="S481" s="32">
        <f t="shared" si="85"/>
        <v>2.3058481662145531E-5</v>
      </c>
      <c r="T481">
        <v>1</v>
      </c>
      <c r="U481">
        <f t="shared" si="88"/>
        <v>2.3058481662145531E-5</v>
      </c>
      <c r="X481" s="95" t="s">
        <v>176</v>
      </c>
    </row>
    <row r="482" spans="1:24" ht="12.95" customHeight="1" x14ac:dyDescent="0.2">
      <c r="A482" s="92" t="s">
        <v>171</v>
      </c>
      <c r="B482" s="92" t="s">
        <v>37</v>
      </c>
      <c r="C482" s="102">
        <v>58380.036824482027</v>
      </c>
      <c r="D482" s="103">
        <v>5.3600000000000002E-4</v>
      </c>
      <c r="E482">
        <f t="shared" si="82"/>
        <v>37190.054317223818</v>
      </c>
      <c r="F482">
        <f t="shared" si="81"/>
        <v>37190.5</v>
      </c>
      <c r="G482">
        <f t="shared" si="87"/>
        <v>-0.16932611787342466</v>
      </c>
      <c r="L482">
        <f t="shared" si="89"/>
        <v>-0.16932611787342466</v>
      </c>
      <c r="O482">
        <f t="shared" ca="1" si="90"/>
        <v>-0.16884736969080671</v>
      </c>
      <c r="P482" s="32">
        <f t="shared" si="83"/>
        <v>-4.8146281788249345E-3</v>
      </c>
      <c r="Q482" s="89">
        <f t="shared" si="84"/>
        <v>43361.536824482027</v>
      </c>
      <c r="S482" s="32">
        <f t="shared" si="85"/>
        <v>2.3180644500335105E-5</v>
      </c>
      <c r="T482">
        <v>1</v>
      </c>
      <c r="U482">
        <f t="shared" si="88"/>
        <v>2.3180644500335105E-5</v>
      </c>
      <c r="X482" s="95" t="s">
        <v>176</v>
      </c>
    </row>
    <row r="483" spans="1:24" ht="12.95" customHeight="1" x14ac:dyDescent="0.2">
      <c r="A483" s="92" t="s">
        <v>171</v>
      </c>
      <c r="B483" s="92" t="s">
        <v>48</v>
      </c>
      <c r="C483" s="102">
        <v>58380.226270435378</v>
      </c>
      <c r="D483" s="103">
        <v>6.5600000000000001E-4</v>
      </c>
      <c r="E483">
        <f t="shared" si="82"/>
        <v>37190.552957359694</v>
      </c>
      <c r="F483">
        <f t="shared" si="81"/>
        <v>37191</v>
      </c>
      <c r="G483">
        <f t="shared" si="87"/>
        <v>-0.16984276452421909</v>
      </c>
      <c r="L483">
        <f t="shared" si="89"/>
        <v>-0.16984276452421909</v>
      </c>
      <c r="O483">
        <f t="shared" ca="1" si="90"/>
        <v>-0.1688514270555882</v>
      </c>
      <c r="P483" s="32">
        <f t="shared" si="83"/>
        <v>-4.8093117028671778E-3</v>
      </c>
      <c r="Q483" s="89">
        <f t="shared" si="84"/>
        <v>43361.726270435378</v>
      </c>
      <c r="S483" s="32">
        <f t="shared" si="85"/>
        <v>2.3129479055335194E-5</v>
      </c>
      <c r="T483">
        <v>1</v>
      </c>
      <c r="U483">
        <f t="shared" si="88"/>
        <v>2.3129479055335194E-5</v>
      </c>
      <c r="X483" s="95" t="s">
        <v>176</v>
      </c>
    </row>
    <row r="484" spans="1:24" ht="12.95" customHeight="1" x14ac:dyDescent="0.2">
      <c r="A484" s="92" t="s">
        <v>171</v>
      </c>
      <c r="B484" s="92" t="s">
        <v>37</v>
      </c>
      <c r="C484" s="102">
        <v>58384.595818223897</v>
      </c>
      <c r="D484" s="103">
        <v>5.31E-4</v>
      </c>
      <c r="E484">
        <f t="shared" si="82"/>
        <v>37202.054031225074</v>
      </c>
      <c r="F484">
        <f t="shared" si="81"/>
        <v>37202.5</v>
      </c>
      <c r="G484">
        <f t="shared" si="87"/>
        <v>-0.16943477600580081</v>
      </c>
      <c r="L484">
        <f t="shared" si="89"/>
        <v>-0.16943477600580081</v>
      </c>
      <c r="O484">
        <f t="shared" ca="1" si="90"/>
        <v>-0.16894474644556223</v>
      </c>
      <c r="P484" s="32">
        <f t="shared" si="83"/>
        <v>-4.813509740623759E-3</v>
      </c>
      <c r="Q484" s="89">
        <f t="shared" si="84"/>
        <v>43366.095818223897</v>
      </c>
      <c r="S484" s="32">
        <f t="shared" si="85"/>
        <v>2.3169876023079809E-5</v>
      </c>
      <c r="T484">
        <v>1</v>
      </c>
      <c r="U484">
        <f t="shared" si="88"/>
        <v>2.3169876023079809E-5</v>
      </c>
      <c r="X484" s="95" t="s">
        <v>176</v>
      </c>
    </row>
    <row r="485" spans="1:24" ht="12.95" customHeight="1" x14ac:dyDescent="0.2">
      <c r="A485" s="92" t="s">
        <v>171</v>
      </c>
      <c r="B485" s="92" t="s">
        <v>48</v>
      </c>
      <c r="C485" s="102">
        <v>58384.785539157689</v>
      </c>
      <c r="D485" s="103">
        <v>5.9299999999999999E-4</v>
      </c>
      <c r="E485">
        <f t="shared" si="82"/>
        <v>37202.553395136158</v>
      </c>
      <c r="F485">
        <f t="shared" si="81"/>
        <v>37203</v>
      </c>
      <c r="G485">
        <f t="shared" si="87"/>
        <v>-0.16967644221585942</v>
      </c>
      <c r="L485">
        <f t="shared" si="89"/>
        <v>-0.16967644221585942</v>
      </c>
      <c r="O485">
        <f t="shared" ca="1" si="90"/>
        <v>-0.16894880381034372</v>
      </c>
      <c r="P485" s="32">
        <f t="shared" si="83"/>
        <v>-4.8110228134834983E-3</v>
      </c>
      <c r="Q485" s="89">
        <f t="shared" si="84"/>
        <v>43366.285539157689</v>
      </c>
      <c r="S485" s="32">
        <f t="shared" si="85"/>
        <v>2.3145940511858677E-5</v>
      </c>
      <c r="T485">
        <v>1</v>
      </c>
      <c r="U485">
        <f t="shared" si="88"/>
        <v>2.3145940511858677E-5</v>
      </c>
      <c r="X485" s="95" t="s">
        <v>176</v>
      </c>
    </row>
    <row r="486" spans="1:24" ht="12.95" customHeight="1" x14ac:dyDescent="0.2">
      <c r="A486" s="92" t="s">
        <v>171</v>
      </c>
      <c r="B486" s="92" t="s">
        <v>37</v>
      </c>
      <c r="C486" s="102">
        <v>58394.47395627806</v>
      </c>
      <c r="D486" s="103">
        <v>5.2300000000000003E-4</v>
      </c>
      <c r="E486">
        <f t="shared" si="82"/>
        <v>37228.054249305271</v>
      </c>
      <c r="F486">
        <f t="shared" si="81"/>
        <v>37228.5</v>
      </c>
      <c r="G486">
        <f t="shared" si="87"/>
        <v>-0.16935192184610059</v>
      </c>
      <c r="L486">
        <f t="shared" si="89"/>
        <v>-0.16935192184610059</v>
      </c>
      <c r="O486">
        <f t="shared" ca="1" si="90"/>
        <v>-0.16915572941419926</v>
      </c>
      <c r="P486" s="32">
        <f t="shared" si="83"/>
        <v>-4.8143625589317316E-3</v>
      </c>
      <c r="Q486" s="89">
        <f t="shared" si="84"/>
        <v>43375.97395627806</v>
      </c>
      <c r="S486" s="32">
        <f t="shared" si="85"/>
        <v>2.3178086848843689E-5</v>
      </c>
      <c r="T486">
        <v>1</v>
      </c>
      <c r="U486">
        <f t="shared" si="88"/>
        <v>2.3178086848843689E-5</v>
      </c>
      <c r="X486" s="95" t="s">
        <v>176</v>
      </c>
    </row>
    <row r="487" spans="1:24" ht="12.95" customHeight="1" x14ac:dyDescent="0.2">
      <c r="A487" s="92" t="s">
        <v>171</v>
      </c>
      <c r="B487" s="92" t="s">
        <v>48</v>
      </c>
      <c r="C487" s="102">
        <v>58394.66378078144</v>
      </c>
      <c r="D487" s="103">
        <v>5.1099999999999995E-4</v>
      </c>
      <c r="E487">
        <f t="shared" si="82"/>
        <v>37228.553885821566</v>
      </c>
      <c r="F487">
        <f t="shared" si="81"/>
        <v>37229</v>
      </c>
      <c r="G487">
        <f t="shared" si="87"/>
        <v>-0.16949001846660394</v>
      </c>
      <c r="L487">
        <f t="shared" si="89"/>
        <v>-0.16949001846660394</v>
      </c>
      <c r="O487">
        <f t="shared" ca="1" si="90"/>
        <v>-0.16915978677898075</v>
      </c>
      <c r="P487" s="32">
        <f t="shared" si="83"/>
        <v>-4.812941182640855E-3</v>
      </c>
      <c r="Q487" s="89">
        <f t="shared" si="84"/>
        <v>43376.16378078144</v>
      </c>
      <c r="S487" s="32">
        <f t="shared" si="85"/>
        <v>2.3164402827560351E-5</v>
      </c>
      <c r="T487">
        <v>1</v>
      </c>
      <c r="U487">
        <f t="shared" si="88"/>
        <v>2.3164402827560351E-5</v>
      </c>
      <c r="X487" s="95" t="s">
        <v>176</v>
      </c>
    </row>
    <row r="488" spans="1:24" ht="12.95" customHeight="1" x14ac:dyDescent="0.2">
      <c r="A488" s="92" t="s">
        <v>171</v>
      </c>
      <c r="B488" s="92" t="s">
        <v>48</v>
      </c>
      <c r="C488" s="102">
        <v>58408.341421052814</v>
      </c>
      <c r="D488" s="103">
        <v>7.9199999999999995E-4</v>
      </c>
      <c r="E488">
        <f t="shared" si="82"/>
        <v>37264.554762497748</v>
      </c>
      <c r="F488">
        <f t="shared" si="81"/>
        <v>37265</v>
      </c>
      <c r="G488">
        <f t="shared" si="87"/>
        <v>-0.16915694709314266</v>
      </c>
      <c r="L488">
        <f t="shared" si="89"/>
        <v>-0.16915694709314266</v>
      </c>
      <c r="O488">
        <f t="shared" ca="1" si="90"/>
        <v>-0.16945191704324736</v>
      </c>
      <c r="P488" s="32">
        <f t="shared" si="83"/>
        <v>-4.8163698111631428E-3</v>
      </c>
      <c r="Q488" s="89">
        <f t="shared" si="84"/>
        <v>43389.841421052814</v>
      </c>
      <c r="S488" s="32">
        <f t="shared" si="85"/>
        <v>2.3197418157883687E-5</v>
      </c>
      <c r="T488">
        <v>1</v>
      </c>
      <c r="U488">
        <f t="shared" si="88"/>
        <v>2.3197418157883687E-5</v>
      </c>
      <c r="X488" s="95" t="s">
        <v>176</v>
      </c>
    </row>
    <row r="489" spans="1:24" ht="12.95" customHeight="1" x14ac:dyDescent="0.2">
      <c r="A489" s="92" t="s">
        <v>171</v>
      </c>
      <c r="B489" s="92" t="s">
        <v>37</v>
      </c>
      <c r="C489" s="102">
        <v>58408.531502806582</v>
      </c>
      <c r="D489" s="103">
        <v>7.45E-4</v>
      </c>
      <c r="E489">
        <f t="shared" si="82"/>
        <v>37265.055076122029</v>
      </c>
      <c r="F489">
        <f t="shared" si="81"/>
        <v>37265.5</v>
      </c>
      <c r="G489">
        <f t="shared" si="87"/>
        <v>-0.16903779332642443</v>
      </c>
      <c r="L489">
        <f t="shared" si="89"/>
        <v>-0.16903779332642443</v>
      </c>
      <c r="O489">
        <f t="shared" ca="1" si="90"/>
        <v>-0.16945597440802884</v>
      </c>
      <c r="P489" s="32">
        <f t="shared" si="83"/>
        <v>-4.817596751183725E-3</v>
      </c>
      <c r="Q489" s="89">
        <f t="shared" si="84"/>
        <v>43390.031502806582</v>
      </c>
      <c r="S489" s="32">
        <f t="shared" si="85"/>
        <v>2.3209238457015982E-5</v>
      </c>
      <c r="T489">
        <v>1</v>
      </c>
      <c r="U489">
        <f t="shared" si="88"/>
        <v>2.3209238457015982E-5</v>
      </c>
      <c r="X489" s="95" t="s">
        <v>176</v>
      </c>
    </row>
    <row r="490" spans="1:24" ht="12.95" customHeight="1" x14ac:dyDescent="0.2">
      <c r="A490" s="85" t="s">
        <v>0</v>
      </c>
      <c r="B490" s="86" t="s">
        <v>37</v>
      </c>
      <c r="C490" s="104">
        <v>58435.125146999999</v>
      </c>
      <c r="D490" s="104">
        <v>5.8999999999999998E-5</v>
      </c>
      <c r="E490">
        <f t="shared" si="82"/>
        <v>37335.052128682422</v>
      </c>
      <c r="F490">
        <f t="shared" si="81"/>
        <v>37335.5</v>
      </c>
      <c r="G490">
        <f t="shared" si="87"/>
        <v>-0.17015759990317747</v>
      </c>
      <c r="K490">
        <f t="shared" ref="K490:K502" si="91">G490</f>
        <v>-0.17015759990317747</v>
      </c>
      <c r="O490">
        <f t="shared" ca="1" si="90"/>
        <v>-0.17002400547743618</v>
      </c>
      <c r="P490" s="32">
        <f t="shared" si="83"/>
        <v>-4.8060737532981922E-3</v>
      </c>
      <c r="Q490" s="89">
        <f t="shared" si="84"/>
        <v>43416.625146999999</v>
      </c>
      <c r="S490" s="32">
        <f t="shared" si="85"/>
        <v>2.3098344922141774E-5</v>
      </c>
      <c r="T490">
        <v>1</v>
      </c>
      <c r="U490">
        <f t="shared" si="88"/>
        <v>2.3098344922141774E-5</v>
      </c>
      <c r="X490" s="9"/>
    </row>
    <row r="491" spans="1:24" ht="12.95" customHeight="1" x14ac:dyDescent="0.2">
      <c r="A491" s="85" t="s">
        <v>0</v>
      </c>
      <c r="B491" s="86" t="s">
        <v>48</v>
      </c>
      <c r="C491" s="104">
        <v>58436.075100000002</v>
      </c>
      <c r="D491" s="104">
        <v>1.8E-3</v>
      </c>
      <c r="E491">
        <f t="shared" si="82"/>
        <v>37337.552497176017</v>
      </c>
      <c r="F491">
        <f t="shared" si="81"/>
        <v>37338</v>
      </c>
      <c r="G491">
        <f t="shared" si="87"/>
        <v>-0.17001759989943821</v>
      </c>
      <c r="K491">
        <f t="shared" si="91"/>
        <v>-0.17001759989943821</v>
      </c>
      <c r="O491">
        <f t="shared" ca="1" si="90"/>
        <v>-0.17004429230134355</v>
      </c>
      <c r="P491" s="32">
        <f t="shared" si="83"/>
        <v>-4.8075134245793537E-3</v>
      </c>
      <c r="Q491" s="89">
        <f t="shared" si="84"/>
        <v>43417.575100000002</v>
      </c>
      <c r="S491" s="32">
        <f t="shared" si="85"/>
        <v>2.3112185327510704E-5</v>
      </c>
      <c r="T491">
        <v>1</v>
      </c>
      <c r="U491">
        <f t="shared" si="88"/>
        <v>2.3112185327510704E-5</v>
      </c>
      <c r="X491" s="9"/>
    </row>
    <row r="492" spans="1:24" ht="12.95" customHeight="1" x14ac:dyDescent="0.2">
      <c r="A492" s="85" t="s">
        <v>0</v>
      </c>
      <c r="B492" s="86" t="s">
        <v>37</v>
      </c>
      <c r="C492" s="104">
        <v>58440.063920000001</v>
      </c>
      <c r="D492" s="104">
        <v>8.0000000000000004E-4</v>
      </c>
      <c r="E492">
        <f t="shared" si="82"/>
        <v>37348.051458550515</v>
      </c>
      <c r="F492">
        <f t="shared" si="81"/>
        <v>37348.5</v>
      </c>
      <c r="G492">
        <f t="shared" si="87"/>
        <v>-0.17041219990642276</v>
      </c>
      <c r="K492">
        <f t="shared" si="91"/>
        <v>-0.17041219990642276</v>
      </c>
      <c r="O492">
        <f t="shared" ca="1" si="90"/>
        <v>-0.17012949696175467</v>
      </c>
      <c r="P492" s="32">
        <f t="shared" si="83"/>
        <v>-4.8034563057298314E-3</v>
      </c>
      <c r="Q492" s="89">
        <f t="shared" si="84"/>
        <v>43421.563920000001</v>
      </c>
      <c r="S492" s="32">
        <f t="shared" si="85"/>
        <v>2.3073192481055679E-5</v>
      </c>
      <c r="T492">
        <v>1</v>
      </c>
      <c r="U492">
        <f t="shared" si="88"/>
        <v>2.3073192481055679E-5</v>
      </c>
      <c r="X492" s="9"/>
    </row>
    <row r="493" spans="1:24" ht="12.95" customHeight="1" x14ac:dyDescent="0.2">
      <c r="A493" s="90" t="s">
        <v>170</v>
      </c>
      <c r="B493" s="91" t="s">
        <v>37</v>
      </c>
      <c r="C493" s="105">
        <v>58785.030119999778</v>
      </c>
      <c r="D493" s="105">
        <v>8.0000000000000007E-5</v>
      </c>
      <c r="E493">
        <f t="shared" si="82"/>
        <v>38256.035977607891</v>
      </c>
      <c r="F493">
        <f t="shared" si="81"/>
        <v>38256.5</v>
      </c>
      <c r="G493">
        <f t="shared" si="87"/>
        <v>-0.17629380012658658</v>
      </c>
      <c r="K493">
        <f t="shared" si="91"/>
        <v>-0.17629380012658658</v>
      </c>
      <c r="O493">
        <f t="shared" ca="1" si="90"/>
        <v>-0.17749767140492401</v>
      </c>
      <c r="P493" s="32">
        <f t="shared" si="83"/>
        <v>-4.7432403202291081E-3</v>
      </c>
      <c r="Q493" s="89">
        <f t="shared" si="84"/>
        <v>43766.530119999778</v>
      </c>
      <c r="S493" s="32">
        <f t="shared" si="85"/>
        <v>2.2498328735447132E-5</v>
      </c>
      <c r="T493">
        <v>1</v>
      </c>
      <c r="U493">
        <f t="shared" si="88"/>
        <v>2.2498328735447132E-5</v>
      </c>
      <c r="X493" s="9"/>
    </row>
    <row r="494" spans="1:24" ht="12.95" customHeight="1" x14ac:dyDescent="0.2">
      <c r="A494" s="90" t="s">
        <v>170</v>
      </c>
      <c r="B494" s="91" t="s">
        <v>37</v>
      </c>
      <c r="C494" s="105">
        <v>58815.044300000183</v>
      </c>
      <c r="D494" s="105">
        <v>8.0000000000000007E-5</v>
      </c>
      <c r="E494">
        <f t="shared" si="82"/>
        <v>38335.036212392013</v>
      </c>
      <c r="F494">
        <f t="shared" si="81"/>
        <v>38335.5</v>
      </c>
      <c r="G494">
        <f t="shared" si="87"/>
        <v>-0.1762045997165842</v>
      </c>
      <c r="K494">
        <f t="shared" si="91"/>
        <v>-0.1762045997165842</v>
      </c>
      <c r="O494">
        <f t="shared" ca="1" si="90"/>
        <v>-0.17813873504039801</v>
      </c>
      <c r="P494" s="32">
        <f t="shared" si="83"/>
        <v>-4.7441499695416401E-3</v>
      </c>
      <c r="Q494" s="89">
        <f t="shared" si="84"/>
        <v>43796.544300000183</v>
      </c>
      <c r="S494" s="32">
        <f t="shared" si="85"/>
        <v>2.2506958933501945E-5</v>
      </c>
      <c r="T494">
        <v>1</v>
      </c>
      <c r="U494">
        <f t="shared" si="88"/>
        <v>2.2506958933501945E-5</v>
      </c>
      <c r="X494" s="9"/>
    </row>
    <row r="495" spans="1:24" ht="12.95" customHeight="1" x14ac:dyDescent="0.2">
      <c r="A495" s="87" t="s">
        <v>169</v>
      </c>
      <c r="B495" s="88" t="s">
        <v>48</v>
      </c>
      <c r="C495" s="106">
        <v>59141.012990000003</v>
      </c>
      <c r="D495" s="106">
        <v>6.9999999999999994E-5</v>
      </c>
      <c r="E495">
        <f t="shared" si="82"/>
        <v>39193.017441328186</v>
      </c>
      <c r="F495">
        <f t="shared" si="81"/>
        <v>39193.5</v>
      </c>
      <c r="G495">
        <f t="shared" si="87"/>
        <v>-0.18333619990153238</v>
      </c>
      <c r="K495">
        <f t="shared" si="91"/>
        <v>-0.18333619990153238</v>
      </c>
      <c r="O495">
        <f t="shared" ca="1" si="90"/>
        <v>-0.18510117300541923</v>
      </c>
      <c r="P495" s="32">
        <f t="shared" si="83"/>
        <v>-4.6717718918067638E-3</v>
      </c>
      <c r="Q495" s="89">
        <f t="shared" si="84"/>
        <v>44122.512990000003</v>
      </c>
      <c r="S495" s="32">
        <f t="shared" si="85"/>
        <v>2.1825452609075749E-5</v>
      </c>
      <c r="T495">
        <v>1</v>
      </c>
      <c r="U495">
        <f t="shared" si="88"/>
        <v>2.1825452609075749E-5</v>
      </c>
      <c r="X495" s="9"/>
    </row>
    <row r="496" spans="1:24" ht="12.95" customHeight="1" x14ac:dyDescent="0.2">
      <c r="A496" s="87" t="s">
        <v>169</v>
      </c>
      <c r="B496" s="88" t="s">
        <v>48</v>
      </c>
      <c r="C496" s="106">
        <v>59167.988360000003</v>
      </c>
      <c r="D496" s="106">
        <v>6.0000000000000002E-5</v>
      </c>
      <c r="E496">
        <f t="shared" si="82"/>
        <v>39264.01923325986</v>
      </c>
      <c r="F496">
        <f t="shared" si="81"/>
        <v>39264.5</v>
      </c>
      <c r="G496">
        <f t="shared" si="87"/>
        <v>-0.18265539989806712</v>
      </c>
      <c r="K496">
        <f t="shared" si="91"/>
        <v>-0.18265539989806712</v>
      </c>
      <c r="O496">
        <f t="shared" ca="1" si="90"/>
        <v>-0.18567731880438954</v>
      </c>
      <c r="P496" s="32">
        <f t="shared" si="83"/>
        <v>-4.6786507919238931E-3</v>
      </c>
      <c r="Q496" s="89">
        <f t="shared" si="84"/>
        <v>44149.488360000003</v>
      </c>
      <c r="S496" s="32">
        <f t="shared" si="85"/>
        <v>2.1889773232770073E-5</v>
      </c>
      <c r="T496">
        <v>1</v>
      </c>
      <c r="U496">
        <f t="shared" si="88"/>
        <v>2.1889773232770073E-5</v>
      </c>
      <c r="X496" s="9"/>
    </row>
    <row r="497" spans="1:24" ht="12.95" customHeight="1" x14ac:dyDescent="0.2">
      <c r="A497" s="87" t="s">
        <v>169</v>
      </c>
      <c r="B497" s="88" t="s">
        <v>37</v>
      </c>
      <c r="C497" s="106">
        <v>59186.032420000003</v>
      </c>
      <c r="D497" s="106">
        <v>8.0000000000000007E-5</v>
      </c>
      <c r="E497">
        <f t="shared" si="82"/>
        <v>39311.512950444187</v>
      </c>
      <c r="F497">
        <f t="shared" si="81"/>
        <v>39312</v>
      </c>
      <c r="G497">
        <f t="shared" si="87"/>
        <v>-0.18504239989852067</v>
      </c>
      <c r="K497">
        <f t="shared" si="91"/>
        <v>-0.18504239989852067</v>
      </c>
      <c r="O497">
        <f t="shared" ca="1" si="90"/>
        <v>-0.18606276845863018</v>
      </c>
      <c r="P497" s="32">
        <f t="shared" si="83"/>
        <v>-4.6545604779016404E-3</v>
      </c>
      <c r="Q497" s="89">
        <f t="shared" si="84"/>
        <v>44167.532420000003</v>
      </c>
      <c r="S497" s="32">
        <f t="shared" si="85"/>
        <v>2.1664933242443947E-5</v>
      </c>
      <c r="T497">
        <v>1</v>
      </c>
      <c r="U497">
        <f t="shared" si="88"/>
        <v>2.1664933242443947E-5</v>
      </c>
      <c r="X497" s="9"/>
    </row>
    <row r="498" spans="1:24" ht="12.95" customHeight="1" x14ac:dyDescent="0.2">
      <c r="A498" s="87" t="s">
        <v>169</v>
      </c>
      <c r="B498" s="88" t="s">
        <v>48</v>
      </c>
      <c r="C498" s="106">
        <v>59186.984729999996</v>
      </c>
      <c r="D498" s="106">
        <v>4.0000000000000003E-5</v>
      </c>
      <c r="E498">
        <f t="shared" si="82"/>
        <v>39314.019522790521</v>
      </c>
      <c r="F498">
        <f t="shared" si="81"/>
        <v>39314.5</v>
      </c>
      <c r="G498">
        <f t="shared" si="87"/>
        <v>-0.18254539990448393</v>
      </c>
      <c r="K498">
        <f t="shared" si="91"/>
        <v>-0.18254539990448393</v>
      </c>
      <c r="O498">
        <f t="shared" ca="1" si="90"/>
        <v>-0.1860830552825376</v>
      </c>
      <c r="P498" s="32">
        <f t="shared" si="83"/>
        <v>-4.6797628514045134E-3</v>
      </c>
      <c r="Q498" s="89">
        <f t="shared" si="84"/>
        <v>44168.484729999996</v>
      </c>
      <c r="S498" s="32">
        <f t="shared" si="85"/>
        <v>2.19001803453857E-5</v>
      </c>
      <c r="T498">
        <v>1</v>
      </c>
      <c r="U498">
        <f t="shared" si="88"/>
        <v>2.19001803453857E-5</v>
      </c>
      <c r="X498" s="9"/>
    </row>
    <row r="499" spans="1:24" ht="12.95" customHeight="1" x14ac:dyDescent="0.2">
      <c r="A499" s="93" t="s">
        <v>173</v>
      </c>
      <c r="B499" s="94" t="s">
        <v>48</v>
      </c>
      <c r="C499" s="107">
        <v>60206.116713999771</v>
      </c>
      <c r="D499" s="107">
        <v>6.4499999999999996E-4</v>
      </c>
      <c r="E499">
        <f t="shared" si="82"/>
        <v>41996.473816424565</v>
      </c>
      <c r="F499">
        <f t="shared" si="81"/>
        <v>41997</v>
      </c>
      <c r="G499">
        <f t="shared" si="87"/>
        <v>-0.19991040012973826</v>
      </c>
      <c r="K499">
        <f t="shared" si="91"/>
        <v>-0.19991040012973826</v>
      </c>
      <c r="O499">
        <f t="shared" ca="1" si="90"/>
        <v>-0.20785081733518268</v>
      </c>
      <c r="P499" s="32">
        <f t="shared" si="83"/>
        <v>-4.5062892109899106E-3</v>
      </c>
      <c r="Q499" s="89">
        <f t="shared" si="84"/>
        <v>45187.616713999771</v>
      </c>
      <c r="S499" s="32">
        <f t="shared" si="85"/>
        <v>2.0306642453084071E-5</v>
      </c>
      <c r="T499">
        <v>1</v>
      </c>
      <c r="U499">
        <f t="shared" si="88"/>
        <v>2.0306642453084071E-5</v>
      </c>
      <c r="X499" s="96" t="s">
        <v>176</v>
      </c>
    </row>
    <row r="500" spans="1:24" ht="12.95" customHeight="1" x14ac:dyDescent="0.2">
      <c r="A500" s="93" t="s">
        <v>175</v>
      </c>
      <c r="B500" s="92" t="s">
        <v>48</v>
      </c>
      <c r="C500" s="107">
        <v>60219.98277800018</v>
      </c>
      <c r="D500" s="107">
        <v>8.0000000000000004E-4</v>
      </c>
      <c r="E500">
        <f t="shared" si="82"/>
        <v>42032.970642643013</v>
      </c>
      <c r="F500">
        <f t="shared" si="81"/>
        <v>42033.5</v>
      </c>
      <c r="G500">
        <f t="shared" si="87"/>
        <v>-0.20111619972158223</v>
      </c>
      <c r="K500">
        <f t="shared" si="91"/>
        <v>-0.20111619972158223</v>
      </c>
      <c r="O500">
        <f t="shared" ca="1" si="90"/>
        <v>-0.20814700496423078</v>
      </c>
      <c r="P500" s="32">
        <f t="shared" si="83"/>
        <v>-4.4943989166721611E-3</v>
      </c>
      <c r="Q500" s="89">
        <f t="shared" si="84"/>
        <v>45201.48277800018</v>
      </c>
      <c r="S500" s="32">
        <f t="shared" si="85"/>
        <v>2.0199621622183894E-5</v>
      </c>
      <c r="T500">
        <v>1</v>
      </c>
      <c r="U500">
        <f t="shared" si="88"/>
        <v>2.0199621622183894E-5</v>
      </c>
      <c r="X500" s="96" t="s">
        <v>176</v>
      </c>
    </row>
    <row r="501" spans="1:24" ht="12.95" customHeight="1" x14ac:dyDescent="0.2">
      <c r="A501" s="93" t="s">
        <v>174</v>
      </c>
      <c r="B501" s="94" t="s">
        <v>37</v>
      </c>
      <c r="C501" s="107">
        <v>60234.989249999999</v>
      </c>
      <c r="D501" s="107">
        <v>1.6000000000000001E-4</v>
      </c>
      <c r="E501">
        <f t="shared" si="82"/>
        <v>42072.469133398088</v>
      </c>
      <c r="F501">
        <f t="shared" si="81"/>
        <v>42073</v>
      </c>
      <c r="G501">
        <f t="shared" si="87"/>
        <v>-0.2016895999040571</v>
      </c>
      <c r="K501">
        <f t="shared" si="91"/>
        <v>-0.2016895999040571</v>
      </c>
      <c r="O501">
        <f t="shared" ca="1" si="90"/>
        <v>-0.20846753678196778</v>
      </c>
      <c r="P501" s="32">
        <f t="shared" si="83"/>
        <v>-4.4887517452967974E-3</v>
      </c>
      <c r="Q501" s="89">
        <f t="shared" si="84"/>
        <v>45216.489249999999</v>
      </c>
      <c r="S501" s="32">
        <f t="shared" si="85"/>
        <v>2.0148892230905045E-5</v>
      </c>
      <c r="T501">
        <v>1</v>
      </c>
      <c r="U501">
        <f t="shared" si="88"/>
        <v>2.0148892230905045E-5</v>
      </c>
      <c r="X501" s="96" t="s">
        <v>176</v>
      </c>
    </row>
    <row r="502" spans="1:24" ht="12.95" customHeight="1" x14ac:dyDescent="0.2">
      <c r="A502" s="93" t="s">
        <v>174</v>
      </c>
      <c r="B502" s="121" t="s">
        <v>37</v>
      </c>
      <c r="C502" s="107">
        <v>60646.061410000002</v>
      </c>
      <c r="D502" s="107">
        <v>6.9999999999999994E-5</v>
      </c>
      <c r="E502">
        <f t="shared" si="82"/>
        <v>43154.450955082997</v>
      </c>
      <c r="F502">
        <f t="shared" si="81"/>
        <v>43155</v>
      </c>
      <c r="G502" s="122">
        <f t="shared" si="87"/>
        <v>-0.20859599990217248</v>
      </c>
      <c r="K502">
        <f t="shared" si="91"/>
        <v>-0.20859599990217248</v>
      </c>
      <c r="O502">
        <f t="shared" ca="1" si="90"/>
        <v>-0.21724767416909246</v>
      </c>
      <c r="P502" s="32">
        <f t="shared" si="83"/>
        <v>-4.4210922127908801E-3</v>
      </c>
      <c r="Q502" s="89">
        <f t="shared" si="84"/>
        <v>45627.561410000002</v>
      </c>
      <c r="S502" s="32">
        <f t="shared" si="85"/>
        <v>1.954605635400016E-5</v>
      </c>
      <c r="T502">
        <v>1</v>
      </c>
      <c r="U502">
        <f t="shared" ref="U502" si="92">T502*S502</f>
        <v>1.954605635400016E-5</v>
      </c>
      <c r="X502" s="96" t="s">
        <v>176</v>
      </c>
    </row>
    <row r="503" spans="1:24" ht="12.95" customHeight="1" x14ac:dyDescent="0.2">
      <c r="C503" s="124"/>
      <c r="D503" s="124"/>
    </row>
    <row r="504" spans="1:24" ht="12.95" customHeight="1" x14ac:dyDescent="0.2">
      <c r="C504" s="124"/>
      <c r="D504" s="124"/>
    </row>
    <row r="505" spans="1:24" ht="12.95" customHeight="1" x14ac:dyDescent="0.2">
      <c r="C505" s="123"/>
      <c r="D505" s="123"/>
    </row>
    <row r="506" spans="1:24" ht="12.95" customHeight="1" x14ac:dyDescent="0.2">
      <c r="C506" s="9"/>
      <c r="D506" s="9"/>
    </row>
    <row r="507" spans="1:24" x14ac:dyDescent="0.2">
      <c r="C507" s="9"/>
      <c r="D507" s="9"/>
    </row>
    <row r="508" spans="1:24" x14ac:dyDescent="0.2">
      <c r="C508" s="9"/>
      <c r="D508" s="9"/>
    </row>
    <row r="509" spans="1:24" x14ac:dyDescent="0.2">
      <c r="C509" s="9"/>
      <c r="D509" s="9"/>
    </row>
    <row r="510" spans="1:24" x14ac:dyDescent="0.2">
      <c r="C510" s="9"/>
      <c r="D510" s="9"/>
    </row>
    <row r="511" spans="1:24" x14ac:dyDescent="0.2">
      <c r="C511" s="9"/>
      <c r="D511" s="9"/>
    </row>
    <row r="512" spans="1:2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  <row r="6941" spans="3:4" x14ac:dyDescent="0.2">
      <c r="C6941" s="9"/>
      <c r="D6941" s="9"/>
    </row>
  </sheetData>
  <sortState xmlns:xlrd2="http://schemas.microsoft.com/office/spreadsheetml/2017/richdata2" ref="A21:Z503">
    <sortCondition ref="C21:C503"/>
  </sortState>
  <phoneticPr fontId="7" type="noConversion"/>
  <hyperlinks>
    <hyperlink ref="H63338" r:id="rId1" display="http://vsolj.cetus-net.org/bulletin.html" xr:uid="{00000000-0004-0000-0000-000000000000}"/>
    <hyperlink ref="H63331" r:id="rId2" display="https://www.aavso.org/ejaavso" xr:uid="{00000000-0004-0000-0000-000001000000}"/>
    <hyperlink ref="I63338" r:id="rId3" display="http://vsolj.cetus-net.org/bulletin.html" xr:uid="{00000000-0004-0000-0000-000002000000}"/>
    <hyperlink ref="AQ56989" r:id="rId4" display="http://cdsbib.u-strasbg.fr/cgi-bin/cdsbib?1990RMxAA..21..381G" xr:uid="{00000000-0004-0000-0000-000003000000}"/>
    <hyperlink ref="H63335" r:id="rId5" display="https://www.aavso.org/ejaavso" xr:uid="{00000000-0004-0000-0000-000004000000}"/>
    <hyperlink ref="AP4353" r:id="rId6" display="http://cdsbib.u-strasbg.fr/cgi-bin/cdsbib?1990RMxAA..21..381G" xr:uid="{00000000-0004-0000-0000-000005000000}"/>
    <hyperlink ref="AP4356" r:id="rId7" display="http://cdsbib.u-strasbg.fr/cgi-bin/cdsbib?1990RMxAA..21..381G" xr:uid="{00000000-0004-0000-0000-000006000000}"/>
    <hyperlink ref="AP4354" r:id="rId8" display="http://cdsbib.u-strasbg.fr/cgi-bin/cdsbib?1990RMxAA..21..381G" xr:uid="{00000000-0004-0000-0000-000007000000}"/>
    <hyperlink ref="AP4338" r:id="rId9" display="http://cdsbib.u-strasbg.fr/cgi-bin/cdsbib?1990RMxAA..21..381G" xr:uid="{00000000-0004-0000-0000-000008000000}"/>
    <hyperlink ref="AQ4567" r:id="rId10" display="http://cdsbib.u-strasbg.fr/cgi-bin/cdsbib?1990RMxAA..21..381G" xr:uid="{00000000-0004-0000-0000-000009000000}"/>
    <hyperlink ref="AQ4571" r:id="rId11" display="http://cdsbib.u-strasbg.fr/cgi-bin/cdsbib?1990RMxAA..21..381G" xr:uid="{00000000-0004-0000-0000-00000A000000}"/>
    <hyperlink ref="AQ64251" r:id="rId12" display="http://cdsbib.u-strasbg.fr/cgi-bin/cdsbib?1990RMxAA..21..381G" xr:uid="{00000000-0004-0000-0000-00000B000000}"/>
    <hyperlink ref="I1459" r:id="rId13" display="http://vsolj.cetus-net.org/bulletin.html" xr:uid="{00000000-0004-0000-0000-00000C000000}"/>
    <hyperlink ref="H1459" r:id="rId14" display="http://vsolj.cetus-net.org/bulletin.html" xr:uid="{00000000-0004-0000-0000-00000D000000}"/>
    <hyperlink ref="AQ64912" r:id="rId15" display="http://cdsbib.u-strasbg.fr/cgi-bin/cdsbib?1990RMxAA..21..381G" xr:uid="{00000000-0004-0000-0000-00000E000000}"/>
    <hyperlink ref="AQ64911" r:id="rId16" display="http://cdsbib.u-strasbg.fr/cgi-bin/cdsbib?1990RMxAA..21..381G" xr:uid="{00000000-0004-0000-0000-00000F000000}"/>
    <hyperlink ref="AP2629" r:id="rId17" display="http://cdsbib.u-strasbg.fr/cgi-bin/cdsbib?1990RMxAA..21..381G" xr:uid="{00000000-0004-0000-0000-000010000000}"/>
    <hyperlink ref="AP2647" r:id="rId18" display="http://cdsbib.u-strasbg.fr/cgi-bin/cdsbib?1990RMxAA..21..381G" xr:uid="{00000000-0004-0000-0000-000011000000}"/>
    <hyperlink ref="AP2648" r:id="rId19" display="http://cdsbib.u-strasbg.fr/cgi-bin/cdsbib?1990RMxAA..21..381G" xr:uid="{00000000-0004-0000-0000-000012000000}"/>
    <hyperlink ref="AP264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7"/>
  <sheetViews>
    <sheetView workbookViewId="0">
      <selection activeCell="E4" sqref="E4:E6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36" t="s">
        <v>62</v>
      </c>
      <c r="B1" s="11"/>
      <c r="C1" s="11"/>
      <c r="D1" s="17" t="s">
        <v>141</v>
      </c>
      <c r="E1" s="11"/>
      <c r="F1" s="11"/>
      <c r="G1" s="11"/>
      <c r="H1" s="11"/>
      <c r="I1" s="11"/>
      <c r="J1" s="11"/>
      <c r="K1" s="11"/>
      <c r="L1" s="11"/>
      <c r="M1" s="37" t="s">
        <v>63</v>
      </c>
      <c r="N1" s="11" t="s">
        <v>64</v>
      </c>
      <c r="O1" s="11">
        <f ca="1">H18*J18-I18*I18</f>
        <v>77026.967990743477</v>
      </c>
      <c r="P1" s="11" t="s">
        <v>135</v>
      </c>
      <c r="Q1" s="11"/>
      <c r="R1" s="11"/>
      <c r="S1" s="11"/>
      <c r="T1" s="11"/>
      <c r="U1" s="5" t="s">
        <v>118</v>
      </c>
      <c r="V1" s="38" t="s">
        <v>120</v>
      </c>
      <c r="W1" s="11"/>
      <c r="X1" s="11"/>
      <c r="Y1" s="11"/>
      <c r="Z1" s="11"/>
      <c r="AA1" s="11">
        <v>1</v>
      </c>
      <c r="AB1" s="11" t="s">
        <v>65</v>
      </c>
      <c r="AC1" s="11"/>
      <c r="AD1" s="11"/>
      <c r="AE1" s="11"/>
      <c r="AF1" s="11"/>
      <c r="AG1" s="11"/>
      <c r="AH1" s="11"/>
      <c r="AI1" s="11"/>
    </row>
    <row r="2" spans="1:3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7" t="s">
        <v>66</v>
      </c>
      <c r="N2" s="11" t="s">
        <v>67</v>
      </c>
      <c r="O2" s="11">
        <f ca="1">+F18*J18-H18*I18</f>
        <v>14346.980374782175</v>
      </c>
      <c r="P2" s="11" t="s">
        <v>136</v>
      </c>
      <c r="Q2" s="11"/>
      <c r="R2" s="11"/>
      <c r="S2" s="11"/>
      <c r="T2" s="11"/>
      <c r="U2" s="11">
        <v>-5</v>
      </c>
      <c r="V2" s="11">
        <f t="shared" ref="V2:V26" ca="1" si="0">+E$4+E$5*U2+E$6*U2^2</f>
        <v>-0.11708804643547113</v>
      </c>
      <c r="W2" s="11"/>
      <c r="X2" s="11"/>
      <c r="Y2" s="11"/>
      <c r="Z2" s="11"/>
      <c r="AA2" s="11">
        <v>2</v>
      </c>
      <c r="AB2" s="11" t="s">
        <v>59</v>
      </c>
      <c r="AC2" s="11"/>
      <c r="AD2" s="11"/>
      <c r="AE2" s="11"/>
      <c r="AF2" s="11"/>
      <c r="AG2" s="11"/>
      <c r="AH2" s="11"/>
      <c r="AI2" s="11"/>
    </row>
    <row r="3" spans="1:35" ht="13.5" thickBot="1" x14ac:dyDescent="0.25">
      <c r="A3" s="11" t="s">
        <v>68</v>
      </c>
      <c r="B3" s="11" t="s">
        <v>69</v>
      </c>
      <c r="C3" s="11"/>
      <c r="D3" s="11"/>
      <c r="E3" s="25" t="s">
        <v>70</v>
      </c>
      <c r="F3" s="25" t="s">
        <v>71</v>
      </c>
      <c r="G3" s="25" t="s">
        <v>72</v>
      </c>
      <c r="H3" s="25" t="s">
        <v>73</v>
      </c>
      <c r="I3" s="11"/>
      <c r="J3" s="11"/>
      <c r="K3" s="11"/>
      <c r="L3" s="11"/>
      <c r="M3" s="37" t="s">
        <v>74</v>
      </c>
      <c r="N3" s="11" t="s">
        <v>75</v>
      </c>
      <c r="O3" s="11">
        <f ca="1">+F18*I18-H18*H18</f>
        <v>-6320.4105449734088</v>
      </c>
      <c r="P3" s="11" t="s">
        <v>137</v>
      </c>
      <c r="Q3" s="11"/>
      <c r="R3" s="11"/>
      <c r="S3" s="11"/>
      <c r="T3" s="11"/>
      <c r="U3" s="11">
        <v>-4.75</v>
      </c>
      <c r="V3" s="11">
        <f t="shared" ca="1" si="0"/>
        <v>-0.10332756618095959</v>
      </c>
      <c r="W3" s="11"/>
      <c r="X3" s="11"/>
      <c r="Y3" s="11"/>
      <c r="Z3" s="11"/>
      <c r="AA3" s="11">
        <v>3</v>
      </c>
      <c r="AB3" s="11" t="s">
        <v>76</v>
      </c>
      <c r="AC3" s="11"/>
      <c r="AD3" s="11"/>
      <c r="AE3" s="11"/>
      <c r="AF3" s="11"/>
      <c r="AG3" s="11"/>
      <c r="AH3" s="11"/>
      <c r="AI3" s="11"/>
    </row>
    <row r="4" spans="1:35" x14ac:dyDescent="0.2">
      <c r="A4" s="11" t="s">
        <v>77</v>
      </c>
      <c r="B4" s="11" t="s">
        <v>78</v>
      </c>
      <c r="C4" s="11"/>
      <c r="D4" s="39" t="s">
        <v>79</v>
      </c>
      <c r="E4" s="40">
        <f ca="1">(G18*O1-K18*O2+L18*O3)/O7</f>
        <v>-6.7567042333805966E-3</v>
      </c>
      <c r="F4" s="41">
        <f ca="1">+E7/O7*O18</f>
        <v>1.3732953370446113E-3</v>
      </c>
      <c r="G4" s="42">
        <f>+B18</f>
        <v>1</v>
      </c>
      <c r="H4" s="43">
        <f ca="1">ABS(F4/E4)</f>
        <v>0.20324928983276028</v>
      </c>
      <c r="I4" s="11"/>
      <c r="J4" s="11"/>
      <c r="K4" s="11"/>
      <c r="L4" s="11"/>
      <c r="M4" s="37" t="s">
        <v>80</v>
      </c>
      <c r="N4" s="11" t="s">
        <v>81</v>
      </c>
      <c r="O4" s="11">
        <f ca="1">+C18*J18-H18*H18</f>
        <v>36798.168530136521</v>
      </c>
      <c r="P4" s="11" t="s">
        <v>138</v>
      </c>
      <c r="Q4" s="11"/>
      <c r="R4" s="11"/>
      <c r="S4" s="11"/>
      <c r="T4" s="11"/>
      <c r="U4" s="11">
        <v>-4.5</v>
      </c>
      <c r="V4" s="11">
        <f t="shared" ca="1" si="0"/>
        <v>-9.0434866257438296E-2</v>
      </c>
      <c r="W4" s="11"/>
      <c r="X4" s="11"/>
      <c r="Y4" s="11"/>
      <c r="Z4" s="11"/>
      <c r="AA4" s="11">
        <v>4</v>
      </c>
      <c r="AB4" s="11" t="s">
        <v>82</v>
      </c>
      <c r="AC4" s="11"/>
      <c r="AD4" s="11"/>
      <c r="AE4" s="11"/>
      <c r="AF4" s="11"/>
      <c r="AG4" s="11"/>
      <c r="AH4" s="11"/>
      <c r="AI4" s="11"/>
    </row>
    <row r="5" spans="1:35" x14ac:dyDescent="0.2">
      <c r="A5" s="11" t="s">
        <v>83</v>
      </c>
      <c r="B5" s="44">
        <v>40323</v>
      </c>
      <c r="C5" s="11"/>
      <c r="D5" s="45" t="s">
        <v>84</v>
      </c>
      <c r="E5" s="46">
        <f ca="1">+(-G18*O2+K18*O4-L18*O5)/O7</f>
        <v>-1.2644944799190349E-2</v>
      </c>
      <c r="F5" s="47">
        <f ca="1">P18*E7/O7</f>
        <v>7.6156894821591888E-4</v>
      </c>
      <c r="G5" s="48">
        <f>+B18/A18</f>
        <v>1E-4</v>
      </c>
      <c r="H5" s="43">
        <f ca="1">ABS(F5/E5)</f>
        <v>6.0227146919983536E-2</v>
      </c>
      <c r="I5" s="11"/>
      <c r="J5" s="11"/>
      <c r="K5" s="11"/>
      <c r="L5" s="11"/>
      <c r="M5" s="37" t="s">
        <v>85</v>
      </c>
      <c r="N5" s="11" t="s">
        <v>86</v>
      </c>
      <c r="O5" s="11">
        <f ca="1">+C18*I18-F18*H18</f>
        <v>6030.3291765173062</v>
      </c>
      <c r="P5" s="11" t="s">
        <v>139</v>
      </c>
      <c r="Q5" s="11"/>
      <c r="R5" s="11"/>
      <c r="S5" s="11"/>
      <c r="T5" s="11"/>
      <c r="U5" s="11">
        <v>-4.25</v>
      </c>
      <c r="V5" s="11">
        <f t="shared" ca="1" si="0"/>
        <v>-7.8409946664907165E-2</v>
      </c>
      <c r="W5" s="11"/>
      <c r="X5" s="11"/>
      <c r="Y5" s="11"/>
      <c r="Z5" s="11"/>
      <c r="AA5" s="11">
        <v>5</v>
      </c>
      <c r="AB5" s="11" t="s">
        <v>87</v>
      </c>
      <c r="AC5" s="11"/>
      <c r="AD5" s="11"/>
      <c r="AE5" s="11"/>
      <c r="AF5" s="11"/>
      <c r="AG5" s="11"/>
      <c r="AH5" s="11"/>
      <c r="AI5" s="11"/>
    </row>
    <row r="6" spans="1:35" ht="13.5" thickBot="1" x14ac:dyDescent="0.25">
      <c r="A6" s="11"/>
      <c r="B6" s="11"/>
      <c r="C6" s="11"/>
      <c r="D6" s="49" t="s">
        <v>88</v>
      </c>
      <c r="E6" s="50">
        <f ca="1">+(G18*O3-K18*O5+L18*O6)/O7</f>
        <v>-6.9422426479216915E-3</v>
      </c>
      <c r="F6" s="51">
        <f ca="1">Q18*E7/O7</f>
        <v>3.5211317652903443E-4</v>
      </c>
      <c r="G6" s="52">
        <f>+B18/A18^2</f>
        <v>1E-8</v>
      </c>
      <c r="H6" s="43">
        <f ca="1">ABS(F6/E6)</f>
        <v>5.0720378757496618E-2</v>
      </c>
      <c r="I6" s="11"/>
      <c r="J6" s="11"/>
      <c r="K6" s="11"/>
      <c r="L6" s="11"/>
      <c r="M6" s="53" t="s">
        <v>89</v>
      </c>
      <c r="N6" s="54" t="s">
        <v>90</v>
      </c>
      <c r="O6" s="54">
        <f ca="1">+C18*H18-F18*F18</f>
        <v>4661.2783234920007</v>
      </c>
      <c r="P6" s="11" t="s">
        <v>140</v>
      </c>
      <c r="Q6" s="11"/>
      <c r="R6" s="11"/>
      <c r="S6" s="11"/>
      <c r="T6" s="11"/>
      <c r="U6" s="11">
        <v>-4</v>
      </c>
      <c r="V6" s="11">
        <f t="shared" ca="1" si="0"/>
        <v>-6.7252807403366255E-2</v>
      </c>
      <c r="W6" s="11"/>
      <c r="X6" s="11"/>
      <c r="Y6" s="11"/>
      <c r="Z6" s="11"/>
      <c r="AA6" s="11">
        <v>6</v>
      </c>
      <c r="AB6" s="11" t="s">
        <v>91</v>
      </c>
      <c r="AC6" s="11"/>
      <c r="AD6" s="11"/>
      <c r="AE6" s="11"/>
      <c r="AF6" s="11"/>
      <c r="AG6" s="11"/>
      <c r="AH6" s="11"/>
      <c r="AI6" s="11"/>
    </row>
    <row r="7" spans="1:35" x14ac:dyDescent="0.2">
      <c r="A7" s="11"/>
      <c r="B7" s="11"/>
      <c r="C7" s="11"/>
      <c r="D7" s="17" t="s">
        <v>92</v>
      </c>
      <c r="E7" s="55">
        <f ca="1">SQRT(N18/(B15-3))</f>
        <v>6.3063441993221067E-3</v>
      </c>
      <c r="F7" s="11"/>
      <c r="G7" s="56">
        <f>+B22</f>
        <v>-5.598699990514433E-2</v>
      </c>
      <c r="H7" s="11"/>
      <c r="I7" s="11"/>
      <c r="J7" s="11"/>
      <c r="K7" s="11"/>
      <c r="L7" s="11"/>
      <c r="M7" s="37" t="s">
        <v>93</v>
      </c>
      <c r="N7" s="11" t="s">
        <v>94</v>
      </c>
      <c r="O7" s="11">
        <f ca="1">+C18*O1-F18*O2+H18*O3</f>
        <v>2624497.773525727</v>
      </c>
      <c r="P7" s="11"/>
      <c r="Q7" s="11"/>
      <c r="R7" s="11"/>
      <c r="S7" s="11"/>
      <c r="T7" s="11"/>
      <c r="U7" s="11">
        <v>-3.75</v>
      </c>
      <c r="V7" s="11">
        <f t="shared" ca="1" si="0"/>
        <v>-5.6963448472815564E-2</v>
      </c>
      <c r="W7" s="11"/>
      <c r="X7" s="11"/>
      <c r="Y7" s="11"/>
      <c r="Z7" s="11"/>
      <c r="AA7" s="11">
        <v>7</v>
      </c>
      <c r="AB7" s="11" t="s">
        <v>95</v>
      </c>
      <c r="AC7" s="11"/>
      <c r="AD7" s="11"/>
      <c r="AE7" s="11"/>
      <c r="AF7" s="11"/>
      <c r="AG7" s="11"/>
      <c r="AH7" s="11"/>
      <c r="AI7" s="11"/>
    </row>
    <row r="8" spans="1:35" x14ac:dyDescent="0.2">
      <c r="A8" s="20">
        <v>21</v>
      </c>
      <c r="B8" s="11" t="s">
        <v>98</v>
      </c>
      <c r="C8" s="57">
        <v>21</v>
      </c>
      <c r="D8" s="17" t="s">
        <v>128</v>
      </c>
      <c r="E8" s="11"/>
      <c r="F8" s="58">
        <f ca="1">CORREL(INDIRECT(E12):INDIRECT(E13),INDIRECT(M12):INDIRECT(M13))</f>
        <v>0.81777600760092184</v>
      </c>
      <c r="G8" s="55"/>
      <c r="H8" s="11"/>
      <c r="I8" s="11"/>
      <c r="J8" s="11"/>
      <c r="K8" s="56"/>
      <c r="L8" s="11"/>
      <c r="M8" s="11"/>
      <c r="N8" s="11"/>
      <c r="O8" s="11"/>
      <c r="P8" s="11"/>
      <c r="Q8" s="11"/>
      <c r="R8" s="11"/>
      <c r="S8" s="11"/>
      <c r="T8" s="11"/>
      <c r="U8" s="11">
        <v>-3.5</v>
      </c>
      <c r="V8" s="11">
        <f t="shared" ca="1" si="0"/>
        <v>-4.7541869873255087E-2</v>
      </c>
      <c r="W8" s="11"/>
      <c r="X8" s="11"/>
      <c r="Y8" s="11"/>
      <c r="Z8" s="11"/>
      <c r="AA8" s="11">
        <v>8</v>
      </c>
      <c r="AB8" s="11" t="s">
        <v>96</v>
      </c>
      <c r="AC8" s="11"/>
      <c r="AD8" s="11"/>
      <c r="AE8" s="11"/>
      <c r="AF8" s="11"/>
      <c r="AG8" s="11"/>
      <c r="AH8" s="11"/>
      <c r="AI8" s="11"/>
    </row>
    <row r="9" spans="1:35" x14ac:dyDescent="0.2">
      <c r="A9" s="20">
        <f>20+COUNT(A21:A1442)</f>
        <v>99</v>
      </c>
      <c r="B9" s="11" t="s">
        <v>100</v>
      </c>
      <c r="C9" s="57">
        <f>A9</f>
        <v>99</v>
      </c>
      <c r="D9" s="11"/>
      <c r="E9" s="59">
        <f ca="1">E6*G6</f>
        <v>-6.9422426479216912E-11</v>
      </c>
      <c r="F9" s="60">
        <f ca="1">H6</f>
        <v>5.0720378757496618E-2</v>
      </c>
      <c r="G9" s="61">
        <f ca="1">F8</f>
        <v>0.81777600760092184</v>
      </c>
      <c r="H9" s="11"/>
      <c r="I9" s="11"/>
      <c r="J9" s="11"/>
      <c r="K9" s="56"/>
      <c r="L9" s="11"/>
      <c r="M9" s="11"/>
      <c r="N9" s="11"/>
      <c r="O9" s="11"/>
      <c r="P9" s="11"/>
      <c r="Q9" s="11"/>
      <c r="R9" s="11"/>
      <c r="S9" s="11"/>
      <c r="T9" s="11"/>
      <c r="U9" s="11">
        <v>-3.25</v>
      </c>
      <c r="V9" s="11">
        <f t="shared" ca="1" si="0"/>
        <v>-3.8988071604684836E-2</v>
      </c>
      <c r="W9" s="11"/>
      <c r="X9" s="11"/>
      <c r="Y9" s="11"/>
      <c r="Z9" s="11"/>
      <c r="AA9" s="11">
        <v>9</v>
      </c>
      <c r="AB9" s="11" t="s">
        <v>37</v>
      </c>
      <c r="AC9" s="11"/>
      <c r="AD9" s="11"/>
      <c r="AE9" s="11"/>
      <c r="AF9" s="11"/>
      <c r="AG9" s="11"/>
      <c r="AH9" s="11"/>
      <c r="AI9" s="11"/>
    </row>
    <row r="10" spans="1:35" x14ac:dyDescent="0.2">
      <c r="A10" s="70" t="s">
        <v>4</v>
      </c>
      <c r="B10" s="71">
        <f>Active!C8</f>
        <v>0.37992520000000002</v>
      </c>
      <c r="C10" s="11"/>
      <c r="D10" s="11" t="s">
        <v>129</v>
      </c>
      <c r="E10" s="11">
        <f ca="1">2*E9*365.2422/B10</f>
        <v>-1.3347890467180086E-7</v>
      </c>
      <c r="F10" s="11" t="s">
        <v>130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v>-3</v>
      </c>
      <c r="V10" s="11">
        <f t="shared" ca="1" si="0"/>
        <v>-3.1302053667104771E-2</v>
      </c>
      <c r="W10" s="11"/>
      <c r="X10" s="11"/>
      <c r="Y10" s="11"/>
      <c r="Z10" s="11"/>
      <c r="AA10" s="11">
        <v>10</v>
      </c>
      <c r="AB10" s="11" t="s">
        <v>97</v>
      </c>
      <c r="AC10" s="11"/>
      <c r="AD10" s="11"/>
      <c r="AE10" s="11"/>
      <c r="AF10" s="11"/>
      <c r="AG10" s="11"/>
      <c r="AH10" s="11"/>
      <c r="AI10" s="11"/>
    </row>
    <row r="11" spans="1:3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v>-2.75</v>
      </c>
      <c r="V11" s="11">
        <f t="shared" ca="1" si="0"/>
        <v>-2.4483816060514925E-2</v>
      </c>
      <c r="W11" s="11"/>
      <c r="X11" s="11"/>
      <c r="Y11" s="11"/>
      <c r="Z11" s="11"/>
      <c r="AA11" s="11">
        <v>11</v>
      </c>
      <c r="AB11" s="11" t="s">
        <v>61</v>
      </c>
      <c r="AC11" s="11"/>
      <c r="AD11" s="11"/>
      <c r="AE11" s="11"/>
      <c r="AF11" s="11"/>
      <c r="AG11" s="11"/>
      <c r="AH11" s="11"/>
      <c r="AI11" s="11"/>
    </row>
    <row r="12" spans="1:35" x14ac:dyDescent="0.2">
      <c r="A12" s="11"/>
      <c r="B12" s="11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11"/>
      <c r="S12" s="11"/>
      <c r="T12" s="11"/>
      <c r="U12" s="11">
        <v>-2.5</v>
      </c>
      <c r="V12" s="11">
        <f t="shared" ca="1" si="0"/>
        <v>-1.8533358784915292E-2</v>
      </c>
      <c r="W12" s="11"/>
      <c r="X12" s="11"/>
      <c r="Y12" s="11"/>
      <c r="Z12" s="11"/>
      <c r="AA12" s="11">
        <v>12</v>
      </c>
      <c r="AB12" s="11" t="s">
        <v>99</v>
      </c>
      <c r="AC12" s="11"/>
      <c r="AD12" s="11"/>
      <c r="AE12" s="11"/>
      <c r="AF12" s="11"/>
      <c r="AG12" s="11"/>
      <c r="AH12" s="11"/>
      <c r="AI12" s="11"/>
    </row>
    <row r="13" spans="1:35" x14ac:dyDescent="0.2">
      <c r="A13" s="11"/>
      <c r="B13" s="11"/>
      <c r="C13" s="2" t="str">
        <f t="shared" si="1"/>
        <v>C99</v>
      </c>
      <c r="D13" s="2" t="str">
        <f t="shared" si="1"/>
        <v>D99</v>
      </c>
      <c r="E13" s="2" t="str">
        <f t="shared" si="1"/>
        <v>E99</v>
      </c>
      <c r="F13" s="2" t="str">
        <f t="shared" si="1"/>
        <v>F99</v>
      </c>
      <c r="G13" s="2" t="str">
        <f t="shared" si="1"/>
        <v>G99</v>
      </c>
      <c r="H13" s="2" t="str">
        <f t="shared" si="1"/>
        <v>H99</v>
      </c>
      <c r="I13" s="2" t="str">
        <f t="shared" si="1"/>
        <v>I99</v>
      </c>
      <c r="J13" s="2" t="str">
        <f t="shared" si="1"/>
        <v>J99</v>
      </c>
      <c r="K13" s="2" t="str">
        <f t="shared" si="1"/>
        <v>K99</v>
      </c>
      <c r="L13" s="2" t="str">
        <f t="shared" si="1"/>
        <v>L99</v>
      </c>
      <c r="M13" s="2" t="str">
        <f t="shared" si="1"/>
        <v>M99</v>
      </c>
      <c r="N13" s="2" t="str">
        <f t="shared" si="1"/>
        <v>N99</v>
      </c>
      <c r="O13" s="2" t="str">
        <f t="shared" si="1"/>
        <v>O99</v>
      </c>
      <c r="P13" s="2" t="str">
        <f t="shared" si="1"/>
        <v>P99</v>
      </c>
      <c r="Q13" s="2" t="str">
        <f t="shared" si="1"/>
        <v>Q99</v>
      </c>
      <c r="R13" s="11"/>
      <c r="S13" s="11"/>
      <c r="T13" s="11"/>
      <c r="U13" s="11">
        <v>-2.25</v>
      </c>
      <c r="V13" s="11">
        <f t="shared" ca="1" si="0"/>
        <v>-1.3450681840305879E-2</v>
      </c>
      <c r="W13" s="11"/>
      <c r="X13" s="11"/>
      <c r="Y13" s="11"/>
      <c r="Z13" s="11"/>
      <c r="AA13" s="11">
        <v>13</v>
      </c>
      <c r="AB13" s="11" t="s">
        <v>101</v>
      </c>
      <c r="AC13" s="11"/>
      <c r="AD13" s="11"/>
      <c r="AE13" s="11"/>
      <c r="AF13" s="11"/>
      <c r="AG13" s="11"/>
      <c r="AH13" s="11"/>
      <c r="AI13" s="11"/>
    </row>
    <row r="14" spans="1:3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>
        <v>-2</v>
      </c>
      <c r="V14" s="11">
        <f t="shared" ca="1" si="0"/>
        <v>-9.2357852266866658E-3</v>
      </c>
      <c r="W14" s="11"/>
      <c r="X14" s="11"/>
      <c r="Y14" s="11"/>
      <c r="Z14" s="11"/>
      <c r="AA14" s="11">
        <v>14</v>
      </c>
      <c r="AB14" s="11" t="s">
        <v>102</v>
      </c>
      <c r="AC14" s="11"/>
      <c r="AD14" s="11"/>
      <c r="AE14" s="11"/>
      <c r="AF14" s="11"/>
      <c r="AG14" s="11"/>
      <c r="AH14" s="11"/>
      <c r="AI14" s="11"/>
    </row>
    <row r="15" spans="1:35" x14ac:dyDescent="0.2">
      <c r="A15" s="17" t="s">
        <v>106</v>
      </c>
      <c r="B15" s="17">
        <f>C9-C8+1</f>
        <v>79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11"/>
      <c r="S15" s="11"/>
      <c r="T15" s="11"/>
      <c r="U15" s="11">
        <v>-1.75</v>
      </c>
      <c r="V15" s="11">
        <f t="shared" ca="1" si="0"/>
        <v>-5.8886689440576633E-3</v>
      </c>
      <c r="W15" s="11"/>
      <c r="X15" s="11"/>
      <c r="Y15" s="11"/>
      <c r="Z15" s="11"/>
      <c r="AA15" s="11">
        <v>15</v>
      </c>
      <c r="AB15" s="11" t="s">
        <v>103</v>
      </c>
      <c r="AC15" s="11"/>
      <c r="AD15" s="11"/>
      <c r="AE15" s="11"/>
      <c r="AF15" s="11"/>
      <c r="AG15" s="11"/>
      <c r="AH15" s="11"/>
      <c r="AI15" s="11"/>
    </row>
    <row r="16" spans="1:35" x14ac:dyDescent="0.2">
      <c r="A16" s="2"/>
      <c r="B16" s="11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11"/>
      <c r="S16" s="11"/>
      <c r="T16" s="11"/>
      <c r="U16" s="11">
        <v>-1.5</v>
      </c>
      <c r="V16" s="11">
        <f t="shared" ca="1" si="0"/>
        <v>-3.409332992418879E-3</v>
      </c>
      <c r="W16" s="11"/>
      <c r="X16" s="11"/>
      <c r="Y16" s="11"/>
      <c r="Z16" s="11"/>
      <c r="AA16" s="11">
        <v>16</v>
      </c>
      <c r="AB16" s="11" t="s">
        <v>104</v>
      </c>
      <c r="AC16" s="11"/>
      <c r="AD16" s="11"/>
      <c r="AE16" s="11"/>
      <c r="AF16" s="11"/>
      <c r="AG16" s="11"/>
      <c r="AH16" s="11"/>
      <c r="AI16" s="11"/>
    </row>
    <row r="17" spans="1:35" x14ac:dyDescent="0.2">
      <c r="A17" s="17" t="s">
        <v>105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-1.25</v>
      </c>
      <c r="V17" s="11">
        <f t="shared" ca="1" si="0"/>
        <v>-1.7977773717703024E-3</v>
      </c>
      <c r="W17" s="11"/>
      <c r="X17" s="11"/>
      <c r="Y17" s="11"/>
      <c r="Z17" s="11"/>
      <c r="AA17" s="11">
        <v>17</v>
      </c>
      <c r="AB17" s="11" t="s">
        <v>107</v>
      </c>
      <c r="AC17" s="11"/>
      <c r="AD17" s="11"/>
      <c r="AE17" s="11"/>
      <c r="AF17" s="11"/>
      <c r="AG17" s="11"/>
      <c r="AH17" s="11"/>
      <c r="AI17" s="11"/>
    </row>
    <row r="18" spans="1:35" x14ac:dyDescent="0.2">
      <c r="A18" s="62">
        <v>10000</v>
      </c>
      <c r="B18" s="62">
        <v>1</v>
      </c>
      <c r="C18" s="11">
        <f ca="1">SUM(INDIRECT(C12):INDIRECT(C13))</f>
        <v>51.5</v>
      </c>
      <c r="D18" s="63">
        <f ca="1">SUM(INDIRECT(D12):INDIRECT(D13))</f>
        <v>-55.970149999999961</v>
      </c>
      <c r="E18" s="63">
        <f ca="1">SUM(INDIRECT(E12):INDIRECT(E13))</f>
        <v>-1.5118759925389895</v>
      </c>
      <c r="F18" s="17">
        <f ca="1">SUM(INDIRECT(F12):INDIRECT(F13))</f>
        <v>40.003624999999992</v>
      </c>
      <c r="G18" s="17">
        <f ca="1">SUM(INDIRECT(G12):INDIRECT(G13))</f>
        <v>-1.6978784949882537</v>
      </c>
      <c r="H18" s="17">
        <f ca="1">SUM(INDIRECT(H12):INDIRECT(H13))</f>
        <v>121.58385119674999</v>
      </c>
      <c r="I18" s="17">
        <f ca="1">SUM(INDIRECT(I12):INDIRECT(I13))</f>
        <v>211.53638768636685</v>
      </c>
      <c r="J18" s="17">
        <f ca="1">SUM(INDIRECT(J12):INDIRECT(J13))</f>
        <v>1001.5689592615527</v>
      </c>
      <c r="K18" s="17">
        <f ca="1">SUM(INDIRECT(K12):INDIRECT(K13))</f>
        <v>-3.2762506814275385</v>
      </c>
      <c r="L18" s="17">
        <f ca="1">SUM(INDIRECT(L12):INDIRECT(L13))</f>
        <v>-10.449506811226126</v>
      </c>
      <c r="M18" s="11"/>
      <c r="N18" s="11">
        <f ca="1">SUM(INDIRECT(N12):INDIRECT(N13))</f>
        <v>3.0225182641845927E-3</v>
      </c>
      <c r="O18" s="11">
        <f ca="1">SQRT(SUM(INDIRECT(O12):INDIRECT(O13)))</f>
        <v>571521.3823651229</v>
      </c>
      <c r="P18" s="11">
        <f ca="1">SQRT(SUM(INDIRECT(P12):INDIRECT(P13)))</f>
        <v>316940.51986471983</v>
      </c>
      <c r="Q18" s="11">
        <f ca="1">SQRT(SUM(INDIRECT(Q12):INDIRECT(Q13)))</f>
        <v>146538.18735882817</v>
      </c>
      <c r="R18" s="11"/>
      <c r="S18" s="11"/>
      <c r="T18" s="11"/>
      <c r="U18" s="11">
        <v>-1</v>
      </c>
      <c r="V18" s="11">
        <f t="shared" ca="1" si="0"/>
        <v>-1.0540020821119388E-3</v>
      </c>
      <c r="W18" s="11"/>
      <c r="X18" s="11"/>
      <c r="Y18" s="11"/>
      <c r="Z18" s="11"/>
      <c r="AA18" s="11">
        <v>18</v>
      </c>
      <c r="AB18" s="11" t="s">
        <v>108</v>
      </c>
      <c r="AC18" s="11"/>
      <c r="AD18" s="11"/>
      <c r="AE18" s="11"/>
      <c r="AF18" s="11"/>
      <c r="AG18" s="11"/>
      <c r="AH18" s="11"/>
      <c r="AI18" s="11"/>
    </row>
    <row r="19" spans="1:35" x14ac:dyDescent="0.2">
      <c r="A19" s="64" t="s">
        <v>109</v>
      </c>
      <c r="B19" s="11"/>
      <c r="C19" s="11"/>
      <c r="D19" s="11"/>
      <c r="E19" s="11"/>
      <c r="F19" s="65" t="s">
        <v>110</v>
      </c>
      <c r="G19" s="65" t="s">
        <v>111</v>
      </c>
      <c r="H19" s="65" t="s">
        <v>112</v>
      </c>
      <c r="I19" s="65" t="s">
        <v>113</v>
      </c>
      <c r="J19" s="65" t="s">
        <v>114</v>
      </c>
      <c r="K19" s="65" t="s">
        <v>115</v>
      </c>
      <c r="L19" s="65" t="s">
        <v>116</v>
      </c>
      <c r="M19" s="66"/>
      <c r="N19" s="66"/>
      <c r="O19" s="66"/>
      <c r="P19" s="66"/>
      <c r="Q19" s="66"/>
      <c r="R19" s="11"/>
      <c r="S19" s="11"/>
      <c r="T19" s="11"/>
      <c r="U19" s="11">
        <v>-0.75</v>
      </c>
      <c r="V19" s="11">
        <f t="shared" ca="1" si="0"/>
        <v>-1.1780071234437865E-3</v>
      </c>
      <c r="W19" s="11"/>
      <c r="X19" s="11"/>
      <c r="Y19" s="11"/>
      <c r="Z19" s="11"/>
      <c r="AA19" s="11">
        <v>19</v>
      </c>
      <c r="AB19" s="11" t="s">
        <v>117</v>
      </c>
      <c r="AC19" s="11"/>
      <c r="AD19" s="11"/>
      <c r="AE19" s="11"/>
      <c r="AF19" s="11"/>
      <c r="AG19" s="11"/>
      <c r="AH19" s="11"/>
      <c r="AI19" s="11"/>
    </row>
    <row r="20" spans="1:35" ht="15" thickBot="1" x14ac:dyDescent="0.25">
      <c r="A20" s="5" t="s">
        <v>118</v>
      </c>
      <c r="B20" s="5" t="s">
        <v>119</v>
      </c>
      <c r="C20" s="5" t="s">
        <v>131</v>
      </c>
      <c r="D20" s="5" t="s">
        <v>118</v>
      </c>
      <c r="E20" s="5" t="s">
        <v>119</v>
      </c>
      <c r="F20" s="5" t="s">
        <v>132</v>
      </c>
      <c r="G20" s="5" t="s">
        <v>133</v>
      </c>
      <c r="H20" s="5" t="s">
        <v>142</v>
      </c>
      <c r="I20" s="5" t="s">
        <v>143</v>
      </c>
      <c r="J20" s="5" t="s">
        <v>144</v>
      </c>
      <c r="K20" s="5" t="s">
        <v>134</v>
      </c>
      <c r="L20" s="5" t="s">
        <v>145</v>
      </c>
      <c r="M20" s="38" t="s">
        <v>120</v>
      </c>
      <c r="N20" s="5" t="s">
        <v>146</v>
      </c>
      <c r="O20" s="5" t="s">
        <v>121</v>
      </c>
      <c r="P20" s="5" t="s">
        <v>122</v>
      </c>
      <c r="Q20" s="5" t="s">
        <v>123</v>
      </c>
      <c r="R20" s="25" t="s">
        <v>124</v>
      </c>
      <c r="S20" s="11"/>
      <c r="T20" s="11"/>
      <c r="U20" s="11">
        <v>-0.5</v>
      </c>
      <c r="V20" s="11">
        <f t="shared" ca="1" si="0"/>
        <v>-2.1697924957658449E-3</v>
      </c>
      <c r="W20" s="11"/>
      <c r="X20" s="11"/>
      <c r="Y20" s="11"/>
      <c r="Z20" s="11"/>
      <c r="AA20" s="11">
        <v>20</v>
      </c>
      <c r="AB20" s="11" t="s">
        <v>125</v>
      </c>
      <c r="AC20" s="11"/>
      <c r="AD20" s="11"/>
      <c r="AE20" s="11"/>
      <c r="AF20" s="11"/>
      <c r="AG20" s="11"/>
      <c r="AH20" s="11"/>
      <c r="AI20" s="11"/>
    </row>
    <row r="21" spans="1:35" x14ac:dyDescent="0.2">
      <c r="A21" s="67">
        <v>-41002.5</v>
      </c>
      <c r="B21" s="67">
        <v>-5.8986999905755511E-2</v>
      </c>
      <c r="C21" s="68">
        <v>0.1</v>
      </c>
      <c r="D21" s="69">
        <f>A21/A$18</f>
        <v>-4.10025</v>
      </c>
      <c r="E21" s="69">
        <f>B21/B$18</f>
        <v>-5.8986999905755511E-2</v>
      </c>
      <c r="F21" s="20">
        <f>$C21*D21</f>
        <v>-0.41002500000000003</v>
      </c>
      <c r="G21" s="20">
        <f>$C21*E21</f>
        <v>-5.8986999905755516E-3</v>
      </c>
      <c r="H21" s="20">
        <f>C21*D21*D21</f>
        <v>1.6812050062500001</v>
      </c>
      <c r="I21" s="20">
        <f>C21*D21*D21*D21</f>
        <v>-6.8933608268765632</v>
      </c>
      <c r="J21" s="20">
        <f>C21*D21*D21*D21*D21</f>
        <v>28.264502730400629</v>
      </c>
      <c r="K21" s="20">
        <f>C21*E21*D21</f>
        <v>2.4186144636357404E-2</v>
      </c>
      <c r="L21" s="20">
        <f>C21*E21*D21*D21</f>
        <v>-9.9169239545224441E-2</v>
      </c>
      <c r="M21" s="20">
        <f t="shared" ref="M21:M82" ca="1" si="4">+E$4+E$5*D21+E$6*D21^2</f>
        <v>-7.1622600263382394E-2</v>
      </c>
      <c r="N21" s="20">
        <f ca="1">C21*(M21-E21)^2</f>
        <v>1.5965839639766064E-5</v>
      </c>
      <c r="O21" s="33">
        <f ca="1">(C21*O$1-O$2*F21+O$3*H21)^2</f>
        <v>8758116.8849216029</v>
      </c>
      <c r="P21" s="20">
        <f ca="1">(-C21*O$2+O$4*F21-O$5*H21)^2</f>
        <v>710813543.48869753</v>
      </c>
      <c r="Q21" s="20">
        <f ca="1">+(C21*O$3-F21*O$5+H21*O$6)^2</f>
        <v>93646440.902649552</v>
      </c>
      <c r="R21" s="11">
        <f t="shared" ref="R21:R82" ca="1" si="5">+E21-M21</f>
        <v>1.2635600357626883E-2</v>
      </c>
      <c r="S21" s="11"/>
      <c r="T21" s="11"/>
      <c r="U21" s="11">
        <v>-0.25</v>
      </c>
      <c r="V21" s="11">
        <f t="shared" ca="1" si="0"/>
        <v>-4.0293581990781153E-3</v>
      </c>
      <c r="W21" s="11"/>
      <c r="X21" s="11"/>
      <c r="Y21" s="11"/>
      <c r="Z21" s="11"/>
      <c r="AA21" s="11">
        <v>21</v>
      </c>
      <c r="AB21" s="11" t="s">
        <v>126</v>
      </c>
      <c r="AC21" s="11"/>
      <c r="AD21" s="11"/>
      <c r="AE21" s="11"/>
      <c r="AF21" s="11"/>
      <c r="AG21" s="11"/>
      <c r="AH21" s="11"/>
      <c r="AI21" s="11"/>
    </row>
    <row r="22" spans="1:35" x14ac:dyDescent="0.2">
      <c r="A22" s="67">
        <v>-41002.5</v>
      </c>
      <c r="B22" s="67">
        <v>-5.598699990514433E-2</v>
      </c>
      <c r="C22" s="67">
        <v>0.1</v>
      </c>
      <c r="D22" s="69">
        <f t="shared" ref="D22:E83" si="6">A22/A$18</f>
        <v>-4.10025</v>
      </c>
      <c r="E22" s="69">
        <f t="shared" si="6"/>
        <v>-5.598699990514433E-2</v>
      </c>
      <c r="F22" s="20">
        <f t="shared" ref="F22:G83" si="7">$C22*D22</f>
        <v>-0.41002500000000003</v>
      </c>
      <c r="G22" s="20">
        <f t="shared" si="7"/>
        <v>-5.598699990514433E-3</v>
      </c>
      <c r="H22" s="20">
        <f t="shared" ref="H22:H83" si="8">C22*D22*D22</f>
        <v>1.6812050062500001</v>
      </c>
      <c r="I22" s="20">
        <f t="shared" ref="I22:I83" si="9">C22*D22*D22*D22</f>
        <v>-6.8933608268765632</v>
      </c>
      <c r="J22" s="20">
        <f t="shared" ref="J22:J83" si="10">C22*D22*D22*D22*D22</f>
        <v>28.264502730400629</v>
      </c>
      <c r="K22" s="20">
        <f t="shared" ref="K22:K83" si="11">C22*E22*D22</f>
        <v>2.2956069636106805E-2</v>
      </c>
      <c r="L22" s="20">
        <f t="shared" ref="L22:L83" si="12">C22*E22*D22*D22</f>
        <v>-9.4125624525446927E-2</v>
      </c>
      <c r="M22" s="20">
        <f t="shared" ca="1" si="4"/>
        <v>-7.1622600263382394E-2</v>
      </c>
      <c r="N22" s="20">
        <f t="shared" ref="N22:N83" ca="1" si="13">C22*(M22-E22)^2</f>
        <v>2.4447199856253429E-5</v>
      </c>
      <c r="O22" s="33">
        <f t="shared" ref="O22:O83" ca="1" si="14">(C22*O$1-O$2*F22+O$3*H22)^2</f>
        <v>8758116.8849216029</v>
      </c>
      <c r="P22" s="20">
        <f t="shared" ref="P22:P83" ca="1" si="15">(-C22*O$2+O$4*F22-O$5*H22)^2</f>
        <v>710813543.48869753</v>
      </c>
      <c r="Q22" s="20">
        <f t="shared" ref="Q22:Q83" ca="1" si="16">+(C22*O$3-F22*O$5+H22*O$6)^2</f>
        <v>93646440.902649552</v>
      </c>
      <c r="R22" s="11">
        <f t="shared" ca="1" si="5"/>
        <v>1.5635600358238064E-2</v>
      </c>
      <c r="S22" s="11"/>
      <c r="T22" s="11"/>
      <c r="U22" s="11">
        <v>0</v>
      </c>
      <c r="V22" s="11">
        <f t="shared" ca="1" si="0"/>
        <v>-6.7567042333805966E-3</v>
      </c>
      <c r="W22" s="11"/>
      <c r="X22" s="11"/>
      <c r="Y22" s="11"/>
      <c r="Z22" s="11"/>
      <c r="AA22" s="11">
        <v>22</v>
      </c>
      <c r="AB22" s="11" t="s">
        <v>60</v>
      </c>
      <c r="AC22" s="11"/>
      <c r="AD22" s="11"/>
      <c r="AE22" s="11"/>
      <c r="AF22" s="11"/>
      <c r="AG22" s="11"/>
      <c r="AH22" s="11"/>
      <c r="AI22" s="11"/>
    </row>
    <row r="23" spans="1:35" x14ac:dyDescent="0.2">
      <c r="A23" s="67">
        <v>-40931.5</v>
      </c>
      <c r="B23" s="67">
        <v>-7.7676199900452048E-2</v>
      </c>
      <c r="C23" s="67">
        <v>0.1</v>
      </c>
      <c r="D23" s="69">
        <f t="shared" si="6"/>
        <v>-4.0931499999999996</v>
      </c>
      <c r="E23" s="69">
        <f t="shared" si="6"/>
        <v>-7.7676199900452048E-2</v>
      </c>
      <c r="F23" s="20">
        <f t="shared" si="7"/>
        <v>-0.40931499999999998</v>
      </c>
      <c r="G23" s="20">
        <f t="shared" si="7"/>
        <v>-7.7676199900452055E-3</v>
      </c>
      <c r="H23" s="20">
        <f t="shared" si="8"/>
        <v>1.6753876922499997</v>
      </c>
      <c r="I23" s="20">
        <f t="shared" si="9"/>
        <v>-6.8576131325330856</v>
      </c>
      <c r="J23" s="20">
        <f t="shared" si="10"/>
        <v>28.069239193427798</v>
      </c>
      <c r="K23" s="20">
        <f t="shared" si="11"/>
        <v>3.179403376225353E-2</v>
      </c>
      <c r="L23" s="20">
        <f t="shared" si="12"/>
        <v>-0.13013774929396801</v>
      </c>
      <c r="M23" s="20">
        <f t="shared" ca="1" si="4"/>
        <v>-7.1308527317985135E-2</v>
      </c>
      <c r="N23" s="20">
        <f t="shared" ca="1" si="13"/>
        <v>4.0547254117500844E-6</v>
      </c>
      <c r="O23" s="33">
        <f t="shared" ca="1" si="14"/>
        <v>8916154.4000684749</v>
      </c>
      <c r="P23" s="20">
        <f t="shared" ca="1" si="15"/>
        <v>707553598.56191123</v>
      </c>
      <c r="Q23" s="20">
        <f t="shared" ca="1" si="16"/>
        <v>93039749.679903954</v>
      </c>
      <c r="R23" s="11">
        <f t="shared" ca="1" si="5"/>
        <v>-6.3676725824669128E-3</v>
      </c>
      <c r="S23" s="11"/>
      <c r="T23" s="11"/>
      <c r="U23" s="11">
        <v>0.25</v>
      </c>
      <c r="V23" s="11">
        <f t="shared" ca="1" si="0"/>
        <v>-1.0351830598673291E-2</v>
      </c>
      <c r="W23" s="11"/>
      <c r="X23" s="11"/>
      <c r="Y23" s="11"/>
      <c r="Z23" s="11"/>
      <c r="AA23" s="11">
        <v>23</v>
      </c>
      <c r="AB23" s="11" t="s">
        <v>127</v>
      </c>
      <c r="AC23" s="11"/>
      <c r="AD23" s="11"/>
      <c r="AE23" s="11"/>
      <c r="AF23" s="11"/>
      <c r="AG23" s="11"/>
      <c r="AH23" s="11"/>
      <c r="AI23" s="11"/>
    </row>
    <row r="24" spans="1:35" x14ac:dyDescent="0.2">
      <c r="A24" s="67">
        <v>-40871</v>
      </c>
      <c r="B24" s="67">
        <v>-5.2150799903756706E-2</v>
      </c>
      <c r="C24" s="67">
        <v>0.1</v>
      </c>
      <c r="D24" s="69">
        <f t="shared" si="6"/>
        <v>-4.0871000000000004</v>
      </c>
      <c r="E24" s="69">
        <f t="shared" si="6"/>
        <v>-5.2150799903756706E-2</v>
      </c>
      <c r="F24" s="20">
        <f t="shared" si="7"/>
        <v>-0.40871000000000007</v>
      </c>
      <c r="G24" s="20">
        <f t="shared" si="7"/>
        <v>-5.2150799903756713E-3</v>
      </c>
      <c r="H24" s="20">
        <f t="shared" si="8"/>
        <v>1.6704386410000005</v>
      </c>
      <c r="I24" s="20">
        <f t="shared" si="9"/>
        <v>-6.827249769631103</v>
      </c>
      <c r="J24" s="20">
        <f t="shared" si="10"/>
        <v>27.903652533459283</v>
      </c>
      <c r="K24" s="20">
        <f t="shared" si="11"/>
        <v>2.1314553428664409E-2</v>
      </c>
      <c r="L24" s="20">
        <f t="shared" si="12"/>
        <v>-8.7114711318294319E-2</v>
      </c>
      <c r="M24" s="20">
        <f t="shared" ca="1" si="4"/>
        <v>-7.1041454087475267E-2</v>
      </c>
      <c r="N24" s="20">
        <f t="shared" ca="1" si="13"/>
        <v>3.5685681548884361E-5</v>
      </c>
      <c r="O24" s="33">
        <f t="shared" ca="1" si="14"/>
        <v>9051632.7226356789</v>
      </c>
      <c r="P24" s="20">
        <f t="shared" ca="1" si="15"/>
        <v>704784217.90674114</v>
      </c>
      <c r="Q24" s="20">
        <f t="shared" ca="1" si="16"/>
        <v>92525049.63613385</v>
      </c>
      <c r="R24" s="11">
        <f t="shared" ca="1" si="5"/>
        <v>1.8890654183718561E-2</v>
      </c>
      <c r="S24" s="11"/>
      <c r="T24" s="11"/>
      <c r="U24" s="11">
        <v>0.5</v>
      </c>
      <c r="V24" s="11">
        <f t="shared" ca="1" si="0"/>
        <v>-1.4814737294956193E-2</v>
      </c>
      <c r="W24" s="11"/>
      <c r="X24" s="11"/>
      <c r="Y24" s="11"/>
      <c r="Z24" s="11"/>
      <c r="AA24" s="11">
        <v>24</v>
      </c>
      <c r="AB24" s="11" t="s">
        <v>118</v>
      </c>
      <c r="AC24" s="11"/>
      <c r="AD24" s="11"/>
      <c r="AE24" s="11"/>
      <c r="AF24" s="11"/>
      <c r="AG24" s="11"/>
      <c r="AH24" s="11"/>
      <c r="AI24" s="11"/>
    </row>
    <row r="25" spans="1:35" x14ac:dyDescent="0.2">
      <c r="A25" s="67">
        <v>-40587.5</v>
      </c>
      <c r="B25" s="67">
        <v>-6.1944999903062126E-2</v>
      </c>
      <c r="C25" s="67">
        <v>0.1</v>
      </c>
      <c r="D25" s="69">
        <f t="shared" si="6"/>
        <v>-4.0587499999999999</v>
      </c>
      <c r="E25" s="69">
        <f t="shared" si="6"/>
        <v>-6.1944999903062126E-2</v>
      </c>
      <c r="F25" s="20">
        <f t="shared" si="7"/>
        <v>-0.40587499999999999</v>
      </c>
      <c r="G25" s="20">
        <f t="shared" si="7"/>
        <v>-6.1944999903062129E-3</v>
      </c>
      <c r="H25" s="20">
        <f t="shared" si="8"/>
        <v>1.6473451562499999</v>
      </c>
      <c r="I25" s="20">
        <f t="shared" si="9"/>
        <v>-6.6861621529296871</v>
      </c>
      <c r="J25" s="20">
        <f t="shared" si="10"/>
        <v>27.137460638203365</v>
      </c>
      <c r="K25" s="20">
        <f t="shared" si="11"/>
        <v>2.5141926835655342E-2</v>
      </c>
      <c r="L25" s="20">
        <f t="shared" si="12"/>
        <v>-0.10204479554421611</v>
      </c>
      <c r="M25" s="20">
        <f t="shared" ca="1" si="4"/>
        <v>-6.9796732525326477E-2</v>
      </c>
      <c r="N25" s="20">
        <f t="shared" ca="1" si="13"/>
        <v>6.1649705171530224E-6</v>
      </c>
      <c r="O25" s="33">
        <f t="shared" ca="1" si="14"/>
        <v>9696247.1716681495</v>
      </c>
      <c r="P25" s="20">
        <f t="shared" ca="1" si="15"/>
        <v>691910319.44809985</v>
      </c>
      <c r="Q25" s="20">
        <f t="shared" ca="1" si="16"/>
        <v>90140841.322252035</v>
      </c>
      <c r="R25" s="11">
        <f t="shared" ca="1" si="5"/>
        <v>7.8517326222643513E-3</v>
      </c>
      <c r="S25" s="11"/>
      <c r="T25" s="11"/>
      <c r="U25" s="11">
        <v>0.75</v>
      </c>
      <c r="V25" s="11">
        <f t="shared" ca="1" si="0"/>
        <v>-2.0145424322229311E-2</v>
      </c>
      <c r="W25" s="11"/>
      <c r="X25" s="11"/>
      <c r="Y25" s="11"/>
      <c r="Z25" s="11"/>
      <c r="AA25" s="11">
        <v>25</v>
      </c>
      <c r="AB25" s="11" t="s">
        <v>119</v>
      </c>
      <c r="AC25" s="11"/>
      <c r="AD25" s="11"/>
      <c r="AE25" s="11"/>
      <c r="AF25" s="11"/>
      <c r="AG25" s="11"/>
      <c r="AH25" s="11"/>
      <c r="AI25" s="11"/>
    </row>
    <row r="26" spans="1:35" x14ac:dyDescent="0.2">
      <c r="A26" s="67">
        <v>-40556</v>
      </c>
      <c r="B26" s="67">
        <v>-5.1588799902674509E-2</v>
      </c>
      <c r="C26" s="67">
        <v>0.1</v>
      </c>
      <c r="D26" s="69">
        <f t="shared" si="6"/>
        <v>-4.0556000000000001</v>
      </c>
      <c r="E26" s="69">
        <f t="shared" si="6"/>
        <v>-5.1588799902674509E-2</v>
      </c>
      <c r="F26" s="20">
        <f t="shared" si="7"/>
        <v>-0.40556000000000003</v>
      </c>
      <c r="G26" s="20">
        <f t="shared" si="7"/>
        <v>-5.1588799902674513E-3</v>
      </c>
      <c r="H26" s="20">
        <f t="shared" si="8"/>
        <v>1.6447891360000002</v>
      </c>
      <c r="I26" s="20">
        <f t="shared" si="9"/>
        <v>-6.6706068199616011</v>
      </c>
      <c r="J26" s="20">
        <f t="shared" si="10"/>
        <v>27.053313019036271</v>
      </c>
      <c r="K26" s="20">
        <f t="shared" si="11"/>
        <v>2.0922353688528676E-2</v>
      </c>
      <c r="L26" s="20">
        <f t="shared" si="12"/>
        <v>-8.4852697619196907E-2</v>
      </c>
      <c r="M26" s="20">
        <f t="shared" ca="1" si="4"/>
        <v>-6.965911897355892E-2</v>
      </c>
      <c r="N26" s="20">
        <f t="shared" ca="1" si="13"/>
        <v>3.265364313235688E-5</v>
      </c>
      <c r="O26" s="33">
        <f t="shared" ca="1" si="14"/>
        <v>9768847.5185457151</v>
      </c>
      <c r="P26" s="20">
        <f t="shared" ca="1" si="15"/>
        <v>690490356.01191008</v>
      </c>
      <c r="Q26" s="20">
        <f t="shared" ca="1" si="16"/>
        <v>89878727.286159053</v>
      </c>
      <c r="R26" s="11">
        <f t="shared" ca="1" si="5"/>
        <v>1.8070319070884411E-2</v>
      </c>
      <c r="S26" s="11"/>
      <c r="T26" s="11"/>
      <c r="U26" s="11">
        <v>1</v>
      </c>
      <c r="V26" s="11">
        <f t="shared" ca="1" si="0"/>
        <v>-2.6343891680492636E-2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x14ac:dyDescent="0.2">
      <c r="A27" s="67">
        <v>-40506.5</v>
      </c>
      <c r="B27" s="67"/>
      <c r="C27" s="67"/>
      <c r="D27" s="69">
        <f t="shared" si="6"/>
        <v>-4.0506500000000001</v>
      </c>
      <c r="E27" s="69">
        <f t="shared" si="6"/>
        <v>0</v>
      </c>
      <c r="F27" s="20">
        <f t="shared" si="7"/>
        <v>0</v>
      </c>
      <c r="G27" s="20">
        <f t="shared" si="7"/>
        <v>0</v>
      </c>
      <c r="H27" s="20">
        <f t="shared" si="8"/>
        <v>0</v>
      </c>
      <c r="I27" s="20">
        <f t="shared" si="9"/>
        <v>0</v>
      </c>
      <c r="J27" s="20">
        <f t="shared" si="10"/>
        <v>0</v>
      </c>
      <c r="K27" s="20">
        <f t="shared" si="11"/>
        <v>0</v>
      </c>
      <c r="L27" s="20">
        <f t="shared" si="12"/>
        <v>0</v>
      </c>
      <c r="M27" s="20">
        <f t="shared" ca="1" si="4"/>
        <v>-6.944314745571456E-2</v>
      </c>
      <c r="N27" s="20">
        <f t="shared" ca="1" si="13"/>
        <v>0</v>
      </c>
      <c r="O27" s="33">
        <f t="shared" ca="1" si="14"/>
        <v>0</v>
      </c>
      <c r="P27" s="20">
        <f t="shared" ca="1" si="15"/>
        <v>0</v>
      </c>
      <c r="Q27" s="20">
        <f t="shared" ca="1" si="16"/>
        <v>0</v>
      </c>
      <c r="R27" s="11">
        <f t="shared" ca="1" si="5"/>
        <v>6.944314745571456E-2</v>
      </c>
      <c r="S27" s="11"/>
      <c r="T27" s="11"/>
      <c r="U27" s="11">
        <v>1.25</v>
      </c>
      <c r="V27" s="11">
        <f t="shared" ref="V27:V34" ca="1" si="17">+E$4+E$5*U27+E$6*U27^2</f>
        <v>-3.3410139369746177E-2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x14ac:dyDescent="0.2">
      <c r="A28" s="67">
        <v>-40506</v>
      </c>
      <c r="B28" s="67">
        <v>-5.2848799903586041E-2</v>
      </c>
      <c r="C28" s="67">
        <v>0.1</v>
      </c>
      <c r="D28" s="69">
        <f t="shared" si="6"/>
        <v>-4.0506000000000002</v>
      </c>
      <c r="E28" s="69">
        <f t="shared" si="6"/>
        <v>-5.2848799903586041E-2</v>
      </c>
      <c r="F28" s="20">
        <f t="shared" si="7"/>
        <v>-0.40506000000000003</v>
      </c>
      <c r="G28" s="20">
        <f t="shared" si="7"/>
        <v>-5.2848799903586043E-3</v>
      </c>
      <c r="H28" s="20">
        <f t="shared" si="8"/>
        <v>1.6407360360000003</v>
      </c>
      <c r="I28" s="20">
        <f t="shared" si="9"/>
        <v>-6.6459653874216018</v>
      </c>
      <c r="J28" s="20">
        <f t="shared" si="10"/>
        <v>26.920147398289942</v>
      </c>
      <c r="K28" s="20">
        <f t="shared" si="11"/>
        <v>2.1406934888946565E-2</v>
      </c>
      <c r="L28" s="20">
        <f t="shared" si="12"/>
        <v>-8.6710930461166957E-2</v>
      </c>
      <c r="M28" s="20">
        <f t="shared" ca="1" si="4"/>
        <v>-6.9440967660791983E-2</v>
      </c>
      <c r="N28" s="20">
        <f t="shared" ca="1" si="13"/>
        <v>2.7530003088326445E-5</v>
      </c>
      <c r="O28" s="33">
        <f t="shared" ca="1" si="14"/>
        <v>9884480.2449970394</v>
      </c>
      <c r="P28" s="20">
        <f t="shared" ca="1" si="15"/>
        <v>688240730.14042544</v>
      </c>
      <c r="Q28" s="20">
        <f t="shared" ca="1" si="16"/>
        <v>89463816.262222782</v>
      </c>
      <c r="R28" s="11">
        <f t="shared" ca="1" si="5"/>
        <v>1.6592167757205942E-2</v>
      </c>
      <c r="S28" s="11"/>
      <c r="T28" s="11"/>
      <c r="U28" s="11">
        <v>1.5</v>
      </c>
      <c r="V28" s="11">
        <f t="shared" ca="1" si="17"/>
        <v>-4.1344167389989923E-2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x14ac:dyDescent="0.2">
      <c r="A29" s="67">
        <v>-19659.5</v>
      </c>
      <c r="B29" s="67">
        <v>-1.8530599903897382E-2</v>
      </c>
      <c r="C29" s="67">
        <v>0.1</v>
      </c>
      <c r="D29" s="69">
        <f t="shared" si="6"/>
        <v>-1.9659500000000001</v>
      </c>
      <c r="E29" s="69">
        <f t="shared" si="6"/>
        <v>-1.8530599903897382E-2</v>
      </c>
      <c r="F29" s="20">
        <f t="shared" si="7"/>
        <v>-0.19659500000000002</v>
      </c>
      <c r="G29" s="20">
        <f t="shared" si="7"/>
        <v>-1.8530599903897383E-3</v>
      </c>
      <c r="H29" s="20">
        <f t="shared" si="8"/>
        <v>0.38649594025000006</v>
      </c>
      <c r="I29" s="20">
        <f t="shared" si="9"/>
        <v>-0.75983169373448767</v>
      </c>
      <c r="J29" s="20">
        <f t="shared" si="10"/>
        <v>1.493791118297316</v>
      </c>
      <c r="K29" s="20">
        <f t="shared" si="11"/>
        <v>3.643023288106706E-3</v>
      </c>
      <c r="L29" s="20">
        <f t="shared" si="12"/>
        <v>-7.1620016332533789E-3</v>
      </c>
      <c r="M29" s="20">
        <f t="shared" ca="1" si="4"/>
        <v>-8.7288610019337666E-3</v>
      </c>
      <c r="N29" s="20">
        <f t="shared" ca="1" si="13"/>
        <v>9.607408550226691E-6</v>
      </c>
      <c r="O29" s="33">
        <f t="shared" ca="1" si="14"/>
        <v>65293322.957985207</v>
      </c>
      <c r="P29" s="20">
        <f t="shared" ca="1" si="15"/>
        <v>120994098.01659201</v>
      </c>
      <c r="Q29" s="20">
        <f t="shared" ca="1" si="16"/>
        <v>5546291.8641096214</v>
      </c>
      <c r="R29" s="11">
        <f t="shared" ca="1" si="5"/>
        <v>-9.8017389019636157E-3</v>
      </c>
      <c r="S29" s="11"/>
      <c r="T29" s="11"/>
      <c r="U29" s="11">
        <v>1.75</v>
      </c>
      <c r="V29" s="11">
        <f t="shared" ca="1" si="17"/>
        <v>-5.014597574122389E-2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x14ac:dyDescent="0.2">
      <c r="A30" s="67">
        <v>-19651.5</v>
      </c>
      <c r="B30" s="67">
        <v>-5.932199906965252E-3</v>
      </c>
      <c r="C30" s="67">
        <v>0.1</v>
      </c>
      <c r="D30" s="69">
        <f t="shared" si="6"/>
        <v>-1.96515</v>
      </c>
      <c r="E30" s="69">
        <f t="shared" si="6"/>
        <v>-5.932199906965252E-3</v>
      </c>
      <c r="F30" s="20">
        <f t="shared" si="7"/>
        <v>-0.196515</v>
      </c>
      <c r="G30" s="20">
        <f t="shared" si="7"/>
        <v>-5.9321999069652522E-4</v>
      </c>
      <c r="H30" s="20">
        <f t="shared" si="8"/>
        <v>0.38618145225</v>
      </c>
      <c r="I30" s="20">
        <f t="shared" si="9"/>
        <v>-0.75890448088908746</v>
      </c>
      <c r="J30" s="20">
        <f t="shared" si="10"/>
        <v>1.4913611406191902</v>
      </c>
      <c r="K30" s="20">
        <f t="shared" si="11"/>
        <v>1.1657662647172765E-3</v>
      </c>
      <c r="L30" s="20">
        <f t="shared" si="12"/>
        <v>-2.2909055751091558E-3</v>
      </c>
      <c r="M30" s="20">
        <f t="shared" ca="1" si="4"/>
        <v>-8.7171444377145274E-3</v>
      </c>
      <c r="N30" s="20">
        <f t="shared" ca="1" si="13"/>
        <v>7.7559160393503021E-7</v>
      </c>
      <c r="O30" s="33">
        <f t="shared" ca="1" si="14"/>
        <v>65306897.730152704</v>
      </c>
      <c r="P30" s="20">
        <f t="shared" ca="1" si="15"/>
        <v>120887637.01018368</v>
      </c>
      <c r="Q30" s="20">
        <f t="shared" ca="1" si="16"/>
        <v>5537118.7465155972</v>
      </c>
      <c r="R30" s="11">
        <f t="shared" ca="1" si="5"/>
        <v>2.7849445307492754E-3</v>
      </c>
      <c r="S30" s="11"/>
      <c r="T30" s="11"/>
      <c r="U30" s="11">
        <v>2</v>
      </c>
      <c r="V30" s="11">
        <f t="shared" ca="1" si="17"/>
        <v>-5.9815564423448063E-2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x14ac:dyDescent="0.2">
      <c r="A31" s="67">
        <v>-19641</v>
      </c>
      <c r="B31" s="67">
        <v>-1.1146799901325721E-2</v>
      </c>
      <c r="C31" s="67">
        <v>0.1</v>
      </c>
      <c r="D31" s="69">
        <f t="shared" si="6"/>
        <v>-1.9641</v>
      </c>
      <c r="E31" s="69">
        <f t="shared" si="6"/>
        <v>-1.1146799901325721E-2</v>
      </c>
      <c r="F31" s="20">
        <f t="shared" si="7"/>
        <v>-0.19641</v>
      </c>
      <c r="G31" s="20">
        <f t="shared" si="7"/>
        <v>-1.1146799901325722E-3</v>
      </c>
      <c r="H31" s="20">
        <f t="shared" si="8"/>
        <v>0.38576888100000001</v>
      </c>
      <c r="I31" s="20">
        <f t="shared" si="9"/>
        <v>-0.75768865917210004</v>
      </c>
      <c r="J31" s="20">
        <f t="shared" si="10"/>
        <v>1.4881762954799216</v>
      </c>
      <c r="K31" s="20">
        <f t="shared" si="11"/>
        <v>2.1893429686193852E-3</v>
      </c>
      <c r="L31" s="20">
        <f t="shared" si="12"/>
        <v>-4.3000885246653343E-3</v>
      </c>
      <c r="M31" s="20">
        <f t="shared" ca="1" si="4"/>
        <v>-8.7017799324831113E-3</v>
      </c>
      <c r="N31" s="20">
        <f t="shared" ca="1" si="13"/>
        <v>5.9781226480391181E-7</v>
      </c>
      <c r="O31" s="33">
        <f t="shared" ca="1" si="14"/>
        <v>65324696.913802423</v>
      </c>
      <c r="P31" s="20">
        <f t="shared" ca="1" si="15"/>
        <v>120748003.79278179</v>
      </c>
      <c r="Q31" s="20">
        <f t="shared" ca="1" si="16"/>
        <v>5525094.8078720234</v>
      </c>
      <c r="R31" s="11">
        <f t="shared" ca="1" si="5"/>
        <v>-2.44501996884261E-3</v>
      </c>
      <c r="S31" s="11"/>
      <c r="T31" s="11"/>
      <c r="U31" s="11">
        <v>2.25</v>
      </c>
      <c r="V31" s="11">
        <f t="shared" ca="1" si="17"/>
        <v>-7.0352933436662449E-2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x14ac:dyDescent="0.2">
      <c r="A32" s="67">
        <v>-19638.5</v>
      </c>
      <c r="B32" s="67">
        <v>5.0402000997564755E-3</v>
      </c>
      <c r="C32" s="67">
        <v>0.1</v>
      </c>
      <c r="D32" s="69">
        <f t="shared" si="6"/>
        <v>-1.9638500000000001</v>
      </c>
      <c r="E32" s="69">
        <f t="shared" si="6"/>
        <v>5.0402000997564755E-3</v>
      </c>
      <c r="F32" s="20">
        <f t="shared" si="7"/>
        <v>-0.19638500000000003</v>
      </c>
      <c r="G32" s="20">
        <f t="shared" si="7"/>
        <v>5.0402000997564758E-4</v>
      </c>
      <c r="H32" s="20">
        <f t="shared" si="8"/>
        <v>0.38567068225000006</v>
      </c>
      <c r="I32" s="20">
        <f t="shared" si="9"/>
        <v>-0.75739936933666263</v>
      </c>
      <c r="J32" s="20">
        <f t="shared" si="10"/>
        <v>1.4874187514718049</v>
      </c>
      <c r="K32" s="20">
        <f t="shared" si="11"/>
        <v>-9.8981969659067562E-4</v>
      </c>
      <c r="L32" s="20">
        <f t="shared" si="12"/>
        <v>1.9438574111495983E-3</v>
      </c>
      <c r="M32" s="20">
        <f t="shared" ca="1" si="4"/>
        <v>-8.6981239731806839E-3</v>
      </c>
      <c r="N32" s="20">
        <f t="shared" ca="1" si="13"/>
        <v>1.8874154833304468E-5</v>
      </c>
      <c r="O32" s="33">
        <f t="shared" ca="1" si="14"/>
        <v>65328931.85157004</v>
      </c>
      <c r="P32" s="20">
        <f t="shared" ca="1" si="15"/>
        <v>120714773.9882358</v>
      </c>
      <c r="Q32" s="20">
        <f t="shared" ca="1" si="16"/>
        <v>5522234.6036417745</v>
      </c>
      <c r="R32" s="11">
        <f t="shared" ca="1" si="5"/>
        <v>1.3738324072937159E-2</v>
      </c>
      <c r="S32" s="11"/>
      <c r="T32" s="11"/>
      <c r="U32" s="11">
        <v>2.5</v>
      </c>
      <c r="V32" s="11">
        <f t="shared" ca="1" si="17"/>
        <v>-8.1758082780867047E-2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x14ac:dyDescent="0.2">
      <c r="A33" s="67">
        <v>-19580.5</v>
      </c>
      <c r="B33" s="67">
        <v>-1.3621399899420794E-2</v>
      </c>
      <c r="C33" s="67">
        <v>0.1</v>
      </c>
      <c r="D33" s="69">
        <f t="shared" si="6"/>
        <v>-1.9580500000000001</v>
      </c>
      <c r="E33" s="69">
        <f t="shared" si="6"/>
        <v>-1.3621399899420794E-2</v>
      </c>
      <c r="F33" s="20">
        <f t="shared" si="7"/>
        <v>-0.19580500000000001</v>
      </c>
      <c r="G33" s="20">
        <f t="shared" si="7"/>
        <v>-1.3621399899420795E-3</v>
      </c>
      <c r="H33" s="20">
        <f t="shared" si="8"/>
        <v>0.38339598025000005</v>
      </c>
      <c r="I33" s="20">
        <f t="shared" si="9"/>
        <v>-0.75070849912851256</v>
      </c>
      <c r="J33" s="20">
        <f t="shared" si="10"/>
        <v>1.4699247767185841</v>
      </c>
      <c r="K33" s="20">
        <f t="shared" si="11"/>
        <v>2.6671382073060888E-3</v>
      </c>
      <c r="L33" s="20">
        <f t="shared" si="12"/>
        <v>-5.2223899668156874E-3</v>
      </c>
      <c r="M33" s="20">
        <f t="shared" ca="1" si="4"/>
        <v>-8.6135493206588587E-3</v>
      </c>
      <c r="N33" s="20">
        <f t="shared" ca="1" si="13"/>
        <v>2.5078567419206255E-6</v>
      </c>
      <c r="O33" s="33">
        <f t="shared" ca="1" si="14"/>
        <v>65426862.15445108</v>
      </c>
      <c r="P33" s="20">
        <f t="shared" ca="1" si="15"/>
        <v>119945589.76381232</v>
      </c>
      <c r="Q33" s="20">
        <f t="shared" ca="1" si="16"/>
        <v>5456162.1560889576</v>
      </c>
      <c r="R33" s="11">
        <f t="shared" ca="1" si="5"/>
        <v>-5.0078505787619354E-3</v>
      </c>
      <c r="S33" s="11"/>
      <c r="T33" s="11"/>
      <c r="U33" s="11">
        <v>2.75</v>
      </c>
      <c r="V33" s="11">
        <f t="shared" ca="1" si="17"/>
        <v>-9.4031012456061852E-2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x14ac:dyDescent="0.2">
      <c r="A34" s="67">
        <v>-19499</v>
      </c>
      <c r="B34" s="67">
        <v>2.7474800095660612E-2</v>
      </c>
      <c r="C34" s="67">
        <v>0.1</v>
      </c>
      <c r="D34" s="69">
        <f t="shared" si="6"/>
        <v>-1.9499</v>
      </c>
      <c r="E34" s="69">
        <f t="shared" si="6"/>
        <v>2.7474800095660612E-2</v>
      </c>
      <c r="F34" s="20">
        <f t="shared" si="7"/>
        <v>-0.19499</v>
      </c>
      <c r="G34" s="20">
        <f t="shared" si="7"/>
        <v>2.7474800095660615E-3</v>
      </c>
      <c r="H34" s="20">
        <f t="shared" si="8"/>
        <v>0.38021100099999999</v>
      </c>
      <c r="I34" s="20">
        <f t="shared" si="9"/>
        <v>-0.74137343084989993</v>
      </c>
      <c r="J34" s="20">
        <f t="shared" si="10"/>
        <v>1.4456040528142198</v>
      </c>
      <c r="K34" s="20">
        <f t="shared" si="11"/>
        <v>-5.357311270652863E-3</v>
      </c>
      <c r="L34" s="20">
        <f t="shared" si="12"/>
        <v>1.0446221246646018E-2</v>
      </c>
      <c r="M34" s="20">
        <f t="shared" ca="1" si="4"/>
        <v>-8.4954966329513042E-3</v>
      </c>
      <c r="N34" s="20">
        <f t="shared" ca="1" si="13"/>
        <v>1.2938622467443896E-4</v>
      </c>
      <c r="O34" s="33">
        <f t="shared" ca="1" si="14"/>
        <v>65563431.359850518</v>
      </c>
      <c r="P34" s="20">
        <f t="shared" ca="1" si="15"/>
        <v>118870402.65095374</v>
      </c>
      <c r="Q34" s="20">
        <f t="shared" ca="1" si="16"/>
        <v>5364236.4280242575</v>
      </c>
      <c r="R34" s="11">
        <f t="shared" ca="1" si="5"/>
        <v>3.597029672861192E-2</v>
      </c>
      <c r="S34" s="11"/>
      <c r="T34" s="11"/>
      <c r="U34" s="11">
        <v>3</v>
      </c>
      <c r="V34" s="11">
        <f t="shared" ca="1" si="17"/>
        <v>-0.10717172246224686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x14ac:dyDescent="0.2">
      <c r="A35" s="67">
        <v>-19486</v>
      </c>
      <c r="B35" s="67">
        <v>-5.5279990192502737E-4</v>
      </c>
      <c r="C35" s="67">
        <v>0.1</v>
      </c>
      <c r="D35" s="69">
        <f t="shared" si="6"/>
        <v>-1.9486000000000001</v>
      </c>
      <c r="E35" s="69">
        <f t="shared" si="6"/>
        <v>-5.5279990192502737E-4</v>
      </c>
      <c r="F35" s="20">
        <f t="shared" si="7"/>
        <v>-0.19486000000000003</v>
      </c>
      <c r="G35" s="20">
        <f t="shared" si="7"/>
        <v>-5.5279990192502737E-5</v>
      </c>
      <c r="H35" s="20">
        <f t="shared" si="8"/>
        <v>0.3797041960000001</v>
      </c>
      <c r="I35" s="20">
        <f t="shared" si="9"/>
        <v>-0.7398915963256002</v>
      </c>
      <c r="J35" s="20">
        <f t="shared" si="10"/>
        <v>1.4417527646000645</v>
      </c>
      <c r="K35" s="20">
        <f t="shared" si="11"/>
        <v>1.0771858888911084E-4</v>
      </c>
      <c r="L35" s="20">
        <f t="shared" si="12"/>
        <v>-2.0990044230932139E-4</v>
      </c>
      <c r="M35" s="20">
        <f t="shared" ca="1" si="4"/>
        <v>-8.4767514283384526E-3</v>
      </c>
      <c r="N35" s="20">
        <f t="shared" ca="1" si="13"/>
        <v>6.2789007792949654E-6</v>
      </c>
      <c r="O35" s="33">
        <f t="shared" ca="1" si="14"/>
        <v>65585102.809070803</v>
      </c>
      <c r="P35" s="20">
        <f t="shared" ca="1" si="15"/>
        <v>118699509.48518014</v>
      </c>
      <c r="Q35" s="20">
        <f t="shared" ca="1" si="16"/>
        <v>5349672.1397858504</v>
      </c>
      <c r="R35" s="11">
        <f t="shared" ca="1" si="5"/>
        <v>7.9239515264134253E-3</v>
      </c>
      <c r="S35" s="11"/>
      <c r="T35" s="11"/>
      <c r="U35" s="11">
        <v>3.25</v>
      </c>
      <c r="V35" s="11">
        <f ca="1">+E$4+E$5*U35+E$6*U35^2</f>
        <v>-0.12118021279942209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x14ac:dyDescent="0.2">
      <c r="A36" s="67">
        <v>-15706</v>
      </c>
      <c r="B36" s="67">
        <v>-2.3808799902326427E-2</v>
      </c>
      <c r="C36" s="67">
        <v>0.1</v>
      </c>
      <c r="D36" s="69">
        <f t="shared" si="6"/>
        <v>-1.5706</v>
      </c>
      <c r="E36" s="69">
        <f t="shared" si="6"/>
        <v>-2.3808799902326427E-2</v>
      </c>
      <c r="F36" s="20">
        <f t="shared" si="7"/>
        <v>-0.15706000000000001</v>
      </c>
      <c r="G36" s="20">
        <f t="shared" si="7"/>
        <v>-2.3808799902326431E-3</v>
      </c>
      <c r="H36" s="20">
        <f t="shared" si="8"/>
        <v>0.246678436</v>
      </c>
      <c r="I36" s="20">
        <f t="shared" si="9"/>
        <v>-0.38743315158160002</v>
      </c>
      <c r="J36" s="20">
        <f t="shared" si="10"/>
        <v>0.60850250787406102</v>
      </c>
      <c r="K36" s="20">
        <f t="shared" si="11"/>
        <v>3.7394101126593891E-3</v>
      </c>
      <c r="L36" s="20">
        <f t="shared" si="12"/>
        <v>-5.8731175229428364E-3</v>
      </c>
      <c r="M36" s="20">
        <f t="shared" ca="1" si="4"/>
        <v>-4.0215695189904487E-3</v>
      </c>
      <c r="N36" s="20">
        <f t="shared" ca="1" si="13"/>
        <v>3.9153448624321444E-5</v>
      </c>
      <c r="O36" s="33">
        <f t="shared" ca="1" si="14"/>
        <v>70508341.875312716</v>
      </c>
      <c r="P36" s="20">
        <f t="shared" ca="1" si="15"/>
        <v>75720810.82057941</v>
      </c>
      <c r="Q36" s="20">
        <f t="shared" ca="1" si="16"/>
        <v>2145988.5337325856</v>
      </c>
      <c r="R36" s="11">
        <f t="shared" ca="1" si="5"/>
        <v>-1.9787230383335977E-2</v>
      </c>
      <c r="S36" s="11"/>
      <c r="T36" s="11"/>
      <c r="U36" s="11">
        <v>3.5</v>
      </c>
      <c r="V36" s="11">
        <f ca="1">+E$4+E$5*U36+E$6*U36^2</f>
        <v>-0.13605648346758753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x14ac:dyDescent="0.2">
      <c r="A37" s="67">
        <v>-15706</v>
      </c>
      <c r="B37" s="67">
        <v>3.1912000995362177E-3</v>
      </c>
      <c r="C37" s="67">
        <v>0.1</v>
      </c>
      <c r="D37" s="69">
        <f t="shared" si="6"/>
        <v>-1.5706</v>
      </c>
      <c r="E37" s="69">
        <f t="shared" si="6"/>
        <v>3.1912000995362177E-3</v>
      </c>
      <c r="F37" s="20">
        <f t="shared" si="7"/>
        <v>-0.15706000000000001</v>
      </c>
      <c r="G37" s="20">
        <f t="shared" si="7"/>
        <v>3.191200099536218E-4</v>
      </c>
      <c r="H37" s="20">
        <f t="shared" si="8"/>
        <v>0.246678436</v>
      </c>
      <c r="I37" s="20">
        <f t="shared" si="9"/>
        <v>-0.38743315158160002</v>
      </c>
      <c r="J37" s="20">
        <f t="shared" si="10"/>
        <v>0.60850250787406102</v>
      </c>
      <c r="K37" s="20">
        <f t="shared" si="11"/>
        <v>-5.0120988763315835E-4</v>
      </c>
      <c r="L37" s="20">
        <f t="shared" si="12"/>
        <v>7.8720024951663852E-4</v>
      </c>
      <c r="M37" s="20">
        <f t="shared" ca="1" si="4"/>
        <v>-4.0215695189904487E-3</v>
      </c>
      <c r="N37" s="20">
        <f t="shared" ca="1" si="13"/>
        <v>5.2024045569941316E-6</v>
      </c>
      <c r="O37" s="33">
        <f t="shared" ca="1" si="14"/>
        <v>70508341.875312716</v>
      </c>
      <c r="P37" s="20">
        <f t="shared" ca="1" si="15"/>
        <v>75720810.82057941</v>
      </c>
      <c r="Q37" s="20">
        <f t="shared" ca="1" si="16"/>
        <v>2145988.5337325856</v>
      </c>
      <c r="R37" s="11">
        <f t="shared" ca="1" si="5"/>
        <v>7.2127696185266665E-3</v>
      </c>
      <c r="S37" s="11"/>
      <c r="T37" s="11"/>
      <c r="U37" s="11">
        <v>3.75</v>
      </c>
      <c r="V37" s="11">
        <f ca="1">+E$4+E$5*U37+E$6*U37^2</f>
        <v>-0.15180053446674319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x14ac:dyDescent="0.2">
      <c r="A38" s="67">
        <v>-15674.5</v>
      </c>
      <c r="B38" s="67">
        <v>-9.4525999011239037E-3</v>
      </c>
      <c r="C38" s="67">
        <v>0.1</v>
      </c>
      <c r="D38" s="69">
        <f t="shared" si="6"/>
        <v>-1.56745</v>
      </c>
      <c r="E38" s="69">
        <f t="shared" si="6"/>
        <v>-9.4525999011239037E-3</v>
      </c>
      <c r="F38" s="20">
        <f t="shared" si="7"/>
        <v>-0.15674500000000002</v>
      </c>
      <c r="G38" s="20">
        <f t="shared" si="7"/>
        <v>-9.4525999011239046E-4</v>
      </c>
      <c r="H38" s="20">
        <f t="shared" si="8"/>
        <v>0.24568995025000004</v>
      </c>
      <c r="I38" s="20">
        <f t="shared" si="9"/>
        <v>-0.38510671251936257</v>
      </c>
      <c r="J38" s="20">
        <f t="shared" si="10"/>
        <v>0.60363551653847491</v>
      </c>
      <c r="K38" s="20">
        <f t="shared" si="11"/>
        <v>1.4816477715016664E-3</v>
      </c>
      <c r="L38" s="20">
        <f t="shared" si="12"/>
        <v>-2.3224087994402872E-3</v>
      </c>
      <c r="M38" s="20">
        <f t="shared" ca="1" si="4"/>
        <v>-3.9927780158027695E-3</v>
      </c>
      <c r="N38" s="20">
        <f t="shared" ca="1" si="13"/>
        <v>2.9809655019431627E-6</v>
      </c>
      <c r="O38" s="33">
        <f t="shared" ca="1" si="14"/>
        <v>70537370.292217478</v>
      </c>
      <c r="P38" s="20">
        <f t="shared" ca="1" si="15"/>
        <v>75415646.424388796</v>
      </c>
      <c r="Q38" s="20">
        <f t="shared" ca="1" si="16"/>
        <v>2126965.9458197858</v>
      </c>
      <c r="R38" s="11">
        <f t="shared" ca="1" si="5"/>
        <v>-5.4598218853211342E-3</v>
      </c>
      <c r="S38" s="11"/>
      <c r="T38" s="11"/>
      <c r="U38" s="11">
        <v>4</v>
      </c>
      <c r="V38" s="11">
        <f ca="1">+E$4+E$5*U38+E$6*U38^2</f>
        <v>-0.16841236579688906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2">
      <c r="A39" s="67">
        <v>-15622</v>
      </c>
      <c r="B39" s="67">
        <v>7.474400095816236E-3</v>
      </c>
      <c r="C39" s="67">
        <v>0.1</v>
      </c>
      <c r="D39" s="69">
        <f t="shared" si="6"/>
        <v>-1.5622</v>
      </c>
      <c r="E39" s="69">
        <f t="shared" si="6"/>
        <v>7.474400095816236E-3</v>
      </c>
      <c r="F39" s="20">
        <f t="shared" si="7"/>
        <v>-0.15622000000000003</v>
      </c>
      <c r="G39" s="20">
        <f t="shared" si="7"/>
        <v>7.4744000958162362E-4</v>
      </c>
      <c r="H39" s="20">
        <f t="shared" si="8"/>
        <v>0.24404688400000005</v>
      </c>
      <c r="I39" s="20">
        <f t="shared" si="9"/>
        <v>-0.38125004218480008</v>
      </c>
      <c r="J39" s="20">
        <f t="shared" si="10"/>
        <v>0.59558881590109469</v>
      </c>
      <c r="K39" s="20">
        <f t="shared" si="11"/>
        <v>-1.1676507829684124E-3</v>
      </c>
      <c r="L39" s="20">
        <f t="shared" si="12"/>
        <v>1.8241040531532539E-3</v>
      </c>
      <c r="M39" s="20">
        <f t="shared" ca="1" si="4"/>
        <v>-3.9450983300574147E-3</v>
      </c>
      <c r="N39" s="20">
        <f t="shared" ca="1" si="13"/>
        <v>1.304049442985308E-5</v>
      </c>
      <c r="O39" s="33">
        <f t="shared" ca="1" si="14"/>
        <v>70585295.911991581</v>
      </c>
      <c r="P39" s="20">
        <f t="shared" ca="1" si="15"/>
        <v>74908868.69561936</v>
      </c>
      <c r="Q39" s="20">
        <f t="shared" ca="1" si="16"/>
        <v>2095509.3378565623</v>
      </c>
      <c r="R39" s="11">
        <f t="shared" ca="1" si="5"/>
        <v>1.1419498425873651E-2</v>
      </c>
      <c r="S39" s="11"/>
      <c r="T39" s="11"/>
      <c r="U39" s="11">
        <v>4.25</v>
      </c>
      <c r="V39" s="11">
        <f ca="1">+E$4+E$5*U39+E$6*U39^2</f>
        <v>-0.18589197745802513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2">
      <c r="A40" s="67">
        <v>-15614</v>
      </c>
      <c r="B40" s="67">
        <v>-3.1927199903293513E-2</v>
      </c>
      <c r="C40" s="67">
        <v>0.1</v>
      </c>
      <c r="D40" s="69">
        <f t="shared" si="6"/>
        <v>-1.5613999999999999</v>
      </c>
      <c r="E40" s="69">
        <f t="shared" si="6"/>
        <v>-3.1927199903293513E-2</v>
      </c>
      <c r="F40" s="20">
        <f t="shared" si="7"/>
        <v>-0.15614</v>
      </c>
      <c r="G40" s="20">
        <f t="shared" si="7"/>
        <v>-3.1927199903293516E-3</v>
      </c>
      <c r="H40" s="20">
        <f t="shared" si="8"/>
        <v>0.24379699599999999</v>
      </c>
      <c r="I40" s="20">
        <f t="shared" si="9"/>
        <v>-0.38066462955439995</v>
      </c>
      <c r="J40" s="20">
        <f t="shared" si="10"/>
        <v>0.59436975258624003</v>
      </c>
      <c r="K40" s="20">
        <f t="shared" si="11"/>
        <v>4.9851129929002489E-3</v>
      </c>
      <c r="L40" s="20">
        <f t="shared" si="12"/>
        <v>-7.7837554271144478E-3</v>
      </c>
      <c r="M40" s="20">
        <f t="shared" ca="1" si="4"/>
        <v>-3.9378664545887277E-3</v>
      </c>
      <c r="N40" s="20">
        <f t="shared" ca="1" si="13"/>
        <v>7.8340278690278468E-5</v>
      </c>
      <c r="O40" s="33">
        <f t="shared" ca="1" si="14"/>
        <v>70592548.888203144</v>
      </c>
      <c r="P40" s="20">
        <f t="shared" ca="1" si="15"/>
        <v>74831845.923093408</v>
      </c>
      <c r="Q40" s="20">
        <f t="shared" ca="1" si="16"/>
        <v>2090743.0501521162</v>
      </c>
      <c r="R40" s="11">
        <f t="shared" ca="1" si="5"/>
        <v>-2.7989333448704787E-2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x14ac:dyDescent="0.2">
      <c r="A41" s="67">
        <v>-15611.5</v>
      </c>
      <c r="B41" s="67">
        <v>-2.2740199907275382E-2</v>
      </c>
      <c r="C41" s="67">
        <v>0.1</v>
      </c>
      <c r="D41" s="69">
        <f t="shared" si="6"/>
        <v>-1.56115</v>
      </c>
      <c r="E41" s="69">
        <f t="shared" si="6"/>
        <v>-2.2740199907275382E-2</v>
      </c>
      <c r="F41" s="20">
        <f t="shared" si="7"/>
        <v>-0.156115</v>
      </c>
      <c r="G41" s="20">
        <f t="shared" si="7"/>
        <v>-2.2740199907275382E-3</v>
      </c>
      <c r="H41" s="20">
        <f t="shared" si="8"/>
        <v>0.24371893225000002</v>
      </c>
      <c r="I41" s="20">
        <f t="shared" si="9"/>
        <v>-0.38048181108208756</v>
      </c>
      <c r="J41" s="20">
        <f t="shared" si="10"/>
        <v>0.59398917937080098</v>
      </c>
      <c r="K41" s="20">
        <f t="shared" si="11"/>
        <v>3.5500863085242964E-3</v>
      </c>
      <c r="L41" s="20">
        <f t="shared" si="12"/>
        <v>-5.5422172405527057E-3</v>
      </c>
      <c r="M41" s="20">
        <f t="shared" ca="1" si="4"/>
        <v>-3.935608315843454E-3</v>
      </c>
      <c r="N41" s="20">
        <f t="shared" ca="1" si="13"/>
        <v>3.5361266492055232E-5</v>
      </c>
      <c r="O41" s="33">
        <f t="shared" ca="1" si="14"/>
        <v>70594812.731696829</v>
      </c>
      <c r="P41" s="20">
        <f t="shared" ca="1" si="15"/>
        <v>74807787.169828072</v>
      </c>
      <c r="Q41" s="20">
        <f t="shared" ca="1" si="16"/>
        <v>2089255.0518608231</v>
      </c>
      <c r="R41" s="11">
        <f t="shared" ca="1" si="5"/>
        <v>-1.8804591591431927E-2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x14ac:dyDescent="0.2">
      <c r="A42" s="67">
        <v>-15559</v>
      </c>
      <c r="B42" s="67">
        <v>-4.8131999064935371E-3</v>
      </c>
      <c r="C42" s="67">
        <v>0.1</v>
      </c>
      <c r="D42" s="69">
        <f t="shared" si="6"/>
        <v>-1.5559000000000001</v>
      </c>
      <c r="E42" s="69">
        <f t="shared" si="6"/>
        <v>-4.8131999064935371E-3</v>
      </c>
      <c r="F42" s="20">
        <f t="shared" si="7"/>
        <v>-0.15559000000000001</v>
      </c>
      <c r="G42" s="20">
        <f t="shared" si="7"/>
        <v>-4.8131999064935375E-4</v>
      </c>
      <c r="H42" s="20">
        <f t="shared" si="8"/>
        <v>0.24208248100000002</v>
      </c>
      <c r="I42" s="20">
        <f t="shared" si="9"/>
        <v>-0.37665613218790006</v>
      </c>
      <c r="J42" s="20">
        <f t="shared" si="10"/>
        <v>0.58603927607115369</v>
      </c>
      <c r="K42" s="20">
        <f t="shared" si="11"/>
        <v>7.4888577345132948E-4</v>
      </c>
      <c r="L42" s="20">
        <f t="shared" si="12"/>
        <v>-1.1651913749129235E-3</v>
      </c>
      <c r="M42" s="20">
        <f t="shared" ca="1" si="4"/>
        <v>-3.8883878594492566E-3</v>
      </c>
      <c r="N42" s="20">
        <f t="shared" ca="1" si="13"/>
        <v>8.5527732235823254E-8</v>
      </c>
      <c r="O42" s="33">
        <f t="shared" ca="1" si="14"/>
        <v>70642055.048505202</v>
      </c>
      <c r="P42" s="20">
        <f t="shared" ca="1" si="15"/>
        <v>74303747.077468231</v>
      </c>
      <c r="Q42" s="20">
        <f t="shared" ca="1" si="16"/>
        <v>2058168.0666118462</v>
      </c>
      <c r="R42" s="11">
        <f t="shared" ca="1" si="5"/>
        <v>-9.2481204704428048E-4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x14ac:dyDescent="0.2">
      <c r="A43" s="67">
        <v>-15517</v>
      </c>
      <c r="B43" s="67">
        <v>5.3284000969142653E-3</v>
      </c>
      <c r="C43" s="67">
        <v>0.1</v>
      </c>
      <c r="D43" s="69">
        <f t="shared" si="6"/>
        <v>-1.5517000000000001</v>
      </c>
      <c r="E43" s="69">
        <f t="shared" si="6"/>
        <v>5.3284000969142653E-3</v>
      </c>
      <c r="F43" s="20">
        <f t="shared" si="7"/>
        <v>-0.15517000000000003</v>
      </c>
      <c r="G43" s="20">
        <f t="shared" si="7"/>
        <v>5.3284000969142651E-4</v>
      </c>
      <c r="H43" s="20">
        <f t="shared" si="8"/>
        <v>0.24077728900000006</v>
      </c>
      <c r="I43" s="20">
        <f t="shared" si="9"/>
        <v>-0.37361411934130012</v>
      </c>
      <c r="J43" s="20">
        <f t="shared" si="10"/>
        <v>0.57973702898189539</v>
      </c>
      <c r="K43" s="20">
        <f t="shared" si="11"/>
        <v>-8.2680784303818661E-4</v>
      </c>
      <c r="L43" s="20">
        <f t="shared" si="12"/>
        <v>1.2829577300423542E-3</v>
      </c>
      <c r="M43" s="20">
        <f t="shared" ca="1" si="4"/>
        <v>-3.8508870319445953E-3</v>
      </c>
      <c r="N43" s="20">
        <f t="shared" ca="1" si="13"/>
        <v>8.4259312194033934E-6</v>
      </c>
      <c r="O43" s="33">
        <f t="shared" ca="1" si="14"/>
        <v>70679438.482363299</v>
      </c>
      <c r="P43" s="20">
        <f t="shared" ca="1" si="15"/>
        <v>73902153.253646746</v>
      </c>
      <c r="Q43" s="20">
        <f t="shared" ca="1" si="16"/>
        <v>2033519.0136001157</v>
      </c>
      <c r="R43" s="11">
        <f t="shared" ca="1" si="5"/>
        <v>9.1792871288588606E-3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x14ac:dyDescent="0.2">
      <c r="A44" s="67">
        <v>-14761</v>
      </c>
      <c r="B44" s="67">
        <v>-2.9122799904143903E-2</v>
      </c>
      <c r="C44" s="67">
        <v>0.1</v>
      </c>
      <c r="D44" s="69">
        <f t="shared" si="6"/>
        <v>-1.4761</v>
      </c>
      <c r="E44" s="69">
        <f t="shared" si="6"/>
        <v>-2.9122799904143903E-2</v>
      </c>
      <c r="F44" s="20">
        <f t="shared" si="7"/>
        <v>-0.14760999999999999</v>
      </c>
      <c r="G44" s="20">
        <f t="shared" si="7"/>
        <v>-2.9122799904143905E-3</v>
      </c>
      <c r="H44" s="20">
        <f t="shared" si="8"/>
        <v>0.21788712099999999</v>
      </c>
      <c r="I44" s="20">
        <f t="shared" si="9"/>
        <v>-0.32162317930809997</v>
      </c>
      <c r="J44" s="20">
        <f t="shared" si="10"/>
        <v>0.47474797497668636</v>
      </c>
      <c r="K44" s="20">
        <f t="shared" si="11"/>
        <v>4.2988164938506821E-3</v>
      </c>
      <c r="L44" s="20">
        <f t="shared" si="12"/>
        <v>-6.3454830265729919E-3</v>
      </c>
      <c r="M44" s="20">
        <f t="shared" ca="1" si="4"/>
        <v>-3.2177538536864621E-3</v>
      </c>
      <c r="N44" s="20">
        <f t="shared" ca="1" si="13"/>
        <v>6.7107141087632076E-5</v>
      </c>
      <c r="O44" s="33">
        <f t="shared" ca="1" si="14"/>
        <v>71289627.545972258</v>
      </c>
      <c r="P44" s="20">
        <f t="shared" ca="1" si="15"/>
        <v>66919054.712676123</v>
      </c>
      <c r="Q44" s="20">
        <f t="shared" ca="1" si="16"/>
        <v>1622383.907896498</v>
      </c>
      <c r="R44" s="11">
        <f t="shared" ca="1" si="5"/>
        <v>-2.5905046050457441E-2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x14ac:dyDescent="0.2">
      <c r="A45" s="67">
        <v>-14758.5</v>
      </c>
      <c r="B45" s="67">
        <v>2.5064200097403955E-2</v>
      </c>
      <c r="C45" s="67">
        <v>0.1</v>
      </c>
      <c r="D45" s="69">
        <f t="shared" si="6"/>
        <v>-1.4758500000000001</v>
      </c>
      <c r="E45" s="69">
        <f t="shared" si="6"/>
        <v>2.5064200097403955E-2</v>
      </c>
      <c r="F45" s="20">
        <f t="shared" si="7"/>
        <v>-0.14758500000000002</v>
      </c>
      <c r="G45" s="20">
        <f t="shared" si="7"/>
        <v>2.5064200097403956E-3</v>
      </c>
      <c r="H45" s="20">
        <f t="shared" si="8"/>
        <v>0.21781332225000005</v>
      </c>
      <c r="I45" s="20">
        <f t="shared" si="9"/>
        <v>-0.32145979164266258</v>
      </c>
      <c r="J45" s="20">
        <f t="shared" si="10"/>
        <v>0.47442643349582359</v>
      </c>
      <c r="K45" s="20">
        <f t="shared" si="11"/>
        <v>-3.6990999713753634E-3</v>
      </c>
      <c r="L45" s="20">
        <f t="shared" si="12"/>
        <v>5.4593166927543301E-3</v>
      </c>
      <c r="M45" s="20">
        <f t="shared" ca="1" si="4"/>
        <v>-3.2157918015901284E-3</v>
      </c>
      <c r="N45" s="20">
        <f t="shared" ca="1" si="13"/>
        <v>7.9975794180717113E-5</v>
      </c>
      <c r="O45" s="33">
        <f t="shared" ca="1" si="14"/>
        <v>71291447.327252582</v>
      </c>
      <c r="P45" s="20">
        <f t="shared" ca="1" si="15"/>
        <v>66896724.311339498</v>
      </c>
      <c r="Q45" s="20">
        <f t="shared" ca="1" si="16"/>
        <v>1621123.7863942757</v>
      </c>
      <c r="R45" s="11">
        <f t="shared" ca="1" si="5"/>
        <v>2.8279991898994085E-2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x14ac:dyDescent="0.2">
      <c r="A46" s="67">
        <v>-14758.5</v>
      </c>
      <c r="B46" s="67">
        <v>2.556420009204885E-2</v>
      </c>
      <c r="C46" s="67">
        <v>0.1</v>
      </c>
      <c r="D46" s="69">
        <f t="shared" si="6"/>
        <v>-1.4758500000000001</v>
      </c>
      <c r="E46" s="69">
        <f t="shared" si="6"/>
        <v>2.556420009204885E-2</v>
      </c>
      <c r="F46" s="20">
        <f t="shared" si="7"/>
        <v>-0.14758500000000002</v>
      </c>
      <c r="G46" s="20">
        <f t="shared" si="7"/>
        <v>2.5564200092048853E-3</v>
      </c>
      <c r="H46" s="20">
        <f t="shared" si="8"/>
        <v>0.21781332225000005</v>
      </c>
      <c r="I46" s="20">
        <f t="shared" si="9"/>
        <v>-0.32145979164266258</v>
      </c>
      <c r="J46" s="20">
        <f t="shared" si="10"/>
        <v>0.47442643349582359</v>
      </c>
      <c r="K46" s="20">
        <f t="shared" si="11"/>
        <v>-3.7728924705850305E-3</v>
      </c>
      <c r="L46" s="20">
        <f t="shared" si="12"/>
        <v>5.5682233527129176E-3</v>
      </c>
      <c r="M46" s="20">
        <f t="shared" ca="1" si="4"/>
        <v>-3.2157918015901284E-3</v>
      </c>
      <c r="N46" s="20">
        <f t="shared" ca="1" si="13"/>
        <v>8.2828793339792542E-5</v>
      </c>
      <c r="O46" s="33">
        <f t="shared" ca="1" si="14"/>
        <v>71291447.327252582</v>
      </c>
      <c r="P46" s="20">
        <f t="shared" ca="1" si="15"/>
        <v>66896724.311339498</v>
      </c>
      <c r="Q46" s="20">
        <f t="shared" ca="1" si="16"/>
        <v>1621123.7863942757</v>
      </c>
      <c r="R46" s="11">
        <f t="shared" ca="1" si="5"/>
        <v>2.877999189363898E-2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x14ac:dyDescent="0.2">
      <c r="A47" s="67">
        <v>-14624.5</v>
      </c>
      <c r="B47" s="67">
        <v>1.3087400096992496E-2</v>
      </c>
      <c r="C47" s="67">
        <v>0.1</v>
      </c>
      <c r="D47" s="69">
        <f t="shared" si="6"/>
        <v>-1.46245</v>
      </c>
      <c r="E47" s="69">
        <f t="shared" si="6"/>
        <v>1.3087400096992496E-2</v>
      </c>
      <c r="F47" s="20">
        <f t="shared" si="7"/>
        <v>-0.14624500000000001</v>
      </c>
      <c r="G47" s="20">
        <f t="shared" si="7"/>
        <v>1.3087400096992497E-3</v>
      </c>
      <c r="H47" s="20">
        <f t="shared" si="8"/>
        <v>0.21387600025000003</v>
      </c>
      <c r="I47" s="20">
        <f t="shared" si="9"/>
        <v>-0.31278295656561256</v>
      </c>
      <c r="J47" s="20">
        <f t="shared" si="10"/>
        <v>0.45742943482938009</v>
      </c>
      <c r="K47" s="20">
        <f t="shared" si="11"/>
        <v>-1.9139668271846678E-3</v>
      </c>
      <c r="L47" s="20">
        <f t="shared" si="12"/>
        <v>2.7990807864162175E-3</v>
      </c>
      <c r="M47" s="20">
        <f t="shared" ca="1" si="4"/>
        <v>-3.1118956148292742E-3</v>
      </c>
      <c r="N47" s="20">
        <f t="shared" ca="1" si="13"/>
        <v>2.6241718155904721E-5</v>
      </c>
      <c r="O47" s="33">
        <f t="shared" ca="1" si="14"/>
        <v>71387068.035923049</v>
      </c>
      <c r="P47" s="20">
        <f t="shared" ca="1" si="15"/>
        <v>65707055.70051267</v>
      </c>
      <c r="Q47" s="20">
        <f t="shared" ca="1" si="16"/>
        <v>1554510.23950858</v>
      </c>
      <c r="R47" s="11">
        <f t="shared" ca="1" si="5"/>
        <v>1.6199295711821771E-2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x14ac:dyDescent="0.2">
      <c r="A48" s="67">
        <v>-14580</v>
      </c>
      <c r="B48" s="67">
        <v>1.8416000093566254E-2</v>
      </c>
      <c r="C48" s="67">
        <v>0.1</v>
      </c>
      <c r="D48" s="69">
        <f t="shared" si="6"/>
        <v>-1.458</v>
      </c>
      <c r="E48" s="69">
        <f t="shared" si="6"/>
        <v>1.8416000093566254E-2</v>
      </c>
      <c r="F48" s="20">
        <f t="shared" si="7"/>
        <v>-0.14580000000000001</v>
      </c>
      <c r="G48" s="20">
        <f t="shared" si="7"/>
        <v>1.8416000093566254E-3</v>
      </c>
      <c r="H48" s="20">
        <f t="shared" si="8"/>
        <v>0.21257640000000003</v>
      </c>
      <c r="I48" s="20">
        <f t="shared" si="9"/>
        <v>-0.30993639120000005</v>
      </c>
      <c r="J48" s="20">
        <f t="shared" si="10"/>
        <v>0.45188725836960009</v>
      </c>
      <c r="K48" s="20">
        <f t="shared" si="11"/>
        <v>-2.6850528136419596E-3</v>
      </c>
      <c r="L48" s="20">
        <f t="shared" si="12"/>
        <v>3.9148070022899774E-3</v>
      </c>
      <c r="M48" s="20">
        <f t="shared" ca="1" si="4"/>
        <v>-3.0779442163776718E-3</v>
      </c>
      <c r="N48" s="20">
        <f t="shared" ca="1" si="13"/>
        <v>4.619896419989709E-5</v>
      </c>
      <c r="O48" s="33">
        <f t="shared" ca="1" si="14"/>
        <v>71417988.296333343</v>
      </c>
      <c r="P48" s="20">
        <f t="shared" ca="1" si="15"/>
        <v>65315114.24608995</v>
      </c>
      <c r="Q48" s="20">
        <f t="shared" ca="1" si="16"/>
        <v>1532789.356642101</v>
      </c>
      <c r="R48" s="11">
        <f t="shared" ca="1" si="5"/>
        <v>2.1493944309943926E-2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x14ac:dyDescent="0.2">
      <c r="A49" s="67">
        <v>-14540.5</v>
      </c>
      <c r="B49" s="67">
        <v>-2.4629399900732096E-2</v>
      </c>
      <c r="C49" s="67">
        <v>0.1</v>
      </c>
      <c r="D49" s="69">
        <f t="shared" si="6"/>
        <v>-1.4540500000000001</v>
      </c>
      <c r="E49" s="69">
        <f t="shared" si="6"/>
        <v>-2.4629399900732096E-2</v>
      </c>
      <c r="F49" s="20">
        <f t="shared" si="7"/>
        <v>-0.14540500000000001</v>
      </c>
      <c r="G49" s="20">
        <f t="shared" si="7"/>
        <v>-2.46293999007321E-3</v>
      </c>
      <c r="H49" s="20">
        <f t="shared" si="8"/>
        <v>0.21142614025000001</v>
      </c>
      <c r="I49" s="20">
        <f t="shared" si="9"/>
        <v>-0.30742417923051252</v>
      </c>
      <c r="J49" s="20">
        <f t="shared" si="10"/>
        <v>0.44701012781012672</v>
      </c>
      <c r="K49" s="20">
        <f t="shared" si="11"/>
        <v>3.581237892565951E-3</v>
      </c>
      <c r="L49" s="20">
        <f t="shared" si="12"/>
        <v>-5.2072989576855211E-3</v>
      </c>
      <c r="M49" s="20">
        <f t="shared" ca="1" si="4"/>
        <v>-3.0480379254080991E-3</v>
      </c>
      <c r="N49" s="20">
        <f t="shared" ca="1" si="13"/>
        <v>4.6575518470996042E-5</v>
      </c>
      <c r="O49" s="33">
        <f t="shared" ca="1" si="14"/>
        <v>71445085.460892156</v>
      </c>
      <c r="P49" s="20">
        <f t="shared" ca="1" si="15"/>
        <v>64968515.964868873</v>
      </c>
      <c r="Q49" s="20">
        <f t="shared" ca="1" si="16"/>
        <v>1513675.1074461241</v>
      </c>
      <c r="R49" s="11">
        <f t="shared" ca="1" si="5"/>
        <v>-2.1581361975323995E-2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x14ac:dyDescent="0.2">
      <c r="A50" s="67">
        <v>-14540.5</v>
      </c>
      <c r="B50" s="67">
        <v>-2.4129399898811243E-2</v>
      </c>
      <c r="C50" s="67">
        <v>0.1</v>
      </c>
      <c r="D50" s="69">
        <f t="shared" si="6"/>
        <v>-1.4540500000000001</v>
      </c>
      <c r="E50" s="69">
        <f t="shared" si="6"/>
        <v>-2.4129399898811243E-2</v>
      </c>
      <c r="F50" s="20">
        <f t="shared" si="7"/>
        <v>-0.14540500000000001</v>
      </c>
      <c r="G50" s="20">
        <f t="shared" si="7"/>
        <v>-2.4129399898811243E-3</v>
      </c>
      <c r="H50" s="20">
        <f t="shared" si="8"/>
        <v>0.21142614025000001</v>
      </c>
      <c r="I50" s="20">
        <f t="shared" si="9"/>
        <v>-0.30742417923051252</v>
      </c>
      <c r="J50" s="20">
        <f t="shared" si="10"/>
        <v>0.44701012781012672</v>
      </c>
      <c r="K50" s="20">
        <f t="shared" si="11"/>
        <v>3.508535392286649E-3</v>
      </c>
      <c r="L50" s="20">
        <f t="shared" si="12"/>
        <v>-5.1015858871544025E-3</v>
      </c>
      <c r="M50" s="20">
        <f t="shared" ca="1" si="4"/>
        <v>-3.0480379254080991E-3</v>
      </c>
      <c r="N50" s="20">
        <f t="shared" ca="1" si="13"/>
        <v>4.4442382265364808E-5</v>
      </c>
      <c r="O50" s="33">
        <f t="shared" ca="1" si="14"/>
        <v>71445085.460892156</v>
      </c>
      <c r="P50" s="20">
        <f t="shared" ca="1" si="15"/>
        <v>64968515.964868873</v>
      </c>
      <c r="Q50" s="20">
        <f t="shared" ca="1" si="16"/>
        <v>1513675.1074461241</v>
      </c>
      <c r="R50" s="11">
        <f t="shared" ca="1" si="5"/>
        <v>-2.1081361973403143E-2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x14ac:dyDescent="0.2">
      <c r="A51" s="67">
        <v>-14540.5</v>
      </c>
      <c r="B51" s="67">
        <v>-2.3629399904166348E-2</v>
      </c>
      <c r="C51" s="67">
        <v>0.1</v>
      </c>
      <c r="D51" s="69">
        <f t="shared" si="6"/>
        <v>-1.4540500000000001</v>
      </c>
      <c r="E51" s="69">
        <f t="shared" si="6"/>
        <v>-2.3629399904166348E-2</v>
      </c>
      <c r="F51" s="20">
        <f t="shared" si="7"/>
        <v>-0.14540500000000001</v>
      </c>
      <c r="G51" s="20">
        <f t="shared" si="7"/>
        <v>-2.3629399904166351E-3</v>
      </c>
      <c r="H51" s="20">
        <f t="shared" si="8"/>
        <v>0.21142614025000001</v>
      </c>
      <c r="I51" s="20">
        <f t="shared" si="9"/>
        <v>-0.30742417923051252</v>
      </c>
      <c r="J51" s="20">
        <f t="shared" si="10"/>
        <v>0.44701012781012672</v>
      </c>
      <c r="K51" s="20">
        <f t="shared" si="11"/>
        <v>3.4358328930653085E-3</v>
      </c>
      <c r="L51" s="20">
        <f t="shared" si="12"/>
        <v>-4.9958728181616124E-3</v>
      </c>
      <c r="M51" s="20">
        <f t="shared" ca="1" si="4"/>
        <v>-3.0480379254080991E-3</v>
      </c>
      <c r="N51" s="20">
        <f t="shared" ca="1" si="13"/>
        <v>4.2359246090067566E-5</v>
      </c>
      <c r="O51" s="33">
        <f t="shared" ca="1" si="14"/>
        <v>71445085.460892156</v>
      </c>
      <c r="P51" s="20">
        <f t="shared" ca="1" si="15"/>
        <v>64968515.964868873</v>
      </c>
      <c r="Q51" s="20">
        <f t="shared" ca="1" si="16"/>
        <v>1513675.1074461241</v>
      </c>
      <c r="R51" s="11">
        <f t="shared" ca="1" si="5"/>
        <v>-2.0581361978758247E-2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x14ac:dyDescent="0.2">
      <c r="A52" s="67">
        <v>-13803</v>
      </c>
      <c r="B52" s="67">
        <v>1.3535600097384304E-2</v>
      </c>
      <c r="C52" s="67">
        <v>0.1</v>
      </c>
      <c r="D52" s="69">
        <f t="shared" si="6"/>
        <v>-1.3803000000000001</v>
      </c>
      <c r="E52" s="69">
        <f t="shared" si="6"/>
        <v>1.3535600097384304E-2</v>
      </c>
      <c r="F52" s="20">
        <f t="shared" si="7"/>
        <v>-0.13803000000000001</v>
      </c>
      <c r="G52" s="20">
        <f t="shared" si="7"/>
        <v>1.3535600097384305E-3</v>
      </c>
      <c r="H52" s="20">
        <f t="shared" si="8"/>
        <v>0.19052280900000004</v>
      </c>
      <c r="I52" s="20">
        <f t="shared" si="9"/>
        <v>-0.2629786332627001</v>
      </c>
      <c r="J52" s="20">
        <f t="shared" si="10"/>
        <v>0.36298940749250497</v>
      </c>
      <c r="K52" s="20">
        <f t="shared" si="11"/>
        <v>-1.8683188814419558E-3</v>
      </c>
      <c r="L52" s="20">
        <f t="shared" si="12"/>
        <v>2.5788405520543317E-3</v>
      </c>
      <c r="M52" s="20">
        <f t="shared" ca="1" si="4"/>
        <v>-2.5294426274745461E-3</v>
      </c>
      <c r="N52" s="20">
        <f t="shared" ca="1" si="13"/>
        <v>2.5808559775154019E-5</v>
      </c>
      <c r="O52" s="33">
        <f t="shared" ca="1" si="14"/>
        <v>71890526.443563133</v>
      </c>
      <c r="P52" s="20">
        <f t="shared" ca="1" si="15"/>
        <v>58719492.24724029</v>
      </c>
      <c r="Q52" s="20">
        <f t="shared" ca="1" si="16"/>
        <v>1184625.7084200305</v>
      </c>
      <c r="R52" s="11">
        <f t="shared" ca="1" si="5"/>
        <v>1.6065042724858848E-2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x14ac:dyDescent="0.2">
      <c r="A53" s="67">
        <v>-12868.5</v>
      </c>
      <c r="B53" s="67">
        <v>4.4362000990076922E-3</v>
      </c>
      <c r="C53" s="67">
        <v>0.1</v>
      </c>
      <c r="D53" s="69">
        <f t="shared" si="6"/>
        <v>-1.28685</v>
      </c>
      <c r="E53" s="69">
        <f t="shared" si="6"/>
        <v>4.4362000990076922E-3</v>
      </c>
      <c r="F53" s="20">
        <f t="shared" si="7"/>
        <v>-0.12868500000000002</v>
      </c>
      <c r="G53" s="20">
        <f t="shared" si="7"/>
        <v>4.4362000990076926E-4</v>
      </c>
      <c r="H53" s="20">
        <f t="shared" si="8"/>
        <v>0.16559829225000003</v>
      </c>
      <c r="I53" s="20">
        <f t="shared" si="9"/>
        <v>-0.21310016238191254</v>
      </c>
      <c r="J53" s="20">
        <f t="shared" si="10"/>
        <v>0.27422794396116418</v>
      </c>
      <c r="K53" s="20">
        <f t="shared" si="11"/>
        <v>-5.7087240974080492E-4</v>
      </c>
      <c r="L53" s="20">
        <f t="shared" si="12"/>
        <v>7.3462716047495479E-4</v>
      </c>
      <c r="M53" s="20">
        <f t="shared" ca="1" si="4"/>
        <v>-1.9807922873519967E-3</v>
      </c>
      <c r="N53" s="20">
        <f t="shared" ca="1" si="13"/>
        <v>4.1177791286598212E-6</v>
      </c>
      <c r="O53" s="33">
        <f t="shared" ca="1" si="14"/>
        <v>72288914.431119695</v>
      </c>
      <c r="P53" s="20">
        <f t="shared" ca="1" si="15"/>
        <v>51390009.762402356</v>
      </c>
      <c r="Q53" s="20">
        <f t="shared" ca="1" si="16"/>
        <v>838820.76141021727</v>
      </c>
      <c r="R53" s="11">
        <f t="shared" ca="1" si="5"/>
        <v>6.4169923863596889E-3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x14ac:dyDescent="0.2">
      <c r="A54" s="67">
        <v>-12795</v>
      </c>
      <c r="B54" s="67">
        <v>2.9340000983211212E-3</v>
      </c>
      <c r="C54" s="67">
        <v>0.1</v>
      </c>
      <c r="D54" s="69">
        <f t="shared" si="6"/>
        <v>-1.2795000000000001</v>
      </c>
      <c r="E54" s="69">
        <f t="shared" si="6"/>
        <v>2.9340000983211212E-3</v>
      </c>
      <c r="F54" s="20">
        <f t="shared" si="7"/>
        <v>-0.12795000000000001</v>
      </c>
      <c r="G54" s="20">
        <f t="shared" si="7"/>
        <v>2.9340000983211215E-4</v>
      </c>
      <c r="H54" s="20">
        <f t="shared" si="8"/>
        <v>0.16371202500000001</v>
      </c>
      <c r="I54" s="20">
        <f t="shared" si="9"/>
        <v>-0.20946953598750004</v>
      </c>
      <c r="J54" s="20">
        <f t="shared" si="10"/>
        <v>0.2680162712960063</v>
      </c>
      <c r="K54" s="20">
        <f t="shared" si="11"/>
        <v>-3.7540531258018752E-4</v>
      </c>
      <c r="L54" s="20">
        <f t="shared" si="12"/>
        <v>4.8033109744634995E-4</v>
      </c>
      <c r="M54" s="20">
        <f t="shared" ca="1" si="4"/>
        <v>-1.9427833821427671E-3</v>
      </c>
      <c r="N54" s="20">
        <f t="shared" ca="1" si="13"/>
        <v>2.378301711532548E-6</v>
      </c>
      <c r="O54" s="33">
        <f t="shared" ca="1" si="14"/>
        <v>72312330.828507423</v>
      </c>
      <c r="P54" s="20">
        <f t="shared" ca="1" si="15"/>
        <v>50840623.380033478</v>
      </c>
      <c r="Q54" s="20">
        <f t="shared" ca="1" si="16"/>
        <v>814771.38467615226</v>
      </c>
      <c r="R54" s="11">
        <f t="shared" ca="1" si="5"/>
        <v>4.8767834804638883E-3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x14ac:dyDescent="0.2">
      <c r="A55" s="67">
        <v>-12729.5</v>
      </c>
      <c r="B55" s="67">
        <v>-1.7166599907795899E-2</v>
      </c>
      <c r="C55" s="67">
        <v>0.1</v>
      </c>
      <c r="D55" s="69">
        <f t="shared" si="6"/>
        <v>-1.27295</v>
      </c>
      <c r="E55" s="69">
        <f t="shared" si="6"/>
        <v>-1.7166599907795899E-2</v>
      </c>
      <c r="F55" s="20">
        <f t="shared" si="7"/>
        <v>-0.12729500000000002</v>
      </c>
      <c r="G55" s="20">
        <f t="shared" si="7"/>
        <v>-1.71665999077959E-3</v>
      </c>
      <c r="H55" s="20">
        <f t="shared" si="8"/>
        <v>0.16204017025000003</v>
      </c>
      <c r="I55" s="20">
        <f t="shared" si="9"/>
        <v>-0.20626903471973754</v>
      </c>
      <c r="J55" s="20">
        <f t="shared" si="10"/>
        <v>0.26257016774648989</v>
      </c>
      <c r="K55" s="20">
        <f t="shared" si="11"/>
        <v>2.1852223352628792E-3</v>
      </c>
      <c r="L55" s="20">
        <f t="shared" si="12"/>
        <v>-2.7816787716728819E-3</v>
      </c>
      <c r="M55" s="20">
        <f t="shared" ca="1" si="4"/>
        <v>-1.9095435571116585E-3</v>
      </c>
      <c r="N55" s="20">
        <f t="shared" ca="1" si="13"/>
        <v>2.327777684879543E-5</v>
      </c>
      <c r="O55" s="33">
        <f t="shared" ca="1" si="14"/>
        <v>72332222.886911422</v>
      </c>
      <c r="P55" s="20">
        <f t="shared" ca="1" si="15"/>
        <v>50354301.224778235</v>
      </c>
      <c r="Q55" s="20">
        <f t="shared" ca="1" si="16"/>
        <v>793709.99271701847</v>
      </c>
      <c r="R55" s="11">
        <f t="shared" ca="1" si="5"/>
        <v>-1.525705635068424E-2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x14ac:dyDescent="0.2">
      <c r="A56" s="67">
        <v>-12650.5</v>
      </c>
      <c r="B56" s="67">
        <v>-3.9257399897905998E-2</v>
      </c>
      <c r="C56" s="67">
        <v>0.1</v>
      </c>
      <c r="D56" s="69">
        <f t="shared" si="6"/>
        <v>-1.26505</v>
      </c>
      <c r="E56" s="69">
        <f t="shared" si="6"/>
        <v>-3.9257399897905998E-2</v>
      </c>
      <c r="F56" s="20">
        <f t="shared" si="7"/>
        <v>-0.12650500000000001</v>
      </c>
      <c r="G56" s="20">
        <f t="shared" si="7"/>
        <v>-3.9257399897906003E-3</v>
      </c>
      <c r="H56" s="20">
        <f t="shared" si="8"/>
        <v>0.16003515025000001</v>
      </c>
      <c r="I56" s="20">
        <f t="shared" si="9"/>
        <v>-0.2024524668237625</v>
      </c>
      <c r="J56" s="20">
        <f t="shared" si="10"/>
        <v>0.25611249315540074</v>
      </c>
      <c r="K56" s="20">
        <f t="shared" si="11"/>
        <v>4.9662573740845992E-3</v>
      </c>
      <c r="L56" s="20">
        <f t="shared" si="12"/>
        <v>-6.2825638910857223E-3</v>
      </c>
      <c r="M56" s="20">
        <f t="shared" ca="1" si="4"/>
        <v>-1.8702452674859028E-3</v>
      </c>
      <c r="N56" s="20">
        <f t="shared" ca="1" si="13"/>
        <v>1.397799331358943E-4</v>
      </c>
      <c r="O56" s="33">
        <f t="shared" ca="1" si="14"/>
        <v>72354991.017628178</v>
      </c>
      <c r="P56" s="20">
        <f t="shared" ca="1" si="15"/>
        <v>49771825.42023693</v>
      </c>
      <c r="Q56" s="20">
        <f t="shared" ca="1" si="16"/>
        <v>768767.91980945133</v>
      </c>
      <c r="R56" s="11">
        <f t="shared" ca="1" si="5"/>
        <v>-3.7387154630420097E-2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x14ac:dyDescent="0.2">
      <c r="A57" s="67">
        <v>-12650.5</v>
      </c>
      <c r="B57" s="67">
        <v>-3.8757399903261103E-2</v>
      </c>
      <c r="C57" s="67">
        <v>0.1</v>
      </c>
      <c r="D57" s="69">
        <f t="shared" si="6"/>
        <v>-1.26505</v>
      </c>
      <c r="E57" s="69">
        <f t="shared" si="6"/>
        <v>-3.8757399903261103E-2</v>
      </c>
      <c r="F57" s="20">
        <f t="shared" si="7"/>
        <v>-0.12650500000000001</v>
      </c>
      <c r="G57" s="20">
        <f t="shared" si="7"/>
        <v>-3.8757399903261106E-3</v>
      </c>
      <c r="H57" s="20">
        <f t="shared" si="8"/>
        <v>0.16003515025000001</v>
      </c>
      <c r="I57" s="20">
        <f t="shared" si="9"/>
        <v>-0.2024524668237625</v>
      </c>
      <c r="J57" s="20">
        <f t="shared" si="10"/>
        <v>0.25611249315540074</v>
      </c>
      <c r="K57" s="20">
        <f t="shared" si="11"/>
        <v>4.9030048747620465E-3</v>
      </c>
      <c r="L57" s="20">
        <f t="shared" si="12"/>
        <v>-6.2025463168177272E-3</v>
      </c>
      <c r="M57" s="20">
        <f t="shared" ca="1" si="4"/>
        <v>-1.8702452674859028E-3</v>
      </c>
      <c r="N57" s="20">
        <f t="shared" ca="1" si="13"/>
        <v>1.3606621771235919E-4</v>
      </c>
      <c r="O57" s="33">
        <f t="shared" ca="1" si="14"/>
        <v>72354991.017628178</v>
      </c>
      <c r="P57" s="20">
        <f t="shared" ca="1" si="15"/>
        <v>49771825.42023693</v>
      </c>
      <c r="Q57" s="20">
        <f t="shared" ca="1" si="16"/>
        <v>768767.91980945133</v>
      </c>
      <c r="R57" s="11">
        <f t="shared" ca="1" si="5"/>
        <v>-3.6887154635775202E-2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x14ac:dyDescent="0.2">
      <c r="A58" s="67">
        <v>-12650.5</v>
      </c>
      <c r="B58" s="67">
        <v>-3.825739990134025E-2</v>
      </c>
      <c r="C58" s="67">
        <v>0.1</v>
      </c>
      <c r="D58" s="69">
        <f t="shared" si="6"/>
        <v>-1.26505</v>
      </c>
      <c r="E58" s="69">
        <f t="shared" si="6"/>
        <v>-3.825739990134025E-2</v>
      </c>
      <c r="F58" s="20">
        <f t="shared" si="7"/>
        <v>-0.12650500000000001</v>
      </c>
      <c r="G58" s="20">
        <f t="shared" si="7"/>
        <v>-3.825739990134025E-3</v>
      </c>
      <c r="H58" s="20">
        <f t="shared" si="8"/>
        <v>0.16003515025000001</v>
      </c>
      <c r="I58" s="20">
        <f t="shared" si="9"/>
        <v>-0.2024524668237625</v>
      </c>
      <c r="J58" s="20">
        <f t="shared" si="10"/>
        <v>0.25611249315540074</v>
      </c>
      <c r="K58" s="20">
        <f t="shared" si="11"/>
        <v>4.8397523745190487E-3</v>
      </c>
      <c r="L58" s="20">
        <f t="shared" si="12"/>
        <v>-6.1225287413853224E-3</v>
      </c>
      <c r="M58" s="20">
        <f t="shared" ca="1" si="4"/>
        <v>-1.8702452674859028E-3</v>
      </c>
      <c r="N58" s="20">
        <f t="shared" ca="1" si="13"/>
        <v>1.3240250223480282E-4</v>
      </c>
      <c r="O58" s="33">
        <f t="shared" ca="1" si="14"/>
        <v>72354991.017628178</v>
      </c>
      <c r="P58" s="20">
        <f t="shared" ca="1" si="15"/>
        <v>49771825.42023693</v>
      </c>
      <c r="Q58" s="20">
        <f t="shared" ca="1" si="16"/>
        <v>768767.91980945133</v>
      </c>
      <c r="R58" s="11">
        <f t="shared" ca="1" si="5"/>
        <v>-3.6387154633854349E-2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x14ac:dyDescent="0.2">
      <c r="A59" s="67">
        <v>-12648</v>
      </c>
      <c r="B59" s="67">
        <v>9.9296000989852473E-3</v>
      </c>
      <c r="C59" s="67">
        <v>0.1</v>
      </c>
      <c r="D59" s="69">
        <f t="shared" si="6"/>
        <v>-1.2647999999999999</v>
      </c>
      <c r="E59" s="69">
        <f t="shared" si="6"/>
        <v>9.9296000989852473E-3</v>
      </c>
      <c r="F59" s="20">
        <f t="shared" si="7"/>
        <v>-0.12648000000000001</v>
      </c>
      <c r="G59" s="20">
        <f t="shared" si="7"/>
        <v>9.9296000989852469E-4</v>
      </c>
      <c r="H59" s="20">
        <f t="shared" si="8"/>
        <v>0.159971904</v>
      </c>
      <c r="I59" s="20">
        <f t="shared" si="9"/>
        <v>-0.20233246417919998</v>
      </c>
      <c r="J59" s="20">
        <f t="shared" si="10"/>
        <v>0.25591010069385212</v>
      </c>
      <c r="K59" s="20">
        <f t="shared" si="11"/>
        <v>-1.2558958205196539E-3</v>
      </c>
      <c r="L59" s="20">
        <f t="shared" si="12"/>
        <v>1.5884570337932581E-3</v>
      </c>
      <c r="M59" s="20">
        <f t="shared" ca="1" si="4"/>
        <v>-1.8690157955449892E-3</v>
      </c>
      <c r="N59" s="20">
        <f t="shared" ca="1" si="13"/>
        <v>1.3920733702666155E-5</v>
      </c>
      <c r="O59" s="33">
        <f t="shared" ca="1" si="14"/>
        <v>72355689.678247809</v>
      </c>
      <c r="P59" s="20">
        <f t="shared" ca="1" si="15"/>
        <v>49753465.287651472</v>
      </c>
      <c r="Q59" s="20">
        <f t="shared" ca="1" si="16"/>
        <v>767986.7779874776</v>
      </c>
      <c r="R59" s="11">
        <f t="shared" ca="1" si="5"/>
        <v>1.1798615894530236E-2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x14ac:dyDescent="0.2">
      <c r="A60" s="67">
        <v>-11797.5</v>
      </c>
      <c r="B60" s="67">
        <v>6.5470000918139704E-3</v>
      </c>
      <c r="C60" s="67">
        <v>0.1</v>
      </c>
      <c r="D60" s="69">
        <f t="shared" si="6"/>
        <v>-1.1797500000000001</v>
      </c>
      <c r="E60" s="69">
        <f t="shared" si="6"/>
        <v>6.5470000918139704E-3</v>
      </c>
      <c r="F60" s="20">
        <f t="shared" si="7"/>
        <v>-0.11797500000000001</v>
      </c>
      <c r="G60" s="20">
        <f t="shared" si="7"/>
        <v>6.547000091813971E-4</v>
      </c>
      <c r="H60" s="20">
        <f t="shared" si="8"/>
        <v>0.13918100625000002</v>
      </c>
      <c r="I60" s="20">
        <f t="shared" si="9"/>
        <v>-0.16419879212343752</v>
      </c>
      <c r="J60" s="20">
        <f t="shared" si="10"/>
        <v>0.19371352500762543</v>
      </c>
      <c r="K60" s="20">
        <f t="shared" si="11"/>
        <v>-7.7238233583175331E-4</v>
      </c>
      <c r="L60" s="20">
        <f t="shared" si="12"/>
        <v>9.1121806069751103E-4</v>
      </c>
      <c r="M60" s="20">
        <f t="shared" ca="1" si="4"/>
        <v>-1.5011137802298374E-3</v>
      </c>
      <c r="N60" s="20">
        <f t="shared" ca="1" si="13"/>
        <v>6.4772136897383972E-6</v>
      </c>
      <c r="O60" s="33">
        <f t="shared" ca="1" si="14"/>
        <v>72515455.438983411</v>
      </c>
      <c r="P60" s="20">
        <f t="shared" ca="1" si="15"/>
        <v>43761787.284758627</v>
      </c>
      <c r="Q60" s="20">
        <f t="shared" ca="1" si="16"/>
        <v>530200.14714614395</v>
      </c>
      <c r="R60" s="11">
        <f t="shared" ca="1" si="5"/>
        <v>8.0481138720438078E-3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x14ac:dyDescent="0.2">
      <c r="A61" s="67">
        <v>0</v>
      </c>
      <c r="B61" s="67">
        <v>-1.1699999900883995E-2</v>
      </c>
      <c r="C61" s="67">
        <v>1</v>
      </c>
      <c r="D61" s="69">
        <f t="shared" si="6"/>
        <v>0</v>
      </c>
      <c r="E61" s="69">
        <f t="shared" si="6"/>
        <v>-1.1699999900883995E-2</v>
      </c>
      <c r="F61" s="20">
        <f t="shared" si="7"/>
        <v>0</v>
      </c>
      <c r="G61" s="20">
        <f t="shared" si="7"/>
        <v>-1.1699999900883995E-2</v>
      </c>
      <c r="H61" s="20">
        <f t="shared" si="8"/>
        <v>0</v>
      </c>
      <c r="I61" s="20">
        <f t="shared" si="9"/>
        <v>0</v>
      </c>
      <c r="J61" s="20">
        <f t="shared" si="10"/>
        <v>0</v>
      </c>
      <c r="K61" s="20">
        <f t="shared" si="11"/>
        <v>0</v>
      </c>
      <c r="L61" s="20">
        <f t="shared" si="12"/>
        <v>0</v>
      </c>
      <c r="M61" s="20">
        <f t="shared" ca="1" si="4"/>
        <v>-6.7567042333805966E-3</v>
      </c>
      <c r="N61" s="20">
        <f t="shared" ca="1" si="13"/>
        <v>2.4436172056357867E-5</v>
      </c>
      <c r="O61" s="33">
        <f t="shared" ca="1" si="14"/>
        <v>5933153797.8470201</v>
      </c>
      <c r="P61" s="20">
        <f t="shared" ca="1" si="15"/>
        <v>205835845.87438488</v>
      </c>
      <c r="Q61" s="20">
        <f t="shared" ca="1" si="16"/>
        <v>39947589.457011066</v>
      </c>
      <c r="R61" s="11">
        <f t="shared" ca="1" si="5"/>
        <v>-4.9432956675033984E-3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x14ac:dyDescent="0.2">
      <c r="A62" s="67">
        <v>0</v>
      </c>
      <c r="B62" s="67">
        <v>0</v>
      </c>
      <c r="C62" s="67">
        <v>0.1</v>
      </c>
      <c r="D62" s="69">
        <f t="shared" si="6"/>
        <v>0</v>
      </c>
      <c r="E62" s="69">
        <f t="shared" si="6"/>
        <v>0</v>
      </c>
      <c r="F62" s="20">
        <f t="shared" si="7"/>
        <v>0</v>
      </c>
      <c r="G62" s="20">
        <f t="shared" si="7"/>
        <v>0</v>
      </c>
      <c r="H62" s="20">
        <f t="shared" si="8"/>
        <v>0</v>
      </c>
      <c r="I62" s="20">
        <f t="shared" si="9"/>
        <v>0</v>
      </c>
      <c r="J62" s="20">
        <f t="shared" si="10"/>
        <v>0</v>
      </c>
      <c r="K62" s="20">
        <f t="shared" si="11"/>
        <v>0</v>
      </c>
      <c r="L62" s="20">
        <f t="shared" si="12"/>
        <v>0</v>
      </c>
      <c r="M62" s="20">
        <f t="shared" ca="1" si="4"/>
        <v>-6.7567042333805966E-3</v>
      </c>
      <c r="N62" s="20">
        <f t="shared" ca="1" si="13"/>
        <v>4.565305209738328E-6</v>
      </c>
      <c r="O62" s="33">
        <f t="shared" ca="1" si="14"/>
        <v>59331537.978470206</v>
      </c>
      <c r="P62" s="20">
        <f t="shared" ca="1" si="15"/>
        <v>2058358.4587438493</v>
      </c>
      <c r="Q62" s="20">
        <f t="shared" ca="1" si="16"/>
        <v>399475.89457011071</v>
      </c>
      <c r="R62" s="11">
        <f t="shared" ca="1" si="5"/>
        <v>6.7567042333805966E-3</v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x14ac:dyDescent="0.2">
      <c r="A63" s="67">
        <v>1530</v>
      </c>
      <c r="B63" s="67">
        <v>-1.2455999909434468E-2</v>
      </c>
      <c r="C63" s="67">
        <v>1</v>
      </c>
      <c r="D63" s="69">
        <f t="shared" si="6"/>
        <v>0.153</v>
      </c>
      <c r="E63" s="69">
        <f t="shared" si="6"/>
        <v>-1.2455999909434468E-2</v>
      </c>
      <c r="F63" s="20">
        <f t="shared" si="7"/>
        <v>0.153</v>
      </c>
      <c r="G63" s="20">
        <f t="shared" si="7"/>
        <v>-1.2455999909434468E-2</v>
      </c>
      <c r="H63" s="20">
        <f t="shared" si="8"/>
        <v>2.3408999999999999E-2</v>
      </c>
      <c r="I63" s="20">
        <f t="shared" si="9"/>
        <v>3.5815769999999999E-3</v>
      </c>
      <c r="J63" s="20">
        <f t="shared" si="10"/>
        <v>5.4798128099999997E-4</v>
      </c>
      <c r="K63" s="20">
        <f t="shared" si="11"/>
        <v>-1.9057679861434736E-3</v>
      </c>
      <c r="L63" s="20">
        <f t="shared" si="12"/>
        <v>-2.9158250187995147E-4</v>
      </c>
      <c r="M63" s="20">
        <f t="shared" ca="1" si="4"/>
        <v>-8.8538917458019194E-3</v>
      </c>
      <c r="N63" s="20">
        <f t="shared" ca="1" si="13"/>
        <v>1.2975183222508248E-5</v>
      </c>
      <c r="O63" s="33">
        <f t="shared" ca="1" si="14"/>
        <v>5577688728.5308599</v>
      </c>
      <c r="P63" s="20">
        <f t="shared" ca="1" si="15"/>
        <v>78464599.200598836</v>
      </c>
      <c r="Q63" s="20">
        <f t="shared" ca="1" si="16"/>
        <v>50893029.222083434</v>
      </c>
      <c r="R63" s="11">
        <f t="shared" ca="1" si="5"/>
        <v>-3.6021081636325482E-3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x14ac:dyDescent="0.2">
      <c r="A64" s="67">
        <v>1530</v>
      </c>
      <c r="B64" s="67">
        <v>-1.2255999907210935E-2</v>
      </c>
      <c r="C64" s="67">
        <v>1</v>
      </c>
      <c r="D64" s="69">
        <f t="shared" si="6"/>
        <v>0.153</v>
      </c>
      <c r="E64" s="69">
        <f t="shared" si="6"/>
        <v>-1.2255999907210935E-2</v>
      </c>
      <c r="F64" s="20">
        <f t="shared" si="7"/>
        <v>0.153</v>
      </c>
      <c r="G64" s="20">
        <f t="shared" si="7"/>
        <v>-1.2255999907210935E-2</v>
      </c>
      <c r="H64" s="20">
        <f t="shared" si="8"/>
        <v>2.3408999999999999E-2</v>
      </c>
      <c r="I64" s="20">
        <f t="shared" si="9"/>
        <v>3.5815769999999999E-3</v>
      </c>
      <c r="J64" s="20">
        <f t="shared" si="10"/>
        <v>5.4798128099999997E-4</v>
      </c>
      <c r="K64" s="20">
        <f t="shared" si="11"/>
        <v>-1.8751679858032731E-3</v>
      </c>
      <c r="L64" s="20">
        <f t="shared" si="12"/>
        <v>-2.8690070182790079E-4</v>
      </c>
      <c r="M64" s="20">
        <f t="shared" ca="1" si="4"/>
        <v>-8.8538917458019194E-3</v>
      </c>
      <c r="N64" s="20">
        <f t="shared" ca="1" si="13"/>
        <v>1.1574339941925832E-5</v>
      </c>
      <c r="O64" s="33">
        <f t="shared" ca="1" si="14"/>
        <v>5577688728.5308599</v>
      </c>
      <c r="P64" s="20">
        <f t="shared" ca="1" si="15"/>
        <v>78464599.200598836</v>
      </c>
      <c r="Q64" s="20">
        <f t="shared" ca="1" si="16"/>
        <v>50893029.222083434</v>
      </c>
      <c r="R64" s="11">
        <f t="shared" ca="1" si="5"/>
        <v>-3.4021081614090155E-3</v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x14ac:dyDescent="0.2">
      <c r="A65" s="67">
        <v>1530</v>
      </c>
      <c r="B65" s="67">
        <v>-1.2055999904987402E-2</v>
      </c>
      <c r="C65" s="67">
        <v>1</v>
      </c>
      <c r="D65" s="69">
        <f t="shared" si="6"/>
        <v>0.153</v>
      </c>
      <c r="E65" s="69">
        <f t="shared" si="6"/>
        <v>-1.2055999904987402E-2</v>
      </c>
      <c r="F65" s="20">
        <f t="shared" si="7"/>
        <v>0.153</v>
      </c>
      <c r="G65" s="20">
        <f t="shared" si="7"/>
        <v>-1.2055999904987402E-2</v>
      </c>
      <c r="H65" s="20">
        <f t="shared" si="8"/>
        <v>2.3408999999999999E-2</v>
      </c>
      <c r="I65" s="20">
        <f t="shared" si="9"/>
        <v>3.5815769999999999E-3</v>
      </c>
      <c r="J65" s="20">
        <f t="shared" si="10"/>
        <v>5.4798128099999997E-4</v>
      </c>
      <c r="K65" s="20">
        <f t="shared" si="11"/>
        <v>-1.8445679854630726E-3</v>
      </c>
      <c r="L65" s="20">
        <f t="shared" si="12"/>
        <v>-2.8221890177585011E-4</v>
      </c>
      <c r="M65" s="20">
        <f t="shared" ca="1" si="4"/>
        <v>-8.8538917458019194E-3</v>
      </c>
      <c r="N65" s="20">
        <f t="shared" ca="1" si="13"/>
        <v>1.0253496663122242E-5</v>
      </c>
      <c r="O65" s="33">
        <f t="shared" ca="1" si="14"/>
        <v>5577688728.5308599</v>
      </c>
      <c r="P65" s="20">
        <f t="shared" ca="1" si="15"/>
        <v>78464599.200598836</v>
      </c>
      <c r="Q65" s="20">
        <f t="shared" ca="1" si="16"/>
        <v>50893029.222083434</v>
      </c>
      <c r="R65" s="11">
        <f t="shared" ca="1" si="5"/>
        <v>-3.2021081591854829E-3</v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x14ac:dyDescent="0.2">
      <c r="A66" s="67">
        <v>1537.5</v>
      </c>
      <c r="B66" s="67">
        <v>-1.0994999902322888E-2</v>
      </c>
      <c r="C66" s="67">
        <v>1</v>
      </c>
      <c r="D66" s="69">
        <f t="shared" si="6"/>
        <v>0.15375</v>
      </c>
      <c r="E66" s="69">
        <f t="shared" si="6"/>
        <v>-1.0994999902322888E-2</v>
      </c>
      <c r="F66" s="20">
        <f t="shared" si="7"/>
        <v>0.15375</v>
      </c>
      <c r="G66" s="20">
        <f t="shared" si="7"/>
        <v>-1.0994999902322888E-2</v>
      </c>
      <c r="H66" s="20">
        <f t="shared" si="8"/>
        <v>2.3639062499999999E-2</v>
      </c>
      <c r="I66" s="20">
        <f t="shared" si="9"/>
        <v>3.6345058593749997E-3</v>
      </c>
      <c r="J66" s="20">
        <f t="shared" si="10"/>
        <v>5.588052758789062E-4</v>
      </c>
      <c r="K66" s="20">
        <f t="shared" si="11"/>
        <v>-1.690481234982144E-3</v>
      </c>
      <c r="L66" s="20">
        <f t="shared" si="12"/>
        <v>-2.5991148987850461E-4</v>
      </c>
      <c r="M66" s="20">
        <f t="shared" ca="1" si="4"/>
        <v>-8.8649726041004993E-3</v>
      </c>
      <c r="N66" s="20">
        <f t="shared" ca="1" si="13"/>
        <v>4.5370162911725709E-6</v>
      </c>
      <c r="O66" s="33">
        <f t="shared" ca="1" si="14"/>
        <v>5575864450.2838697</v>
      </c>
      <c r="P66" s="20">
        <f t="shared" ca="1" si="15"/>
        <v>78000926.017204672</v>
      </c>
      <c r="Q66" s="20">
        <f t="shared" ca="1" si="16"/>
        <v>50942270.43726515</v>
      </c>
      <c r="R66" s="11">
        <f t="shared" ca="1" si="5"/>
        <v>-2.1300272982223891E-3</v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x14ac:dyDescent="0.2">
      <c r="A67" s="67">
        <v>1537.5</v>
      </c>
      <c r="B67" s="67">
        <v>-1.0894999904849101E-2</v>
      </c>
      <c r="C67" s="67">
        <v>1</v>
      </c>
      <c r="D67" s="69">
        <f t="shared" si="6"/>
        <v>0.15375</v>
      </c>
      <c r="E67" s="69">
        <f t="shared" si="6"/>
        <v>-1.0894999904849101E-2</v>
      </c>
      <c r="F67" s="20">
        <f t="shared" si="7"/>
        <v>0.15375</v>
      </c>
      <c r="G67" s="20">
        <f t="shared" si="7"/>
        <v>-1.0894999904849101E-2</v>
      </c>
      <c r="H67" s="20">
        <f t="shared" si="8"/>
        <v>2.3639062499999999E-2</v>
      </c>
      <c r="I67" s="20">
        <f t="shared" si="9"/>
        <v>3.6345058593749997E-3</v>
      </c>
      <c r="J67" s="20">
        <f t="shared" si="10"/>
        <v>5.588052758789062E-4</v>
      </c>
      <c r="K67" s="20">
        <f t="shared" si="11"/>
        <v>-1.6751062353705492E-3</v>
      </c>
      <c r="L67" s="20">
        <f t="shared" si="12"/>
        <v>-2.5754758368822195E-4</v>
      </c>
      <c r="M67" s="20">
        <f t="shared" ca="1" si="4"/>
        <v>-8.8649726041004993E-3</v>
      </c>
      <c r="N67" s="20">
        <f t="shared" ca="1" si="13"/>
        <v>4.1210108417846531E-6</v>
      </c>
      <c r="O67" s="33">
        <f t="shared" ca="1" si="14"/>
        <v>5575864450.2838697</v>
      </c>
      <c r="P67" s="20">
        <f t="shared" ca="1" si="15"/>
        <v>78000926.017204672</v>
      </c>
      <c r="Q67" s="20">
        <f t="shared" ca="1" si="16"/>
        <v>50942270.43726515</v>
      </c>
      <c r="R67" s="11">
        <f t="shared" ca="1" si="5"/>
        <v>-2.0300273007486016E-3</v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x14ac:dyDescent="0.2">
      <c r="A68" s="67">
        <v>1537.5</v>
      </c>
      <c r="B68" s="67">
        <v>-1.0494999900402036E-2</v>
      </c>
      <c r="C68" s="67">
        <v>1</v>
      </c>
      <c r="D68" s="69">
        <f t="shared" si="6"/>
        <v>0.15375</v>
      </c>
      <c r="E68" s="69">
        <f t="shared" si="6"/>
        <v>-1.0494999900402036E-2</v>
      </c>
      <c r="F68" s="20">
        <f t="shared" si="7"/>
        <v>0.15375</v>
      </c>
      <c r="G68" s="20">
        <f t="shared" si="7"/>
        <v>-1.0494999900402036E-2</v>
      </c>
      <c r="H68" s="20">
        <f t="shared" si="8"/>
        <v>2.3639062499999999E-2</v>
      </c>
      <c r="I68" s="20">
        <f t="shared" si="9"/>
        <v>3.6345058593749997E-3</v>
      </c>
      <c r="J68" s="20">
        <f t="shared" si="10"/>
        <v>5.588052758789062E-4</v>
      </c>
      <c r="K68" s="20">
        <f t="shared" si="11"/>
        <v>-1.613606234686813E-3</v>
      </c>
      <c r="L68" s="20">
        <f t="shared" si="12"/>
        <v>-2.4809195858309748E-4</v>
      </c>
      <c r="M68" s="20">
        <f t="shared" ca="1" si="4"/>
        <v>-8.8649726041004993E-3</v>
      </c>
      <c r="N68" s="20">
        <f t="shared" ca="1" si="13"/>
        <v>2.6569889866880963E-6</v>
      </c>
      <c r="O68" s="33">
        <f t="shared" ca="1" si="14"/>
        <v>5575864450.2838697</v>
      </c>
      <c r="P68" s="20">
        <f t="shared" ca="1" si="15"/>
        <v>78000926.017204672</v>
      </c>
      <c r="Q68" s="20">
        <f t="shared" ca="1" si="16"/>
        <v>50942270.43726515</v>
      </c>
      <c r="R68" s="11">
        <f t="shared" ca="1" si="5"/>
        <v>-1.6300272963015363E-3</v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x14ac:dyDescent="0.2">
      <c r="A69" s="67">
        <v>1538</v>
      </c>
      <c r="B69" s="67">
        <v>-1.3057599906460382E-2</v>
      </c>
      <c r="C69" s="67">
        <v>1</v>
      </c>
      <c r="D69" s="69">
        <f t="shared" si="6"/>
        <v>0.15379999999999999</v>
      </c>
      <c r="E69" s="69">
        <f t="shared" si="6"/>
        <v>-1.3057599906460382E-2</v>
      </c>
      <c r="F69" s="20">
        <f t="shared" si="7"/>
        <v>0.15379999999999999</v>
      </c>
      <c r="G69" s="20">
        <f t="shared" si="7"/>
        <v>-1.3057599906460382E-2</v>
      </c>
      <c r="H69" s="20">
        <f t="shared" si="8"/>
        <v>2.3654439999999999E-2</v>
      </c>
      <c r="I69" s="20">
        <f t="shared" si="9"/>
        <v>3.6380528719999997E-3</v>
      </c>
      <c r="J69" s="20">
        <f t="shared" si="10"/>
        <v>5.5953253171359997E-4</v>
      </c>
      <c r="K69" s="20">
        <f t="shared" si="11"/>
        <v>-2.0082588656136066E-3</v>
      </c>
      <c r="L69" s="20">
        <f t="shared" si="12"/>
        <v>-3.0887021353137269E-4</v>
      </c>
      <c r="M69" s="20">
        <f t="shared" ca="1" si="4"/>
        <v>-8.8657116056767762E-3</v>
      </c>
      <c r="N69" s="20">
        <f t="shared" ca="1" si="13"/>
        <v>1.7571927526246467E-5</v>
      </c>
      <c r="O69" s="33">
        <f t="shared" ca="1" si="14"/>
        <v>5575742804.587059</v>
      </c>
      <c r="P69" s="20">
        <f t="shared" ca="1" si="15"/>
        <v>77970067.587030202</v>
      </c>
      <c r="Q69" s="20">
        <f t="shared" ca="1" si="16"/>
        <v>50945551.369888388</v>
      </c>
      <c r="R69" s="11">
        <f t="shared" ca="1" si="5"/>
        <v>-4.1918883007836059E-3</v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x14ac:dyDescent="0.2">
      <c r="A70" s="67">
        <v>1538</v>
      </c>
      <c r="B70" s="67">
        <v>-1.2457599907065742E-2</v>
      </c>
      <c r="C70" s="67">
        <v>1</v>
      </c>
      <c r="D70" s="69">
        <f t="shared" si="6"/>
        <v>0.15379999999999999</v>
      </c>
      <c r="E70" s="69">
        <f t="shared" si="6"/>
        <v>-1.2457599907065742E-2</v>
      </c>
      <c r="F70" s="20">
        <f t="shared" si="7"/>
        <v>0.15379999999999999</v>
      </c>
      <c r="G70" s="20">
        <f t="shared" si="7"/>
        <v>-1.2457599907065742E-2</v>
      </c>
      <c r="H70" s="20">
        <f t="shared" si="8"/>
        <v>2.3654439999999999E-2</v>
      </c>
      <c r="I70" s="20">
        <f t="shared" si="9"/>
        <v>3.6380528719999997E-3</v>
      </c>
      <c r="J70" s="20">
        <f t="shared" si="10"/>
        <v>5.5953253171359997E-4</v>
      </c>
      <c r="K70" s="20">
        <f t="shared" si="11"/>
        <v>-1.915978865706711E-3</v>
      </c>
      <c r="L70" s="20">
        <f t="shared" si="12"/>
        <v>-2.9467754954569213E-4</v>
      </c>
      <c r="M70" s="20">
        <f t="shared" ca="1" si="4"/>
        <v>-8.8657116056767762E-3</v>
      </c>
      <c r="N70" s="20">
        <f t="shared" ca="1" si="13"/>
        <v>1.2901661569654908E-5</v>
      </c>
      <c r="O70" s="33">
        <f t="shared" ca="1" si="14"/>
        <v>5575742804.587059</v>
      </c>
      <c r="P70" s="20">
        <f t="shared" ca="1" si="15"/>
        <v>77970067.587030202</v>
      </c>
      <c r="Q70" s="20">
        <f t="shared" ca="1" si="16"/>
        <v>50945551.369888388</v>
      </c>
      <c r="R70" s="11">
        <f t="shared" ca="1" si="5"/>
        <v>-3.5918883013889655E-3</v>
      </c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x14ac:dyDescent="0.2">
      <c r="A71" s="67">
        <v>1538</v>
      </c>
      <c r="B71" s="67">
        <v>-9.7575999025139026E-3</v>
      </c>
      <c r="C71" s="67">
        <v>1</v>
      </c>
      <c r="D71" s="69">
        <f t="shared" si="6"/>
        <v>0.15379999999999999</v>
      </c>
      <c r="E71" s="69">
        <f t="shared" si="6"/>
        <v>-9.7575999025139026E-3</v>
      </c>
      <c r="F71" s="20">
        <f t="shared" si="7"/>
        <v>0.15379999999999999</v>
      </c>
      <c r="G71" s="20">
        <f t="shared" si="7"/>
        <v>-9.7575999025139026E-3</v>
      </c>
      <c r="H71" s="20">
        <f t="shared" si="8"/>
        <v>2.3654439999999999E-2</v>
      </c>
      <c r="I71" s="20">
        <f t="shared" si="9"/>
        <v>3.6380528719999997E-3</v>
      </c>
      <c r="J71" s="20">
        <f t="shared" si="10"/>
        <v>5.5953253171359997E-4</v>
      </c>
      <c r="K71" s="20">
        <f t="shared" si="11"/>
        <v>-1.5007188650066382E-3</v>
      </c>
      <c r="L71" s="20">
        <f t="shared" si="12"/>
        <v>-2.3081056143802093E-4</v>
      </c>
      <c r="M71" s="20">
        <f t="shared" ca="1" si="4"/>
        <v>-8.8657116056767762E-3</v>
      </c>
      <c r="N71" s="20">
        <f t="shared" ca="1" si="13"/>
        <v>7.9546473403503024E-7</v>
      </c>
      <c r="O71" s="33">
        <f t="shared" ca="1" si="14"/>
        <v>5575742804.587059</v>
      </c>
      <c r="P71" s="20">
        <f t="shared" ca="1" si="15"/>
        <v>77970067.587030202</v>
      </c>
      <c r="Q71" s="20">
        <f t="shared" ca="1" si="16"/>
        <v>50945551.369888388</v>
      </c>
      <c r="R71" s="11">
        <f t="shared" ca="1" si="5"/>
        <v>-8.9188829683712646E-4</v>
      </c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x14ac:dyDescent="0.2">
      <c r="A72" s="67">
        <v>1548.5</v>
      </c>
      <c r="B72" s="67">
        <v>-1.0572199906164315E-2</v>
      </c>
      <c r="C72" s="67">
        <v>1</v>
      </c>
      <c r="D72" s="69">
        <f t="shared" si="6"/>
        <v>0.15484999999999999</v>
      </c>
      <c r="E72" s="69">
        <f t="shared" si="6"/>
        <v>-1.0572199906164315E-2</v>
      </c>
      <c r="F72" s="20">
        <f t="shared" si="7"/>
        <v>0.15484999999999999</v>
      </c>
      <c r="G72" s="20">
        <f t="shared" si="7"/>
        <v>-1.0572199906164315E-2</v>
      </c>
      <c r="H72" s="20">
        <f t="shared" si="8"/>
        <v>2.3978522499999995E-2</v>
      </c>
      <c r="I72" s="20">
        <f t="shared" si="9"/>
        <v>3.7130742091249988E-3</v>
      </c>
      <c r="J72" s="20">
        <f t="shared" si="10"/>
        <v>5.7496954128300598E-4</v>
      </c>
      <c r="K72" s="20">
        <f t="shared" si="11"/>
        <v>-1.6371051554695439E-3</v>
      </c>
      <c r="L72" s="20">
        <f t="shared" si="12"/>
        <v>-2.5350573332445883E-4</v>
      </c>
      <c r="M72" s="20">
        <f t="shared" ca="1" si="4"/>
        <v>-8.8812386570688729E-3</v>
      </c>
      <c r="N72" s="20">
        <f t="shared" ca="1" si="13"/>
        <v>2.8593499459424166E-6</v>
      </c>
      <c r="O72" s="33">
        <f t="shared" ca="1" si="14"/>
        <v>5573187461.5241661</v>
      </c>
      <c r="P72" s="20">
        <f t="shared" ca="1" si="15"/>
        <v>77323573.359620556</v>
      </c>
      <c r="Q72" s="20">
        <f t="shared" ca="1" si="16"/>
        <v>51014398.453695051</v>
      </c>
      <c r="R72" s="11">
        <f t="shared" ca="1" si="5"/>
        <v>-1.6909612490954417E-3</v>
      </c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x14ac:dyDescent="0.2">
      <c r="A73" s="67">
        <v>1548.5</v>
      </c>
      <c r="B73" s="67">
        <v>-1.0572199906164315E-2</v>
      </c>
      <c r="C73" s="67">
        <v>1</v>
      </c>
      <c r="D73" s="69">
        <f t="shared" si="6"/>
        <v>0.15484999999999999</v>
      </c>
      <c r="E73" s="69">
        <f t="shared" si="6"/>
        <v>-1.0572199906164315E-2</v>
      </c>
      <c r="F73" s="20">
        <f t="shared" si="7"/>
        <v>0.15484999999999999</v>
      </c>
      <c r="G73" s="20">
        <f t="shared" si="7"/>
        <v>-1.0572199906164315E-2</v>
      </c>
      <c r="H73" s="20">
        <f t="shared" si="8"/>
        <v>2.3978522499999995E-2</v>
      </c>
      <c r="I73" s="20">
        <f t="shared" si="9"/>
        <v>3.7130742091249988E-3</v>
      </c>
      <c r="J73" s="20">
        <f t="shared" si="10"/>
        <v>5.7496954128300598E-4</v>
      </c>
      <c r="K73" s="20">
        <f t="shared" si="11"/>
        <v>-1.6371051554695439E-3</v>
      </c>
      <c r="L73" s="20">
        <f t="shared" si="12"/>
        <v>-2.5350573332445883E-4</v>
      </c>
      <c r="M73" s="20">
        <f t="shared" ca="1" si="4"/>
        <v>-8.8812386570688729E-3</v>
      </c>
      <c r="N73" s="20">
        <f t="shared" ca="1" si="13"/>
        <v>2.8593499459424166E-6</v>
      </c>
      <c r="O73" s="33">
        <f t="shared" ca="1" si="14"/>
        <v>5573187461.5241661</v>
      </c>
      <c r="P73" s="20">
        <f t="shared" ca="1" si="15"/>
        <v>77323573.359620556</v>
      </c>
      <c r="Q73" s="20">
        <f t="shared" ca="1" si="16"/>
        <v>51014398.453695051</v>
      </c>
      <c r="R73" s="11">
        <f t="shared" ca="1" si="5"/>
        <v>-1.6909612490954417E-3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x14ac:dyDescent="0.2">
      <c r="A74" s="67">
        <v>1556</v>
      </c>
      <c r="B74" s="67">
        <v>-1.4011199898959603E-2</v>
      </c>
      <c r="C74" s="67">
        <v>1</v>
      </c>
      <c r="D74" s="69">
        <f t="shared" si="6"/>
        <v>0.15559999999999999</v>
      </c>
      <c r="E74" s="69">
        <f t="shared" si="6"/>
        <v>-1.4011199898959603E-2</v>
      </c>
      <c r="F74" s="20">
        <f t="shared" si="7"/>
        <v>0.15559999999999999</v>
      </c>
      <c r="G74" s="20">
        <f t="shared" si="7"/>
        <v>-1.4011199898959603E-2</v>
      </c>
      <c r="H74" s="20">
        <f t="shared" si="8"/>
        <v>2.4211359999999998E-2</v>
      </c>
      <c r="I74" s="20">
        <f t="shared" si="9"/>
        <v>3.7672876159999995E-3</v>
      </c>
      <c r="J74" s="20">
        <f t="shared" si="10"/>
        <v>5.8618995304959983E-4</v>
      </c>
      <c r="K74" s="20">
        <f t="shared" si="11"/>
        <v>-2.1801427042781141E-3</v>
      </c>
      <c r="L74" s="20">
        <f t="shared" si="12"/>
        <v>-3.3923020478567452E-4</v>
      </c>
      <c r="M74" s="20">
        <f t="shared" ca="1" si="4"/>
        <v>-8.8923387800908006E-3</v>
      </c>
      <c r="N74" s="20">
        <f t="shared" ca="1" si="13"/>
        <v>2.6202739154266769E-5</v>
      </c>
      <c r="O74" s="33">
        <f t="shared" ca="1" si="14"/>
        <v>5571361301.2965784</v>
      </c>
      <c r="P74" s="20">
        <f t="shared" ca="1" si="15"/>
        <v>76863582.308050349</v>
      </c>
      <c r="Q74" s="20">
        <f t="shared" ca="1" si="16"/>
        <v>51063513.470124759</v>
      </c>
      <c r="R74" s="11">
        <f t="shared" ca="1" si="5"/>
        <v>-5.1188611188688025E-3</v>
      </c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x14ac:dyDescent="0.2">
      <c r="A75" s="67">
        <v>1556</v>
      </c>
      <c r="B75" s="67">
        <v>-1.3011199902393855E-2</v>
      </c>
      <c r="C75" s="67">
        <v>1</v>
      </c>
      <c r="D75" s="69">
        <f t="shared" si="6"/>
        <v>0.15559999999999999</v>
      </c>
      <c r="E75" s="69">
        <f t="shared" si="6"/>
        <v>-1.3011199902393855E-2</v>
      </c>
      <c r="F75" s="20">
        <f t="shared" si="7"/>
        <v>0.15559999999999999</v>
      </c>
      <c r="G75" s="20">
        <f t="shared" si="7"/>
        <v>-1.3011199902393855E-2</v>
      </c>
      <c r="H75" s="20">
        <f t="shared" si="8"/>
        <v>2.4211359999999998E-2</v>
      </c>
      <c r="I75" s="20">
        <f t="shared" si="9"/>
        <v>3.7672876159999995E-3</v>
      </c>
      <c r="J75" s="20">
        <f t="shared" si="10"/>
        <v>5.8618995304959983E-4</v>
      </c>
      <c r="K75" s="20">
        <f t="shared" si="11"/>
        <v>-2.0245427048124838E-3</v>
      </c>
      <c r="L75" s="20">
        <f t="shared" si="12"/>
        <v>-3.1501884486882244E-4</v>
      </c>
      <c r="M75" s="20">
        <f t="shared" ca="1" si="4"/>
        <v>-8.8923387800908006E-3</v>
      </c>
      <c r="N75" s="20">
        <f t="shared" ca="1" si="13"/>
        <v>1.6965016944819579E-5</v>
      </c>
      <c r="O75" s="33">
        <f t="shared" ca="1" si="14"/>
        <v>5571361301.2965784</v>
      </c>
      <c r="P75" s="20">
        <f t="shared" ca="1" si="15"/>
        <v>76863582.308050349</v>
      </c>
      <c r="Q75" s="20">
        <f t="shared" ca="1" si="16"/>
        <v>51063513.470124759</v>
      </c>
      <c r="R75" s="11">
        <f t="shared" ca="1" si="5"/>
        <v>-4.1188611223030545E-3</v>
      </c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x14ac:dyDescent="0.2">
      <c r="A76" s="67">
        <v>1556</v>
      </c>
      <c r="B76" s="67">
        <v>-1.201119989855215E-2</v>
      </c>
      <c r="C76" s="67">
        <v>1</v>
      </c>
      <c r="D76" s="69">
        <f t="shared" si="6"/>
        <v>0.15559999999999999</v>
      </c>
      <c r="E76" s="69">
        <f t="shared" si="6"/>
        <v>-1.201119989855215E-2</v>
      </c>
      <c r="F76" s="20">
        <f t="shared" si="7"/>
        <v>0.15559999999999999</v>
      </c>
      <c r="G76" s="20">
        <f t="shared" si="7"/>
        <v>-1.201119989855215E-2</v>
      </c>
      <c r="H76" s="20">
        <f t="shared" si="8"/>
        <v>2.4211359999999998E-2</v>
      </c>
      <c r="I76" s="20">
        <f t="shared" si="9"/>
        <v>3.7672876159999995E-3</v>
      </c>
      <c r="J76" s="20">
        <f t="shared" si="10"/>
        <v>5.8618995304959983E-4</v>
      </c>
      <c r="K76" s="20">
        <f t="shared" si="11"/>
        <v>-1.8689427042147143E-3</v>
      </c>
      <c r="L76" s="20">
        <f t="shared" si="12"/>
        <v>-2.9080748477580952E-4</v>
      </c>
      <c r="M76" s="20">
        <f t="shared" ca="1" si="4"/>
        <v>-8.8923387800908006E-3</v>
      </c>
      <c r="N76" s="20">
        <f t="shared" ca="1" si="13"/>
        <v>9.7272946762499761E-6</v>
      </c>
      <c r="O76" s="33">
        <f t="shared" ca="1" si="14"/>
        <v>5571361301.2965784</v>
      </c>
      <c r="P76" s="20">
        <f t="shared" ca="1" si="15"/>
        <v>76863582.308050349</v>
      </c>
      <c r="Q76" s="20">
        <f t="shared" ca="1" si="16"/>
        <v>51063513.470124759</v>
      </c>
      <c r="R76" s="11">
        <f t="shared" ca="1" si="5"/>
        <v>-3.1188611184613489E-3</v>
      </c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x14ac:dyDescent="0.2">
      <c r="A77" s="67">
        <v>1556.5</v>
      </c>
      <c r="B77" s="67">
        <v>-1.1873799900058657E-2</v>
      </c>
      <c r="C77" s="67">
        <v>1</v>
      </c>
      <c r="D77" s="69">
        <f t="shared" si="6"/>
        <v>0.15565000000000001</v>
      </c>
      <c r="E77" s="69">
        <f t="shared" si="6"/>
        <v>-1.1873799900058657E-2</v>
      </c>
      <c r="F77" s="20">
        <f t="shared" si="7"/>
        <v>0.15565000000000001</v>
      </c>
      <c r="G77" s="20">
        <f t="shared" si="7"/>
        <v>-1.1873799900058657E-2</v>
      </c>
      <c r="H77" s="20">
        <f t="shared" si="8"/>
        <v>2.4226922500000005E-2</v>
      </c>
      <c r="I77" s="20">
        <f t="shared" si="9"/>
        <v>3.770920487125001E-3</v>
      </c>
      <c r="J77" s="20">
        <f t="shared" si="10"/>
        <v>5.8694377382100644E-4</v>
      </c>
      <c r="K77" s="20">
        <f t="shared" si="11"/>
        <v>-1.8481569544441302E-3</v>
      </c>
      <c r="L77" s="20">
        <f t="shared" si="12"/>
        <v>-2.8766562995922887E-4</v>
      </c>
      <c r="M77" s="20">
        <f t="shared" ca="1" si="4"/>
        <v>-8.8930790659819681E-3</v>
      </c>
      <c r="N77" s="20">
        <f t="shared" ca="1" si="13"/>
        <v>8.8846966906988313E-6</v>
      </c>
      <c r="O77" s="33">
        <f t="shared" ca="1" si="14"/>
        <v>5571239530.1801329</v>
      </c>
      <c r="P77" s="20">
        <f t="shared" ca="1" si="15"/>
        <v>76832969.259792224</v>
      </c>
      <c r="Q77" s="20">
        <f t="shared" ca="1" si="16"/>
        <v>51066785.979997262</v>
      </c>
      <c r="R77" s="11">
        <f t="shared" ca="1" si="5"/>
        <v>-2.9807208340766889E-3</v>
      </c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x14ac:dyDescent="0.2">
      <c r="A78" s="67">
        <v>1556.5</v>
      </c>
      <c r="B78" s="67">
        <v>-1.1473799902887549E-2</v>
      </c>
      <c r="C78" s="67">
        <v>1</v>
      </c>
      <c r="D78" s="69">
        <f t="shared" si="6"/>
        <v>0.15565000000000001</v>
      </c>
      <c r="E78" s="69">
        <f t="shared" si="6"/>
        <v>-1.1473799902887549E-2</v>
      </c>
      <c r="F78" s="20">
        <f t="shared" si="7"/>
        <v>0.15565000000000001</v>
      </c>
      <c r="G78" s="20">
        <f t="shared" si="7"/>
        <v>-1.1473799902887549E-2</v>
      </c>
      <c r="H78" s="20">
        <f t="shared" si="8"/>
        <v>2.4226922500000005E-2</v>
      </c>
      <c r="I78" s="20">
        <f t="shared" si="9"/>
        <v>3.770920487125001E-3</v>
      </c>
      <c r="J78" s="20">
        <f t="shared" si="10"/>
        <v>5.8694377382100644E-4</v>
      </c>
      <c r="K78" s="20">
        <f t="shared" si="11"/>
        <v>-1.7858969548844473E-3</v>
      </c>
      <c r="L78" s="20">
        <f t="shared" si="12"/>
        <v>-2.7797486102776423E-4</v>
      </c>
      <c r="M78" s="20">
        <f t="shared" ca="1" si="4"/>
        <v>-8.8930790659819681E-3</v>
      </c>
      <c r="N78" s="20">
        <f t="shared" ca="1" si="13"/>
        <v>6.6601200380386434E-6</v>
      </c>
      <c r="O78" s="33">
        <f t="shared" ca="1" si="14"/>
        <v>5571239530.1801329</v>
      </c>
      <c r="P78" s="20">
        <f t="shared" ca="1" si="15"/>
        <v>76832969.259792224</v>
      </c>
      <c r="Q78" s="20">
        <f t="shared" ca="1" si="16"/>
        <v>51066785.979997262</v>
      </c>
      <c r="R78" s="11">
        <f t="shared" ca="1" si="5"/>
        <v>-2.5807208369055812E-3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x14ac:dyDescent="0.2">
      <c r="A79" s="67">
        <v>1556.5</v>
      </c>
      <c r="B79" s="67">
        <v>-1.0273799904098269E-2</v>
      </c>
      <c r="C79" s="67">
        <v>1</v>
      </c>
      <c r="D79" s="69">
        <f t="shared" si="6"/>
        <v>0.15565000000000001</v>
      </c>
      <c r="E79" s="69">
        <f t="shared" si="6"/>
        <v>-1.0273799904098269E-2</v>
      </c>
      <c r="F79" s="20">
        <f t="shared" si="7"/>
        <v>0.15565000000000001</v>
      </c>
      <c r="G79" s="20">
        <f t="shared" si="7"/>
        <v>-1.0273799904098269E-2</v>
      </c>
      <c r="H79" s="20">
        <f t="shared" si="8"/>
        <v>2.4226922500000005E-2</v>
      </c>
      <c r="I79" s="20">
        <f t="shared" si="9"/>
        <v>3.770920487125001E-3</v>
      </c>
      <c r="J79" s="20">
        <f t="shared" si="10"/>
        <v>5.8694377382100644E-4</v>
      </c>
      <c r="K79" s="20">
        <f t="shared" si="11"/>
        <v>-1.5991169550728956E-3</v>
      </c>
      <c r="L79" s="20">
        <f t="shared" si="12"/>
        <v>-2.4890255405709622E-4</v>
      </c>
      <c r="M79" s="20">
        <f t="shared" ca="1" si="4"/>
        <v>-8.8930790659819681E-3</v>
      </c>
      <c r="N79" s="20">
        <f t="shared" ca="1" si="13"/>
        <v>1.9063900328085795E-6</v>
      </c>
      <c r="O79" s="33">
        <f t="shared" ca="1" si="14"/>
        <v>5571239530.1801329</v>
      </c>
      <c r="P79" s="20">
        <f t="shared" ca="1" si="15"/>
        <v>76832969.259792224</v>
      </c>
      <c r="Q79" s="20">
        <f t="shared" ca="1" si="16"/>
        <v>51066785.979997262</v>
      </c>
      <c r="R79" s="11">
        <f t="shared" ca="1" si="5"/>
        <v>-1.3807208381163005E-3</v>
      </c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x14ac:dyDescent="0.2">
      <c r="A80" s="67">
        <v>1563.5</v>
      </c>
      <c r="B80" s="67">
        <v>-1.1350199907610659E-2</v>
      </c>
      <c r="C80" s="67">
        <v>1</v>
      </c>
      <c r="D80" s="69">
        <f t="shared" si="6"/>
        <v>0.15634999999999999</v>
      </c>
      <c r="E80" s="69">
        <f t="shared" si="6"/>
        <v>-1.1350199907610659E-2</v>
      </c>
      <c r="F80" s="20">
        <f t="shared" si="7"/>
        <v>0.15634999999999999</v>
      </c>
      <c r="G80" s="20">
        <f t="shared" si="7"/>
        <v>-1.1350199907610659E-2</v>
      </c>
      <c r="H80" s="20">
        <f t="shared" si="8"/>
        <v>2.4445322499999998E-2</v>
      </c>
      <c r="I80" s="20">
        <f t="shared" si="9"/>
        <v>3.8220261728749995E-3</v>
      </c>
      <c r="J80" s="20">
        <f t="shared" si="10"/>
        <v>5.9757379212900617E-4</v>
      </c>
      <c r="K80" s="20">
        <f t="shared" si="11"/>
        <v>-1.7746037555549264E-3</v>
      </c>
      <c r="L80" s="20">
        <f t="shared" si="12"/>
        <v>-2.7745929718101274E-4</v>
      </c>
      <c r="M80" s="20">
        <f t="shared" ca="1" si="4"/>
        <v>-8.9034467131357074E-3</v>
      </c>
      <c r="N80" s="20">
        <f t="shared" ca="1" si="13"/>
        <v>5.9866011946733779E-6</v>
      </c>
      <c r="O80" s="33">
        <f t="shared" ca="1" si="14"/>
        <v>5569534379.008153</v>
      </c>
      <c r="P80" s="20">
        <f t="shared" ca="1" si="15"/>
        <v>76405082.164239258</v>
      </c>
      <c r="Q80" s="20">
        <f t="shared" ca="1" si="16"/>
        <v>51112577.137291655</v>
      </c>
      <c r="R80" s="11">
        <f t="shared" ca="1" si="5"/>
        <v>-2.4467531944749512E-3</v>
      </c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x14ac:dyDescent="0.2">
      <c r="A81" s="67">
        <v>1563.5</v>
      </c>
      <c r="B81" s="67">
        <v>-1.1250199902860913E-2</v>
      </c>
      <c r="C81" s="67">
        <v>1</v>
      </c>
      <c r="D81" s="69">
        <f t="shared" si="6"/>
        <v>0.15634999999999999</v>
      </c>
      <c r="E81" s="69">
        <f t="shared" si="6"/>
        <v>-1.1250199902860913E-2</v>
      </c>
      <c r="F81" s="20">
        <f t="shared" si="7"/>
        <v>0.15634999999999999</v>
      </c>
      <c r="G81" s="20">
        <f t="shared" si="7"/>
        <v>-1.1250199902860913E-2</v>
      </c>
      <c r="H81" s="20">
        <f t="shared" si="8"/>
        <v>2.4445322499999998E-2</v>
      </c>
      <c r="I81" s="20">
        <f t="shared" si="9"/>
        <v>3.8220261728749995E-3</v>
      </c>
      <c r="J81" s="20">
        <f t="shared" si="10"/>
        <v>5.9757379212900617E-4</v>
      </c>
      <c r="K81" s="20">
        <f t="shared" si="11"/>
        <v>-1.7589687548123037E-3</v>
      </c>
      <c r="L81" s="20">
        <f t="shared" si="12"/>
        <v>-2.7501476481490365E-4</v>
      </c>
      <c r="M81" s="20">
        <f t="shared" ca="1" si="4"/>
        <v>-8.9034467131357074E-3</v>
      </c>
      <c r="N81" s="20">
        <f t="shared" ca="1" si="13"/>
        <v>5.5072505334854293E-6</v>
      </c>
      <c r="O81" s="33">
        <f t="shared" ca="1" si="14"/>
        <v>5569534379.008153</v>
      </c>
      <c r="P81" s="20">
        <f t="shared" ca="1" si="15"/>
        <v>76405082.164239258</v>
      </c>
      <c r="Q81" s="20">
        <f t="shared" ca="1" si="16"/>
        <v>51112577.137291655</v>
      </c>
      <c r="R81" s="11">
        <f t="shared" ca="1" si="5"/>
        <v>-2.3467531897252061E-3</v>
      </c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x14ac:dyDescent="0.2">
      <c r="A82" s="67">
        <v>1563.5</v>
      </c>
      <c r="B82" s="67">
        <v>-1.1250199902860913E-2</v>
      </c>
      <c r="C82" s="67">
        <v>1</v>
      </c>
      <c r="D82" s="69">
        <f t="shared" si="6"/>
        <v>0.15634999999999999</v>
      </c>
      <c r="E82" s="69">
        <f t="shared" si="6"/>
        <v>-1.1250199902860913E-2</v>
      </c>
      <c r="F82" s="20">
        <f t="shared" si="7"/>
        <v>0.15634999999999999</v>
      </c>
      <c r="G82" s="20">
        <f t="shared" si="7"/>
        <v>-1.1250199902860913E-2</v>
      </c>
      <c r="H82" s="20">
        <f t="shared" si="8"/>
        <v>2.4445322499999998E-2</v>
      </c>
      <c r="I82" s="20">
        <f t="shared" si="9"/>
        <v>3.8220261728749995E-3</v>
      </c>
      <c r="J82" s="20">
        <f t="shared" si="10"/>
        <v>5.9757379212900617E-4</v>
      </c>
      <c r="K82" s="20">
        <f t="shared" si="11"/>
        <v>-1.7589687548123037E-3</v>
      </c>
      <c r="L82" s="20">
        <f t="shared" si="12"/>
        <v>-2.7501476481490365E-4</v>
      </c>
      <c r="M82" s="20">
        <f t="shared" ca="1" si="4"/>
        <v>-8.9034467131357074E-3</v>
      </c>
      <c r="N82" s="20">
        <f t="shared" ca="1" si="13"/>
        <v>5.5072505334854293E-6</v>
      </c>
      <c r="O82" s="33">
        <f t="shared" ca="1" si="14"/>
        <v>5569534379.008153</v>
      </c>
      <c r="P82" s="20">
        <f t="shared" ca="1" si="15"/>
        <v>76405082.164239258</v>
      </c>
      <c r="Q82" s="20">
        <f t="shared" ca="1" si="16"/>
        <v>51112577.137291655</v>
      </c>
      <c r="R82" s="11">
        <f t="shared" ca="1" si="5"/>
        <v>-2.3467531897252061E-3</v>
      </c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x14ac:dyDescent="0.2">
      <c r="A83" s="67">
        <v>4600.5</v>
      </c>
      <c r="B83" s="67">
        <v>-1.4782599901081994E-2</v>
      </c>
      <c r="C83" s="67">
        <v>1</v>
      </c>
      <c r="D83" s="69">
        <f t="shared" si="6"/>
        <v>0.46005000000000001</v>
      </c>
      <c r="E83" s="69">
        <f t="shared" si="6"/>
        <v>-1.4782599901081994E-2</v>
      </c>
      <c r="F83" s="20">
        <f t="shared" si="7"/>
        <v>0.46005000000000001</v>
      </c>
      <c r="G83" s="20">
        <f t="shared" si="7"/>
        <v>-1.4782599901081994E-2</v>
      </c>
      <c r="H83" s="20">
        <f t="shared" si="8"/>
        <v>0.21164600250000001</v>
      </c>
      <c r="I83" s="20">
        <f t="shared" si="9"/>
        <v>9.7367743450125013E-2</v>
      </c>
      <c r="J83" s="20">
        <f t="shared" si="10"/>
        <v>4.4794030374230014E-2</v>
      </c>
      <c r="K83" s="20">
        <f t="shared" si="11"/>
        <v>-6.8007350844927717E-3</v>
      </c>
      <c r="L83" s="20">
        <f t="shared" si="12"/>
        <v>-3.1286781756209E-3</v>
      </c>
      <c r="M83" s="20">
        <f t="shared" ref="M83:M146" ca="1" si="18">+E$4+E$5*D83+E$6*D83^2</f>
        <v>-1.4043308993065757E-2</v>
      </c>
      <c r="N83" s="20">
        <f t="shared" ca="1" si="13"/>
        <v>5.465510466754721E-7</v>
      </c>
      <c r="O83" s="33">
        <f t="shared" ca="1" si="14"/>
        <v>4773283018.0887089</v>
      </c>
      <c r="P83" s="20">
        <f t="shared" ca="1" si="15"/>
        <v>1704909.9244091799</v>
      </c>
      <c r="Q83" s="20">
        <f t="shared" ca="1" si="16"/>
        <v>65741651.430519506</v>
      </c>
      <c r="R83" s="11">
        <f t="shared" ref="R83:R146" ca="1" si="19">+E83-M83</f>
        <v>-7.3929090801623694E-4</v>
      </c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x14ac:dyDescent="0.2">
      <c r="A84" s="67">
        <v>4603.5</v>
      </c>
      <c r="B84" s="67">
        <v>-1.6058199900726322E-2</v>
      </c>
      <c r="C84" s="67">
        <v>1</v>
      </c>
      <c r="D84" s="69">
        <f t="shared" ref="D84:E142" si="20">A84/A$18</f>
        <v>0.46034999999999998</v>
      </c>
      <c r="E84" s="69">
        <f t="shared" si="20"/>
        <v>-1.6058199900726322E-2</v>
      </c>
      <c r="F84" s="20">
        <f t="shared" ref="F84:G142" si="21">$C84*D84</f>
        <v>0.46034999999999998</v>
      </c>
      <c r="G84" s="20">
        <f t="shared" si="21"/>
        <v>-1.6058199900726322E-2</v>
      </c>
      <c r="H84" s="20">
        <f t="shared" ref="H84:H147" si="22">C84*D84*D84</f>
        <v>0.21192212249999998</v>
      </c>
      <c r="I84" s="20">
        <f t="shared" ref="I84:I147" si="23">C84*D84*D84*D84</f>
        <v>9.7558349092874988E-2</v>
      </c>
      <c r="J84" s="20">
        <f t="shared" ref="J84:J147" si="24">C84*D84*D84*D84*D84</f>
        <v>4.4910986004905E-2</v>
      </c>
      <c r="K84" s="20">
        <f t="shared" ref="K84:K147" si="25">C84*E84*D84</f>
        <v>-7.3923923242993619E-3</v>
      </c>
      <c r="L84" s="20">
        <f t="shared" ref="L84:L147" si="26">C84*E84*D84*D84</f>
        <v>-3.403087806491211E-3</v>
      </c>
      <c r="M84" s="20">
        <f t="shared" ca="1" si="18"/>
        <v>-1.4049019368545459E-2</v>
      </c>
      <c r="N84" s="20">
        <f t="shared" ref="N84:N147" ca="1" si="27">C84*(M84-E84)^2</f>
        <v>4.0368064108945754E-6</v>
      </c>
      <c r="O84" s="33">
        <f t="shared" ref="O84:O147" ca="1" si="28">(C84*O$1-O$2*F84+O$3*H84)^2</f>
        <v>4772447177.063736</v>
      </c>
      <c r="P84" s="20">
        <f t="shared" ref="P84:P147" ca="1" si="29">(-C84*O$2+O$4*F84-O$5*H84)^2</f>
        <v>1729478.4087442597</v>
      </c>
      <c r="Q84" s="20">
        <f t="shared" ref="Q84:Q147" ca="1" si="30">+(C84*O$3-F84*O$5+H84*O$6)^2</f>
        <v>65750117.014047392</v>
      </c>
      <c r="R84" s="11">
        <f t="shared" ca="1" si="19"/>
        <v>-2.0091805321808629E-3</v>
      </c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x14ac:dyDescent="0.2">
      <c r="A85" s="67">
        <v>4605.5</v>
      </c>
      <c r="B85" s="67">
        <v>-1.4608599900384434E-2</v>
      </c>
      <c r="C85" s="67">
        <v>1</v>
      </c>
      <c r="D85" s="69">
        <f t="shared" si="20"/>
        <v>0.46055000000000001</v>
      </c>
      <c r="E85" s="69">
        <f t="shared" si="20"/>
        <v>-1.4608599900384434E-2</v>
      </c>
      <c r="F85" s="20">
        <f t="shared" si="21"/>
        <v>0.46055000000000001</v>
      </c>
      <c r="G85" s="20">
        <f t="shared" si="21"/>
        <v>-1.4608599900384434E-2</v>
      </c>
      <c r="H85" s="20">
        <f t="shared" si="22"/>
        <v>0.21210630250000001</v>
      </c>
      <c r="I85" s="20">
        <f t="shared" si="23"/>
        <v>9.7685557616375013E-2</v>
      </c>
      <c r="J85" s="20">
        <f t="shared" si="24"/>
        <v>4.4989083560221514E-2</v>
      </c>
      <c r="K85" s="20">
        <f t="shared" si="25"/>
        <v>-6.7279906841220512E-3</v>
      </c>
      <c r="L85" s="20">
        <f t="shared" si="26"/>
        <v>-3.0985761095724106E-3</v>
      </c>
      <c r="M85" s="20">
        <f t="shared" ca="1" si="18"/>
        <v>-1.405282697975619E-2</v>
      </c>
      <c r="N85" s="20">
        <f t="shared" ca="1" si="27"/>
        <v>3.0888353930364762E-7</v>
      </c>
      <c r="O85" s="33">
        <f t="shared" ca="1" si="28"/>
        <v>4771889903.0522356</v>
      </c>
      <c r="P85" s="20">
        <f t="shared" ca="1" si="29"/>
        <v>1745953.4475063549</v>
      </c>
      <c r="Q85" s="20">
        <f t="shared" ca="1" si="30"/>
        <v>65755753.479536116</v>
      </c>
      <c r="R85" s="11">
        <f t="shared" ca="1" si="19"/>
        <v>-5.5577292062824329E-4</v>
      </c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x14ac:dyDescent="0.2">
      <c r="A86" s="67">
        <v>4606</v>
      </c>
      <c r="B86" s="67">
        <v>-1.357119990279898E-2</v>
      </c>
      <c r="C86" s="67">
        <v>1</v>
      </c>
      <c r="D86" s="69">
        <f t="shared" si="20"/>
        <v>0.46060000000000001</v>
      </c>
      <c r="E86" s="69">
        <f t="shared" si="20"/>
        <v>-1.357119990279898E-2</v>
      </c>
      <c r="F86" s="20">
        <f t="shared" si="21"/>
        <v>0.46060000000000001</v>
      </c>
      <c r="G86" s="20">
        <f t="shared" si="21"/>
        <v>-1.357119990279898E-2</v>
      </c>
      <c r="H86" s="20">
        <f t="shared" si="22"/>
        <v>0.21215236000000001</v>
      </c>
      <c r="I86" s="20">
        <f t="shared" si="23"/>
        <v>9.7717377016000001E-2</v>
      </c>
      <c r="J86" s="20">
        <f t="shared" si="24"/>
        <v>4.5008623853569601E-2</v>
      </c>
      <c r="K86" s="20">
        <f t="shared" si="25"/>
        <v>-6.2508946752292101E-3</v>
      </c>
      <c r="L86" s="20">
        <f t="shared" si="26"/>
        <v>-2.8791620874105742E-3</v>
      </c>
      <c r="M86" s="20">
        <f t="shared" ca="1" si="18"/>
        <v>-1.4053778969336907E-2</v>
      </c>
      <c r="N86" s="20">
        <f t="shared" ca="1" si="27"/>
        <v>2.3288255546061655E-7</v>
      </c>
      <c r="O86" s="33">
        <f t="shared" ca="1" si="28"/>
        <v>4771750578.7184258</v>
      </c>
      <c r="P86" s="20">
        <f t="shared" ca="1" si="29"/>
        <v>1750084.2107567615</v>
      </c>
      <c r="Q86" s="20">
        <f t="shared" ca="1" si="30"/>
        <v>65757161.688688956</v>
      </c>
      <c r="R86" s="11">
        <f t="shared" ca="1" si="19"/>
        <v>4.8257906653792655E-4</v>
      </c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x14ac:dyDescent="0.2">
      <c r="A87" s="67">
        <v>4613.5</v>
      </c>
      <c r="B87" s="67">
        <v>-1.4610199898015708E-2</v>
      </c>
      <c r="C87" s="67">
        <v>1</v>
      </c>
      <c r="D87" s="69">
        <f t="shared" si="20"/>
        <v>0.46134999999999998</v>
      </c>
      <c r="E87" s="69">
        <f t="shared" si="20"/>
        <v>-1.4610199898015708E-2</v>
      </c>
      <c r="F87" s="20">
        <f t="shared" si="21"/>
        <v>0.46134999999999998</v>
      </c>
      <c r="G87" s="20">
        <f t="shared" si="21"/>
        <v>-1.4610199898015708E-2</v>
      </c>
      <c r="H87" s="20">
        <f t="shared" si="22"/>
        <v>0.21284382249999997</v>
      </c>
      <c r="I87" s="20">
        <f t="shared" si="23"/>
        <v>9.8195497510374985E-2</v>
      </c>
      <c r="J87" s="20">
        <f t="shared" si="24"/>
        <v>4.5302492776411497E-2</v>
      </c>
      <c r="K87" s="20">
        <f t="shared" si="25"/>
        <v>-6.7404157229495462E-3</v>
      </c>
      <c r="L87" s="20">
        <f t="shared" si="26"/>
        <v>-3.109690793782773E-3</v>
      </c>
      <c r="M87" s="20">
        <f t="shared" ca="1" si="18"/>
        <v>-1.4068062978393239E-2</v>
      </c>
      <c r="N87" s="20">
        <f t="shared" ca="1" si="27"/>
        <v>2.9391243961773919E-7</v>
      </c>
      <c r="O87" s="33">
        <f t="shared" ca="1" si="28"/>
        <v>4769660433.9792604</v>
      </c>
      <c r="P87" s="20">
        <f t="shared" ca="1" si="29"/>
        <v>1812621.604310031</v>
      </c>
      <c r="Q87" s="20">
        <f t="shared" ca="1" si="30"/>
        <v>65778241.269747995</v>
      </c>
      <c r="R87" s="11">
        <f t="shared" ca="1" si="19"/>
        <v>-5.4213691962246881E-4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x14ac:dyDescent="0.2">
      <c r="A88" s="67">
        <v>10202.5</v>
      </c>
      <c r="B88" s="67">
        <v>-2.5852999904600438E-2</v>
      </c>
      <c r="C88" s="67">
        <v>0.5</v>
      </c>
      <c r="D88" s="69">
        <f t="shared" si="20"/>
        <v>1.0202500000000001</v>
      </c>
      <c r="E88" s="69">
        <f t="shared" si="20"/>
        <v>-2.5852999904600438E-2</v>
      </c>
      <c r="F88" s="20">
        <f t="shared" si="21"/>
        <v>0.51012500000000005</v>
      </c>
      <c r="G88" s="20">
        <f t="shared" si="21"/>
        <v>-1.2926499952300219E-2</v>
      </c>
      <c r="H88" s="20">
        <f t="shared" si="22"/>
        <v>0.52045503125000014</v>
      </c>
      <c r="I88" s="20">
        <f t="shared" si="23"/>
        <v>0.53099424563281272</v>
      </c>
      <c r="J88" s="20">
        <f t="shared" si="24"/>
        <v>0.54174687910687724</v>
      </c>
      <c r="K88" s="20">
        <f t="shared" si="25"/>
        <v>-1.3188261576334299E-2</v>
      </c>
      <c r="L88" s="20">
        <f t="shared" si="26"/>
        <v>-1.3455323873255071E-2</v>
      </c>
      <c r="M88" s="20">
        <f t="shared" ca="1" si="18"/>
        <v>-2.6883959393292887E-2</v>
      </c>
      <c r="N88" s="20">
        <f t="shared" ca="1" si="27"/>
        <v>5.3143873366249804E-7</v>
      </c>
      <c r="O88" s="33">
        <f t="shared" ca="1" si="28"/>
        <v>778702484.42038691</v>
      </c>
      <c r="P88" s="20">
        <f t="shared" ca="1" si="29"/>
        <v>71565853.643979192</v>
      </c>
      <c r="Q88" s="20">
        <f t="shared" ca="1" si="30"/>
        <v>14519462.048270868</v>
      </c>
      <c r="R88" s="11">
        <f t="shared" ca="1" si="19"/>
        <v>1.030959488692449E-3</v>
      </c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x14ac:dyDescent="0.2">
      <c r="A89" s="67">
        <v>11133.5</v>
      </c>
      <c r="B89" s="67">
        <v>-2.7714199903130066E-2</v>
      </c>
      <c r="C89" s="67">
        <v>0.5</v>
      </c>
      <c r="D89" s="69">
        <f t="shared" si="20"/>
        <v>1.1133500000000001</v>
      </c>
      <c r="E89" s="69">
        <f t="shared" si="20"/>
        <v>-2.7714199903130066E-2</v>
      </c>
      <c r="F89" s="20">
        <f t="shared" si="21"/>
        <v>0.55667500000000003</v>
      </c>
      <c r="G89" s="20">
        <f t="shared" si="21"/>
        <v>-1.3857099951565033E-2</v>
      </c>
      <c r="H89" s="20">
        <f t="shared" si="22"/>
        <v>0.61977411125000004</v>
      </c>
      <c r="I89" s="20">
        <f t="shared" si="23"/>
        <v>0.69002550676018759</v>
      </c>
      <c r="J89" s="20">
        <f t="shared" si="24"/>
        <v>0.76823989795145486</v>
      </c>
      <c r="K89" s="20">
        <f t="shared" si="25"/>
        <v>-1.5427802231074931E-2</v>
      </c>
      <c r="L89" s="20">
        <f t="shared" si="26"/>
        <v>-1.7176543613967275E-2</v>
      </c>
      <c r="M89" s="20">
        <f t="shared" ca="1" si="18"/>
        <v>-2.9440198059954199E-2</v>
      </c>
      <c r="N89" s="20">
        <f t="shared" ca="1" si="27"/>
        <v>1.4895348186801522E-6</v>
      </c>
      <c r="O89" s="33">
        <f t="shared" ca="1" si="28"/>
        <v>708073572.48260903</v>
      </c>
      <c r="P89" s="20">
        <f t="shared" ca="1" si="29"/>
        <v>91655509.067177474</v>
      </c>
      <c r="Q89" s="20">
        <f t="shared" ca="1" si="30"/>
        <v>13163828.974776596</v>
      </c>
      <c r="R89" s="11">
        <f t="shared" ca="1" si="19"/>
        <v>1.725998156824133E-3</v>
      </c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x14ac:dyDescent="0.2">
      <c r="A90" s="67">
        <v>11134</v>
      </c>
      <c r="B90" s="67">
        <v>-2.7176799900189508E-2</v>
      </c>
      <c r="C90" s="67">
        <v>0.5</v>
      </c>
      <c r="D90" s="69">
        <f t="shared" si="20"/>
        <v>1.1133999999999999</v>
      </c>
      <c r="E90" s="69">
        <f t="shared" si="20"/>
        <v>-2.7176799900189508E-2</v>
      </c>
      <c r="F90" s="20">
        <f t="shared" si="21"/>
        <v>0.55669999999999997</v>
      </c>
      <c r="G90" s="20">
        <f t="shared" si="21"/>
        <v>-1.3588399950094754E-2</v>
      </c>
      <c r="H90" s="20">
        <f t="shared" si="22"/>
        <v>0.61982977999999989</v>
      </c>
      <c r="I90" s="20">
        <f t="shared" si="23"/>
        <v>0.6901184770519998</v>
      </c>
      <c r="J90" s="20">
        <f t="shared" si="24"/>
        <v>0.76837791234969655</v>
      </c>
      <c r="K90" s="20">
        <f t="shared" si="25"/>
        <v>-1.5129324504435498E-2</v>
      </c>
      <c r="L90" s="20">
        <f t="shared" si="26"/>
        <v>-1.6844989903238482E-2</v>
      </c>
      <c r="M90" s="20">
        <f t="shared" ca="1" si="18"/>
        <v>-2.9441603239134966E-2</v>
      </c>
      <c r="N90" s="20">
        <f t="shared" ca="1" si="27"/>
        <v>2.5646670820492469E-6</v>
      </c>
      <c r="O90" s="33">
        <f t="shared" ca="1" si="28"/>
        <v>708035759.4021306</v>
      </c>
      <c r="P90" s="20">
        <f t="shared" ca="1" si="29"/>
        <v>91666696.327075914</v>
      </c>
      <c r="Q90" s="20">
        <f t="shared" ca="1" si="30"/>
        <v>13163040.003433971</v>
      </c>
      <c r="R90" s="11">
        <f t="shared" ca="1" si="19"/>
        <v>2.2648033389454578E-3</v>
      </c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1:35" x14ac:dyDescent="0.2">
      <c r="A91" s="67">
        <v>11185.5</v>
      </c>
      <c r="B91" s="67">
        <v>-2.5324599897430744E-2</v>
      </c>
      <c r="C91" s="67">
        <v>7</v>
      </c>
      <c r="D91" s="69">
        <f t="shared" si="20"/>
        <v>1.1185499999999999</v>
      </c>
      <c r="E91" s="69">
        <f t="shared" si="20"/>
        <v>-2.5324599897430744E-2</v>
      </c>
      <c r="F91" s="20">
        <f t="shared" si="21"/>
        <v>7.8298499999999995</v>
      </c>
      <c r="G91" s="20">
        <f t="shared" si="21"/>
        <v>-0.17727219928201521</v>
      </c>
      <c r="H91" s="20">
        <f t="shared" si="22"/>
        <v>8.7580787174999983</v>
      </c>
      <c r="I91" s="20">
        <f t="shared" si="23"/>
        <v>9.7963489494596221</v>
      </c>
      <c r="J91" s="20">
        <f t="shared" si="24"/>
        <v>10.957706117418059</v>
      </c>
      <c r="K91" s="20">
        <f t="shared" si="25"/>
        <v>-0.19828781850689811</v>
      </c>
      <c r="L91" s="20">
        <f t="shared" si="26"/>
        <v>-0.22179483939089087</v>
      </c>
      <c r="M91" s="20">
        <f t="shared" ca="1" si="18"/>
        <v>-2.9586522608012651E-2</v>
      </c>
      <c r="N91" s="20">
        <f t="shared" ca="1" si="27"/>
        <v>1.2714789633681682E-4</v>
      </c>
      <c r="O91" s="33">
        <f t="shared" ca="1" si="28"/>
        <v>138011817996.30408</v>
      </c>
      <c r="P91" s="20">
        <f t="shared" ca="1" si="29"/>
        <v>18192932616.178715</v>
      </c>
      <c r="Q91" s="20">
        <f t="shared" ca="1" si="30"/>
        <v>2563964416.3699894</v>
      </c>
      <c r="R91" s="11">
        <f t="shared" ca="1" si="19"/>
        <v>4.2619227105819071E-3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1:35" x14ac:dyDescent="0.2">
      <c r="A92" s="67">
        <v>11291.5</v>
      </c>
      <c r="B92" s="67">
        <v>-2.7395799901569262E-2</v>
      </c>
      <c r="C92" s="67">
        <v>0.5</v>
      </c>
      <c r="D92" s="69">
        <f t="shared" si="20"/>
        <v>1.1291500000000001</v>
      </c>
      <c r="E92" s="69">
        <f t="shared" si="20"/>
        <v>-2.7395799901569262E-2</v>
      </c>
      <c r="F92" s="20">
        <f t="shared" si="21"/>
        <v>0.56457500000000005</v>
      </c>
      <c r="G92" s="20">
        <f t="shared" si="21"/>
        <v>-1.3697899950784631E-2</v>
      </c>
      <c r="H92" s="20">
        <f t="shared" si="22"/>
        <v>0.63748986125000007</v>
      </c>
      <c r="I92" s="20">
        <f t="shared" si="23"/>
        <v>0.71982167683043763</v>
      </c>
      <c r="J92" s="20">
        <f t="shared" si="24"/>
        <v>0.81278664639308873</v>
      </c>
      <c r="K92" s="20">
        <f t="shared" si="25"/>
        <v>-1.5466983729428467E-2</v>
      </c>
      <c r="L92" s="20">
        <f t="shared" si="26"/>
        <v>-1.7464544678084157E-2</v>
      </c>
      <c r="M92" s="20">
        <f t="shared" ca="1" si="18"/>
        <v>-2.9885962258161244E-2</v>
      </c>
      <c r="N92" s="20">
        <f t="shared" ca="1" si="27"/>
        <v>3.1004542810938672E-6</v>
      </c>
      <c r="O92" s="33">
        <f t="shared" ca="1" si="28"/>
        <v>696133392.42947912</v>
      </c>
      <c r="P92" s="20">
        <f t="shared" ca="1" si="29"/>
        <v>95210018.144741163</v>
      </c>
      <c r="Q92" s="20">
        <f t="shared" ca="1" si="30"/>
        <v>12911522.426747993</v>
      </c>
      <c r="R92" s="11">
        <f t="shared" ca="1" si="19"/>
        <v>2.4901623565919823E-3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1:35" x14ac:dyDescent="0.2">
      <c r="A93" s="67">
        <v>11292</v>
      </c>
      <c r="B93" s="67">
        <v>-2.7358399900549557E-2</v>
      </c>
      <c r="C93" s="67">
        <v>0.5</v>
      </c>
      <c r="D93" s="69">
        <f t="shared" si="20"/>
        <v>1.1292</v>
      </c>
      <c r="E93" s="69">
        <f t="shared" si="20"/>
        <v>-2.7358399900549557E-2</v>
      </c>
      <c r="F93" s="20">
        <f t="shared" si="21"/>
        <v>0.56459999999999999</v>
      </c>
      <c r="G93" s="20">
        <f t="shared" si="21"/>
        <v>-1.3679199950274779E-2</v>
      </c>
      <c r="H93" s="20">
        <f t="shared" si="22"/>
        <v>0.63754632</v>
      </c>
      <c r="I93" s="20">
        <f t="shared" si="23"/>
        <v>0.71991730454399994</v>
      </c>
      <c r="J93" s="20">
        <f t="shared" si="24"/>
        <v>0.81293062029108476</v>
      </c>
      <c r="K93" s="20">
        <f t="shared" si="25"/>
        <v>-1.5446552583850279E-2</v>
      </c>
      <c r="L93" s="20">
        <f t="shared" si="26"/>
        <v>-1.7442247177683737E-2</v>
      </c>
      <c r="M93" s="20">
        <f t="shared" ca="1" si="18"/>
        <v>-2.9887378406085401E-2</v>
      </c>
      <c r="N93" s="20">
        <f t="shared" ca="1" si="27"/>
        <v>3.1978661407311541E-6</v>
      </c>
      <c r="O93" s="33">
        <f t="shared" ca="1" si="28"/>
        <v>696095636.05458784</v>
      </c>
      <c r="P93" s="20">
        <f t="shared" ca="1" si="29"/>
        <v>95221327.287496954</v>
      </c>
      <c r="Q93" s="20">
        <f t="shared" ca="1" si="30"/>
        <v>12910714.590167394</v>
      </c>
      <c r="R93" s="11">
        <f t="shared" ca="1" si="19"/>
        <v>2.5289785055358435E-3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1:35" x14ac:dyDescent="0.2">
      <c r="A94" s="67">
        <v>18851</v>
      </c>
      <c r="B94" s="67">
        <v>-3.8745199904951733E-2</v>
      </c>
      <c r="C94" s="67">
        <v>1</v>
      </c>
      <c r="D94" s="69">
        <f t="shared" si="20"/>
        <v>1.8851</v>
      </c>
      <c r="E94" s="69">
        <f t="shared" si="20"/>
        <v>-3.8745199904951733E-2</v>
      </c>
      <c r="F94" s="20">
        <f t="shared" si="21"/>
        <v>1.8851</v>
      </c>
      <c r="G94" s="20">
        <f t="shared" si="21"/>
        <v>-3.8745199904951733E-2</v>
      </c>
      <c r="H94" s="20">
        <f t="shared" si="22"/>
        <v>3.5536020100000001</v>
      </c>
      <c r="I94" s="20">
        <f t="shared" si="23"/>
        <v>6.6988951490510003</v>
      </c>
      <c r="J94" s="20">
        <f t="shared" si="24"/>
        <v>12.62808724547604</v>
      </c>
      <c r="K94" s="20">
        <f t="shared" si="25"/>
        <v>-7.3038576340824515E-2</v>
      </c>
      <c r="L94" s="20">
        <f t="shared" si="26"/>
        <v>-0.1376850202600883</v>
      </c>
      <c r="M94" s="20">
        <f t="shared" ca="1" si="18"/>
        <v>-5.5263657101896568E-2</v>
      </c>
      <c r="N94" s="20">
        <f t="shared" ca="1" si="27"/>
        <v>2.7285942816729862E-4</v>
      </c>
      <c r="O94" s="33">
        <f t="shared" ca="1" si="28"/>
        <v>757419293.46140003</v>
      </c>
      <c r="P94" s="20">
        <f t="shared" ca="1" si="29"/>
        <v>1128412872.7482002</v>
      </c>
      <c r="Q94" s="20">
        <f t="shared" ca="1" si="30"/>
        <v>1263052.4348227058</v>
      </c>
      <c r="R94" s="11">
        <f t="shared" ca="1" si="19"/>
        <v>1.6518457196944836E-2</v>
      </c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</row>
    <row r="95" spans="1:35" x14ac:dyDescent="0.2">
      <c r="A95" s="67">
        <v>18864</v>
      </c>
      <c r="B95" s="67">
        <v>-3.8922799903957639E-2</v>
      </c>
      <c r="C95" s="67">
        <v>1</v>
      </c>
      <c r="D95" s="69">
        <f t="shared" si="20"/>
        <v>1.8864000000000001</v>
      </c>
      <c r="E95" s="69">
        <f t="shared" si="20"/>
        <v>-3.8922799903957639E-2</v>
      </c>
      <c r="F95" s="20">
        <f t="shared" si="21"/>
        <v>1.8864000000000001</v>
      </c>
      <c r="G95" s="20">
        <f t="shared" si="21"/>
        <v>-3.8922799903957639E-2</v>
      </c>
      <c r="H95" s="20">
        <f t="shared" si="22"/>
        <v>3.5585049600000005</v>
      </c>
      <c r="I95" s="20">
        <f t="shared" si="23"/>
        <v>6.7127637565440015</v>
      </c>
      <c r="J95" s="20">
        <f t="shared" si="24"/>
        <v>12.662957550344604</v>
      </c>
      <c r="K95" s="20">
        <f t="shared" si="25"/>
        <v>-7.3423969738825687E-2</v>
      </c>
      <c r="L95" s="20">
        <f t="shared" si="26"/>
        <v>-0.13850697651532079</v>
      </c>
      <c r="M95" s="20">
        <f t="shared" ca="1" si="18"/>
        <v>-5.5314132998726145E-2</v>
      </c>
      <c r="N95" s="20">
        <f t="shared" ca="1" si="27"/>
        <v>2.6867580062365332E-4</v>
      </c>
      <c r="O95" s="33">
        <f t="shared" ca="1" si="28"/>
        <v>754689462.48471212</v>
      </c>
      <c r="P95" s="20">
        <f t="shared" ca="1" si="29"/>
        <v>1129640734.7883422</v>
      </c>
      <c r="Q95" s="20">
        <f t="shared" ca="1" si="30"/>
        <v>1229529.4044139131</v>
      </c>
      <c r="R95" s="11">
        <f t="shared" ca="1" si="19"/>
        <v>1.6391333094768507E-2</v>
      </c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1:35" x14ac:dyDescent="0.2">
      <c r="A96" s="67">
        <v>18866.5</v>
      </c>
      <c r="B96" s="67">
        <v>-4.2315799903008156E-2</v>
      </c>
      <c r="C96" s="67">
        <v>1</v>
      </c>
      <c r="D96" s="69">
        <f t="shared" si="20"/>
        <v>1.8866499999999999</v>
      </c>
      <c r="E96" s="69">
        <f t="shared" si="20"/>
        <v>-4.2315799903008156E-2</v>
      </c>
      <c r="F96" s="20">
        <f t="shared" si="21"/>
        <v>1.8866499999999999</v>
      </c>
      <c r="G96" s="20">
        <f t="shared" si="21"/>
        <v>-4.2315799903008156E-2</v>
      </c>
      <c r="H96" s="20">
        <f t="shared" si="22"/>
        <v>3.5594482224999999</v>
      </c>
      <c r="I96" s="20">
        <f t="shared" si="23"/>
        <v>6.7154329889796243</v>
      </c>
      <c r="J96" s="20">
        <f t="shared" si="24"/>
        <v>12.669671648658408</v>
      </c>
      <c r="K96" s="20">
        <f t="shared" si="25"/>
        <v>-7.9835103887010331E-2</v>
      </c>
      <c r="L96" s="20">
        <f t="shared" si="26"/>
        <v>-0.15062089874842804</v>
      </c>
      <c r="M96" s="20">
        <f t="shared" ca="1" si="18"/>
        <v>-5.5323842592081625E-2</v>
      </c>
      <c r="N96" s="20">
        <f t="shared" ca="1" si="27"/>
        <v>1.6920917460075773E-4</v>
      </c>
      <c r="O96" s="33">
        <f t="shared" ca="1" si="28"/>
        <v>754164925.46528053</v>
      </c>
      <c r="P96" s="20">
        <f t="shared" ca="1" si="29"/>
        <v>1129876781.5557785</v>
      </c>
      <c r="Q96" s="20">
        <f t="shared" ca="1" si="30"/>
        <v>1223130.3631738632</v>
      </c>
      <c r="R96" s="11">
        <f t="shared" ca="1" si="19"/>
        <v>1.3008042689073469E-2</v>
      </c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</row>
    <row r="97" spans="1:35" x14ac:dyDescent="0.2">
      <c r="A97" s="67">
        <v>20052</v>
      </c>
      <c r="B97" s="67">
        <v>-4.8110399904544465E-2</v>
      </c>
      <c r="C97" s="67">
        <v>2</v>
      </c>
      <c r="D97" s="69">
        <f t="shared" si="20"/>
        <v>2.0051999999999999</v>
      </c>
      <c r="E97" s="69">
        <f t="shared" si="20"/>
        <v>-4.8110399904544465E-2</v>
      </c>
      <c r="F97" s="20">
        <f t="shared" si="21"/>
        <v>4.0103999999999997</v>
      </c>
      <c r="G97" s="20">
        <f t="shared" si="21"/>
        <v>-9.622079980908893E-2</v>
      </c>
      <c r="H97" s="20">
        <f t="shared" si="22"/>
        <v>8.0416540799999989</v>
      </c>
      <c r="I97" s="20">
        <f t="shared" si="23"/>
        <v>16.125124761215996</v>
      </c>
      <c r="J97" s="20">
        <f t="shared" si="24"/>
        <v>32.334100171190315</v>
      </c>
      <c r="K97" s="20">
        <f t="shared" si="25"/>
        <v>-0.19294194777718512</v>
      </c>
      <c r="L97" s="20">
        <f t="shared" si="26"/>
        <v>-0.3868871936828116</v>
      </c>
      <c r="M97" s="20">
        <f t="shared" ca="1" si="18"/>
        <v>-6.0025904501721822E-2</v>
      </c>
      <c r="N97" s="20">
        <f t="shared" ca="1" si="27"/>
        <v>2.8395849961070942E-4</v>
      </c>
      <c r="O97" s="33">
        <f t="shared" ca="1" si="28"/>
        <v>2087599003.5643051</v>
      </c>
      <c r="P97" s="20">
        <f t="shared" ca="1" si="29"/>
        <v>4954413262.0749578</v>
      </c>
      <c r="Q97" s="20">
        <f t="shared" ca="1" si="30"/>
        <v>434985.92641906958</v>
      </c>
      <c r="R97" s="11">
        <f t="shared" ca="1" si="19"/>
        <v>1.1915504597177357E-2</v>
      </c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1:35" x14ac:dyDescent="0.2">
      <c r="A98" s="67">
        <v>31641</v>
      </c>
      <c r="B98" s="67">
        <v>-0.12246319990663324</v>
      </c>
      <c r="C98" s="67">
        <v>1</v>
      </c>
      <c r="D98" s="69">
        <f t="shared" si="20"/>
        <v>3.1640999999999999</v>
      </c>
      <c r="E98" s="69">
        <f t="shared" si="20"/>
        <v>-0.12246319990663324</v>
      </c>
      <c r="F98" s="20">
        <f t="shared" si="21"/>
        <v>3.1640999999999999</v>
      </c>
      <c r="G98" s="20">
        <f t="shared" si="21"/>
        <v>-0.12246319990663324</v>
      </c>
      <c r="H98" s="20">
        <f t="shared" si="22"/>
        <v>10.01152881</v>
      </c>
      <c r="I98" s="20">
        <f t="shared" si="23"/>
        <v>31.677478307721</v>
      </c>
      <c r="J98" s="20">
        <f t="shared" si="24"/>
        <v>100.23070911346001</v>
      </c>
      <c r="K98" s="20">
        <f t="shared" si="25"/>
        <v>-0.38748581082457823</v>
      </c>
      <c r="L98" s="20">
        <f t="shared" si="26"/>
        <v>-1.226043854030048</v>
      </c>
      <c r="M98" s="20">
        <f t="shared" ca="1" si="18"/>
        <v>-0.11626903634817748</v>
      </c>
      <c r="N98" s="20">
        <f t="shared" ca="1" si="27"/>
        <v>3.8367662188901281E-5</v>
      </c>
      <c r="O98" s="33">
        <f t="shared" ca="1" si="28"/>
        <v>1001424054.8283777</v>
      </c>
      <c r="P98" s="20">
        <f t="shared" ca="1" si="29"/>
        <v>1739998594.904865</v>
      </c>
      <c r="Q98" s="20">
        <f t="shared" ca="1" si="30"/>
        <v>452223494.93716264</v>
      </c>
      <c r="R98" s="11">
        <f t="shared" ca="1" si="19"/>
        <v>-6.1941635584557564E-3</v>
      </c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</row>
    <row r="99" spans="1:35" x14ac:dyDescent="0.2">
      <c r="A99" s="67">
        <v>31641</v>
      </c>
      <c r="B99" s="67">
        <v>-0.12245319990324788</v>
      </c>
      <c r="C99" s="67">
        <v>6</v>
      </c>
      <c r="D99" s="69">
        <f t="shared" si="20"/>
        <v>3.1640999999999999</v>
      </c>
      <c r="E99" s="69">
        <f t="shared" si="20"/>
        <v>-0.12245319990324788</v>
      </c>
      <c r="F99" s="20">
        <f t="shared" si="21"/>
        <v>18.9846</v>
      </c>
      <c r="G99" s="20">
        <f t="shared" si="21"/>
        <v>-0.73471919941948727</v>
      </c>
      <c r="H99" s="20">
        <f t="shared" si="22"/>
        <v>60.069172860000002</v>
      </c>
      <c r="I99" s="20">
        <f t="shared" si="23"/>
        <v>190.06486984632599</v>
      </c>
      <c r="J99" s="20">
        <f t="shared" si="24"/>
        <v>601.38425468076002</v>
      </c>
      <c r="K99" s="20">
        <f t="shared" si="25"/>
        <v>-2.3247250188831994</v>
      </c>
      <c r="L99" s="20">
        <f t="shared" si="26"/>
        <v>-7.3556624322483311</v>
      </c>
      <c r="M99" s="20">
        <f t="shared" ca="1" si="18"/>
        <v>-0.11626903634817748</v>
      </c>
      <c r="N99" s="20">
        <f t="shared" ca="1" si="27"/>
        <v>2.2946327325516574E-4</v>
      </c>
      <c r="O99" s="33">
        <f t="shared" ca="1" si="28"/>
        <v>36051265973.821594</v>
      </c>
      <c r="P99" s="20">
        <f t="shared" ca="1" si="29"/>
        <v>62639949416.575134</v>
      </c>
      <c r="Q99" s="20">
        <f t="shared" ca="1" si="30"/>
        <v>16280045817.737854</v>
      </c>
      <c r="R99" s="11">
        <f t="shared" ca="1" si="19"/>
        <v>-6.1841635550703988E-3</v>
      </c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1:35" x14ac:dyDescent="0.2">
      <c r="A100" s="67"/>
      <c r="B100" s="67"/>
      <c r="C100" s="67"/>
      <c r="D100" s="69">
        <f t="shared" si="20"/>
        <v>0</v>
      </c>
      <c r="E100" s="69">
        <f t="shared" si="20"/>
        <v>0</v>
      </c>
      <c r="F100" s="20">
        <f t="shared" si="21"/>
        <v>0</v>
      </c>
      <c r="G100" s="20">
        <f t="shared" si="21"/>
        <v>0</v>
      </c>
      <c r="H100" s="20">
        <f t="shared" si="22"/>
        <v>0</v>
      </c>
      <c r="I100" s="20">
        <f t="shared" si="23"/>
        <v>0</v>
      </c>
      <c r="J100" s="20">
        <f t="shared" si="24"/>
        <v>0</v>
      </c>
      <c r="K100" s="20">
        <f t="shared" si="25"/>
        <v>0</v>
      </c>
      <c r="L100" s="20">
        <f t="shared" si="26"/>
        <v>0</v>
      </c>
      <c r="M100" s="20">
        <f t="shared" ca="1" si="18"/>
        <v>-6.7567042333805966E-3</v>
      </c>
      <c r="N100" s="20">
        <f t="shared" ca="1" si="27"/>
        <v>0</v>
      </c>
      <c r="O100" s="33">
        <f t="shared" ca="1" si="28"/>
        <v>0</v>
      </c>
      <c r="P100" s="20">
        <f t="shared" ca="1" si="29"/>
        <v>0</v>
      </c>
      <c r="Q100" s="20">
        <f t="shared" ca="1" si="30"/>
        <v>0</v>
      </c>
      <c r="R100" s="11">
        <f t="shared" ca="1" si="19"/>
        <v>6.7567042333805966E-3</v>
      </c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x14ac:dyDescent="0.2">
      <c r="A101" s="67"/>
      <c r="B101" s="67"/>
      <c r="C101" s="67"/>
      <c r="D101" s="69">
        <f t="shared" si="20"/>
        <v>0</v>
      </c>
      <c r="E101" s="69">
        <f t="shared" si="20"/>
        <v>0</v>
      </c>
      <c r="F101" s="20">
        <f t="shared" si="21"/>
        <v>0</v>
      </c>
      <c r="G101" s="20">
        <f t="shared" si="21"/>
        <v>0</v>
      </c>
      <c r="H101" s="20">
        <f t="shared" si="22"/>
        <v>0</v>
      </c>
      <c r="I101" s="20">
        <f t="shared" si="23"/>
        <v>0</v>
      </c>
      <c r="J101" s="20">
        <f t="shared" si="24"/>
        <v>0</v>
      </c>
      <c r="K101" s="20">
        <f t="shared" si="25"/>
        <v>0</v>
      </c>
      <c r="L101" s="20">
        <f t="shared" si="26"/>
        <v>0</v>
      </c>
      <c r="M101" s="20">
        <f t="shared" ca="1" si="18"/>
        <v>-6.7567042333805966E-3</v>
      </c>
      <c r="N101" s="20">
        <f t="shared" ca="1" si="27"/>
        <v>0</v>
      </c>
      <c r="O101" s="33">
        <f t="shared" ca="1" si="28"/>
        <v>0</v>
      </c>
      <c r="P101" s="20">
        <f t="shared" ca="1" si="29"/>
        <v>0</v>
      </c>
      <c r="Q101" s="20">
        <f t="shared" ca="1" si="30"/>
        <v>0</v>
      </c>
      <c r="R101" s="11">
        <f t="shared" ca="1" si="19"/>
        <v>6.7567042333805966E-3</v>
      </c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x14ac:dyDescent="0.2">
      <c r="A102" s="67"/>
      <c r="B102" s="67"/>
      <c r="C102" s="67"/>
      <c r="D102" s="69">
        <f t="shared" si="20"/>
        <v>0</v>
      </c>
      <c r="E102" s="69">
        <f t="shared" si="20"/>
        <v>0</v>
      </c>
      <c r="F102" s="20">
        <f t="shared" si="21"/>
        <v>0</v>
      </c>
      <c r="G102" s="20">
        <f t="shared" si="21"/>
        <v>0</v>
      </c>
      <c r="H102" s="20">
        <f t="shared" si="22"/>
        <v>0</v>
      </c>
      <c r="I102" s="20">
        <f t="shared" si="23"/>
        <v>0</v>
      </c>
      <c r="J102" s="20">
        <f t="shared" si="24"/>
        <v>0</v>
      </c>
      <c r="K102" s="20">
        <f t="shared" si="25"/>
        <v>0</v>
      </c>
      <c r="L102" s="20">
        <f t="shared" si="26"/>
        <v>0</v>
      </c>
      <c r="M102" s="20">
        <f t="shared" ca="1" si="18"/>
        <v>-6.7567042333805966E-3</v>
      </c>
      <c r="N102" s="20">
        <f t="shared" ca="1" si="27"/>
        <v>0</v>
      </c>
      <c r="O102" s="33">
        <f t="shared" ca="1" si="28"/>
        <v>0</v>
      </c>
      <c r="P102" s="20">
        <f t="shared" ca="1" si="29"/>
        <v>0</v>
      </c>
      <c r="Q102" s="20">
        <f t="shared" ca="1" si="30"/>
        <v>0</v>
      </c>
      <c r="R102" s="11">
        <f t="shared" ca="1" si="19"/>
        <v>6.7567042333805966E-3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x14ac:dyDescent="0.2">
      <c r="A103" s="67"/>
      <c r="B103" s="67"/>
      <c r="C103" s="67"/>
      <c r="D103" s="69">
        <f t="shared" si="20"/>
        <v>0</v>
      </c>
      <c r="E103" s="69">
        <f t="shared" si="20"/>
        <v>0</v>
      </c>
      <c r="F103" s="20">
        <f t="shared" si="21"/>
        <v>0</v>
      </c>
      <c r="G103" s="20">
        <f t="shared" si="21"/>
        <v>0</v>
      </c>
      <c r="H103" s="20">
        <f t="shared" si="22"/>
        <v>0</v>
      </c>
      <c r="I103" s="20">
        <f t="shared" si="23"/>
        <v>0</v>
      </c>
      <c r="J103" s="20">
        <f t="shared" si="24"/>
        <v>0</v>
      </c>
      <c r="K103" s="20">
        <f t="shared" si="25"/>
        <v>0</v>
      </c>
      <c r="L103" s="20">
        <f t="shared" si="26"/>
        <v>0</v>
      </c>
      <c r="M103" s="20">
        <f t="shared" ca="1" si="18"/>
        <v>-6.7567042333805966E-3</v>
      </c>
      <c r="N103" s="20">
        <f t="shared" ca="1" si="27"/>
        <v>0</v>
      </c>
      <c r="O103" s="33">
        <f t="shared" ca="1" si="28"/>
        <v>0</v>
      </c>
      <c r="P103" s="20">
        <f t="shared" ca="1" si="29"/>
        <v>0</v>
      </c>
      <c r="Q103" s="20">
        <f t="shared" ca="1" si="30"/>
        <v>0</v>
      </c>
      <c r="R103" s="11">
        <f t="shared" ca="1" si="19"/>
        <v>6.7567042333805966E-3</v>
      </c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x14ac:dyDescent="0.2">
      <c r="A104" s="67"/>
      <c r="B104" s="67"/>
      <c r="C104" s="67"/>
      <c r="D104" s="69">
        <f t="shared" si="20"/>
        <v>0</v>
      </c>
      <c r="E104" s="69">
        <f t="shared" si="20"/>
        <v>0</v>
      </c>
      <c r="F104" s="20">
        <f t="shared" si="21"/>
        <v>0</v>
      </c>
      <c r="G104" s="20">
        <f t="shared" si="21"/>
        <v>0</v>
      </c>
      <c r="H104" s="20">
        <f t="shared" si="22"/>
        <v>0</v>
      </c>
      <c r="I104" s="20">
        <f t="shared" si="23"/>
        <v>0</v>
      </c>
      <c r="J104" s="20">
        <f t="shared" si="24"/>
        <v>0</v>
      </c>
      <c r="K104" s="20">
        <f t="shared" si="25"/>
        <v>0</v>
      </c>
      <c r="L104" s="20">
        <f t="shared" si="26"/>
        <v>0</v>
      </c>
      <c r="M104" s="20">
        <f t="shared" ca="1" si="18"/>
        <v>-6.7567042333805966E-3</v>
      </c>
      <c r="N104" s="20">
        <f t="shared" ca="1" si="27"/>
        <v>0</v>
      </c>
      <c r="O104" s="33">
        <f t="shared" ca="1" si="28"/>
        <v>0</v>
      </c>
      <c r="P104" s="20">
        <f t="shared" ca="1" si="29"/>
        <v>0</v>
      </c>
      <c r="Q104" s="20">
        <f t="shared" ca="1" si="30"/>
        <v>0</v>
      </c>
      <c r="R104" s="11">
        <f t="shared" ca="1" si="19"/>
        <v>6.7567042333805966E-3</v>
      </c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</row>
    <row r="105" spans="1:35" x14ac:dyDescent="0.2">
      <c r="A105" s="67"/>
      <c r="B105" s="67"/>
      <c r="C105" s="67"/>
      <c r="D105" s="69">
        <f t="shared" si="20"/>
        <v>0</v>
      </c>
      <c r="E105" s="69">
        <f t="shared" si="20"/>
        <v>0</v>
      </c>
      <c r="F105" s="20">
        <f t="shared" si="21"/>
        <v>0</v>
      </c>
      <c r="G105" s="20">
        <f t="shared" si="21"/>
        <v>0</v>
      </c>
      <c r="H105" s="20">
        <f t="shared" si="22"/>
        <v>0</v>
      </c>
      <c r="I105" s="20">
        <f t="shared" si="23"/>
        <v>0</v>
      </c>
      <c r="J105" s="20">
        <f t="shared" si="24"/>
        <v>0</v>
      </c>
      <c r="K105" s="20">
        <f t="shared" si="25"/>
        <v>0</v>
      </c>
      <c r="L105" s="20">
        <f t="shared" si="26"/>
        <v>0</v>
      </c>
      <c r="M105" s="20">
        <f t="shared" ca="1" si="18"/>
        <v>-6.7567042333805966E-3</v>
      </c>
      <c r="N105" s="20">
        <f t="shared" ca="1" si="27"/>
        <v>0</v>
      </c>
      <c r="O105" s="33">
        <f t="shared" ca="1" si="28"/>
        <v>0</v>
      </c>
      <c r="P105" s="20">
        <f t="shared" ca="1" si="29"/>
        <v>0</v>
      </c>
      <c r="Q105" s="20">
        <f t="shared" ca="1" si="30"/>
        <v>0</v>
      </c>
      <c r="R105" s="11">
        <f t="shared" ca="1" si="19"/>
        <v>6.7567042333805966E-3</v>
      </c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</row>
    <row r="106" spans="1:35" x14ac:dyDescent="0.2">
      <c r="A106" s="67"/>
      <c r="B106" s="67"/>
      <c r="C106" s="67"/>
      <c r="D106" s="69">
        <f t="shared" si="20"/>
        <v>0</v>
      </c>
      <c r="E106" s="69">
        <f t="shared" si="20"/>
        <v>0</v>
      </c>
      <c r="F106" s="20">
        <f t="shared" si="21"/>
        <v>0</v>
      </c>
      <c r="G106" s="20">
        <f t="shared" si="21"/>
        <v>0</v>
      </c>
      <c r="H106" s="20">
        <f t="shared" si="22"/>
        <v>0</v>
      </c>
      <c r="I106" s="20">
        <f t="shared" si="23"/>
        <v>0</v>
      </c>
      <c r="J106" s="20">
        <f t="shared" si="24"/>
        <v>0</v>
      </c>
      <c r="K106" s="20">
        <f t="shared" si="25"/>
        <v>0</v>
      </c>
      <c r="L106" s="20">
        <f t="shared" si="26"/>
        <v>0</v>
      </c>
      <c r="M106" s="20">
        <f t="shared" ca="1" si="18"/>
        <v>-6.7567042333805966E-3</v>
      </c>
      <c r="N106" s="20">
        <f t="shared" ca="1" si="27"/>
        <v>0</v>
      </c>
      <c r="O106" s="33">
        <f t="shared" ca="1" si="28"/>
        <v>0</v>
      </c>
      <c r="P106" s="20">
        <f t="shared" ca="1" si="29"/>
        <v>0</v>
      </c>
      <c r="Q106" s="20">
        <f t="shared" ca="1" si="30"/>
        <v>0</v>
      </c>
      <c r="R106" s="11">
        <f t="shared" ca="1" si="19"/>
        <v>6.7567042333805966E-3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</row>
    <row r="107" spans="1:35" x14ac:dyDescent="0.2">
      <c r="A107" s="67"/>
      <c r="B107" s="67"/>
      <c r="C107" s="67"/>
      <c r="D107" s="69">
        <f t="shared" si="20"/>
        <v>0</v>
      </c>
      <c r="E107" s="69">
        <f t="shared" si="20"/>
        <v>0</v>
      </c>
      <c r="F107" s="20">
        <f t="shared" si="21"/>
        <v>0</v>
      </c>
      <c r="G107" s="20">
        <f t="shared" si="21"/>
        <v>0</v>
      </c>
      <c r="H107" s="20">
        <f t="shared" si="22"/>
        <v>0</v>
      </c>
      <c r="I107" s="20">
        <f t="shared" si="23"/>
        <v>0</v>
      </c>
      <c r="J107" s="20">
        <f t="shared" si="24"/>
        <v>0</v>
      </c>
      <c r="K107" s="20">
        <f t="shared" si="25"/>
        <v>0</v>
      </c>
      <c r="L107" s="20">
        <f t="shared" si="26"/>
        <v>0</v>
      </c>
      <c r="M107" s="20">
        <f t="shared" ca="1" si="18"/>
        <v>-6.7567042333805966E-3</v>
      </c>
      <c r="N107" s="20">
        <f t="shared" ca="1" si="27"/>
        <v>0</v>
      </c>
      <c r="O107" s="33">
        <f t="shared" ca="1" si="28"/>
        <v>0</v>
      </c>
      <c r="P107" s="20">
        <f t="shared" ca="1" si="29"/>
        <v>0</v>
      </c>
      <c r="Q107" s="20">
        <f t="shared" ca="1" si="30"/>
        <v>0</v>
      </c>
      <c r="R107" s="11">
        <f t="shared" ca="1" si="19"/>
        <v>6.7567042333805966E-3</v>
      </c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</row>
    <row r="108" spans="1:35" x14ac:dyDescent="0.2">
      <c r="A108" s="67"/>
      <c r="B108" s="67"/>
      <c r="C108" s="67"/>
      <c r="D108" s="69">
        <f t="shared" si="20"/>
        <v>0</v>
      </c>
      <c r="E108" s="69">
        <f t="shared" si="20"/>
        <v>0</v>
      </c>
      <c r="F108" s="20">
        <f t="shared" si="21"/>
        <v>0</v>
      </c>
      <c r="G108" s="20">
        <f t="shared" si="21"/>
        <v>0</v>
      </c>
      <c r="H108" s="20">
        <f t="shared" si="22"/>
        <v>0</v>
      </c>
      <c r="I108" s="20">
        <f t="shared" si="23"/>
        <v>0</v>
      </c>
      <c r="J108" s="20">
        <f t="shared" si="24"/>
        <v>0</v>
      </c>
      <c r="K108" s="20">
        <f t="shared" si="25"/>
        <v>0</v>
      </c>
      <c r="L108" s="20">
        <f t="shared" si="26"/>
        <v>0</v>
      </c>
      <c r="M108" s="20">
        <f t="shared" ca="1" si="18"/>
        <v>-6.7567042333805966E-3</v>
      </c>
      <c r="N108" s="20">
        <f t="shared" ca="1" si="27"/>
        <v>0</v>
      </c>
      <c r="O108" s="33">
        <f t="shared" ca="1" si="28"/>
        <v>0</v>
      </c>
      <c r="P108" s="20">
        <f t="shared" ca="1" si="29"/>
        <v>0</v>
      </c>
      <c r="Q108" s="20">
        <f t="shared" ca="1" si="30"/>
        <v>0</v>
      </c>
      <c r="R108" s="11">
        <f t="shared" ca="1" si="19"/>
        <v>6.7567042333805966E-3</v>
      </c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</row>
    <row r="109" spans="1:35" x14ac:dyDescent="0.2">
      <c r="A109" s="67"/>
      <c r="B109" s="67"/>
      <c r="C109" s="67"/>
      <c r="D109" s="69">
        <f t="shared" si="20"/>
        <v>0</v>
      </c>
      <c r="E109" s="69">
        <f t="shared" si="20"/>
        <v>0</v>
      </c>
      <c r="F109" s="20">
        <f t="shared" si="21"/>
        <v>0</v>
      </c>
      <c r="G109" s="20">
        <f t="shared" si="21"/>
        <v>0</v>
      </c>
      <c r="H109" s="20">
        <f t="shared" si="22"/>
        <v>0</v>
      </c>
      <c r="I109" s="20">
        <f t="shared" si="23"/>
        <v>0</v>
      </c>
      <c r="J109" s="20">
        <f t="shared" si="24"/>
        <v>0</v>
      </c>
      <c r="K109" s="20">
        <f t="shared" si="25"/>
        <v>0</v>
      </c>
      <c r="L109" s="20">
        <f t="shared" si="26"/>
        <v>0</v>
      </c>
      <c r="M109" s="20">
        <f t="shared" ca="1" si="18"/>
        <v>-6.7567042333805966E-3</v>
      </c>
      <c r="N109" s="20">
        <f t="shared" ca="1" si="27"/>
        <v>0</v>
      </c>
      <c r="O109" s="33">
        <f t="shared" ca="1" si="28"/>
        <v>0</v>
      </c>
      <c r="P109" s="20">
        <f t="shared" ca="1" si="29"/>
        <v>0</v>
      </c>
      <c r="Q109" s="20">
        <f t="shared" ca="1" si="30"/>
        <v>0</v>
      </c>
      <c r="R109" s="11">
        <f t="shared" ca="1" si="19"/>
        <v>6.7567042333805966E-3</v>
      </c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</row>
    <row r="110" spans="1:35" x14ac:dyDescent="0.2">
      <c r="A110" s="67"/>
      <c r="B110" s="67"/>
      <c r="C110" s="67"/>
      <c r="D110" s="69">
        <f t="shared" si="20"/>
        <v>0</v>
      </c>
      <c r="E110" s="69">
        <f t="shared" si="20"/>
        <v>0</v>
      </c>
      <c r="F110" s="20">
        <f t="shared" si="21"/>
        <v>0</v>
      </c>
      <c r="G110" s="20">
        <f t="shared" si="21"/>
        <v>0</v>
      </c>
      <c r="H110" s="20">
        <f t="shared" si="22"/>
        <v>0</v>
      </c>
      <c r="I110" s="20">
        <f t="shared" si="23"/>
        <v>0</v>
      </c>
      <c r="J110" s="20">
        <f t="shared" si="24"/>
        <v>0</v>
      </c>
      <c r="K110" s="20">
        <f t="shared" si="25"/>
        <v>0</v>
      </c>
      <c r="L110" s="20">
        <f t="shared" si="26"/>
        <v>0</v>
      </c>
      <c r="M110" s="20">
        <f t="shared" ca="1" si="18"/>
        <v>-6.7567042333805966E-3</v>
      </c>
      <c r="N110" s="20">
        <f t="shared" ca="1" si="27"/>
        <v>0</v>
      </c>
      <c r="O110" s="33">
        <f t="shared" ca="1" si="28"/>
        <v>0</v>
      </c>
      <c r="P110" s="20">
        <f t="shared" ca="1" si="29"/>
        <v>0</v>
      </c>
      <c r="Q110" s="20">
        <f t="shared" ca="1" si="30"/>
        <v>0</v>
      </c>
      <c r="R110" s="11">
        <f t="shared" ca="1" si="19"/>
        <v>6.7567042333805966E-3</v>
      </c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</row>
    <row r="111" spans="1:35" x14ac:dyDescent="0.2">
      <c r="A111" s="67"/>
      <c r="B111" s="67"/>
      <c r="C111" s="67"/>
      <c r="D111" s="69">
        <f t="shared" si="20"/>
        <v>0</v>
      </c>
      <c r="E111" s="69">
        <f t="shared" si="20"/>
        <v>0</v>
      </c>
      <c r="F111" s="20">
        <f t="shared" si="21"/>
        <v>0</v>
      </c>
      <c r="G111" s="20">
        <f t="shared" si="21"/>
        <v>0</v>
      </c>
      <c r="H111" s="20">
        <f t="shared" si="22"/>
        <v>0</v>
      </c>
      <c r="I111" s="20">
        <f t="shared" si="23"/>
        <v>0</v>
      </c>
      <c r="J111" s="20">
        <f t="shared" si="24"/>
        <v>0</v>
      </c>
      <c r="K111" s="20">
        <f t="shared" si="25"/>
        <v>0</v>
      </c>
      <c r="L111" s="20">
        <f t="shared" si="26"/>
        <v>0</v>
      </c>
      <c r="M111" s="20">
        <f t="shared" ca="1" si="18"/>
        <v>-6.7567042333805966E-3</v>
      </c>
      <c r="N111" s="20">
        <f t="shared" ca="1" si="27"/>
        <v>0</v>
      </c>
      <c r="O111" s="33">
        <f t="shared" ca="1" si="28"/>
        <v>0</v>
      </c>
      <c r="P111" s="20">
        <f t="shared" ca="1" si="29"/>
        <v>0</v>
      </c>
      <c r="Q111" s="20">
        <f t="shared" ca="1" si="30"/>
        <v>0</v>
      </c>
      <c r="R111" s="11">
        <f t="shared" ca="1" si="19"/>
        <v>6.7567042333805966E-3</v>
      </c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</row>
    <row r="112" spans="1:35" x14ac:dyDescent="0.2">
      <c r="A112" s="67"/>
      <c r="B112" s="67"/>
      <c r="C112" s="67"/>
      <c r="D112" s="69">
        <f t="shared" si="20"/>
        <v>0</v>
      </c>
      <c r="E112" s="69">
        <f t="shared" si="20"/>
        <v>0</v>
      </c>
      <c r="F112" s="20">
        <f t="shared" si="21"/>
        <v>0</v>
      </c>
      <c r="G112" s="20">
        <f t="shared" si="21"/>
        <v>0</v>
      </c>
      <c r="H112" s="20">
        <f t="shared" si="22"/>
        <v>0</v>
      </c>
      <c r="I112" s="20">
        <f t="shared" si="23"/>
        <v>0</v>
      </c>
      <c r="J112" s="20">
        <f t="shared" si="24"/>
        <v>0</v>
      </c>
      <c r="K112" s="20">
        <f t="shared" si="25"/>
        <v>0</v>
      </c>
      <c r="L112" s="20">
        <f t="shared" si="26"/>
        <v>0</v>
      </c>
      <c r="M112" s="20">
        <f t="shared" ca="1" si="18"/>
        <v>-6.7567042333805966E-3</v>
      </c>
      <c r="N112" s="20">
        <f t="shared" ca="1" si="27"/>
        <v>0</v>
      </c>
      <c r="O112" s="33">
        <f t="shared" ca="1" si="28"/>
        <v>0</v>
      </c>
      <c r="P112" s="20">
        <f t="shared" ca="1" si="29"/>
        <v>0</v>
      </c>
      <c r="Q112" s="20">
        <f t="shared" ca="1" si="30"/>
        <v>0</v>
      </c>
      <c r="R112" s="11">
        <f t="shared" ca="1" si="19"/>
        <v>6.7567042333805966E-3</v>
      </c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</row>
    <row r="113" spans="1:35" x14ac:dyDescent="0.2">
      <c r="A113" s="67"/>
      <c r="B113" s="67"/>
      <c r="C113" s="67"/>
      <c r="D113" s="69">
        <f t="shared" si="20"/>
        <v>0</v>
      </c>
      <c r="E113" s="69">
        <f t="shared" si="20"/>
        <v>0</v>
      </c>
      <c r="F113" s="20">
        <f t="shared" si="21"/>
        <v>0</v>
      </c>
      <c r="G113" s="20">
        <f t="shared" si="21"/>
        <v>0</v>
      </c>
      <c r="H113" s="20">
        <f t="shared" si="22"/>
        <v>0</v>
      </c>
      <c r="I113" s="20">
        <f t="shared" si="23"/>
        <v>0</v>
      </c>
      <c r="J113" s="20">
        <f t="shared" si="24"/>
        <v>0</v>
      </c>
      <c r="K113" s="20">
        <f t="shared" si="25"/>
        <v>0</v>
      </c>
      <c r="L113" s="20">
        <f t="shared" si="26"/>
        <v>0</v>
      </c>
      <c r="M113" s="20">
        <f t="shared" ca="1" si="18"/>
        <v>-6.7567042333805966E-3</v>
      </c>
      <c r="N113" s="20">
        <f t="shared" ca="1" si="27"/>
        <v>0</v>
      </c>
      <c r="O113" s="33">
        <f t="shared" ca="1" si="28"/>
        <v>0</v>
      </c>
      <c r="P113" s="20">
        <f t="shared" ca="1" si="29"/>
        <v>0</v>
      </c>
      <c r="Q113" s="20">
        <f t="shared" ca="1" si="30"/>
        <v>0</v>
      </c>
      <c r="R113" s="11">
        <f t="shared" ca="1" si="19"/>
        <v>6.7567042333805966E-3</v>
      </c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</row>
    <row r="114" spans="1:35" x14ac:dyDescent="0.2">
      <c r="A114" s="67"/>
      <c r="B114" s="67"/>
      <c r="C114" s="67"/>
      <c r="D114" s="69">
        <f t="shared" si="20"/>
        <v>0</v>
      </c>
      <c r="E114" s="69">
        <f t="shared" si="20"/>
        <v>0</v>
      </c>
      <c r="F114" s="20">
        <f t="shared" si="21"/>
        <v>0</v>
      </c>
      <c r="G114" s="20">
        <f t="shared" si="21"/>
        <v>0</v>
      </c>
      <c r="H114" s="20">
        <f t="shared" si="22"/>
        <v>0</v>
      </c>
      <c r="I114" s="20">
        <f t="shared" si="23"/>
        <v>0</v>
      </c>
      <c r="J114" s="20">
        <f t="shared" si="24"/>
        <v>0</v>
      </c>
      <c r="K114" s="20">
        <f t="shared" si="25"/>
        <v>0</v>
      </c>
      <c r="L114" s="20">
        <f t="shared" si="26"/>
        <v>0</v>
      </c>
      <c r="M114" s="20">
        <f t="shared" ca="1" si="18"/>
        <v>-6.7567042333805966E-3</v>
      </c>
      <c r="N114" s="20">
        <f t="shared" ca="1" si="27"/>
        <v>0</v>
      </c>
      <c r="O114" s="33">
        <f t="shared" ca="1" si="28"/>
        <v>0</v>
      </c>
      <c r="P114" s="20">
        <f t="shared" ca="1" si="29"/>
        <v>0</v>
      </c>
      <c r="Q114" s="20">
        <f t="shared" ca="1" si="30"/>
        <v>0</v>
      </c>
      <c r="R114" s="11">
        <f t="shared" ca="1" si="19"/>
        <v>6.7567042333805966E-3</v>
      </c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</row>
    <row r="115" spans="1:35" x14ac:dyDescent="0.2">
      <c r="A115" s="67"/>
      <c r="B115" s="67"/>
      <c r="C115" s="67"/>
      <c r="D115" s="69">
        <f t="shared" si="20"/>
        <v>0</v>
      </c>
      <c r="E115" s="69">
        <f t="shared" si="20"/>
        <v>0</v>
      </c>
      <c r="F115" s="20">
        <f t="shared" si="21"/>
        <v>0</v>
      </c>
      <c r="G115" s="20">
        <f t="shared" si="21"/>
        <v>0</v>
      </c>
      <c r="H115" s="20">
        <f t="shared" si="22"/>
        <v>0</v>
      </c>
      <c r="I115" s="20">
        <f t="shared" si="23"/>
        <v>0</v>
      </c>
      <c r="J115" s="20">
        <f t="shared" si="24"/>
        <v>0</v>
      </c>
      <c r="K115" s="20">
        <f t="shared" si="25"/>
        <v>0</v>
      </c>
      <c r="L115" s="20">
        <f t="shared" si="26"/>
        <v>0</v>
      </c>
      <c r="M115" s="20">
        <f t="shared" ca="1" si="18"/>
        <v>-6.7567042333805966E-3</v>
      </c>
      <c r="N115" s="20">
        <f t="shared" ca="1" si="27"/>
        <v>0</v>
      </c>
      <c r="O115" s="33">
        <f t="shared" ca="1" si="28"/>
        <v>0</v>
      </c>
      <c r="P115" s="20">
        <f t="shared" ca="1" si="29"/>
        <v>0</v>
      </c>
      <c r="Q115" s="20">
        <f t="shared" ca="1" si="30"/>
        <v>0</v>
      </c>
      <c r="R115" s="11">
        <f t="shared" ca="1" si="19"/>
        <v>6.7567042333805966E-3</v>
      </c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6" spans="1:35" x14ac:dyDescent="0.2">
      <c r="A116" s="67"/>
      <c r="B116" s="67"/>
      <c r="C116" s="67"/>
      <c r="D116" s="69">
        <f t="shared" si="20"/>
        <v>0</v>
      </c>
      <c r="E116" s="69">
        <f t="shared" si="20"/>
        <v>0</v>
      </c>
      <c r="F116" s="20">
        <f t="shared" si="21"/>
        <v>0</v>
      </c>
      <c r="G116" s="20">
        <f t="shared" si="21"/>
        <v>0</v>
      </c>
      <c r="H116" s="20">
        <f t="shared" si="22"/>
        <v>0</v>
      </c>
      <c r="I116" s="20">
        <f t="shared" si="23"/>
        <v>0</v>
      </c>
      <c r="J116" s="20">
        <f t="shared" si="24"/>
        <v>0</v>
      </c>
      <c r="K116" s="20">
        <f t="shared" si="25"/>
        <v>0</v>
      </c>
      <c r="L116" s="20">
        <f t="shared" si="26"/>
        <v>0</v>
      </c>
      <c r="M116" s="20">
        <f t="shared" ca="1" si="18"/>
        <v>-6.7567042333805966E-3</v>
      </c>
      <c r="N116" s="20">
        <f t="shared" ca="1" si="27"/>
        <v>0</v>
      </c>
      <c r="O116" s="33">
        <f t="shared" ca="1" si="28"/>
        <v>0</v>
      </c>
      <c r="P116" s="20">
        <f t="shared" ca="1" si="29"/>
        <v>0</v>
      </c>
      <c r="Q116" s="20">
        <f t="shared" ca="1" si="30"/>
        <v>0</v>
      </c>
      <c r="R116" s="11">
        <f t="shared" ca="1" si="19"/>
        <v>6.7567042333805966E-3</v>
      </c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x14ac:dyDescent="0.2">
      <c r="A117" s="67"/>
      <c r="B117" s="67"/>
      <c r="C117" s="67"/>
      <c r="D117" s="69">
        <f t="shared" si="20"/>
        <v>0</v>
      </c>
      <c r="E117" s="69">
        <f t="shared" si="20"/>
        <v>0</v>
      </c>
      <c r="F117" s="20">
        <f t="shared" si="21"/>
        <v>0</v>
      </c>
      <c r="G117" s="20">
        <f t="shared" si="21"/>
        <v>0</v>
      </c>
      <c r="H117" s="20">
        <f t="shared" si="22"/>
        <v>0</v>
      </c>
      <c r="I117" s="20">
        <f t="shared" si="23"/>
        <v>0</v>
      </c>
      <c r="J117" s="20">
        <f t="shared" si="24"/>
        <v>0</v>
      </c>
      <c r="K117" s="20">
        <f t="shared" si="25"/>
        <v>0</v>
      </c>
      <c r="L117" s="20">
        <f t="shared" si="26"/>
        <v>0</v>
      </c>
      <c r="M117" s="20">
        <f t="shared" ca="1" si="18"/>
        <v>-6.7567042333805966E-3</v>
      </c>
      <c r="N117" s="20">
        <f t="shared" ca="1" si="27"/>
        <v>0</v>
      </c>
      <c r="O117" s="33">
        <f t="shared" ca="1" si="28"/>
        <v>0</v>
      </c>
      <c r="P117" s="20">
        <f t="shared" ca="1" si="29"/>
        <v>0</v>
      </c>
      <c r="Q117" s="20">
        <f t="shared" ca="1" si="30"/>
        <v>0</v>
      </c>
      <c r="R117" s="11">
        <f t="shared" ca="1" si="19"/>
        <v>6.7567042333805966E-3</v>
      </c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x14ac:dyDescent="0.2">
      <c r="A118" s="67"/>
      <c r="B118" s="67"/>
      <c r="C118" s="67"/>
      <c r="D118" s="69">
        <f t="shared" si="20"/>
        <v>0</v>
      </c>
      <c r="E118" s="69">
        <f t="shared" si="20"/>
        <v>0</v>
      </c>
      <c r="F118" s="20">
        <f t="shared" si="21"/>
        <v>0</v>
      </c>
      <c r="G118" s="20">
        <f t="shared" si="21"/>
        <v>0</v>
      </c>
      <c r="H118" s="20">
        <f t="shared" si="22"/>
        <v>0</v>
      </c>
      <c r="I118" s="20">
        <f t="shared" si="23"/>
        <v>0</v>
      </c>
      <c r="J118" s="20">
        <f t="shared" si="24"/>
        <v>0</v>
      </c>
      <c r="K118" s="20">
        <f t="shared" si="25"/>
        <v>0</v>
      </c>
      <c r="L118" s="20">
        <f t="shared" si="26"/>
        <v>0</v>
      </c>
      <c r="M118" s="20">
        <f t="shared" ca="1" si="18"/>
        <v>-6.7567042333805966E-3</v>
      </c>
      <c r="N118" s="20">
        <f t="shared" ca="1" si="27"/>
        <v>0</v>
      </c>
      <c r="O118" s="33">
        <f t="shared" ca="1" si="28"/>
        <v>0</v>
      </c>
      <c r="P118" s="20">
        <f t="shared" ca="1" si="29"/>
        <v>0</v>
      </c>
      <c r="Q118" s="20">
        <f t="shared" ca="1" si="30"/>
        <v>0</v>
      </c>
      <c r="R118" s="11">
        <f t="shared" ca="1" si="19"/>
        <v>6.7567042333805966E-3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x14ac:dyDescent="0.2">
      <c r="A119" s="67"/>
      <c r="B119" s="67"/>
      <c r="C119" s="67"/>
      <c r="D119" s="69">
        <f t="shared" si="20"/>
        <v>0</v>
      </c>
      <c r="E119" s="69">
        <f t="shared" si="20"/>
        <v>0</v>
      </c>
      <c r="F119" s="20">
        <f t="shared" si="21"/>
        <v>0</v>
      </c>
      <c r="G119" s="20">
        <f t="shared" si="21"/>
        <v>0</v>
      </c>
      <c r="H119" s="20">
        <f t="shared" si="22"/>
        <v>0</v>
      </c>
      <c r="I119" s="20">
        <f t="shared" si="23"/>
        <v>0</v>
      </c>
      <c r="J119" s="20">
        <f t="shared" si="24"/>
        <v>0</v>
      </c>
      <c r="K119" s="20">
        <f t="shared" si="25"/>
        <v>0</v>
      </c>
      <c r="L119" s="20">
        <f t="shared" si="26"/>
        <v>0</v>
      </c>
      <c r="M119" s="20">
        <f t="shared" ca="1" si="18"/>
        <v>-6.7567042333805966E-3</v>
      </c>
      <c r="N119" s="20">
        <f t="shared" ca="1" si="27"/>
        <v>0</v>
      </c>
      <c r="O119" s="33">
        <f t="shared" ca="1" si="28"/>
        <v>0</v>
      </c>
      <c r="P119" s="20">
        <f t="shared" ca="1" si="29"/>
        <v>0</v>
      </c>
      <c r="Q119" s="20">
        <f t="shared" ca="1" si="30"/>
        <v>0</v>
      </c>
      <c r="R119" s="11">
        <f t="shared" ca="1" si="19"/>
        <v>6.7567042333805966E-3</v>
      </c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x14ac:dyDescent="0.2">
      <c r="A120" s="67"/>
      <c r="B120" s="67"/>
      <c r="C120" s="67"/>
      <c r="D120" s="69">
        <f t="shared" si="20"/>
        <v>0</v>
      </c>
      <c r="E120" s="69">
        <f t="shared" si="20"/>
        <v>0</v>
      </c>
      <c r="F120" s="20">
        <f t="shared" si="21"/>
        <v>0</v>
      </c>
      <c r="G120" s="20">
        <f t="shared" si="21"/>
        <v>0</v>
      </c>
      <c r="H120" s="20">
        <f t="shared" si="22"/>
        <v>0</v>
      </c>
      <c r="I120" s="20">
        <f t="shared" si="23"/>
        <v>0</v>
      </c>
      <c r="J120" s="20">
        <f t="shared" si="24"/>
        <v>0</v>
      </c>
      <c r="K120" s="20">
        <f t="shared" si="25"/>
        <v>0</v>
      </c>
      <c r="L120" s="20">
        <f t="shared" si="26"/>
        <v>0</v>
      </c>
      <c r="M120" s="20">
        <f t="shared" ca="1" si="18"/>
        <v>-6.7567042333805966E-3</v>
      </c>
      <c r="N120" s="20">
        <f t="shared" ca="1" si="27"/>
        <v>0</v>
      </c>
      <c r="O120" s="33">
        <f t="shared" ca="1" si="28"/>
        <v>0</v>
      </c>
      <c r="P120" s="20">
        <f t="shared" ca="1" si="29"/>
        <v>0</v>
      </c>
      <c r="Q120" s="20">
        <f t="shared" ca="1" si="30"/>
        <v>0</v>
      </c>
      <c r="R120" s="11">
        <f t="shared" ca="1" si="19"/>
        <v>6.7567042333805966E-3</v>
      </c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x14ac:dyDescent="0.2">
      <c r="A121" s="67"/>
      <c r="B121" s="67"/>
      <c r="C121" s="67"/>
      <c r="D121" s="69">
        <f t="shared" si="20"/>
        <v>0</v>
      </c>
      <c r="E121" s="69">
        <f t="shared" si="20"/>
        <v>0</v>
      </c>
      <c r="F121" s="20">
        <f t="shared" si="21"/>
        <v>0</v>
      </c>
      <c r="G121" s="20">
        <f t="shared" si="21"/>
        <v>0</v>
      </c>
      <c r="H121" s="20">
        <f t="shared" si="22"/>
        <v>0</v>
      </c>
      <c r="I121" s="20">
        <f t="shared" si="23"/>
        <v>0</v>
      </c>
      <c r="J121" s="20">
        <f t="shared" si="24"/>
        <v>0</v>
      </c>
      <c r="K121" s="20">
        <f t="shared" si="25"/>
        <v>0</v>
      </c>
      <c r="L121" s="20">
        <f t="shared" si="26"/>
        <v>0</v>
      </c>
      <c r="M121" s="20">
        <f t="shared" ca="1" si="18"/>
        <v>-6.7567042333805966E-3</v>
      </c>
      <c r="N121" s="20">
        <f t="shared" ca="1" si="27"/>
        <v>0</v>
      </c>
      <c r="O121" s="33">
        <f t="shared" ca="1" si="28"/>
        <v>0</v>
      </c>
      <c r="P121" s="20">
        <f t="shared" ca="1" si="29"/>
        <v>0</v>
      </c>
      <c r="Q121" s="20">
        <f t="shared" ca="1" si="30"/>
        <v>0</v>
      </c>
      <c r="R121" s="11">
        <f t="shared" ca="1" si="19"/>
        <v>6.7567042333805966E-3</v>
      </c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x14ac:dyDescent="0.2">
      <c r="A122" s="67"/>
      <c r="B122" s="67"/>
      <c r="C122" s="67"/>
      <c r="D122" s="69">
        <f t="shared" si="20"/>
        <v>0</v>
      </c>
      <c r="E122" s="69">
        <f t="shared" si="20"/>
        <v>0</v>
      </c>
      <c r="F122" s="20">
        <f t="shared" si="21"/>
        <v>0</v>
      </c>
      <c r="G122" s="20">
        <f t="shared" si="21"/>
        <v>0</v>
      </c>
      <c r="H122" s="20">
        <f t="shared" si="22"/>
        <v>0</v>
      </c>
      <c r="I122" s="20">
        <f t="shared" si="23"/>
        <v>0</v>
      </c>
      <c r="J122" s="20">
        <f t="shared" si="24"/>
        <v>0</v>
      </c>
      <c r="K122" s="20">
        <f t="shared" si="25"/>
        <v>0</v>
      </c>
      <c r="L122" s="20">
        <f t="shared" si="26"/>
        <v>0</v>
      </c>
      <c r="M122" s="20">
        <f t="shared" ca="1" si="18"/>
        <v>-6.7567042333805966E-3</v>
      </c>
      <c r="N122" s="20">
        <f t="shared" ca="1" si="27"/>
        <v>0</v>
      </c>
      <c r="O122" s="33">
        <f t="shared" ca="1" si="28"/>
        <v>0</v>
      </c>
      <c r="P122" s="20">
        <f t="shared" ca="1" si="29"/>
        <v>0</v>
      </c>
      <c r="Q122" s="20">
        <f t="shared" ca="1" si="30"/>
        <v>0</v>
      </c>
      <c r="R122" s="11">
        <f t="shared" ca="1" si="19"/>
        <v>6.7567042333805966E-3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x14ac:dyDescent="0.2">
      <c r="A123" s="67"/>
      <c r="B123" s="67"/>
      <c r="C123" s="67"/>
      <c r="D123" s="69">
        <f t="shared" si="20"/>
        <v>0</v>
      </c>
      <c r="E123" s="69">
        <f t="shared" si="20"/>
        <v>0</v>
      </c>
      <c r="F123" s="20">
        <f t="shared" si="21"/>
        <v>0</v>
      </c>
      <c r="G123" s="20">
        <f t="shared" si="21"/>
        <v>0</v>
      </c>
      <c r="H123" s="20">
        <f t="shared" si="22"/>
        <v>0</v>
      </c>
      <c r="I123" s="20">
        <f t="shared" si="23"/>
        <v>0</v>
      </c>
      <c r="J123" s="20">
        <f t="shared" si="24"/>
        <v>0</v>
      </c>
      <c r="K123" s="20">
        <f t="shared" si="25"/>
        <v>0</v>
      </c>
      <c r="L123" s="20">
        <f t="shared" si="26"/>
        <v>0</v>
      </c>
      <c r="M123" s="20">
        <f t="shared" ca="1" si="18"/>
        <v>-6.7567042333805966E-3</v>
      </c>
      <c r="N123" s="20">
        <f t="shared" ca="1" si="27"/>
        <v>0</v>
      </c>
      <c r="O123" s="33">
        <f t="shared" ca="1" si="28"/>
        <v>0</v>
      </c>
      <c r="P123" s="20">
        <f t="shared" ca="1" si="29"/>
        <v>0</v>
      </c>
      <c r="Q123" s="20">
        <f t="shared" ca="1" si="30"/>
        <v>0</v>
      </c>
      <c r="R123" s="11">
        <f t="shared" ca="1" si="19"/>
        <v>6.7567042333805966E-3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x14ac:dyDescent="0.2">
      <c r="A124" s="67"/>
      <c r="B124" s="67"/>
      <c r="C124" s="67"/>
      <c r="D124" s="69">
        <f t="shared" si="20"/>
        <v>0</v>
      </c>
      <c r="E124" s="69">
        <f t="shared" si="20"/>
        <v>0</v>
      </c>
      <c r="F124" s="20">
        <f t="shared" si="21"/>
        <v>0</v>
      </c>
      <c r="G124" s="20">
        <f t="shared" si="21"/>
        <v>0</v>
      </c>
      <c r="H124" s="20">
        <f t="shared" si="22"/>
        <v>0</v>
      </c>
      <c r="I124" s="20">
        <f t="shared" si="23"/>
        <v>0</v>
      </c>
      <c r="J124" s="20">
        <f t="shared" si="24"/>
        <v>0</v>
      </c>
      <c r="K124" s="20">
        <f t="shared" si="25"/>
        <v>0</v>
      </c>
      <c r="L124" s="20">
        <f t="shared" si="26"/>
        <v>0</v>
      </c>
      <c r="M124" s="20">
        <f t="shared" ca="1" si="18"/>
        <v>-6.7567042333805966E-3</v>
      </c>
      <c r="N124" s="20">
        <f t="shared" ca="1" si="27"/>
        <v>0</v>
      </c>
      <c r="O124" s="33">
        <f t="shared" ca="1" si="28"/>
        <v>0</v>
      </c>
      <c r="P124" s="20">
        <f t="shared" ca="1" si="29"/>
        <v>0</v>
      </c>
      <c r="Q124" s="20">
        <f t="shared" ca="1" si="30"/>
        <v>0</v>
      </c>
      <c r="R124" s="11">
        <f t="shared" ca="1" si="19"/>
        <v>6.7567042333805966E-3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x14ac:dyDescent="0.2">
      <c r="A125" s="67"/>
      <c r="B125" s="67"/>
      <c r="C125" s="67"/>
      <c r="D125" s="69">
        <f t="shared" si="20"/>
        <v>0</v>
      </c>
      <c r="E125" s="69">
        <f t="shared" si="20"/>
        <v>0</v>
      </c>
      <c r="F125" s="20">
        <f t="shared" si="21"/>
        <v>0</v>
      </c>
      <c r="G125" s="20">
        <f t="shared" si="21"/>
        <v>0</v>
      </c>
      <c r="H125" s="20">
        <f t="shared" si="22"/>
        <v>0</v>
      </c>
      <c r="I125" s="20">
        <f t="shared" si="23"/>
        <v>0</v>
      </c>
      <c r="J125" s="20">
        <f t="shared" si="24"/>
        <v>0</v>
      </c>
      <c r="K125" s="20">
        <f t="shared" si="25"/>
        <v>0</v>
      </c>
      <c r="L125" s="20">
        <f t="shared" si="26"/>
        <v>0</v>
      </c>
      <c r="M125" s="20">
        <f t="shared" ca="1" si="18"/>
        <v>-6.7567042333805966E-3</v>
      </c>
      <c r="N125" s="20">
        <f t="shared" ca="1" si="27"/>
        <v>0</v>
      </c>
      <c r="O125" s="33">
        <f t="shared" ca="1" si="28"/>
        <v>0</v>
      </c>
      <c r="P125" s="20">
        <f t="shared" ca="1" si="29"/>
        <v>0</v>
      </c>
      <c r="Q125" s="20">
        <f t="shared" ca="1" si="30"/>
        <v>0</v>
      </c>
      <c r="R125" s="11">
        <f t="shared" ca="1" si="19"/>
        <v>6.7567042333805966E-3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x14ac:dyDescent="0.2">
      <c r="A126" s="67"/>
      <c r="B126" s="67"/>
      <c r="C126" s="67"/>
      <c r="D126" s="69">
        <f t="shared" si="20"/>
        <v>0</v>
      </c>
      <c r="E126" s="69">
        <f t="shared" si="20"/>
        <v>0</v>
      </c>
      <c r="F126" s="20">
        <f t="shared" si="21"/>
        <v>0</v>
      </c>
      <c r="G126" s="20">
        <f t="shared" si="21"/>
        <v>0</v>
      </c>
      <c r="H126" s="20">
        <f t="shared" si="22"/>
        <v>0</v>
      </c>
      <c r="I126" s="20">
        <f t="shared" si="23"/>
        <v>0</v>
      </c>
      <c r="J126" s="20">
        <f t="shared" si="24"/>
        <v>0</v>
      </c>
      <c r="K126" s="20">
        <f t="shared" si="25"/>
        <v>0</v>
      </c>
      <c r="L126" s="20">
        <f t="shared" si="26"/>
        <v>0</v>
      </c>
      <c r="M126" s="20">
        <f t="shared" ca="1" si="18"/>
        <v>-6.7567042333805966E-3</v>
      </c>
      <c r="N126" s="20">
        <f t="shared" ca="1" si="27"/>
        <v>0</v>
      </c>
      <c r="O126" s="33">
        <f t="shared" ca="1" si="28"/>
        <v>0</v>
      </c>
      <c r="P126" s="20">
        <f t="shared" ca="1" si="29"/>
        <v>0</v>
      </c>
      <c r="Q126" s="20">
        <f t="shared" ca="1" si="30"/>
        <v>0</v>
      </c>
      <c r="R126" s="11">
        <f t="shared" ca="1" si="19"/>
        <v>6.7567042333805966E-3</v>
      </c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x14ac:dyDescent="0.2">
      <c r="A127" s="67"/>
      <c r="B127" s="67"/>
      <c r="C127" s="67"/>
      <c r="D127" s="69">
        <f t="shared" si="20"/>
        <v>0</v>
      </c>
      <c r="E127" s="69">
        <f t="shared" si="20"/>
        <v>0</v>
      </c>
      <c r="F127" s="20">
        <f t="shared" si="21"/>
        <v>0</v>
      </c>
      <c r="G127" s="20">
        <f t="shared" si="21"/>
        <v>0</v>
      </c>
      <c r="H127" s="20">
        <f t="shared" si="22"/>
        <v>0</v>
      </c>
      <c r="I127" s="20">
        <f t="shared" si="23"/>
        <v>0</v>
      </c>
      <c r="J127" s="20">
        <f t="shared" si="24"/>
        <v>0</v>
      </c>
      <c r="K127" s="20">
        <f t="shared" si="25"/>
        <v>0</v>
      </c>
      <c r="L127" s="20">
        <f t="shared" si="26"/>
        <v>0</v>
      </c>
      <c r="M127" s="20">
        <f t="shared" ca="1" si="18"/>
        <v>-6.7567042333805966E-3</v>
      </c>
      <c r="N127" s="20">
        <f t="shared" ca="1" si="27"/>
        <v>0</v>
      </c>
      <c r="O127" s="33">
        <f t="shared" ca="1" si="28"/>
        <v>0</v>
      </c>
      <c r="P127" s="20">
        <f t="shared" ca="1" si="29"/>
        <v>0</v>
      </c>
      <c r="Q127" s="20">
        <f t="shared" ca="1" si="30"/>
        <v>0</v>
      </c>
      <c r="R127" s="11">
        <f t="shared" ca="1" si="19"/>
        <v>6.7567042333805966E-3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x14ac:dyDescent="0.2">
      <c r="A128" s="67"/>
      <c r="B128" s="67"/>
      <c r="C128" s="67"/>
      <c r="D128" s="69">
        <f t="shared" si="20"/>
        <v>0</v>
      </c>
      <c r="E128" s="69">
        <f t="shared" si="20"/>
        <v>0</v>
      </c>
      <c r="F128" s="20">
        <f t="shared" si="21"/>
        <v>0</v>
      </c>
      <c r="G128" s="20">
        <f t="shared" si="21"/>
        <v>0</v>
      </c>
      <c r="H128" s="20">
        <f t="shared" si="22"/>
        <v>0</v>
      </c>
      <c r="I128" s="20">
        <f t="shared" si="23"/>
        <v>0</v>
      </c>
      <c r="J128" s="20">
        <f t="shared" si="24"/>
        <v>0</v>
      </c>
      <c r="K128" s="20">
        <f t="shared" si="25"/>
        <v>0</v>
      </c>
      <c r="L128" s="20">
        <f t="shared" si="26"/>
        <v>0</v>
      </c>
      <c r="M128" s="20">
        <f t="shared" ca="1" si="18"/>
        <v>-6.7567042333805966E-3</v>
      </c>
      <c r="N128" s="20">
        <f t="shared" ca="1" si="27"/>
        <v>0</v>
      </c>
      <c r="O128" s="33">
        <f t="shared" ca="1" si="28"/>
        <v>0</v>
      </c>
      <c r="P128" s="20">
        <f t="shared" ca="1" si="29"/>
        <v>0</v>
      </c>
      <c r="Q128" s="20">
        <f t="shared" ca="1" si="30"/>
        <v>0</v>
      </c>
      <c r="R128" s="11">
        <f t="shared" ca="1" si="19"/>
        <v>6.7567042333805966E-3</v>
      </c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  <row r="129" spans="1:35" x14ac:dyDescent="0.2">
      <c r="A129" s="67"/>
      <c r="B129" s="67"/>
      <c r="C129" s="67"/>
      <c r="D129" s="69">
        <f t="shared" si="20"/>
        <v>0</v>
      </c>
      <c r="E129" s="69">
        <f t="shared" si="20"/>
        <v>0</v>
      </c>
      <c r="F129" s="20">
        <f t="shared" si="21"/>
        <v>0</v>
      </c>
      <c r="G129" s="20">
        <f t="shared" si="21"/>
        <v>0</v>
      </c>
      <c r="H129" s="20">
        <f t="shared" si="22"/>
        <v>0</v>
      </c>
      <c r="I129" s="20">
        <f t="shared" si="23"/>
        <v>0</v>
      </c>
      <c r="J129" s="20">
        <f t="shared" si="24"/>
        <v>0</v>
      </c>
      <c r="K129" s="20">
        <f t="shared" si="25"/>
        <v>0</v>
      </c>
      <c r="L129" s="20">
        <f t="shared" si="26"/>
        <v>0</v>
      </c>
      <c r="M129" s="20">
        <f t="shared" ca="1" si="18"/>
        <v>-6.7567042333805966E-3</v>
      </c>
      <c r="N129" s="20">
        <f t="shared" ca="1" si="27"/>
        <v>0</v>
      </c>
      <c r="O129" s="33">
        <f t="shared" ca="1" si="28"/>
        <v>0</v>
      </c>
      <c r="P129" s="20">
        <f t="shared" ca="1" si="29"/>
        <v>0</v>
      </c>
      <c r="Q129" s="20">
        <f t="shared" ca="1" si="30"/>
        <v>0</v>
      </c>
      <c r="R129" s="11">
        <f t="shared" ca="1" si="19"/>
        <v>6.7567042333805966E-3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</row>
    <row r="130" spans="1:35" x14ac:dyDescent="0.2">
      <c r="A130" s="67"/>
      <c r="B130" s="67"/>
      <c r="C130" s="67"/>
      <c r="D130" s="69">
        <f t="shared" si="20"/>
        <v>0</v>
      </c>
      <c r="E130" s="69">
        <f t="shared" si="20"/>
        <v>0</v>
      </c>
      <c r="F130" s="20">
        <f t="shared" si="21"/>
        <v>0</v>
      </c>
      <c r="G130" s="20">
        <f t="shared" si="21"/>
        <v>0</v>
      </c>
      <c r="H130" s="20">
        <f t="shared" si="22"/>
        <v>0</v>
      </c>
      <c r="I130" s="20">
        <f t="shared" si="23"/>
        <v>0</v>
      </c>
      <c r="J130" s="20">
        <f t="shared" si="24"/>
        <v>0</v>
      </c>
      <c r="K130" s="20">
        <f t="shared" si="25"/>
        <v>0</v>
      </c>
      <c r="L130" s="20">
        <f t="shared" si="26"/>
        <v>0</v>
      </c>
      <c r="M130" s="20">
        <f t="shared" ca="1" si="18"/>
        <v>-6.7567042333805966E-3</v>
      </c>
      <c r="N130" s="20">
        <f t="shared" ca="1" si="27"/>
        <v>0</v>
      </c>
      <c r="O130" s="33">
        <f t="shared" ca="1" si="28"/>
        <v>0</v>
      </c>
      <c r="P130" s="20">
        <f t="shared" ca="1" si="29"/>
        <v>0</v>
      </c>
      <c r="Q130" s="20">
        <f t="shared" ca="1" si="30"/>
        <v>0</v>
      </c>
      <c r="R130" s="11">
        <f t="shared" ca="1" si="19"/>
        <v>6.7567042333805966E-3</v>
      </c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</row>
    <row r="131" spans="1:35" x14ac:dyDescent="0.2">
      <c r="A131" s="67"/>
      <c r="B131" s="67"/>
      <c r="C131" s="67"/>
      <c r="D131" s="69">
        <f t="shared" si="20"/>
        <v>0</v>
      </c>
      <c r="E131" s="69">
        <f t="shared" si="20"/>
        <v>0</v>
      </c>
      <c r="F131" s="20">
        <f t="shared" si="21"/>
        <v>0</v>
      </c>
      <c r="G131" s="20">
        <f t="shared" si="21"/>
        <v>0</v>
      </c>
      <c r="H131" s="20">
        <f t="shared" si="22"/>
        <v>0</v>
      </c>
      <c r="I131" s="20">
        <f t="shared" si="23"/>
        <v>0</v>
      </c>
      <c r="J131" s="20">
        <f t="shared" si="24"/>
        <v>0</v>
      </c>
      <c r="K131" s="20">
        <f t="shared" si="25"/>
        <v>0</v>
      </c>
      <c r="L131" s="20">
        <f t="shared" si="26"/>
        <v>0</v>
      </c>
      <c r="M131" s="20">
        <f t="shared" ca="1" si="18"/>
        <v>-6.7567042333805966E-3</v>
      </c>
      <c r="N131" s="20">
        <f t="shared" ca="1" si="27"/>
        <v>0</v>
      </c>
      <c r="O131" s="33">
        <f t="shared" ca="1" si="28"/>
        <v>0</v>
      </c>
      <c r="P131" s="20">
        <f t="shared" ca="1" si="29"/>
        <v>0</v>
      </c>
      <c r="Q131" s="20">
        <f t="shared" ca="1" si="30"/>
        <v>0</v>
      </c>
      <c r="R131" s="11">
        <f t="shared" ca="1" si="19"/>
        <v>6.7567042333805966E-3</v>
      </c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</row>
    <row r="132" spans="1:35" x14ac:dyDescent="0.2">
      <c r="A132" s="67"/>
      <c r="B132" s="67"/>
      <c r="C132" s="67"/>
      <c r="D132" s="69">
        <f t="shared" si="20"/>
        <v>0</v>
      </c>
      <c r="E132" s="69">
        <f t="shared" si="20"/>
        <v>0</v>
      </c>
      <c r="F132" s="20">
        <f t="shared" si="21"/>
        <v>0</v>
      </c>
      <c r="G132" s="20">
        <f t="shared" si="21"/>
        <v>0</v>
      </c>
      <c r="H132" s="20">
        <f t="shared" si="22"/>
        <v>0</v>
      </c>
      <c r="I132" s="20">
        <f t="shared" si="23"/>
        <v>0</v>
      </c>
      <c r="J132" s="20">
        <f t="shared" si="24"/>
        <v>0</v>
      </c>
      <c r="K132" s="20">
        <f t="shared" si="25"/>
        <v>0</v>
      </c>
      <c r="L132" s="20">
        <f t="shared" si="26"/>
        <v>0</v>
      </c>
      <c r="M132" s="20">
        <f t="shared" ca="1" si="18"/>
        <v>-6.7567042333805966E-3</v>
      </c>
      <c r="N132" s="20">
        <f t="shared" ca="1" si="27"/>
        <v>0</v>
      </c>
      <c r="O132" s="33">
        <f t="shared" ca="1" si="28"/>
        <v>0</v>
      </c>
      <c r="P132" s="20">
        <f t="shared" ca="1" si="29"/>
        <v>0</v>
      </c>
      <c r="Q132" s="20">
        <f t="shared" ca="1" si="30"/>
        <v>0</v>
      </c>
      <c r="R132" s="11">
        <f t="shared" ca="1" si="19"/>
        <v>6.7567042333805966E-3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x14ac:dyDescent="0.2">
      <c r="A133" s="67"/>
      <c r="B133" s="67"/>
      <c r="C133" s="67"/>
      <c r="D133" s="69">
        <f t="shared" si="20"/>
        <v>0</v>
      </c>
      <c r="E133" s="69">
        <f t="shared" si="20"/>
        <v>0</v>
      </c>
      <c r="F133" s="20">
        <f t="shared" si="21"/>
        <v>0</v>
      </c>
      <c r="G133" s="20">
        <f t="shared" si="21"/>
        <v>0</v>
      </c>
      <c r="H133" s="20">
        <f t="shared" si="22"/>
        <v>0</v>
      </c>
      <c r="I133" s="20">
        <f t="shared" si="23"/>
        <v>0</v>
      </c>
      <c r="J133" s="20">
        <f t="shared" si="24"/>
        <v>0</v>
      </c>
      <c r="K133" s="20">
        <f t="shared" si="25"/>
        <v>0</v>
      </c>
      <c r="L133" s="20">
        <f t="shared" si="26"/>
        <v>0</v>
      </c>
      <c r="M133" s="20">
        <f t="shared" ca="1" si="18"/>
        <v>-6.7567042333805966E-3</v>
      </c>
      <c r="N133" s="20">
        <f t="shared" ca="1" si="27"/>
        <v>0</v>
      </c>
      <c r="O133" s="33">
        <f t="shared" ca="1" si="28"/>
        <v>0</v>
      </c>
      <c r="P133" s="20">
        <f t="shared" ca="1" si="29"/>
        <v>0</v>
      </c>
      <c r="Q133" s="20">
        <f t="shared" ca="1" si="30"/>
        <v>0</v>
      </c>
      <c r="R133" s="11">
        <f t="shared" ca="1" si="19"/>
        <v>6.7567042333805966E-3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x14ac:dyDescent="0.2">
      <c r="A134" s="67"/>
      <c r="B134" s="67"/>
      <c r="C134" s="67"/>
      <c r="D134" s="69">
        <f t="shared" si="20"/>
        <v>0</v>
      </c>
      <c r="E134" s="69">
        <f t="shared" si="20"/>
        <v>0</v>
      </c>
      <c r="F134" s="20">
        <f t="shared" si="21"/>
        <v>0</v>
      </c>
      <c r="G134" s="20">
        <f t="shared" si="21"/>
        <v>0</v>
      </c>
      <c r="H134" s="20">
        <f t="shared" si="22"/>
        <v>0</v>
      </c>
      <c r="I134" s="20">
        <f t="shared" si="23"/>
        <v>0</v>
      </c>
      <c r="J134" s="20">
        <f t="shared" si="24"/>
        <v>0</v>
      </c>
      <c r="K134" s="20">
        <f t="shared" si="25"/>
        <v>0</v>
      </c>
      <c r="L134" s="20">
        <f t="shared" si="26"/>
        <v>0</v>
      </c>
      <c r="M134" s="20">
        <f t="shared" ca="1" si="18"/>
        <v>-6.7567042333805966E-3</v>
      </c>
      <c r="N134" s="20">
        <f t="shared" ca="1" si="27"/>
        <v>0</v>
      </c>
      <c r="O134" s="33">
        <f t="shared" ca="1" si="28"/>
        <v>0</v>
      </c>
      <c r="P134" s="20">
        <f t="shared" ca="1" si="29"/>
        <v>0</v>
      </c>
      <c r="Q134" s="20">
        <f t="shared" ca="1" si="30"/>
        <v>0</v>
      </c>
      <c r="R134" s="11">
        <f t="shared" ca="1" si="19"/>
        <v>6.7567042333805966E-3</v>
      </c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x14ac:dyDescent="0.2">
      <c r="A135" s="67"/>
      <c r="B135" s="67"/>
      <c r="C135" s="67"/>
      <c r="D135" s="69">
        <f t="shared" si="20"/>
        <v>0</v>
      </c>
      <c r="E135" s="69">
        <f t="shared" si="20"/>
        <v>0</v>
      </c>
      <c r="F135" s="20">
        <f t="shared" si="21"/>
        <v>0</v>
      </c>
      <c r="G135" s="20">
        <f t="shared" si="21"/>
        <v>0</v>
      </c>
      <c r="H135" s="20">
        <f t="shared" si="22"/>
        <v>0</v>
      </c>
      <c r="I135" s="20">
        <f t="shared" si="23"/>
        <v>0</v>
      </c>
      <c r="J135" s="20">
        <f t="shared" si="24"/>
        <v>0</v>
      </c>
      <c r="K135" s="20">
        <f t="shared" si="25"/>
        <v>0</v>
      </c>
      <c r="L135" s="20">
        <f t="shared" si="26"/>
        <v>0</v>
      </c>
      <c r="M135" s="20">
        <f t="shared" ca="1" si="18"/>
        <v>-6.7567042333805966E-3</v>
      </c>
      <c r="N135" s="20">
        <f t="shared" ca="1" si="27"/>
        <v>0</v>
      </c>
      <c r="O135" s="33">
        <f t="shared" ca="1" si="28"/>
        <v>0</v>
      </c>
      <c r="P135" s="20">
        <f t="shared" ca="1" si="29"/>
        <v>0</v>
      </c>
      <c r="Q135" s="20">
        <f t="shared" ca="1" si="30"/>
        <v>0</v>
      </c>
      <c r="R135" s="11">
        <f t="shared" ca="1" si="19"/>
        <v>6.7567042333805966E-3</v>
      </c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x14ac:dyDescent="0.2">
      <c r="A136" s="67"/>
      <c r="B136" s="67"/>
      <c r="C136" s="67"/>
      <c r="D136" s="69">
        <f t="shared" si="20"/>
        <v>0</v>
      </c>
      <c r="E136" s="69">
        <f t="shared" si="20"/>
        <v>0</v>
      </c>
      <c r="F136" s="20">
        <f t="shared" si="21"/>
        <v>0</v>
      </c>
      <c r="G136" s="20">
        <f t="shared" si="21"/>
        <v>0</v>
      </c>
      <c r="H136" s="20">
        <f t="shared" si="22"/>
        <v>0</v>
      </c>
      <c r="I136" s="20">
        <f t="shared" si="23"/>
        <v>0</v>
      </c>
      <c r="J136" s="20">
        <f t="shared" si="24"/>
        <v>0</v>
      </c>
      <c r="K136" s="20">
        <f t="shared" si="25"/>
        <v>0</v>
      </c>
      <c r="L136" s="20">
        <f t="shared" si="26"/>
        <v>0</v>
      </c>
      <c r="M136" s="20">
        <f t="shared" ca="1" si="18"/>
        <v>-6.7567042333805966E-3</v>
      </c>
      <c r="N136" s="20">
        <f t="shared" ca="1" si="27"/>
        <v>0</v>
      </c>
      <c r="O136" s="33">
        <f t="shared" ca="1" si="28"/>
        <v>0</v>
      </c>
      <c r="P136" s="20">
        <f t="shared" ca="1" si="29"/>
        <v>0</v>
      </c>
      <c r="Q136" s="20">
        <f t="shared" ca="1" si="30"/>
        <v>0</v>
      </c>
      <c r="R136" s="11">
        <f t="shared" ca="1" si="19"/>
        <v>6.7567042333805966E-3</v>
      </c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x14ac:dyDescent="0.2">
      <c r="A137" s="67"/>
      <c r="B137" s="67"/>
      <c r="C137" s="67"/>
      <c r="D137" s="69">
        <f t="shared" si="20"/>
        <v>0</v>
      </c>
      <c r="E137" s="69">
        <f t="shared" si="20"/>
        <v>0</v>
      </c>
      <c r="F137" s="20">
        <f t="shared" si="21"/>
        <v>0</v>
      </c>
      <c r="G137" s="20">
        <f t="shared" si="21"/>
        <v>0</v>
      </c>
      <c r="H137" s="20">
        <f t="shared" si="22"/>
        <v>0</v>
      </c>
      <c r="I137" s="20">
        <f t="shared" si="23"/>
        <v>0</v>
      </c>
      <c r="J137" s="20">
        <f t="shared" si="24"/>
        <v>0</v>
      </c>
      <c r="K137" s="20">
        <f t="shared" si="25"/>
        <v>0</v>
      </c>
      <c r="L137" s="20">
        <f t="shared" si="26"/>
        <v>0</v>
      </c>
      <c r="M137" s="20">
        <f t="shared" ca="1" si="18"/>
        <v>-6.7567042333805966E-3</v>
      </c>
      <c r="N137" s="20">
        <f t="shared" ca="1" si="27"/>
        <v>0</v>
      </c>
      <c r="O137" s="33">
        <f t="shared" ca="1" si="28"/>
        <v>0</v>
      </c>
      <c r="P137" s="20">
        <f t="shared" ca="1" si="29"/>
        <v>0</v>
      </c>
      <c r="Q137" s="20">
        <f t="shared" ca="1" si="30"/>
        <v>0</v>
      </c>
      <c r="R137" s="11">
        <f t="shared" ca="1" si="19"/>
        <v>6.7567042333805966E-3</v>
      </c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5" x14ac:dyDescent="0.2">
      <c r="A138" s="67"/>
      <c r="B138" s="67"/>
      <c r="C138" s="67"/>
      <c r="D138" s="69">
        <f t="shared" si="20"/>
        <v>0</v>
      </c>
      <c r="E138" s="69">
        <f t="shared" si="20"/>
        <v>0</v>
      </c>
      <c r="F138" s="20">
        <f t="shared" si="21"/>
        <v>0</v>
      </c>
      <c r="G138" s="20">
        <f t="shared" si="21"/>
        <v>0</v>
      </c>
      <c r="H138" s="20">
        <f t="shared" si="22"/>
        <v>0</v>
      </c>
      <c r="I138" s="20">
        <f t="shared" si="23"/>
        <v>0</v>
      </c>
      <c r="J138" s="20">
        <f t="shared" si="24"/>
        <v>0</v>
      </c>
      <c r="K138" s="20">
        <f t="shared" si="25"/>
        <v>0</v>
      </c>
      <c r="L138" s="20">
        <f t="shared" si="26"/>
        <v>0</v>
      </c>
      <c r="M138" s="20">
        <f t="shared" ca="1" si="18"/>
        <v>-6.7567042333805966E-3</v>
      </c>
      <c r="N138" s="20">
        <f t="shared" ca="1" si="27"/>
        <v>0</v>
      </c>
      <c r="O138" s="33">
        <f t="shared" ca="1" si="28"/>
        <v>0</v>
      </c>
      <c r="P138" s="20">
        <f t="shared" ca="1" si="29"/>
        <v>0</v>
      </c>
      <c r="Q138" s="20">
        <f t="shared" ca="1" si="30"/>
        <v>0</v>
      </c>
      <c r="R138" s="11">
        <f t="shared" ca="1" si="19"/>
        <v>6.7567042333805966E-3</v>
      </c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5" x14ac:dyDescent="0.2">
      <c r="A139" s="67"/>
      <c r="B139" s="67"/>
      <c r="C139" s="67"/>
      <c r="D139" s="69">
        <f t="shared" si="20"/>
        <v>0</v>
      </c>
      <c r="E139" s="69">
        <f t="shared" si="20"/>
        <v>0</v>
      </c>
      <c r="F139" s="20">
        <f t="shared" si="21"/>
        <v>0</v>
      </c>
      <c r="G139" s="20">
        <f t="shared" si="21"/>
        <v>0</v>
      </c>
      <c r="H139" s="20">
        <f t="shared" si="22"/>
        <v>0</v>
      </c>
      <c r="I139" s="20">
        <f t="shared" si="23"/>
        <v>0</v>
      </c>
      <c r="J139" s="20">
        <f t="shared" si="24"/>
        <v>0</v>
      </c>
      <c r="K139" s="20">
        <f t="shared" si="25"/>
        <v>0</v>
      </c>
      <c r="L139" s="20">
        <f t="shared" si="26"/>
        <v>0</v>
      </c>
      <c r="M139" s="20">
        <f t="shared" ca="1" si="18"/>
        <v>-6.7567042333805966E-3</v>
      </c>
      <c r="N139" s="20">
        <f t="shared" ca="1" si="27"/>
        <v>0</v>
      </c>
      <c r="O139" s="33">
        <f t="shared" ca="1" si="28"/>
        <v>0</v>
      </c>
      <c r="P139" s="20">
        <f t="shared" ca="1" si="29"/>
        <v>0</v>
      </c>
      <c r="Q139" s="20">
        <f t="shared" ca="1" si="30"/>
        <v>0</v>
      </c>
      <c r="R139" s="11">
        <f t="shared" ca="1" si="19"/>
        <v>6.7567042333805966E-3</v>
      </c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5" x14ac:dyDescent="0.2">
      <c r="A140" s="67"/>
      <c r="B140" s="67"/>
      <c r="C140" s="67"/>
      <c r="D140" s="69">
        <f t="shared" si="20"/>
        <v>0</v>
      </c>
      <c r="E140" s="69">
        <f t="shared" si="20"/>
        <v>0</v>
      </c>
      <c r="F140" s="20">
        <f t="shared" si="21"/>
        <v>0</v>
      </c>
      <c r="G140" s="20">
        <f t="shared" si="21"/>
        <v>0</v>
      </c>
      <c r="H140" s="20">
        <f t="shared" si="22"/>
        <v>0</v>
      </c>
      <c r="I140" s="20">
        <f t="shared" si="23"/>
        <v>0</v>
      </c>
      <c r="J140" s="20">
        <f t="shared" si="24"/>
        <v>0</v>
      </c>
      <c r="K140" s="20">
        <f t="shared" si="25"/>
        <v>0</v>
      </c>
      <c r="L140" s="20">
        <f t="shared" si="26"/>
        <v>0</v>
      </c>
      <c r="M140" s="20">
        <f t="shared" ca="1" si="18"/>
        <v>-6.7567042333805966E-3</v>
      </c>
      <c r="N140" s="20">
        <f t="shared" ca="1" si="27"/>
        <v>0</v>
      </c>
      <c r="O140" s="33">
        <f t="shared" ca="1" si="28"/>
        <v>0</v>
      </c>
      <c r="P140" s="20">
        <f t="shared" ca="1" si="29"/>
        <v>0</v>
      </c>
      <c r="Q140" s="20">
        <f t="shared" ca="1" si="30"/>
        <v>0</v>
      </c>
      <c r="R140" s="11">
        <f t="shared" ca="1" si="19"/>
        <v>6.7567042333805966E-3</v>
      </c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5" x14ac:dyDescent="0.2">
      <c r="A141" s="67"/>
      <c r="B141" s="67"/>
      <c r="C141" s="67"/>
      <c r="D141" s="69">
        <f t="shared" si="20"/>
        <v>0</v>
      </c>
      <c r="E141" s="69">
        <f t="shared" si="20"/>
        <v>0</v>
      </c>
      <c r="F141" s="20">
        <f t="shared" si="21"/>
        <v>0</v>
      </c>
      <c r="G141" s="20">
        <f t="shared" si="21"/>
        <v>0</v>
      </c>
      <c r="H141" s="20">
        <f t="shared" si="22"/>
        <v>0</v>
      </c>
      <c r="I141" s="20">
        <f t="shared" si="23"/>
        <v>0</v>
      </c>
      <c r="J141" s="20">
        <f t="shared" si="24"/>
        <v>0</v>
      </c>
      <c r="K141" s="20">
        <f t="shared" si="25"/>
        <v>0</v>
      </c>
      <c r="L141" s="20">
        <f t="shared" si="26"/>
        <v>0</v>
      </c>
      <c r="M141" s="20">
        <f t="shared" ca="1" si="18"/>
        <v>-6.7567042333805966E-3</v>
      </c>
      <c r="N141" s="20">
        <f t="shared" ca="1" si="27"/>
        <v>0</v>
      </c>
      <c r="O141" s="33">
        <f t="shared" ca="1" si="28"/>
        <v>0</v>
      </c>
      <c r="P141" s="20">
        <f t="shared" ca="1" si="29"/>
        <v>0</v>
      </c>
      <c r="Q141" s="20">
        <f t="shared" ca="1" si="30"/>
        <v>0</v>
      </c>
      <c r="R141" s="11">
        <f t="shared" ca="1" si="19"/>
        <v>6.7567042333805966E-3</v>
      </c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5" x14ac:dyDescent="0.2">
      <c r="A142" s="67"/>
      <c r="B142" s="67"/>
      <c r="C142" s="67"/>
      <c r="D142" s="69">
        <f t="shared" si="20"/>
        <v>0</v>
      </c>
      <c r="E142" s="69">
        <f t="shared" si="20"/>
        <v>0</v>
      </c>
      <c r="F142" s="20">
        <f t="shared" si="21"/>
        <v>0</v>
      </c>
      <c r="G142" s="20">
        <f t="shared" si="21"/>
        <v>0</v>
      </c>
      <c r="H142" s="20">
        <f t="shared" si="22"/>
        <v>0</v>
      </c>
      <c r="I142" s="20">
        <f t="shared" si="23"/>
        <v>0</v>
      </c>
      <c r="J142" s="20">
        <f t="shared" si="24"/>
        <v>0</v>
      </c>
      <c r="K142" s="20">
        <f t="shared" si="25"/>
        <v>0</v>
      </c>
      <c r="L142" s="20">
        <f t="shared" si="26"/>
        <v>0</v>
      </c>
      <c r="M142" s="20">
        <f t="shared" ca="1" si="18"/>
        <v>-6.7567042333805966E-3</v>
      </c>
      <c r="N142" s="20">
        <f t="shared" ca="1" si="27"/>
        <v>0</v>
      </c>
      <c r="O142" s="33">
        <f t="shared" ca="1" si="28"/>
        <v>0</v>
      </c>
      <c r="P142" s="20">
        <f t="shared" ca="1" si="29"/>
        <v>0</v>
      </c>
      <c r="Q142" s="20">
        <f t="shared" ca="1" si="30"/>
        <v>0</v>
      </c>
      <c r="R142" s="11">
        <f t="shared" ca="1" si="19"/>
        <v>6.7567042333805966E-3</v>
      </c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x14ac:dyDescent="0.2">
      <c r="A143" s="67"/>
      <c r="B143" s="67"/>
      <c r="C143" s="67"/>
      <c r="D143" s="69">
        <f t="shared" ref="D143:E206" si="31">A143/A$18</f>
        <v>0</v>
      </c>
      <c r="E143" s="69">
        <f t="shared" si="31"/>
        <v>0</v>
      </c>
      <c r="F143" s="20">
        <f t="shared" ref="F143:G206" si="32">$C143*D143</f>
        <v>0</v>
      </c>
      <c r="G143" s="20">
        <f t="shared" si="32"/>
        <v>0</v>
      </c>
      <c r="H143" s="20">
        <f t="shared" si="22"/>
        <v>0</v>
      </c>
      <c r="I143" s="20">
        <f t="shared" si="23"/>
        <v>0</v>
      </c>
      <c r="J143" s="20">
        <f t="shared" si="24"/>
        <v>0</v>
      </c>
      <c r="K143" s="20">
        <f t="shared" si="25"/>
        <v>0</v>
      </c>
      <c r="L143" s="20">
        <f t="shared" si="26"/>
        <v>0</v>
      </c>
      <c r="M143" s="20">
        <f t="shared" ca="1" si="18"/>
        <v>-6.7567042333805966E-3</v>
      </c>
      <c r="N143" s="20">
        <f t="shared" ca="1" si="27"/>
        <v>0</v>
      </c>
      <c r="O143" s="33">
        <f t="shared" ca="1" si="28"/>
        <v>0</v>
      </c>
      <c r="P143" s="20">
        <f t="shared" ca="1" si="29"/>
        <v>0</v>
      </c>
      <c r="Q143" s="20">
        <f t="shared" ca="1" si="30"/>
        <v>0</v>
      </c>
      <c r="R143" s="11">
        <f t="shared" ca="1" si="19"/>
        <v>6.7567042333805966E-3</v>
      </c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x14ac:dyDescent="0.2">
      <c r="A144" s="67"/>
      <c r="B144" s="67"/>
      <c r="C144" s="67"/>
      <c r="D144" s="69">
        <f t="shared" si="31"/>
        <v>0</v>
      </c>
      <c r="E144" s="69">
        <f t="shared" si="31"/>
        <v>0</v>
      </c>
      <c r="F144" s="20">
        <f t="shared" si="32"/>
        <v>0</v>
      </c>
      <c r="G144" s="20">
        <f t="shared" si="32"/>
        <v>0</v>
      </c>
      <c r="H144" s="20">
        <f t="shared" si="22"/>
        <v>0</v>
      </c>
      <c r="I144" s="20">
        <f t="shared" si="23"/>
        <v>0</v>
      </c>
      <c r="J144" s="20">
        <f t="shared" si="24"/>
        <v>0</v>
      </c>
      <c r="K144" s="20">
        <f t="shared" si="25"/>
        <v>0</v>
      </c>
      <c r="L144" s="20">
        <f t="shared" si="26"/>
        <v>0</v>
      </c>
      <c r="M144" s="20">
        <f t="shared" ca="1" si="18"/>
        <v>-6.7567042333805966E-3</v>
      </c>
      <c r="N144" s="20">
        <f t="shared" ca="1" si="27"/>
        <v>0</v>
      </c>
      <c r="O144" s="33">
        <f t="shared" ca="1" si="28"/>
        <v>0</v>
      </c>
      <c r="P144" s="20">
        <f t="shared" ca="1" si="29"/>
        <v>0</v>
      </c>
      <c r="Q144" s="20">
        <f t="shared" ca="1" si="30"/>
        <v>0</v>
      </c>
      <c r="R144" s="11">
        <f t="shared" ca="1" si="19"/>
        <v>6.7567042333805966E-3</v>
      </c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x14ac:dyDescent="0.2">
      <c r="A145" s="67"/>
      <c r="B145" s="67"/>
      <c r="C145" s="67"/>
      <c r="D145" s="69">
        <f t="shared" si="31"/>
        <v>0</v>
      </c>
      <c r="E145" s="69">
        <f t="shared" si="31"/>
        <v>0</v>
      </c>
      <c r="F145" s="20">
        <f t="shared" si="32"/>
        <v>0</v>
      </c>
      <c r="G145" s="20">
        <f t="shared" si="32"/>
        <v>0</v>
      </c>
      <c r="H145" s="20">
        <f t="shared" si="22"/>
        <v>0</v>
      </c>
      <c r="I145" s="20">
        <f t="shared" si="23"/>
        <v>0</v>
      </c>
      <c r="J145" s="20">
        <f t="shared" si="24"/>
        <v>0</v>
      </c>
      <c r="K145" s="20">
        <f t="shared" si="25"/>
        <v>0</v>
      </c>
      <c r="L145" s="20">
        <f t="shared" si="26"/>
        <v>0</v>
      </c>
      <c r="M145" s="20">
        <f t="shared" ca="1" si="18"/>
        <v>-6.7567042333805966E-3</v>
      </c>
      <c r="N145" s="20">
        <f t="shared" ca="1" si="27"/>
        <v>0</v>
      </c>
      <c r="O145" s="33">
        <f t="shared" ca="1" si="28"/>
        <v>0</v>
      </c>
      <c r="P145" s="20">
        <f t="shared" ca="1" si="29"/>
        <v>0</v>
      </c>
      <c r="Q145" s="20">
        <f t="shared" ca="1" si="30"/>
        <v>0</v>
      </c>
      <c r="R145" s="11">
        <f t="shared" ca="1" si="19"/>
        <v>6.7567042333805966E-3</v>
      </c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x14ac:dyDescent="0.2">
      <c r="A146" s="67"/>
      <c r="B146" s="67"/>
      <c r="C146" s="67"/>
      <c r="D146" s="69">
        <f t="shared" si="31"/>
        <v>0</v>
      </c>
      <c r="E146" s="69">
        <f t="shared" si="31"/>
        <v>0</v>
      </c>
      <c r="F146" s="20">
        <f t="shared" si="32"/>
        <v>0</v>
      </c>
      <c r="G146" s="20">
        <f t="shared" si="32"/>
        <v>0</v>
      </c>
      <c r="H146" s="20">
        <f t="shared" si="22"/>
        <v>0</v>
      </c>
      <c r="I146" s="20">
        <f t="shared" si="23"/>
        <v>0</v>
      </c>
      <c r="J146" s="20">
        <f t="shared" si="24"/>
        <v>0</v>
      </c>
      <c r="K146" s="20">
        <f t="shared" si="25"/>
        <v>0</v>
      </c>
      <c r="L146" s="20">
        <f t="shared" si="26"/>
        <v>0</v>
      </c>
      <c r="M146" s="20">
        <f t="shared" ca="1" si="18"/>
        <v>-6.7567042333805966E-3</v>
      </c>
      <c r="N146" s="20">
        <f t="shared" ca="1" si="27"/>
        <v>0</v>
      </c>
      <c r="O146" s="33">
        <f t="shared" ca="1" si="28"/>
        <v>0</v>
      </c>
      <c r="P146" s="20">
        <f t="shared" ca="1" si="29"/>
        <v>0</v>
      </c>
      <c r="Q146" s="20">
        <f t="shared" ca="1" si="30"/>
        <v>0</v>
      </c>
      <c r="R146" s="11">
        <f t="shared" ca="1" si="19"/>
        <v>6.7567042333805966E-3</v>
      </c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x14ac:dyDescent="0.2">
      <c r="A147" s="67"/>
      <c r="B147" s="67"/>
      <c r="C147" s="67"/>
      <c r="D147" s="69">
        <f t="shared" si="31"/>
        <v>0</v>
      </c>
      <c r="E147" s="69">
        <f t="shared" si="31"/>
        <v>0</v>
      </c>
      <c r="F147" s="20">
        <f t="shared" si="32"/>
        <v>0</v>
      </c>
      <c r="G147" s="20">
        <f t="shared" si="32"/>
        <v>0</v>
      </c>
      <c r="H147" s="20">
        <f t="shared" si="22"/>
        <v>0</v>
      </c>
      <c r="I147" s="20">
        <f t="shared" si="23"/>
        <v>0</v>
      </c>
      <c r="J147" s="20">
        <f t="shared" si="24"/>
        <v>0</v>
      </c>
      <c r="K147" s="20">
        <f t="shared" si="25"/>
        <v>0</v>
      </c>
      <c r="L147" s="20">
        <f t="shared" si="26"/>
        <v>0</v>
      </c>
      <c r="M147" s="20">
        <f t="shared" ref="M147:M210" ca="1" si="33">+E$4+E$5*D147+E$6*D147^2</f>
        <v>-6.7567042333805966E-3</v>
      </c>
      <c r="N147" s="20">
        <f t="shared" ca="1" si="27"/>
        <v>0</v>
      </c>
      <c r="O147" s="33">
        <f t="shared" ca="1" si="28"/>
        <v>0</v>
      </c>
      <c r="P147" s="20">
        <f t="shared" ca="1" si="29"/>
        <v>0</v>
      </c>
      <c r="Q147" s="20">
        <f t="shared" ca="1" si="30"/>
        <v>0</v>
      </c>
      <c r="R147" s="11">
        <f t="shared" ref="R147:R210" ca="1" si="34">+E147-M147</f>
        <v>6.7567042333805966E-3</v>
      </c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 x14ac:dyDescent="0.2">
      <c r="A148" s="67"/>
      <c r="B148" s="67"/>
      <c r="C148" s="67"/>
      <c r="D148" s="69">
        <f t="shared" si="31"/>
        <v>0</v>
      </c>
      <c r="E148" s="69">
        <f t="shared" si="31"/>
        <v>0</v>
      </c>
      <c r="F148" s="20">
        <f t="shared" si="32"/>
        <v>0</v>
      </c>
      <c r="G148" s="20">
        <f t="shared" si="32"/>
        <v>0</v>
      </c>
      <c r="H148" s="20">
        <f t="shared" ref="H148:H211" si="35">C148*D148*D148</f>
        <v>0</v>
      </c>
      <c r="I148" s="20">
        <f t="shared" ref="I148:I211" si="36">C148*D148*D148*D148</f>
        <v>0</v>
      </c>
      <c r="J148" s="20">
        <f t="shared" ref="J148:J211" si="37">C148*D148*D148*D148*D148</f>
        <v>0</v>
      </c>
      <c r="K148" s="20">
        <f t="shared" ref="K148:K211" si="38">C148*E148*D148</f>
        <v>0</v>
      </c>
      <c r="L148" s="20">
        <f t="shared" ref="L148:L211" si="39">C148*E148*D148*D148</f>
        <v>0</v>
      </c>
      <c r="M148" s="20">
        <f t="shared" ca="1" si="33"/>
        <v>-6.7567042333805966E-3</v>
      </c>
      <c r="N148" s="20">
        <f t="shared" ref="N148:N211" ca="1" si="40">C148*(M148-E148)^2</f>
        <v>0</v>
      </c>
      <c r="O148" s="33">
        <f t="shared" ref="O148:O211" ca="1" si="41">(C148*O$1-O$2*F148+O$3*H148)^2</f>
        <v>0</v>
      </c>
      <c r="P148" s="20">
        <f t="shared" ref="P148:P211" ca="1" si="42">(-C148*O$2+O$4*F148-O$5*H148)^2</f>
        <v>0</v>
      </c>
      <c r="Q148" s="20">
        <f t="shared" ref="Q148:Q211" ca="1" si="43">+(C148*O$3-F148*O$5+H148*O$6)^2</f>
        <v>0</v>
      </c>
      <c r="R148" s="11">
        <f t="shared" ca="1" si="34"/>
        <v>6.7567042333805966E-3</v>
      </c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x14ac:dyDescent="0.2">
      <c r="A149" s="67"/>
      <c r="B149" s="67"/>
      <c r="C149" s="67"/>
      <c r="D149" s="69">
        <f t="shared" si="31"/>
        <v>0</v>
      </c>
      <c r="E149" s="69">
        <f t="shared" si="31"/>
        <v>0</v>
      </c>
      <c r="F149" s="20">
        <f t="shared" si="32"/>
        <v>0</v>
      </c>
      <c r="G149" s="20">
        <f t="shared" si="32"/>
        <v>0</v>
      </c>
      <c r="H149" s="20">
        <f t="shared" si="35"/>
        <v>0</v>
      </c>
      <c r="I149" s="20">
        <f t="shared" si="36"/>
        <v>0</v>
      </c>
      <c r="J149" s="20">
        <f t="shared" si="37"/>
        <v>0</v>
      </c>
      <c r="K149" s="20">
        <f t="shared" si="38"/>
        <v>0</v>
      </c>
      <c r="L149" s="20">
        <f t="shared" si="39"/>
        <v>0</v>
      </c>
      <c r="M149" s="20">
        <f t="shared" ca="1" si="33"/>
        <v>-6.7567042333805966E-3</v>
      </c>
      <c r="N149" s="20">
        <f t="shared" ca="1" si="40"/>
        <v>0</v>
      </c>
      <c r="O149" s="33">
        <f t="shared" ca="1" si="41"/>
        <v>0</v>
      </c>
      <c r="P149" s="20">
        <f t="shared" ca="1" si="42"/>
        <v>0</v>
      </c>
      <c r="Q149" s="20">
        <f t="shared" ca="1" si="43"/>
        <v>0</v>
      </c>
      <c r="R149" s="11">
        <f t="shared" ca="1" si="34"/>
        <v>6.7567042333805966E-3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x14ac:dyDescent="0.2">
      <c r="A150" s="67"/>
      <c r="B150" s="67"/>
      <c r="C150" s="67"/>
      <c r="D150" s="69">
        <f t="shared" si="31"/>
        <v>0</v>
      </c>
      <c r="E150" s="69">
        <f t="shared" si="31"/>
        <v>0</v>
      </c>
      <c r="F150" s="20">
        <f t="shared" si="32"/>
        <v>0</v>
      </c>
      <c r="G150" s="20">
        <f t="shared" si="32"/>
        <v>0</v>
      </c>
      <c r="H150" s="20">
        <f t="shared" si="35"/>
        <v>0</v>
      </c>
      <c r="I150" s="20">
        <f t="shared" si="36"/>
        <v>0</v>
      </c>
      <c r="J150" s="20">
        <f t="shared" si="37"/>
        <v>0</v>
      </c>
      <c r="K150" s="20">
        <f t="shared" si="38"/>
        <v>0</v>
      </c>
      <c r="L150" s="20">
        <f t="shared" si="39"/>
        <v>0</v>
      </c>
      <c r="M150" s="20">
        <f t="shared" ca="1" si="33"/>
        <v>-6.7567042333805966E-3</v>
      </c>
      <c r="N150" s="20">
        <f t="shared" ca="1" si="40"/>
        <v>0</v>
      </c>
      <c r="O150" s="33">
        <f t="shared" ca="1" si="41"/>
        <v>0</v>
      </c>
      <c r="P150" s="20">
        <f t="shared" ca="1" si="42"/>
        <v>0</v>
      </c>
      <c r="Q150" s="20">
        <f t="shared" ca="1" si="43"/>
        <v>0</v>
      </c>
      <c r="R150" s="11">
        <f t="shared" ca="1" si="34"/>
        <v>6.7567042333805966E-3</v>
      </c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x14ac:dyDescent="0.2">
      <c r="A151" s="67"/>
      <c r="B151" s="67"/>
      <c r="C151" s="67"/>
      <c r="D151" s="69">
        <f t="shared" si="31"/>
        <v>0</v>
      </c>
      <c r="E151" s="69">
        <f t="shared" si="31"/>
        <v>0</v>
      </c>
      <c r="F151" s="20">
        <f t="shared" si="32"/>
        <v>0</v>
      </c>
      <c r="G151" s="20">
        <f t="shared" si="32"/>
        <v>0</v>
      </c>
      <c r="H151" s="20">
        <f t="shared" si="35"/>
        <v>0</v>
      </c>
      <c r="I151" s="20">
        <f t="shared" si="36"/>
        <v>0</v>
      </c>
      <c r="J151" s="20">
        <f t="shared" si="37"/>
        <v>0</v>
      </c>
      <c r="K151" s="20">
        <f t="shared" si="38"/>
        <v>0</v>
      </c>
      <c r="L151" s="20">
        <f t="shared" si="39"/>
        <v>0</v>
      </c>
      <c r="M151" s="20">
        <f t="shared" ca="1" si="33"/>
        <v>-6.7567042333805966E-3</v>
      </c>
      <c r="N151" s="20">
        <f t="shared" ca="1" si="40"/>
        <v>0</v>
      </c>
      <c r="O151" s="33">
        <f t="shared" ca="1" si="41"/>
        <v>0</v>
      </c>
      <c r="P151" s="20">
        <f t="shared" ca="1" si="42"/>
        <v>0</v>
      </c>
      <c r="Q151" s="20">
        <f t="shared" ca="1" si="43"/>
        <v>0</v>
      </c>
      <c r="R151" s="11">
        <f t="shared" ca="1" si="34"/>
        <v>6.7567042333805966E-3</v>
      </c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x14ac:dyDescent="0.2">
      <c r="A152" s="67"/>
      <c r="B152" s="67"/>
      <c r="C152" s="67"/>
      <c r="D152" s="69">
        <f t="shared" si="31"/>
        <v>0</v>
      </c>
      <c r="E152" s="69">
        <f t="shared" si="31"/>
        <v>0</v>
      </c>
      <c r="F152" s="20">
        <f t="shared" si="32"/>
        <v>0</v>
      </c>
      <c r="G152" s="20">
        <f t="shared" si="32"/>
        <v>0</v>
      </c>
      <c r="H152" s="20">
        <f t="shared" si="35"/>
        <v>0</v>
      </c>
      <c r="I152" s="20">
        <f t="shared" si="36"/>
        <v>0</v>
      </c>
      <c r="J152" s="20">
        <f t="shared" si="37"/>
        <v>0</v>
      </c>
      <c r="K152" s="20">
        <f t="shared" si="38"/>
        <v>0</v>
      </c>
      <c r="L152" s="20">
        <f t="shared" si="39"/>
        <v>0</v>
      </c>
      <c r="M152" s="20">
        <f t="shared" ca="1" si="33"/>
        <v>-6.7567042333805966E-3</v>
      </c>
      <c r="N152" s="20">
        <f t="shared" ca="1" si="40"/>
        <v>0</v>
      </c>
      <c r="O152" s="33">
        <f t="shared" ca="1" si="41"/>
        <v>0</v>
      </c>
      <c r="P152" s="20">
        <f t="shared" ca="1" si="42"/>
        <v>0</v>
      </c>
      <c r="Q152" s="20">
        <f t="shared" ca="1" si="43"/>
        <v>0</v>
      </c>
      <c r="R152" s="11">
        <f t="shared" ca="1" si="34"/>
        <v>6.7567042333805966E-3</v>
      </c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x14ac:dyDescent="0.2">
      <c r="A153" s="67"/>
      <c r="B153" s="67"/>
      <c r="C153" s="67"/>
      <c r="D153" s="69">
        <f t="shared" si="31"/>
        <v>0</v>
      </c>
      <c r="E153" s="69">
        <f t="shared" si="31"/>
        <v>0</v>
      </c>
      <c r="F153" s="20">
        <f t="shared" si="32"/>
        <v>0</v>
      </c>
      <c r="G153" s="20">
        <f t="shared" si="32"/>
        <v>0</v>
      </c>
      <c r="H153" s="20">
        <f t="shared" si="35"/>
        <v>0</v>
      </c>
      <c r="I153" s="20">
        <f t="shared" si="36"/>
        <v>0</v>
      </c>
      <c r="J153" s="20">
        <f t="shared" si="37"/>
        <v>0</v>
      </c>
      <c r="K153" s="20">
        <f t="shared" si="38"/>
        <v>0</v>
      </c>
      <c r="L153" s="20">
        <f t="shared" si="39"/>
        <v>0</v>
      </c>
      <c r="M153" s="20">
        <f t="shared" ca="1" si="33"/>
        <v>-6.7567042333805966E-3</v>
      </c>
      <c r="N153" s="20">
        <f t="shared" ca="1" si="40"/>
        <v>0</v>
      </c>
      <c r="O153" s="33">
        <f t="shared" ca="1" si="41"/>
        <v>0</v>
      </c>
      <c r="P153" s="20">
        <f t="shared" ca="1" si="42"/>
        <v>0</v>
      </c>
      <c r="Q153" s="20">
        <f t="shared" ca="1" si="43"/>
        <v>0</v>
      </c>
      <c r="R153" s="11">
        <f t="shared" ca="1" si="34"/>
        <v>6.7567042333805966E-3</v>
      </c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x14ac:dyDescent="0.2">
      <c r="A154" s="67"/>
      <c r="B154" s="67"/>
      <c r="C154" s="67"/>
      <c r="D154" s="69">
        <f t="shared" si="31"/>
        <v>0</v>
      </c>
      <c r="E154" s="69">
        <f t="shared" si="31"/>
        <v>0</v>
      </c>
      <c r="F154" s="20">
        <f t="shared" si="32"/>
        <v>0</v>
      </c>
      <c r="G154" s="20">
        <f t="shared" si="32"/>
        <v>0</v>
      </c>
      <c r="H154" s="20">
        <f t="shared" si="35"/>
        <v>0</v>
      </c>
      <c r="I154" s="20">
        <f t="shared" si="36"/>
        <v>0</v>
      </c>
      <c r="J154" s="20">
        <f t="shared" si="37"/>
        <v>0</v>
      </c>
      <c r="K154" s="20">
        <f t="shared" si="38"/>
        <v>0</v>
      </c>
      <c r="L154" s="20">
        <f t="shared" si="39"/>
        <v>0</v>
      </c>
      <c r="M154" s="20">
        <f t="shared" ca="1" si="33"/>
        <v>-6.7567042333805966E-3</v>
      </c>
      <c r="N154" s="20">
        <f t="shared" ca="1" si="40"/>
        <v>0</v>
      </c>
      <c r="O154" s="33">
        <f t="shared" ca="1" si="41"/>
        <v>0</v>
      </c>
      <c r="P154" s="20">
        <f t="shared" ca="1" si="42"/>
        <v>0</v>
      </c>
      <c r="Q154" s="20">
        <f t="shared" ca="1" si="43"/>
        <v>0</v>
      </c>
      <c r="R154" s="11">
        <f t="shared" ca="1" si="34"/>
        <v>6.7567042333805966E-3</v>
      </c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x14ac:dyDescent="0.2">
      <c r="A155" s="67"/>
      <c r="B155" s="67"/>
      <c r="C155" s="67"/>
      <c r="D155" s="69">
        <f t="shared" si="31"/>
        <v>0</v>
      </c>
      <c r="E155" s="69">
        <f t="shared" si="31"/>
        <v>0</v>
      </c>
      <c r="F155" s="20">
        <f t="shared" si="32"/>
        <v>0</v>
      </c>
      <c r="G155" s="20">
        <f t="shared" si="32"/>
        <v>0</v>
      </c>
      <c r="H155" s="20">
        <f t="shared" si="35"/>
        <v>0</v>
      </c>
      <c r="I155" s="20">
        <f t="shared" si="36"/>
        <v>0</v>
      </c>
      <c r="J155" s="20">
        <f t="shared" si="37"/>
        <v>0</v>
      </c>
      <c r="K155" s="20">
        <f t="shared" si="38"/>
        <v>0</v>
      </c>
      <c r="L155" s="20">
        <f t="shared" si="39"/>
        <v>0</v>
      </c>
      <c r="M155" s="20">
        <f t="shared" ca="1" si="33"/>
        <v>-6.7567042333805966E-3</v>
      </c>
      <c r="N155" s="20">
        <f t="shared" ca="1" si="40"/>
        <v>0</v>
      </c>
      <c r="O155" s="33">
        <f t="shared" ca="1" si="41"/>
        <v>0</v>
      </c>
      <c r="P155" s="20">
        <f t="shared" ca="1" si="42"/>
        <v>0</v>
      </c>
      <c r="Q155" s="20">
        <f t="shared" ca="1" si="43"/>
        <v>0</v>
      </c>
      <c r="R155" s="11">
        <f t="shared" ca="1" si="34"/>
        <v>6.7567042333805966E-3</v>
      </c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x14ac:dyDescent="0.2">
      <c r="A156" s="67"/>
      <c r="B156" s="67"/>
      <c r="C156" s="67"/>
      <c r="D156" s="69">
        <f t="shared" si="31"/>
        <v>0</v>
      </c>
      <c r="E156" s="69">
        <f t="shared" si="31"/>
        <v>0</v>
      </c>
      <c r="F156" s="20">
        <f t="shared" si="32"/>
        <v>0</v>
      </c>
      <c r="G156" s="20">
        <f t="shared" si="32"/>
        <v>0</v>
      </c>
      <c r="H156" s="20">
        <f t="shared" si="35"/>
        <v>0</v>
      </c>
      <c r="I156" s="20">
        <f t="shared" si="36"/>
        <v>0</v>
      </c>
      <c r="J156" s="20">
        <f t="shared" si="37"/>
        <v>0</v>
      </c>
      <c r="K156" s="20">
        <f t="shared" si="38"/>
        <v>0</v>
      </c>
      <c r="L156" s="20">
        <f t="shared" si="39"/>
        <v>0</v>
      </c>
      <c r="M156" s="20">
        <f t="shared" ca="1" si="33"/>
        <v>-6.7567042333805966E-3</v>
      </c>
      <c r="N156" s="20">
        <f t="shared" ca="1" si="40"/>
        <v>0</v>
      </c>
      <c r="O156" s="33">
        <f t="shared" ca="1" si="41"/>
        <v>0</v>
      </c>
      <c r="P156" s="20">
        <f t="shared" ca="1" si="42"/>
        <v>0</v>
      </c>
      <c r="Q156" s="20">
        <f t="shared" ca="1" si="43"/>
        <v>0</v>
      </c>
      <c r="R156" s="11">
        <f t="shared" ca="1" si="34"/>
        <v>6.7567042333805966E-3</v>
      </c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x14ac:dyDescent="0.2">
      <c r="A157" s="67"/>
      <c r="B157" s="67"/>
      <c r="C157" s="67"/>
      <c r="D157" s="69">
        <f t="shared" si="31"/>
        <v>0</v>
      </c>
      <c r="E157" s="69">
        <f t="shared" si="31"/>
        <v>0</v>
      </c>
      <c r="F157" s="20">
        <f t="shared" si="32"/>
        <v>0</v>
      </c>
      <c r="G157" s="20">
        <f t="shared" si="32"/>
        <v>0</v>
      </c>
      <c r="H157" s="20">
        <f t="shared" si="35"/>
        <v>0</v>
      </c>
      <c r="I157" s="20">
        <f t="shared" si="36"/>
        <v>0</v>
      </c>
      <c r="J157" s="20">
        <f t="shared" si="37"/>
        <v>0</v>
      </c>
      <c r="K157" s="20">
        <f t="shared" si="38"/>
        <v>0</v>
      </c>
      <c r="L157" s="20">
        <f t="shared" si="39"/>
        <v>0</v>
      </c>
      <c r="M157" s="20">
        <f t="shared" ca="1" si="33"/>
        <v>-6.7567042333805966E-3</v>
      </c>
      <c r="N157" s="20">
        <f t="shared" ca="1" si="40"/>
        <v>0</v>
      </c>
      <c r="O157" s="33">
        <f t="shared" ca="1" si="41"/>
        <v>0</v>
      </c>
      <c r="P157" s="20">
        <f t="shared" ca="1" si="42"/>
        <v>0</v>
      </c>
      <c r="Q157" s="20">
        <f t="shared" ca="1" si="43"/>
        <v>0</v>
      </c>
      <c r="R157" s="11">
        <f t="shared" ca="1" si="34"/>
        <v>6.7567042333805966E-3</v>
      </c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x14ac:dyDescent="0.2">
      <c r="A158" s="67"/>
      <c r="B158" s="67"/>
      <c r="C158" s="67"/>
      <c r="D158" s="69">
        <f t="shared" si="31"/>
        <v>0</v>
      </c>
      <c r="E158" s="69">
        <f t="shared" si="31"/>
        <v>0</v>
      </c>
      <c r="F158" s="20">
        <f t="shared" si="32"/>
        <v>0</v>
      </c>
      <c r="G158" s="20">
        <f t="shared" si="32"/>
        <v>0</v>
      </c>
      <c r="H158" s="20">
        <f t="shared" si="35"/>
        <v>0</v>
      </c>
      <c r="I158" s="20">
        <f t="shared" si="36"/>
        <v>0</v>
      </c>
      <c r="J158" s="20">
        <f t="shared" si="37"/>
        <v>0</v>
      </c>
      <c r="K158" s="20">
        <f t="shared" si="38"/>
        <v>0</v>
      </c>
      <c r="L158" s="20">
        <f t="shared" si="39"/>
        <v>0</v>
      </c>
      <c r="M158" s="20">
        <f t="shared" ca="1" si="33"/>
        <v>-6.7567042333805966E-3</v>
      </c>
      <c r="N158" s="20">
        <f t="shared" ca="1" si="40"/>
        <v>0</v>
      </c>
      <c r="O158" s="33">
        <f t="shared" ca="1" si="41"/>
        <v>0</v>
      </c>
      <c r="P158" s="20">
        <f t="shared" ca="1" si="42"/>
        <v>0</v>
      </c>
      <c r="Q158" s="20">
        <f t="shared" ca="1" si="43"/>
        <v>0</v>
      </c>
      <c r="R158" s="11">
        <f t="shared" ca="1" si="34"/>
        <v>6.7567042333805966E-3</v>
      </c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x14ac:dyDescent="0.2">
      <c r="A159" s="67"/>
      <c r="B159" s="67"/>
      <c r="C159" s="67"/>
      <c r="D159" s="69">
        <f t="shared" si="31"/>
        <v>0</v>
      </c>
      <c r="E159" s="69">
        <f t="shared" si="31"/>
        <v>0</v>
      </c>
      <c r="F159" s="20">
        <f t="shared" si="32"/>
        <v>0</v>
      </c>
      <c r="G159" s="20">
        <f t="shared" si="32"/>
        <v>0</v>
      </c>
      <c r="H159" s="20">
        <f t="shared" si="35"/>
        <v>0</v>
      </c>
      <c r="I159" s="20">
        <f t="shared" si="36"/>
        <v>0</v>
      </c>
      <c r="J159" s="20">
        <f t="shared" si="37"/>
        <v>0</v>
      </c>
      <c r="K159" s="20">
        <f t="shared" si="38"/>
        <v>0</v>
      </c>
      <c r="L159" s="20">
        <f t="shared" si="39"/>
        <v>0</v>
      </c>
      <c r="M159" s="20">
        <f t="shared" ca="1" si="33"/>
        <v>-6.7567042333805966E-3</v>
      </c>
      <c r="N159" s="20">
        <f t="shared" ca="1" si="40"/>
        <v>0</v>
      </c>
      <c r="O159" s="33">
        <f t="shared" ca="1" si="41"/>
        <v>0</v>
      </c>
      <c r="P159" s="20">
        <f t="shared" ca="1" si="42"/>
        <v>0</v>
      </c>
      <c r="Q159" s="20">
        <f t="shared" ca="1" si="43"/>
        <v>0</v>
      </c>
      <c r="R159" s="11">
        <f t="shared" ca="1" si="34"/>
        <v>6.7567042333805966E-3</v>
      </c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x14ac:dyDescent="0.2">
      <c r="A160" s="67"/>
      <c r="B160" s="67"/>
      <c r="C160" s="67"/>
      <c r="D160" s="69">
        <f t="shared" si="31"/>
        <v>0</v>
      </c>
      <c r="E160" s="69">
        <f t="shared" si="31"/>
        <v>0</v>
      </c>
      <c r="F160" s="20">
        <f t="shared" si="32"/>
        <v>0</v>
      </c>
      <c r="G160" s="20">
        <f t="shared" si="32"/>
        <v>0</v>
      </c>
      <c r="H160" s="20">
        <f t="shared" si="35"/>
        <v>0</v>
      </c>
      <c r="I160" s="20">
        <f t="shared" si="36"/>
        <v>0</v>
      </c>
      <c r="J160" s="20">
        <f t="shared" si="37"/>
        <v>0</v>
      </c>
      <c r="K160" s="20">
        <f t="shared" si="38"/>
        <v>0</v>
      </c>
      <c r="L160" s="20">
        <f t="shared" si="39"/>
        <v>0</v>
      </c>
      <c r="M160" s="20">
        <f t="shared" ca="1" si="33"/>
        <v>-6.7567042333805966E-3</v>
      </c>
      <c r="N160" s="20">
        <f t="shared" ca="1" si="40"/>
        <v>0</v>
      </c>
      <c r="O160" s="33">
        <f t="shared" ca="1" si="41"/>
        <v>0</v>
      </c>
      <c r="P160" s="20">
        <f t="shared" ca="1" si="42"/>
        <v>0</v>
      </c>
      <c r="Q160" s="20">
        <f t="shared" ca="1" si="43"/>
        <v>0</v>
      </c>
      <c r="R160" s="11">
        <f t="shared" ca="1" si="34"/>
        <v>6.7567042333805966E-3</v>
      </c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x14ac:dyDescent="0.2">
      <c r="A161" s="67"/>
      <c r="B161" s="67"/>
      <c r="C161" s="67"/>
      <c r="D161" s="69">
        <f t="shared" si="31"/>
        <v>0</v>
      </c>
      <c r="E161" s="69">
        <f t="shared" si="31"/>
        <v>0</v>
      </c>
      <c r="F161" s="20">
        <f t="shared" si="32"/>
        <v>0</v>
      </c>
      <c r="G161" s="20">
        <f t="shared" si="32"/>
        <v>0</v>
      </c>
      <c r="H161" s="20">
        <f t="shared" si="35"/>
        <v>0</v>
      </c>
      <c r="I161" s="20">
        <f t="shared" si="36"/>
        <v>0</v>
      </c>
      <c r="J161" s="20">
        <f t="shared" si="37"/>
        <v>0</v>
      </c>
      <c r="K161" s="20">
        <f t="shared" si="38"/>
        <v>0</v>
      </c>
      <c r="L161" s="20">
        <f t="shared" si="39"/>
        <v>0</v>
      </c>
      <c r="M161" s="20">
        <f t="shared" ca="1" si="33"/>
        <v>-6.7567042333805966E-3</v>
      </c>
      <c r="N161" s="20">
        <f t="shared" ca="1" si="40"/>
        <v>0</v>
      </c>
      <c r="O161" s="33">
        <f t="shared" ca="1" si="41"/>
        <v>0</v>
      </c>
      <c r="P161" s="20">
        <f t="shared" ca="1" si="42"/>
        <v>0</v>
      </c>
      <c r="Q161" s="20">
        <f t="shared" ca="1" si="43"/>
        <v>0</v>
      </c>
      <c r="R161" s="11">
        <f t="shared" ca="1" si="34"/>
        <v>6.7567042333805966E-3</v>
      </c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x14ac:dyDescent="0.2">
      <c r="A162" s="67"/>
      <c r="B162" s="67"/>
      <c r="C162" s="67"/>
      <c r="D162" s="69">
        <f t="shared" si="31"/>
        <v>0</v>
      </c>
      <c r="E162" s="69">
        <f t="shared" si="31"/>
        <v>0</v>
      </c>
      <c r="F162" s="20">
        <f t="shared" si="32"/>
        <v>0</v>
      </c>
      <c r="G162" s="20">
        <f t="shared" si="32"/>
        <v>0</v>
      </c>
      <c r="H162" s="20">
        <f t="shared" si="35"/>
        <v>0</v>
      </c>
      <c r="I162" s="20">
        <f t="shared" si="36"/>
        <v>0</v>
      </c>
      <c r="J162" s="20">
        <f t="shared" si="37"/>
        <v>0</v>
      </c>
      <c r="K162" s="20">
        <f t="shared" si="38"/>
        <v>0</v>
      </c>
      <c r="L162" s="20">
        <f t="shared" si="39"/>
        <v>0</v>
      </c>
      <c r="M162" s="20">
        <f t="shared" ca="1" si="33"/>
        <v>-6.7567042333805966E-3</v>
      </c>
      <c r="N162" s="20">
        <f t="shared" ca="1" si="40"/>
        <v>0</v>
      </c>
      <c r="O162" s="33">
        <f t="shared" ca="1" si="41"/>
        <v>0</v>
      </c>
      <c r="P162" s="20">
        <f t="shared" ca="1" si="42"/>
        <v>0</v>
      </c>
      <c r="Q162" s="20">
        <f t="shared" ca="1" si="43"/>
        <v>0</v>
      </c>
      <c r="R162" s="11">
        <f t="shared" ca="1" si="34"/>
        <v>6.7567042333805966E-3</v>
      </c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x14ac:dyDescent="0.2">
      <c r="A163" s="67"/>
      <c r="B163" s="67"/>
      <c r="C163" s="67"/>
      <c r="D163" s="69">
        <f t="shared" si="31"/>
        <v>0</v>
      </c>
      <c r="E163" s="69">
        <f t="shared" si="31"/>
        <v>0</v>
      </c>
      <c r="F163" s="20">
        <f t="shared" si="32"/>
        <v>0</v>
      </c>
      <c r="G163" s="20">
        <f t="shared" si="32"/>
        <v>0</v>
      </c>
      <c r="H163" s="20">
        <f t="shared" si="35"/>
        <v>0</v>
      </c>
      <c r="I163" s="20">
        <f t="shared" si="36"/>
        <v>0</v>
      </c>
      <c r="J163" s="20">
        <f t="shared" si="37"/>
        <v>0</v>
      </c>
      <c r="K163" s="20">
        <f t="shared" si="38"/>
        <v>0</v>
      </c>
      <c r="L163" s="20">
        <f t="shared" si="39"/>
        <v>0</v>
      </c>
      <c r="M163" s="20">
        <f t="shared" ca="1" si="33"/>
        <v>-6.7567042333805966E-3</v>
      </c>
      <c r="N163" s="20">
        <f t="shared" ca="1" si="40"/>
        <v>0</v>
      </c>
      <c r="O163" s="33">
        <f t="shared" ca="1" si="41"/>
        <v>0</v>
      </c>
      <c r="P163" s="20">
        <f t="shared" ca="1" si="42"/>
        <v>0</v>
      </c>
      <c r="Q163" s="20">
        <f t="shared" ca="1" si="43"/>
        <v>0</v>
      </c>
      <c r="R163" s="11">
        <f t="shared" ca="1" si="34"/>
        <v>6.7567042333805966E-3</v>
      </c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 x14ac:dyDescent="0.2">
      <c r="A164" s="67"/>
      <c r="B164" s="67"/>
      <c r="C164" s="67"/>
      <c r="D164" s="69">
        <f t="shared" si="31"/>
        <v>0</v>
      </c>
      <c r="E164" s="69">
        <f t="shared" si="31"/>
        <v>0</v>
      </c>
      <c r="F164" s="20">
        <f t="shared" si="32"/>
        <v>0</v>
      </c>
      <c r="G164" s="20">
        <f t="shared" si="32"/>
        <v>0</v>
      </c>
      <c r="H164" s="20">
        <f t="shared" si="35"/>
        <v>0</v>
      </c>
      <c r="I164" s="20">
        <f t="shared" si="36"/>
        <v>0</v>
      </c>
      <c r="J164" s="20">
        <f t="shared" si="37"/>
        <v>0</v>
      </c>
      <c r="K164" s="20">
        <f t="shared" si="38"/>
        <v>0</v>
      </c>
      <c r="L164" s="20">
        <f t="shared" si="39"/>
        <v>0</v>
      </c>
      <c r="M164" s="20">
        <f t="shared" ca="1" si="33"/>
        <v>-6.7567042333805966E-3</v>
      </c>
      <c r="N164" s="20">
        <f t="shared" ca="1" si="40"/>
        <v>0</v>
      </c>
      <c r="O164" s="33">
        <f t="shared" ca="1" si="41"/>
        <v>0</v>
      </c>
      <c r="P164" s="20">
        <f t="shared" ca="1" si="42"/>
        <v>0</v>
      </c>
      <c r="Q164" s="20">
        <f t="shared" ca="1" si="43"/>
        <v>0</v>
      </c>
      <c r="R164" s="11">
        <f t="shared" ca="1" si="34"/>
        <v>6.7567042333805966E-3</v>
      </c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x14ac:dyDescent="0.2">
      <c r="A165" s="67"/>
      <c r="B165" s="67"/>
      <c r="C165" s="67"/>
      <c r="D165" s="69">
        <f t="shared" si="31"/>
        <v>0</v>
      </c>
      <c r="E165" s="69">
        <f t="shared" si="31"/>
        <v>0</v>
      </c>
      <c r="F165" s="20">
        <f t="shared" si="32"/>
        <v>0</v>
      </c>
      <c r="G165" s="20">
        <f t="shared" si="32"/>
        <v>0</v>
      </c>
      <c r="H165" s="20">
        <f t="shared" si="35"/>
        <v>0</v>
      </c>
      <c r="I165" s="20">
        <f t="shared" si="36"/>
        <v>0</v>
      </c>
      <c r="J165" s="20">
        <f t="shared" si="37"/>
        <v>0</v>
      </c>
      <c r="K165" s="20">
        <f t="shared" si="38"/>
        <v>0</v>
      </c>
      <c r="L165" s="20">
        <f t="shared" si="39"/>
        <v>0</v>
      </c>
      <c r="M165" s="20">
        <f t="shared" ca="1" si="33"/>
        <v>-6.7567042333805966E-3</v>
      </c>
      <c r="N165" s="20">
        <f t="shared" ca="1" si="40"/>
        <v>0</v>
      </c>
      <c r="O165" s="33">
        <f t="shared" ca="1" si="41"/>
        <v>0</v>
      </c>
      <c r="P165" s="20">
        <f t="shared" ca="1" si="42"/>
        <v>0</v>
      </c>
      <c r="Q165" s="20">
        <f t="shared" ca="1" si="43"/>
        <v>0</v>
      </c>
      <c r="R165" s="11">
        <f t="shared" ca="1" si="34"/>
        <v>6.7567042333805966E-3</v>
      </c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x14ac:dyDescent="0.2">
      <c r="A166" s="67"/>
      <c r="B166" s="67"/>
      <c r="C166" s="67"/>
      <c r="D166" s="69">
        <f t="shared" si="31"/>
        <v>0</v>
      </c>
      <c r="E166" s="69">
        <f t="shared" si="31"/>
        <v>0</v>
      </c>
      <c r="F166" s="20">
        <f t="shared" si="32"/>
        <v>0</v>
      </c>
      <c r="G166" s="20">
        <f t="shared" si="32"/>
        <v>0</v>
      </c>
      <c r="H166" s="20">
        <f t="shared" si="35"/>
        <v>0</v>
      </c>
      <c r="I166" s="20">
        <f t="shared" si="36"/>
        <v>0</v>
      </c>
      <c r="J166" s="20">
        <f t="shared" si="37"/>
        <v>0</v>
      </c>
      <c r="K166" s="20">
        <f t="shared" si="38"/>
        <v>0</v>
      </c>
      <c r="L166" s="20">
        <f t="shared" si="39"/>
        <v>0</v>
      </c>
      <c r="M166" s="20">
        <f t="shared" ca="1" si="33"/>
        <v>-6.7567042333805966E-3</v>
      </c>
      <c r="N166" s="20">
        <f t="shared" ca="1" si="40"/>
        <v>0</v>
      </c>
      <c r="O166" s="33">
        <f t="shared" ca="1" si="41"/>
        <v>0</v>
      </c>
      <c r="P166" s="20">
        <f t="shared" ca="1" si="42"/>
        <v>0</v>
      </c>
      <c r="Q166" s="20">
        <f t="shared" ca="1" si="43"/>
        <v>0</v>
      </c>
      <c r="R166" s="11">
        <f t="shared" ca="1" si="34"/>
        <v>6.7567042333805966E-3</v>
      </c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x14ac:dyDescent="0.2">
      <c r="A167" s="67"/>
      <c r="B167" s="67"/>
      <c r="C167" s="67"/>
      <c r="D167" s="69">
        <f t="shared" si="31"/>
        <v>0</v>
      </c>
      <c r="E167" s="69">
        <f t="shared" si="31"/>
        <v>0</v>
      </c>
      <c r="F167" s="20">
        <f t="shared" si="32"/>
        <v>0</v>
      </c>
      <c r="G167" s="20">
        <f t="shared" si="32"/>
        <v>0</v>
      </c>
      <c r="H167" s="20">
        <f t="shared" si="35"/>
        <v>0</v>
      </c>
      <c r="I167" s="20">
        <f t="shared" si="36"/>
        <v>0</v>
      </c>
      <c r="J167" s="20">
        <f t="shared" si="37"/>
        <v>0</v>
      </c>
      <c r="K167" s="20">
        <f t="shared" si="38"/>
        <v>0</v>
      </c>
      <c r="L167" s="20">
        <f t="shared" si="39"/>
        <v>0</v>
      </c>
      <c r="M167" s="20">
        <f t="shared" ca="1" si="33"/>
        <v>-6.7567042333805966E-3</v>
      </c>
      <c r="N167" s="20">
        <f t="shared" ca="1" si="40"/>
        <v>0</v>
      </c>
      <c r="O167" s="33">
        <f t="shared" ca="1" si="41"/>
        <v>0</v>
      </c>
      <c r="P167" s="20">
        <f t="shared" ca="1" si="42"/>
        <v>0</v>
      </c>
      <c r="Q167" s="20">
        <f t="shared" ca="1" si="43"/>
        <v>0</v>
      </c>
      <c r="R167" s="11">
        <f t="shared" ca="1" si="34"/>
        <v>6.7567042333805966E-3</v>
      </c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x14ac:dyDescent="0.2">
      <c r="A168" s="67"/>
      <c r="B168" s="67"/>
      <c r="C168" s="67"/>
      <c r="D168" s="69">
        <f t="shared" si="31"/>
        <v>0</v>
      </c>
      <c r="E168" s="69">
        <f t="shared" si="31"/>
        <v>0</v>
      </c>
      <c r="F168" s="20">
        <f t="shared" si="32"/>
        <v>0</v>
      </c>
      <c r="G168" s="20">
        <f t="shared" si="32"/>
        <v>0</v>
      </c>
      <c r="H168" s="20">
        <f t="shared" si="35"/>
        <v>0</v>
      </c>
      <c r="I168" s="20">
        <f t="shared" si="36"/>
        <v>0</v>
      </c>
      <c r="J168" s="20">
        <f t="shared" si="37"/>
        <v>0</v>
      </c>
      <c r="K168" s="20">
        <f t="shared" si="38"/>
        <v>0</v>
      </c>
      <c r="L168" s="20">
        <f t="shared" si="39"/>
        <v>0</v>
      </c>
      <c r="M168" s="20">
        <f t="shared" ca="1" si="33"/>
        <v>-6.7567042333805966E-3</v>
      </c>
      <c r="N168" s="20">
        <f t="shared" ca="1" si="40"/>
        <v>0</v>
      </c>
      <c r="O168" s="33">
        <f t="shared" ca="1" si="41"/>
        <v>0</v>
      </c>
      <c r="P168" s="20">
        <f t="shared" ca="1" si="42"/>
        <v>0</v>
      </c>
      <c r="Q168" s="20">
        <f t="shared" ca="1" si="43"/>
        <v>0</v>
      </c>
      <c r="R168" s="11">
        <f t="shared" ca="1" si="34"/>
        <v>6.7567042333805966E-3</v>
      </c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x14ac:dyDescent="0.2">
      <c r="A169" s="67"/>
      <c r="B169" s="67"/>
      <c r="C169" s="67"/>
      <c r="D169" s="69">
        <f t="shared" si="31"/>
        <v>0</v>
      </c>
      <c r="E169" s="69">
        <f t="shared" si="31"/>
        <v>0</v>
      </c>
      <c r="F169" s="20">
        <f t="shared" si="32"/>
        <v>0</v>
      </c>
      <c r="G169" s="20">
        <f t="shared" si="32"/>
        <v>0</v>
      </c>
      <c r="H169" s="20">
        <f t="shared" si="35"/>
        <v>0</v>
      </c>
      <c r="I169" s="20">
        <f t="shared" si="36"/>
        <v>0</v>
      </c>
      <c r="J169" s="20">
        <f t="shared" si="37"/>
        <v>0</v>
      </c>
      <c r="K169" s="20">
        <f t="shared" si="38"/>
        <v>0</v>
      </c>
      <c r="L169" s="20">
        <f t="shared" si="39"/>
        <v>0</v>
      </c>
      <c r="M169" s="20">
        <f t="shared" ca="1" si="33"/>
        <v>-6.7567042333805966E-3</v>
      </c>
      <c r="N169" s="20">
        <f t="shared" ca="1" si="40"/>
        <v>0</v>
      </c>
      <c r="O169" s="33">
        <f t="shared" ca="1" si="41"/>
        <v>0</v>
      </c>
      <c r="P169" s="20">
        <f t="shared" ca="1" si="42"/>
        <v>0</v>
      </c>
      <c r="Q169" s="20">
        <f t="shared" ca="1" si="43"/>
        <v>0</v>
      </c>
      <c r="R169" s="11">
        <f t="shared" ca="1" si="34"/>
        <v>6.7567042333805966E-3</v>
      </c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x14ac:dyDescent="0.2">
      <c r="A170" s="67"/>
      <c r="B170" s="67"/>
      <c r="C170" s="67"/>
      <c r="D170" s="69">
        <f t="shared" si="31"/>
        <v>0</v>
      </c>
      <c r="E170" s="69">
        <f t="shared" si="31"/>
        <v>0</v>
      </c>
      <c r="F170" s="20">
        <f t="shared" si="32"/>
        <v>0</v>
      </c>
      <c r="G170" s="20">
        <f t="shared" si="32"/>
        <v>0</v>
      </c>
      <c r="H170" s="20">
        <f t="shared" si="35"/>
        <v>0</v>
      </c>
      <c r="I170" s="20">
        <f t="shared" si="36"/>
        <v>0</v>
      </c>
      <c r="J170" s="20">
        <f t="shared" si="37"/>
        <v>0</v>
      </c>
      <c r="K170" s="20">
        <f t="shared" si="38"/>
        <v>0</v>
      </c>
      <c r="L170" s="20">
        <f t="shared" si="39"/>
        <v>0</v>
      </c>
      <c r="M170" s="20">
        <f t="shared" ca="1" si="33"/>
        <v>-6.7567042333805966E-3</v>
      </c>
      <c r="N170" s="20">
        <f t="shared" ca="1" si="40"/>
        <v>0</v>
      </c>
      <c r="O170" s="33">
        <f t="shared" ca="1" si="41"/>
        <v>0</v>
      </c>
      <c r="P170" s="20">
        <f t="shared" ca="1" si="42"/>
        <v>0</v>
      </c>
      <c r="Q170" s="20">
        <f t="shared" ca="1" si="43"/>
        <v>0</v>
      </c>
      <c r="R170" s="11">
        <f t="shared" ca="1" si="34"/>
        <v>6.7567042333805966E-3</v>
      </c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x14ac:dyDescent="0.2">
      <c r="A171" s="67"/>
      <c r="B171" s="67"/>
      <c r="C171" s="67"/>
      <c r="D171" s="69">
        <f t="shared" si="31"/>
        <v>0</v>
      </c>
      <c r="E171" s="69">
        <f t="shared" si="31"/>
        <v>0</v>
      </c>
      <c r="F171" s="20">
        <f t="shared" si="32"/>
        <v>0</v>
      </c>
      <c r="G171" s="20">
        <f t="shared" si="32"/>
        <v>0</v>
      </c>
      <c r="H171" s="20">
        <f t="shared" si="35"/>
        <v>0</v>
      </c>
      <c r="I171" s="20">
        <f t="shared" si="36"/>
        <v>0</v>
      </c>
      <c r="J171" s="20">
        <f t="shared" si="37"/>
        <v>0</v>
      </c>
      <c r="K171" s="20">
        <f t="shared" si="38"/>
        <v>0</v>
      </c>
      <c r="L171" s="20">
        <f t="shared" si="39"/>
        <v>0</v>
      </c>
      <c r="M171" s="20">
        <f t="shared" ca="1" si="33"/>
        <v>-6.7567042333805966E-3</v>
      </c>
      <c r="N171" s="20">
        <f t="shared" ca="1" si="40"/>
        <v>0</v>
      </c>
      <c r="O171" s="33">
        <f t="shared" ca="1" si="41"/>
        <v>0</v>
      </c>
      <c r="P171" s="20">
        <f t="shared" ca="1" si="42"/>
        <v>0</v>
      </c>
      <c r="Q171" s="20">
        <f t="shared" ca="1" si="43"/>
        <v>0</v>
      </c>
      <c r="R171" s="11">
        <f t="shared" ca="1" si="34"/>
        <v>6.7567042333805966E-3</v>
      </c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x14ac:dyDescent="0.2">
      <c r="A172" s="67"/>
      <c r="B172" s="67"/>
      <c r="C172" s="67"/>
      <c r="D172" s="69">
        <f t="shared" si="31"/>
        <v>0</v>
      </c>
      <c r="E172" s="69">
        <f t="shared" si="31"/>
        <v>0</v>
      </c>
      <c r="F172" s="20">
        <f t="shared" si="32"/>
        <v>0</v>
      </c>
      <c r="G172" s="20">
        <f t="shared" si="32"/>
        <v>0</v>
      </c>
      <c r="H172" s="20">
        <f t="shared" si="35"/>
        <v>0</v>
      </c>
      <c r="I172" s="20">
        <f t="shared" si="36"/>
        <v>0</v>
      </c>
      <c r="J172" s="20">
        <f t="shared" si="37"/>
        <v>0</v>
      </c>
      <c r="K172" s="20">
        <f t="shared" si="38"/>
        <v>0</v>
      </c>
      <c r="L172" s="20">
        <f t="shared" si="39"/>
        <v>0</v>
      </c>
      <c r="M172" s="20">
        <f t="shared" ca="1" si="33"/>
        <v>-6.7567042333805966E-3</v>
      </c>
      <c r="N172" s="20">
        <f t="shared" ca="1" si="40"/>
        <v>0</v>
      </c>
      <c r="O172" s="33">
        <f t="shared" ca="1" si="41"/>
        <v>0</v>
      </c>
      <c r="P172" s="20">
        <f t="shared" ca="1" si="42"/>
        <v>0</v>
      </c>
      <c r="Q172" s="20">
        <f t="shared" ca="1" si="43"/>
        <v>0</v>
      </c>
      <c r="R172" s="11">
        <f t="shared" ca="1" si="34"/>
        <v>6.7567042333805966E-3</v>
      </c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x14ac:dyDescent="0.2">
      <c r="A173" s="67"/>
      <c r="B173" s="67"/>
      <c r="C173" s="67"/>
      <c r="D173" s="69">
        <f t="shared" si="31"/>
        <v>0</v>
      </c>
      <c r="E173" s="69">
        <f t="shared" si="31"/>
        <v>0</v>
      </c>
      <c r="F173" s="20">
        <f t="shared" si="32"/>
        <v>0</v>
      </c>
      <c r="G173" s="20">
        <f t="shared" si="32"/>
        <v>0</v>
      </c>
      <c r="H173" s="20">
        <f t="shared" si="35"/>
        <v>0</v>
      </c>
      <c r="I173" s="20">
        <f t="shared" si="36"/>
        <v>0</v>
      </c>
      <c r="J173" s="20">
        <f t="shared" si="37"/>
        <v>0</v>
      </c>
      <c r="K173" s="20">
        <f t="shared" si="38"/>
        <v>0</v>
      </c>
      <c r="L173" s="20">
        <f t="shared" si="39"/>
        <v>0</v>
      </c>
      <c r="M173" s="20">
        <f t="shared" ca="1" si="33"/>
        <v>-6.7567042333805966E-3</v>
      </c>
      <c r="N173" s="20">
        <f t="shared" ca="1" si="40"/>
        <v>0</v>
      </c>
      <c r="O173" s="33">
        <f t="shared" ca="1" si="41"/>
        <v>0</v>
      </c>
      <c r="P173" s="20">
        <f t="shared" ca="1" si="42"/>
        <v>0</v>
      </c>
      <c r="Q173" s="20">
        <f t="shared" ca="1" si="43"/>
        <v>0</v>
      </c>
      <c r="R173" s="11">
        <f t="shared" ca="1" si="34"/>
        <v>6.7567042333805966E-3</v>
      </c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x14ac:dyDescent="0.2">
      <c r="A174" s="67"/>
      <c r="B174" s="67"/>
      <c r="C174" s="67"/>
      <c r="D174" s="69">
        <f t="shared" si="31"/>
        <v>0</v>
      </c>
      <c r="E174" s="69">
        <f t="shared" si="31"/>
        <v>0</v>
      </c>
      <c r="F174" s="20">
        <f t="shared" si="32"/>
        <v>0</v>
      </c>
      <c r="G174" s="20">
        <f t="shared" si="32"/>
        <v>0</v>
      </c>
      <c r="H174" s="20">
        <f t="shared" si="35"/>
        <v>0</v>
      </c>
      <c r="I174" s="20">
        <f t="shared" si="36"/>
        <v>0</v>
      </c>
      <c r="J174" s="20">
        <f t="shared" si="37"/>
        <v>0</v>
      </c>
      <c r="K174" s="20">
        <f t="shared" si="38"/>
        <v>0</v>
      </c>
      <c r="L174" s="20">
        <f t="shared" si="39"/>
        <v>0</v>
      </c>
      <c r="M174" s="20">
        <f t="shared" ca="1" si="33"/>
        <v>-6.7567042333805966E-3</v>
      </c>
      <c r="N174" s="20">
        <f t="shared" ca="1" si="40"/>
        <v>0</v>
      </c>
      <c r="O174" s="33">
        <f t="shared" ca="1" si="41"/>
        <v>0</v>
      </c>
      <c r="P174" s="20">
        <f t="shared" ca="1" si="42"/>
        <v>0</v>
      </c>
      <c r="Q174" s="20">
        <f t="shared" ca="1" si="43"/>
        <v>0</v>
      </c>
      <c r="R174" s="11">
        <f t="shared" ca="1" si="34"/>
        <v>6.7567042333805966E-3</v>
      </c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x14ac:dyDescent="0.2">
      <c r="A175" s="67"/>
      <c r="B175" s="67"/>
      <c r="C175" s="67"/>
      <c r="D175" s="69">
        <f t="shared" si="31"/>
        <v>0</v>
      </c>
      <c r="E175" s="69">
        <f t="shared" si="31"/>
        <v>0</v>
      </c>
      <c r="F175" s="20">
        <f t="shared" si="32"/>
        <v>0</v>
      </c>
      <c r="G175" s="20">
        <f t="shared" si="32"/>
        <v>0</v>
      </c>
      <c r="H175" s="20">
        <f t="shared" si="35"/>
        <v>0</v>
      </c>
      <c r="I175" s="20">
        <f t="shared" si="36"/>
        <v>0</v>
      </c>
      <c r="J175" s="20">
        <f t="shared" si="37"/>
        <v>0</v>
      </c>
      <c r="K175" s="20">
        <f t="shared" si="38"/>
        <v>0</v>
      </c>
      <c r="L175" s="20">
        <f t="shared" si="39"/>
        <v>0</v>
      </c>
      <c r="M175" s="20">
        <f t="shared" ca="1" si="33"/>
        <v>-6.7567042333805966E-3</v>
      </c>
      <c r="N175" s="20">
        <f t="shared" ca="1" si="40"/>
        <v>0</v>
      </c>
      <c r="O175" s="33">
        <f t="shared" ca="1" si="41"/>
        <v>0</v>
      </c>
      <c r="P175" s="20">
        <f t="shared" ca="1" si="42"/>
        <v>0</v>
      </c>
      <c r="Q175" s="20">
        <f t="shared" ca="1" si="43"/>
        <v>0</v>
      </c>
      <c r="R175" s="11">
        <f t="shared" ca="1" si="34"/>
        <v>6.7567042333805966E-3</v>
      </c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x14ac:dyDescent="0.2">
      <c r="A176" s="67"/>
      <c r="B176" s="67"/>
      <c r="C176" s="67"/>
      <c r="D176" s="69">
        <f t="shared" si="31"/>
        <v>0</v>
      </c>
      <c r="E176" s="69">
        <f t="shared" si="31"/>
        <v>0</v>
      </c>
      <c r="F176" s="20">
        <f t="shared" si="32"/>
        <v>0</v>
      </c>
      <c r="G176" s="20">
        <f t="shared" si="32"/>
        <v>0</v>
      </c>
      <c r="H176" s="20">
        <f t="shared" si="35"/>
        <v>0</v>
      </c>
      <c r="I176" s="20">
        <f t="shared" si="36"/>
        <v>0</v>
      </c>
      <c r="J176" s="20">
        <f t="shared" si="37"/>
        <v>0</v>
      </c>
      <c r="K176" s="20">
        <f t="shared" si="38"/>
        <v>0</v>
      </c>
      <c r="L176" s="20">
        <f t="shared" si="39"/>
        <v>0</v>
      </c>
      <c r="M176" s="20">
        <f t="shared" ca="1" si="33"/>
        <v>-6.7567042333805966E-3</v>
      </c>
      <c r="N176" s="20">
        <f t="shared" ca="1" si="40"/>
        <v>0</v>
      </c>
      <c r="O176" s="33">
        <f t="shared" ca="1" si="41"/>
        <v>0</v>
      </c>
      <c r="P176" s="20">
        <f t="shared" ca="1" si="42"/>
        <v>0</v>
      </c>
      <c r="Q176" s="20">
        <f t="shared" ca="1" si="43"/>
        <v>0</v>
      </c>
      <c r="R176" s="11">
        <f t="shared" ca="1" si="34"/>
        <v>6.7567042333805966E-3</v>
      </c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x14ac:dyDescent="0.2">
      <c r="A177" s="67"/>
      <c r="B177" s="67"/>
      <c r="C177" s="67"/>
      <c r="D177" s="69">
        <f t="shared" si="31"/>
        <v>0</v>
      </c>
      <c r="E177" s="69">
        <f t="shared" si="31"/>
        <v>0</v>
      </c>
      <c r="F177" s="20">
        <f t="shared" si="32"/>
        <v>0</v>
      </c>
      <c r="G177" s="20">
        <f t="shared" si="32"/>
        <v>0</v>
      </c>
      <c r="H177" s="20">
        <f t="shared" si="35"/>
        <v>0</v>
      </c>
      <c r="I177" s="20">
        <f t="shared" si="36"/>
        <v>0</v>
      </c>
      <c r="J177" s="20">
        <f t="shared" si="37"/>
        <v>0</v>
      </c>
      <c r="K177" s="20">
        <f t="shared" si="38"/>
        <v>0</v>
      </c>
      <c r="L177" s="20">
        <f t="shared" si="39"/>
        <v>0</v>
      </c>
      <c r="M177" s="20">
        <f t="shared" ca="1" si="33"/>
        <v>-6.7567042333805966E-3</v>
      </c>
      <c r="N177" s="20">
        <f t="shared" ca="1" si="40"/>
        <v>0</v>
      </c>
      <c r="O177" s="33">
        <f t="shared" ca="1" si="41"/>
        <v>0</v>
      </c>
      <c r="P177" s="20">
        <f t="shared" ca="1" si="42"/>
        <v>0</v>
      </c>
      <c r="Q177" s="20">
        <f t="shared" ca="1" si="43"/>
        <v>0</v>
      </c>
      <c r="R177" s="11">
        <f t="shared" ca="1" si="34"/>
        <v>6.7567042333805966E-3</v>
      </c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x14ac:dyDescent="0.2">
      <c r="A178" s="67"/>
      <c r="B178" s="67"/>
      <c r="C178" s="67"/>
      <c r="D178" s="69">
        <f t="shared" si="31"/>
        <v>0</v>
      </c>
      <c r="E178" s="69">
        <f t="shared" si="31"/>
        <v>0</v>
      </c>
      <c r="F178" s="20">
        <f t="shared" si="32"/>
        <v>0</v>
      </c>
      <c r="G178" s="20">
        <f t="shared" si="32"/>
        <v>0</v>
      </c>
      <c r="H178" s="20">
        <f t="shared" si="35"/>
        <v>0</v>
      </c>
      <c r="I178" s="20">
        <f t="shared" si="36"/>
        <v>0</v>
      </c>
      <c r="J178" s="20">
        <f t="shared" si="37"/>
        <v>0</v>
      </c>
      <c r="K178" s="20">
        <f t="shared" si="38"/>
        <v>0</v>
      </c>
      <c r="L178" s="20">
        <f t="shared" si="39"/>
        <v>0</v>
      </c>
      <c r="M178" s="20">
        <f t="shared" ca="1" si="33"/>
        <v>-6.7567042333805966E-3</v>
      </c>
      <c r="N178" s="20">
        <f t="shared" ca="1" si="40"/>
        <v>0</v>
      </c>
      <c r="O178" s="33">
        <f t="shared" ca="1" si="41"/>
        <v>0</v>
      </c>
      <c r="P178" s="20">
        <f t="shared" ca="1" si="42"/>
        <v>0</v>
      </c>
      <c r="Q178" s="20">
        <f t="shared" ca="1" si="43"/>
        <v>0</v>
      </c>
      <c r="R178" s="11">
        <f t="shared" ca="1" si="34"/>
        <v>6.7567042333805966E-3</v>
      </c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:35" x14ac:dyDescent="0.2">
      <c r="A179" s="67"/>
      <c r="B179" s="67"/>
      <c r="C179" s="67"/>
      <c r="D179" s="69">
        <f t="shared" si="31"/>
        <v>0</v>
      </c>
      <c r="E179" s="69">
        <f t="shared" si="31"/>
        <v>0</v>
      </c>
      <c r="F179" s="20">
        <f t="shared" si="32"/>
        <v>0</v>
      </c>
      <c r="G179" s="20">
        <f t="shared" si="32"/>
        <v>0</v>
      </c>
      <c r="H179" s="20">
        <f t="shared" si="35"/>
        <v>0</v>
      </c>
      <c r="I179" s="20">
        <f t="shared" si="36"/>
        <v>0</v>
      </c>
      <c r="J179" s="20">
        <f t="shared" si="37"/>
        <v>0</v>
      </c>
      <c r="K179" s="20">
        <f t="shared" si="38"/>
        <v>0</v>
      </c>
      <c r="L179" s="20">
        <f t="shared" si="39"/>
        <v>0</v>
      </c>
      <c r="M179" s="20">
        <f t="shared" ca="1" si="33"/>
        <v>-6.7567042333805966E-3</v>
      </c>
      <c r="N179" s="20">
        <f t="shared" ca="1" si="40"/>
        <v>0</v>
      </c>
      <c r="O179" s="33">
        <f t="shared" ca="1" si="41"/>
        <v>0</v>
      </c>
      <c r="P179" s="20">
        <f t="shared" ca="1" si="42"/>
        <v>0</v>
      </c>
      <c r="Q179" s="20">
        <f t="shared" ca="1" si="43"/>
        <v>0</v>
      </c>
      <c r="R179" s="11">
        <f t="shared" ca="1" si="34"/>
        <v>6.7567042333805966E-3</v>
      </c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:35" x14ac:dyDescent="0.2">
      <c r="A180" s="67"/>
      <c r="B180" s="67"/>
      <c r="C180" s="67"/>
      <c r="D180" s="69">
        <f t="shared" si="31"/>
        <v>0</v>
      </c>
      <c r="E180" s="69">
        <f t="shared" si="31"/>
        <v>0</v>
      </c>
      <c r="F180" s="20">
        <f t="shared" si="32"/>
        <v>0</v>
      </c>
      <c r="G180" s="20">
        <f t="shared" si="32"/>
        <v>0</v>
      </c>
      <c r="H180" s="20">
        <f t="shared" si="35"/>
        <v>0</v>
      </c>
      <c r="I180" s="20">
        <f t="shared" si="36"/>
        <v>0</v>
      </c>
      <c r="J180" s="20">
        <f t="shared" si="37"/>
        <v>0</v>
      </c>
      <c r="K180" s="20">
        <f t="shared" si="38"/>
        <v>0</v>
      </c>
      <c r="L180" s="20">
        <f t="shared" si="39"/>
        <v>0</v>
      </c>
      <c r="M180" s="20">
        <f t="shared" ca="1" si="33"/>
        <v>-6.7567042333805966E-3</v>
      </c>
      <c r="N180" s="20">
        <f t="shared" ca="1" si="40"/>
        <v>0</v>
      </c>
      <c r="O180" s="33">
        <f t="shared" ca="1" si="41"/>
        <v>0</v>
      </c>
      <c r="P180" s="20">
        <f t="shared" ca="1" si="42"/>
        <v>0</v>
      </c>
      <c r="Q180" s="20">
        <f t="shared" ca="1" si="43"/>
        <v>0</v>
      </c>
      <c r="R180" s="11">
        <f t="shared" ca="1" si="34"/>
        <v>6.7567042333805966E-3</v>
      </c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:35" x14ac:dyDescent="0.2">
      <c r="A181" s="67"/>
      <c r="B181" s="67"/>
      <c r="C181" s="67"/>
      <c r="D181" s="69">
        <f t="shared" si="31"/>
        <v>0</v>
      </c>
      <c r="E181" s="69">
        <f t="shared" si="31"/>
        <v>0</v>
      </c>
      <c r="F181" s="20">
        <f t="shared" si="32"/>
        <v>0</v>
      </c>
      <c r="G181" s="20">
        <f t="shared" si="32"/>
        <v>0</v>
      </c>
      <c r="H181" s="20">
        <f t="shared" si="35"/>
        <v>0</v>
      </c>
      <c r="I181" s="20">
        <f t="shared" si="36"/>
        <v>0</v>
      </c>
      <c r="J181" s="20">
        <f t="shared" si="37"/>
        <v>0</v>
      </c>
      <c r="K181" s="20">
        <f t="shared" si="38"/>
        <v>0</v>
      </c>
      <c r="L181" s="20">
        <f t="shared" si="39"/>
        <v>0</v>
      </c>
      <c r="M181" s="20">
        <f t="shared" ca="1" si="33"/>
        <v>-6.7567042333805966E-3</v>
      </c>
      <c r="N181" s="20">
        <f t="shared" ca="1" si="40"/>
        <v>0</v>
      </c>
      <c r="O181" s="33">
        <f t="shared" ca="1" si="41"/>
        <v>0</v>
      </c>
      <c r="P181" s="20">
        <f t="shared" ca="1" si="42"/>
        <v>0</v>
      </c>
      <c r="Q181" s="20">
        <f t="shared" ca="1" si="43"/>
        <v>0</v>
      </c>
      <c r="R181" s="11">
        <f t="shared" ca="1" si="34"/>
        <v>6.7567042333805966E-3</v>
      </c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:35" x14ac:dyDescent="0.2">
      <c r="A182" s="67"/>
      <c r="B182" s="67"/>
      <c r="C182" s="67"/>
      <c r="D182" s="69">
        <f t="shared" si="31"/>
        <v>0</v>
      </c>
      <c r="E182" s="69">
        <f t="shared" si="31"/>
        <v>0</v>
      </c>
      <c r="F182" s="20">
        <f t="shared" si="32"/>
        <v>0</v>
      </c>
      <c r="G182" s="20">
        <f t="shared" si="32"/>
        <v>0</v>
      </c>
      <c r="H182" s="20">
        <f t="shared" si="35"/>
        <v>0</v>
      </c>
      <c r="I182" s="20">
        <f t="shared" si="36"/>
        <v>0</v>
      </c>
      <c r="J182" s="20">
        <f t="shared" si="37"/>
        <v>0</v>
      </c>
      <c r="K182" s="20">
        <f t="shared" si="38"/>
        <v>0</v>
      </c>
      <c r="L182" s="20">
        <f t="shared" si="39"/>
        <v>0</v>
      </c>
      <c r="M182" s="20">
        <f t="shared" ca="1" si="33"/>
        <v>-6.7567042333805966E-3</v>
      </c>
      <c r="N182" s="20">
        <f t="shared" ca="1" si="40"/>
        <v>0</v>
      </c>
      <c r="O182" s="33">
        <f t="shared" ca="1" si="41"/>
        <v>0</v>
      </c>
      <c r="P182" s="20">
        <f t="shared" ca="1" si="42"/>
        <v>0</v>
      </c>
      <c r="Q182" s="20">
        <f t="shared" ca="1" si="43"/>
        <v>0</v>
      </c>
      <c r="R182" s="11">
        <f t="shared" ca="1" si="34"/>
        <v>6.7567042333805966E-3</v>
      </c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:35" x14ac:dyDescent="0.2">
      <c r="A183" s="67"/>
      <c r="B183" s="67"/>
      <c r="C183" s="67"/>
      <c r="D183" s="69">
        <f t="shared" si="31"/>
        <v>0</v>
      </c>
      <c r="E183" s="69">
        <f t="shared" si="31"/>
        <v>0</v>
      </c>
      <c r="F183" s="20">
        <f t="shared" si="32"/>
        <v>0</v>
      </c>
      <c r="G183" s="20">
        <f t="shared" si="32"/>
        <v>0</v>
      </c>
      <c r="H183" s="20">
        <f t="shared" si="35"/>
        <v>0</v>
      </c>
      <c r="I183" s="20">
        <f t="shared" si="36"/>
        <v>0</v>
      </c>
      <c r="J183" s="20">
        <f t="shared" si="37"/>
        <v>0</v>
      </c>
      <c r="K183" s="20">
        <f t="shared" si="38"/>
        <v>0</v>
      </c>
      <c r="L183" s="20">
        <f t="shared" si="39"/>
        <v>0</v>
      </c>
      <c r="M183" s="20">
        <f t="shared" ca="1" si="33"/>
        <v>-6.7567042333805966E-3</v>
      </c>
      <c r="N183" s="20">
        <f t="shared" ca="1" si="40"/>
        <v>0</v>
      </c>
      <c r="O183" s="33">
        <f t="shared" ca="1" si="41"/>
        <v>0</v>
      </c>
      <c r="P183" s="20">
        <f t="shared" ca="1" si="42"/>
        <v>0</v>
      </c>
      <c r="Q183" s="20">
        <f t="shared" ca="1" si="43"/>
        <v>0</v>
      </c>
      <c r="R183" s="11">
        <f t="shared" ca="1" si="34"/>
        <v>6.7567042333805966E-3</v>
      </c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35" x14ac:dyDescent="0.2">
      <c r="A184" s="67"/>
      <c r="B184" s="67"/>
      <c r="C184" s="67"/>
      <c r="D184" s="69">
        <f t="shared" si="31"/>
        <v>0</v>
      </c>
      <c r="E184" s="69">
        <f t="shared" si="31"/>
        <v>0</v>
      </c>
      <c r="F184" s="20">
        <f t="shared" si="32"/>
        <v>0</v>
      </c>
      <c r="G184" s="20">
        <f t="shared" si="32"/>
        <v>0</v>
      </c>
      <c r="H184" s="20">
        <f t="shared" si="35"/>
        <v>0</v>
      </c>
      <c r="I184" s="20">
        <f t="shared" si="36"/>
        <v>0</v>
      </c>
      <c r="J184" s="20">
        <f t="shared" si="37"/>
        <v>0</v>
      </c>
      <c r="K184" s="20">
        <f t="shared" si="38"/>
        <v>0</v>
      </c>
      <c r="L184" s="20">
        <f t="shared" si="39"/>
        <v>0</v>
      </c>
      <c r="M184" s="20">
        <f t="shared" ca="1" si="33"/>
        <v>-6.7567042333805966E-3</v>
      </c>
      <c r="N184" s="20">
        <f t="shared" ca="1" si="40"/>
        <v>0</v>
      </c>
      <c r="O184" s="33">
        <f t="shared" ca="1" si="41"/>
        <v>0</v>
      </c>
      <c r="P184" s="20">
        <f t="shared" ca="1" si="42"/>
        <v>0</v>
      </c>
      <c r="Q184" s="20">
        <f t="shared" ca="1" si="43"/>
        <v>0</v>
      </c>
      <c r="R184" s="11">
        <f t="shared" ca="1" si="34"/>
        <v>6.7567042333805966E-3</v>
      </c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</row>
    <row r="185" spans="1:35" x14ac:dyDescent="0.2">
      <c r="A185" s="67"/>
      <c r="B185" s="67"/>
      <c r="C185" s="67"/>
      <c r="D185" s="69">
        <f t="shared" si="31"/>
        <v>0</v>
      </c>
      <c r="E185" s="69">
        <f t="shared" si="31"/>
        <v>0</v>
      </c>
      <c r="F185" s="20">
        <f t="shared" si="32"/>
        <v>0</v>
      </c>
      <c r="G185" s="20">
        <f t="shared" si="32"/>
        <v>0</v>
      </c>
      <c r="H185" s="20">
        <f t="shared" si="35"/>
        <v>0</v>
      </c>
      <c r="I185" s="20">
        <f t="shared" si="36"/>
        <v>0</v>
      </c>
      <c r="J185" s="20">
        <f t="shared" si="37"/>
        <v>0</v>
      </c>
      <c r="K185" s="20">
        <f t="shared" si="38"/>
        <v>0</v>
      </c>
      <c r="L185" s="20">
        <f t="shared" si="39"/>
        <v>0</v>
      </c>
      <c r="M185" s="20">
        <f t="shared" ca="1" si="33"/>
        <v>-6.7567042333805966E-3</v>
      </c>
      <c r="N185" s="20">
        <f t="shared" ca="1" si="40"/>
        <v>0</v>
      </c>
      <c r="O185" s="33">
        <f t="shared" ca="1" si="41"/>
        <v>0</v>
      </c>
      <c r="P185" s="20">
        <f t="shared" ca="1" si="42"/>
        <v>0</v>
      </c>
      <c r="Q185" s="20">
        <f t="shared" ca="1" si="43"/>
        <v>0</v>
      </c>
      <c r="R185" s="11">
        <f t="shared" ca="1" si="34"/>
        <v>6.7567042333805966E-3</v>
      </c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</row>
    <row r="186" spans="1:35" x14ac:dyDescent="0.2">
      <c r="A186" s="67"/>
      <c r="B186" s="67"/>
      <c r="C186" s="67"/>
      <c r="D186" s="69">
        <f t="shared" si="31"/>
        <v>0</v>
      </c>
      <c r="E186" s="69">
        <f t="shared" si="31"/>
        <v>0</v>
      </c>
      <c r="F186" s="20">
        <f t="shared" si="32"/>
        <v>0</v>
      </c>
      <c r="G186" s="20">
        <f t="shared" si="32"/>
        <v>0</v>
      </c>
      <c r="H186" s="20">
        <f t="shared" si="35"/>
        <v>0</v>
      </c>
      <c r="I186" s="20">
        <f t="shared" si="36"/>
        <v>0</v>
      </c>
      <c r="J186" s="20">
        <f t="shared" si="37"/>
        <v>0</v>
      </c>
      <c r="K186" s="20">
        <f t="shared" si="38"/>
        <v>0</v>
      </c>
      <c r="L186" s="20">
        <f t="shared" si="39"/>
        <v>0</v>
      </c>
      <c r="M186" s="20">
        <f t="shared" ca="1" si="33"/>
        <v>-6.7567042333805966E-3</v>
      </c>
      <c r="N186" s="20">
        <f t="shared" ca="1" si="40"/>
        <v>0</v>
      </c>
      <c r="O186" s="33">
        <f t="shared" ca="1" si="41"/>
        <v>0</v>
      </c>
      <c r="P186" s="20">
        <f t="shared" ca="1" si="42"/>
        <v>0</v>
      </c>
      <c r="Q186" s="20">
        <f t="shared" ca="1" si="43"/>
        <v>0</v>
      </c>
      <c r="R186" s="11">
        <f t="shared" ca="1" si="34"/>
        <v>6.7567042333805966E-3</v>
      </c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</row>
    <row r="187" spans="1:35" x14ac:dyDescent="0.2">
      <c r="A187" s="67"/>
      <c r="B187" s="67"/>
      <c r="C187" s="67"/>
      <c r="D187" s="69">
        <f t="shared" si="31"/>
        <v>0</v>
      </c>
      <c r="E187" s="69">
        <f t="shared" si="31"/>
        <v>0</v>
      </c>
      <c r="F187" s="20">
        <f t="shared" si="32"/>
        <v>0</v>
      </c>
      <c r="G187" s="20">
        <f t="shared" si="32"/>
        <v>0</v>
      </c>
      <c r="H187" s="20">
        <f t="shared" si="35"/>
        <v>0</v>
      </c>
      <c r="I187" s="20">
        <f t="shared" si="36"/>
        <v>0</v>
      </c>
      <c r="J187" s="20">
        <f t="shared" si="37"/>
        <v>0</v>
      </c>
      <c r="K187" s="20">
        <f t="shared" si="38"/>
        <v>0</v>
      </c>
      <c r="L187" s="20">
        <f t="shared" si="39"/>
        <v>0</v>
      </c>
      <c r="M187" s="20">
        <f t="shared" ca="1" si="33"/>
        <v>-6.7567042333805966E-3</v>
      </c>
      <c r="N187" s="20">
        <f t="shared" ca="1" si="40"/>
        <v>0</v>
      </c>
      <c r="O187" s="33">
        <f t="shared" ca="1" si="41"/>
        <v>0</v>
      </c>
      <c r="P187" s="20">
        <f t="shared" ca="1" si="42"/>
        <v>0</v>
      </c>
      <c r="Q187" s="20">
        <f t="shared" ca="1" si="43"/>
        <v>0</v>
      </c>
      <c r="R187" s="11">
        <f t="shared" ca="1" si="34"/>
        <v>6.7567042333805966E-3</v>
      </c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</row>
    <row r="188" spans="1:35" x14ac:dyDescent="0.2">
      <c r="A188" s="67"/>
      <c r="B188" s="67"/>
      <c r="C188" s="67"/>
      <c r="D188" s="69">
        <f t="shared" si="31"/>
        <v>0</v>
      </c>
      <c r="E188" s="69">
        <f t="shared" si="31"/>
        <v>0</v>
      </c>
      <c r="F188" s="20">
        <f t="shared" si="32"/>
        <v>0</v>
      </c>
      <c r="G188" s="20">
        <f t="shared" si="32"/>
        <v>0</v>
      </c>
      <c r="H188" s="20">
        <f t="shared" si="35"/>
        <v>0</v>
      </c>
      <c r="I188" s="20">
        <f t="shared" si="36"/>
        <v>0</v>
      </c>
      <c r="J188" s="20">
        <f t="shared" si="37"/>
        <v>0</v>
      </c>
      <c r="K188" s="20">
        <f t="shared" si="38"/>
        <v>0</v>
      </c>
      <c r="L188" s="20">
        <f t="shared" si="39"/>
        <v>0</v>
      </c>
      <c r="M188" s="20">
        <f t="shared" ca="1" si="33"/>
        <v>-6.7567042333805966E-3</v>
      </c>
      <c r="N188" s="20">
        <f t="shared" ca="1" si="40"/>
        <v>0</v>
      </c>
      <c r="O188" s="33">
        <f t="shared" ca="1" si="41"/>
        <v>0</v>
      </c>
      <c r="P188" s="20">
        <f t="shared" ca="1" si="42"/>
        <v>0</v>
      </c>
      <c r="Q188" s="20">
        <f t="shared" ca="1" si="43"/>
        <v>0</v>
      </c>
      <c r="R188" s="11">
        <f t="shared" ca="1" si="34"/>
        <v>6.7567042333805966E-3</v>
      </c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</row>
    <row r="189" spans="1:35" x14ac:dyDescent="0.2">
      <c r="A189" s="67"/>
      <c r="B189" s="67"/>
      <c r="C189" s="67"/>
      <c r="D189" s="69">
        <f t="shared" si="31"/>
        <v>0</v>
      </c>
      <c r="E189" s="69">
        <f t="shared" si="31"/>
        <v>0</v>
      </c>
      <c r="F189" s="20">
        <f t="shared" si="32"/>
        <v>0</v>
      </c>
      <c r="G189" s="20">
        <f t="shared" si="32"/>
        <v>0</v>
      </c>
      <c r="H189" s="20">
        <f t="shared" si="35"/>
        <v>0</v>
      </c>
      <c r="I189" s="20">
        <f t="shared" si="36"/>
        <v>0</v>
      </c>
      <c r="J189" s="20">
        <f t="shared" si="37"/>
        <v>0</v>
      </c>
      <c r="K189" s="20">
        <f t="shared" si="38"/>
        <v>0</v>
      </c>
      <c r="L189" s="20">
        <f t="shared" si="39"/>
        <v>0</v>
      </c>
      <c r="M189" s="20">
        <f t="shared" ca="1" si="33"/>
        <v>-6.7567042333805966E-3</v>
      </c>
      <c r="N189" s="20">
        <f t="shared" ca="1" si="40"/>
        <v>0</v>
      </c>
      <c r="O189" s="33">
        <f t="shared" ca="1" si="41"/>
        <v>0</v>
      </c>
      <c r="P189" s="20">
        <f t="shared" ca="1" si="42"/>
        <v>0</v>
      </c>
      <c r="Q189" s="20">
        <f t="shared" ca="1" si="43"/>
        <v>0</v>
      </c>
      <c r="R189" s="11">
        <f t="shared" ca="1" si="34"/>
        <v>6.7567042333805966E-3</v>
      </c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</row>
    <row r="190" spans="1:35" x14ac:dyDescent="0.2">
      <c r="A190" s="67"/>
      <c r="B190" s="67"/>
      <c r="C190" s="67"/>
      <c r="D190" s="69">
        <f t="shared" si="31"/>
        <v>0</v>
      </c>
      <c r="E190" s="69">
        <f t="shared" si="31"/>
        <v>0</v>
      </c>
      <c r="F190" s="20">
        <f t="shared" si="32"/>
        <v>0</v>
      </c>
      <c r="G190" s="20">
        <f t="shared" si="32"/>
        <v>0</v>
      </c>
      <c r="H190" s="20">
        <f t="shared" si="35"/>
        <v>0</v>
      </c>
      <c r="I190" s="20">
        <f t="shared" si="36"/>
        <v>0</v>
      </c>
      <c r="J190" s="20">
        <f t="shared" si="37"/>
        <v>0</v>
      </c>
      <c r="K190" s="20">
        <f t="shared" si="38"/>
        <v>0</v>
      </c>
      <c r="L190" s="20">
        <f t="shared" si="39"/>
        <v>0</v>
      </c>
      <c r="M190" s="20">
        <f t="shared" ca="1" si="33"/>
        <v>-6.7567042333805966E-3</v>
      </c>
      <c r="N190" s="20">
        <f t="shared" ca="1" si="40"/>
        <v>0</v>
      </c>
      <c r="O190" s="33">
        <f t="shared" ca="1" si="41"/>
        <v>0</v>
      </c>
      <c r="P190" s="20">
        <f t="shared" ca="1" si="42"/>
        <v>0</v>
      </c>
      <c r="Q190" s="20">
        <f t="shared" ca="1" si="43"/>
        <v>0</v>
      </c>
      <c r="R190" s="11">
        <f t="shared" ca="1" si="34"/>
        <v>6.7567042333805966E-3</v>
      </c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</row>
    <row r="191" spans="1:35" x14ac:dyDescent="0.2">
      <c r="A191" s="67"/>
      <c r="B191" s="67"/>
      <c r="C191" s="67"/>
      <c r="D191" s="69">
        <f t="shared" si="31"/>
        <v>0</v>
      </c>
      <c r="E191" s="69">
        <f t="shared" si="31"/>
        <v>0</v>
      </c>
      <c r="F191" s="20">
        <f t="shared" si="32"/>
        <v>0</v>
      </c>
      <c r="G191" s="20">
        <f t="shared" si="32"/>
        <v>0</v>
      </c>
      <c r="H191" s="20">
        <f t="shared" si="35"/>
        <v>0</v>
      </c>
      <c r="I191" s="20">
        <f t="shared" si="36"/>
        <v>0</v>
      </c>
      <c r="J191" s="20">
        <f t="shared" si="37"/>
        <v>0</v>
      </c>
      <c r="K191" s="20">
        <f t="shared" si="38"/>
        <v>0</v>
      </c>
      <c r="L191" s="20">
        <f t="shared" si="39"/>
        <v>0</v>
      </c>
      <c r="M191" s="20">
        <f t="shared" ca="1" si="33"/>
        <v>-6.7567042333805966E-3</v>
      </c>
      <c r="N191" s="20">
        <f t="shared" ca="1" si="40"/>
        <v>0</v>
      </c>
      <c r="O191" s="33">
        <f t="shared" ca="1" si="41"/>
        <v>0</v>
      </c>
      <c r="P191" s="20">
        <f t="shared" ca="1" si="42"/>
        <v>0</v>
      </c>
      <c r="Q191" s="20">
        <f t="shared" ca="1" si="43"/>
        <v>0</v>
      </c>
      <c r="R191" s="11">
        <f t="shared" ca="1" si="34"/>
        <v>6.7567042333805966E-3</v>
      </c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</row>
    <row r="192" spans="1:35" x14ac:dyDescent="0.2">
      <c r="A192" s="67"/>
      <c r="B192" s="67"/>
      <c r="C192" s="67"/>
      <c r="D192" s="69">
        <f t="shared" si="31"/>
        <v>0</v>
      </c>
      <c r="E192" s="69">
        <f t="shared" si="31"/>
        <v>0</v>
      </c>
      <c r="F192" s="20">
        <f t="shared" si="32"/>
        <v>0</v>
      </c>
      <c r="G192" s="20">
        <f t="shared" si="32"/>
        <v>0</v>
      </c>
      <c r="H192" s="20">
        <f t="shared" si="35"/>
        <v>0</v>
      </c>
      <c r="I192" s="20">
        <f t="shared" si="36"/>
        <v>0</v>
      </c>
      <c r="J192" s="20">
        <f t="shared" si="37"/>
        <v>0</v>
      </c>
      <c r="K192" s="20">
        <f t="shared" si="38"/>
        <v>0</v>
      </c>
      <c r="L192" s="20">
        <f t="shared" si="39"/>
        <v>0</v>
      </c>
      <c r="M192" s="20">
        <f t="shared" ca="1" si="33"/>
        <v>-6.7567042333805966E-3</v>
      </c>
      <c r="N192" s="20">
        <f t="shared" ca="1" si="40"/>
        <v>0</v>
      </c>
      <c r="O192" s="33">
        <f t="shared" ca="1" si="41"/>
        <v>0</v>
      </c>
      <c r="P192" s="20">
        <f t="shared" ca="1" si="42"/>
        <v>0</v>
      </c>
      <c r="Q192" s="20">
        <f t="shared" ca="1" si="43"/>
        <v>0</v>
      </c>
      <c r="R192" s="11">
        <f t="shared" ca="1" si="34"/>
        <v>6.7567042333805966E-3</v>
      </c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</row>
    <row r="193" spans="1:35" x14ac:dyDescent="0.2">
      <c r="A193" s="67"/>
      <c r="B193" s="67"/>
      <c r="C193" s="67"/>
      <c r="D193" s="69">
        <f t="shared" si="31"/>
        <v>0</v>
      </c>
      <c r="E193" s="69">
        <f t="shared" si="31"/>
        <v>0</v>
      </c>
      <c r="F193" s="20">
        <f t="shared" si="32"/>
        <v>0</v>
      </c>
      <c r="G193" s="20">
        <f t="shared" si="32"/>
        <v>0</v>
      </c>
      <c r="H193" s="20">
        <f t="shared" si="35"/>
        <v>0</v>
      </c>
      <c r="I193" s="20">
        <f t="shared" si="36"/>
        <v>0</v>
      </c>
      <c r="J193" s="20">
        <f t="shared" si="37"/>
        <v>0</v>
      </c>
      <c r="K193" s="20">
        <f t="shared" si="38"/>
        <v>0</v>
      </c>
      <c r="L193" s="20">
        <f t="shared" si="39"/>
        <v>0</v>
      </c>
      <c r="M193" s="20">
        <f t="shared" ca="1" si="33"/>
        <v>-6.7567042333805966E-3</v>
      </c>
      <c r="N193" s="20">
        <f t="shared" ca="1" si="40"/>
        <v>0</v>
      </c>
      <c r="O193" s="33">
        <f t="shared" ca="1" si="41"/>
        <v>0</v>
      </c>
      <c r="P193" s="20">
        <f t="shared" ca="1" si="42"/>
        <v>0</v>
      </c>
      <c r="Q193" s="20">
        <f t="shared" ca="1" si="43"/>
        <v>0</v>
      </c>
      <c r="R193" s="11">
        <f t="shared" ca="1" si="34"/>
        <v>6.7567042333805966E-3</v>
      </c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</row>
    <row r="194" spans="1:35" x14ac:dyDescent="0.2">
      <c r="A194" s="67"/>
      <c r="B194" s="67"/>
      <c r="C194" s="67"/>
      <c r="D194" s="69">
        <f t="shared" si="31"/>
        <v>0</v>
      </c>
      <c r="E194" s="69">
        <f t="shared" si="31"/>
        <v>0</v>
      </c>
      <c r="F194" s="20">
        <f t="shared" si="32"/>
        <v>0</v>
      </c>
      <c r="G194" s="20">
        <f t="shared" si="32"/>
        <v>0</v>
      </c>
      <c r="H194" s="20">
        <f t="shared" si="35"/>
        <v>0</v>
      </c>
      <c r="I194" s="20">
        <f t="shared" si="36"/>
        <v>0</v>
      </c>
      <c r="J194" s="20">
        <f t="shared" si="37"/>
        <v>0</v>
      </c>
      <c r="K194" s="20">
        <f t="shared" si="38"/>
        <v>0</v>
      </c>
      <c r="L194" s="20">
        <f t="shared" si="39"/>
        <v>0</v>
      </c>
      <c r="M194" s="20">
        <f t="shared" ca="1" si="33"/>
        <v>-6.7567042333805966E-3</v>
      </c>
      <c r="N194" s="20">
        <f t="shared" ca="1" si="40"/>
        <v>0</v>
      </c>
      <c r="O194" s="33">
        <f t="shared" ca="1" si="41"/>
        <v>0</v>
      </c>
      <c r="P194" s="20">
        <f t="shared" ca="1" si="42"/>
        <v>0</v>
      </c>
      <c r="Q194" s="20">
        <f t="shared" ca="1" si="43"/>
        <v>0</v>
      </c>
      <c r="R194" s="11">
        <f t="shared" ca="1" si="34"/>
        <v>6.7567042333805966E-3</v>
      </c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</row>
    <row r="195" spans="1:35" x14ac:dyDescent="0.2">
      <c r="A195" s="67"/>
      <c r="B195" s="67"/>
      <c r="C195" s="67"/>
      <c r="D195" s="69">
        <f t="shared" si="31"/>
        <v>0</v>
      </c>
      <c r="E195" s="69">
        <f t="shared" si="31"/>
        <v>0</v>
      </c>
      <c r="F195" s="20">
        <f t="shared" si="32"/>
        <v>0</v>
      </c>
      <c r="G195" s="20">
        <f t="shared" si="32"/>
        <v>0</v>
      </c>
      <c r="H195" s="20">
        <f t="shared" si="35"/>
        <v>0</v>
      </c>
      <c r="I195" s="20">
        <f t="shared" si="36"/>
        <v>0</v>
      </c>
      <c r="J195" s="20">
        <f t="shared" si="37"/>
        <v>0</v>
      </c>
      <c r="K195" s="20">
        <f t="shared" si="38"/>
        <v>0</v>
      </c>
      <c r="L195" s="20">
        <f t="shared" si="39"/>
        <v>0</v>
      </c>
      <c r="M195" s="20">
        <f t="shared" ca="1" si="33"/>
        <v>-6.7567042333805966E-3</v>
      </c>
      <c r="N195" s="20">
        <f t="shared" ca="1" si="40"/>
        <v>0</v>
      </c>
      <c r="O195" s="33">
        <f t="shared" ca="1" si="41"/>
        <v>0</v>
      </c>
      <c r="P195" s="20">
        <f t="shared" ca="1" si="42"/>
        <v>0</v>
      </c>
      <c r="Q195" s="20">
        <f t="shared" ca="1" si="43"/>
        <v>0</v>
      </c>
      <c r="R195" s="11">
        <f t="shared" ca="1" si="34"/>
        <v>6.7567042333805966E-3</v>
      </c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</row>
    <row r="196" spans="1:35" x14ac:dyDescent="0.2">
      <c r="A196" s="67"/>
      <c r="B196" s="67"/>
      <c r="C196" s="67"/>
      <c r="D196" s="69">
        <f t="shared" si="31"/>
        <v>0</v>
      </c>
      <c r="E196" s="69">
        <f t="shared" si="31"/>
        <v>0</v>
      </c>
      <c r="F196" s="20">
        <f t="shared" si="32"/>
        <v>0</v>
      </c>
      <c r="G196" s="20">
        <f t="shared" si="32"/>
        <v>0</v>
      </c>
      <c r="H196" s="20">
        <f t="shared" si="35"/>
        <v>0</v>
      </c>
      <c r="I196" s="20">
        <f t="shared" si="36"/>
        <v>0</v>
      </c>
      <c r="J196" s="20">
        <f t="shared" si="37"/>
        <v>0</v>
      </c>
      <c r="K196" s="20">
        <f t="shared" si="38"/>
        <v>0</v>
      </c>
      <c r="L196" s="20">
        <f t="shared" si="39"/>
        <v>0</v>
      </c>
      <c r="M196" s="20">
        <f t="shared" ca="1" si="33"/>
        <v>-6.7567042333805966E-3</v>
      </c>
      <c r="N196" s="20">
        <f t="shared" ca="1" si="40"/>
        <v>0</v>
      </c>
      <c r="O196" s="33">
        <f t="shared" ca="1" si="41"/>
        <v>0</v>
      </c>
      <c r="P196" s="20">
        <f t="shared" ca="1" si="42"/>
        <v>0</v>
      </c>
      <c r="Q196" s="20">
        <f t="shared" ca="1" si="43"/>
        <v>0</v>
      </c>
      <c r="R196" s="11">
        <f t="shared" ca="1" si="34"/>
        <v>6.7567042333805966E-3</v>
      </c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:35" x14ac:dyDescent="0.2">
      <c r="A197" s="67"/>
      <c r="B197" s="67"/>
      <c r="C197" s="67"/>
      <c r="D197" s="69">
        <f t="shared" si="31"/>
        <v>0</v>
      </c>
      <c r="E197" s="69">
        <f t="shared" si="31"/>
        <v>0</v>
      </c>
      <c r="F197" s="20">
        <f t="shared" si="32"/>
        <v>0</v>
      </c>
      <c r="G197" s="20">
        <f t="shared" si="32"/>
        <v>0</v>
      </c>
      <c r="H197" s="20">
        <f t="shared" si="35"/>
        <v>0</v>
      </c>
      <c r="I197" s="20">
        <f t="shared" si="36"/>
        <v>0</v>
      </c>
      <c r="J197" s="20">
        <f t="shared" si="37"/>
        <v>0</v>
      </c>
      <c r="K197" s="20">
        <f t="shared" si="38"/>
        <v>0</v>
      </c>
      <c r="L197" s="20">
        <f t="shared" si="39"/>
        <v>0</v>
      </c>
      <c r="M197" s="20">
        <f t="shared" ca="1" si="33"/>
        <v>-6.7567042333805966E-3</v>
      </c>
      <c r="N197" s="20">
        <f t="shared" ca="1" si="40"/>
        <v>0</v>
      </c>
      <c r="O197" s="33">
        <f t="shared" ca="1" si="41"/>
        <v>0</v>
      </c>
      <c r="P197" s="20">
        <f t="shared" ca="1" si="42"/>
        <v>0</v>
      </c>
      <c r="Q197" s="20">
        <f t="shared" ca="1" si="43"/>
        <v>0</v>
      </c>
      <c r="R197" s="11">
        <f t="shared" ca="1" si="34"/>
        <v>6.7567042333805966E-3</v>
      </c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:35" x14ac:dyDescent="0.2">
      <c r="A198" s="67"/>
      <c r="B198" s="67"/>
      <c r="C198" s="67"/>
      <c r="D198" s="69">
        <f t="shared" si="31"/>
        <v>0</v>
      </c>
      <c r="E198" s="69">
        <f t="shared" si="31"/>
        <v>0</v>
      </c>
      <c r="F198" s="20">
        <f t="shared" si="32"/>
        <v>0</v>
      </c>
      <c r="G198" s="20">
        <f t="shared" si="32"/>
        <v>0</v>
      </c>
      <c r="H198" s="20">
        <f t="shared" si="35"/>
        <v>0</v>
      </c>
      <c r="I198" s="20">
        <f t="shared" si="36"/>
        <v>0</v>
      </c>
      <c r="J198" s="20">
        <f t="shared" si="37"/>
        <v>0</v>
      </c>
      <c r="K198" s="20">
        <f t="shared" si="38"/>
        <v>0</v>
      </c>
      <c r="L198" s="20">
        <f t="shared" si="39"/>
        <v>0</v>
      </c>
      <c r="M198" s="20">
        <f t="shared" ca="1" si="33"/>
        <v>-6.7567042333805966E-3</v>
      </c>
      <c r="N198" s="20">
        <f t="shared" ca="1" si="40"/>
        <v>0</v>
      </c>
      <c r="O198" s="33">
        <f t="shared" ca="1" si="41"/>
        <v>0</v>
      </c>
      <c r="P198" s="20">
        <f t="shared" ca="1" si="42"/>
        <v>0</v>
      </c>
      <c r="Q198" s="20">
        <f t="shared" ca="1" si="43"/>
        <v>0</v>
      </c>
      <c r="R198" s="11">
        <f t="shared" ca="1" si="34"/>
        <v>6.7567042333805966E-3</v>
      </c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x14ac:dyDescent="0.2">
      <c r="A199" s="67"/>
      <c r="B199" s="67"/>
      <c r="C199" s="67"/>
      <c r="D199" s="69">
        <f t="shared" si="31"/>
        <v>0</v>
      </c>
      <c r="E199" s="69">
        <f t="shared" si="31"/>
        <v>0</v>
      </c>
      <c r="F199" s="20">
        <f t="shared" si="32"/>
        <v>0</v>
      </c>
      <c r="G199" s="20">
        <f t="shared" si="32"/>
        <v>0</v>
      </c>
      <c r="H199" s="20">
        <f t="shared" si="35"/>
        <v>0</v>
      </c>
      <c r="I199" s="20">
        <f t="shared" si="36"/>
        <v>0</v>
      </c>
      <c r="J199" s="20">
        <f t="shared" si="37"/>
        <v>0</v>
      </c>
      <c r="K199" s="20">
        <f t="shared" si="38"/>
        <v>0</v>
      </c>
      <c r="L199" s="20">
        <f t="shared" si="39"/>
        <v>0</v>
      </c>
      <c r="M199" s="20">
        <f t="shared" ca="1" si="33"/>
        <v>-6.7567042333805966E-3</v>
      </c>
      <c r="N199" s="20">
        <f t="shared" ca="1" si="40"/>
        <v>0</v>
      </c>
      <c r="O199" s="33">
        <f t="shared" ca="1" si="41"/>
        <v>0</v>
      </c>
      <c r="P199" s="20">
        <f t="shared" ca="1" si="42"/>
        <v>0</v>
      </c>
      <c r="Q199" s="20">
        <f t="shared" ca="1" si="43"/>
        <v>0</v>
      </c>
      <c r="R199" s="11">
        <f t="shared" ca="1" si="34"/>
        <v>6.7567042333805966E-3</v>
      </c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x14ac:dyDescent="0.2">
      <c r="A200" s="67"/>
      <c r="B200" s="67"/>
      <c r="C200" s="67"/>
      <c r="D200" s="69">
        <f t="shared" si="31"/>
        <v>0</v>
      </c>
      <c r="E200" s="69">
        <f t="shared" si="31"/>
        <v>0</v>
      </c>
      <c r="F200" s="20">
        <f t="shared" si="32"/>
        <v>0</v>
      </c>
      <c r="G200" s="20">
        <f t="shared" si="32"/>
        <v>0</v>
      </c>
      <c r="H200" s="20">
        <f t="shared" si="35"/>
        <v>0</v>
      </c>
      <c r="I200" s="20">
        <f t="shared" si="36"/>
        <v>0</v>
      </c>
      <c r="J200" s="20">
        <f t="shared" si="37"/>
        <v>0</v>
      </c>
      <c r="K200" s="20">
        <f t="shared" si="38"/>
        <v>0</v>
      </c>
      <c r="L200" s="20">
        <f t="shared" si="39"/>
        <v>0</v>
      </c>
      <c r="M200" s="20">
        <f t="shared" ca="1" si="33"/>
        <v>-6.7567042333805966E-3</v>
      </c>
      <c r="N200" s="20">
        <f t="shared" ca="1" si="40"/>
        <v>0</v>
      </c>
      <c r="O200" s="33">
        <f t="shared" ca="1" si="41"/>
        <v>0</v>
      </c>
      <c r="P200" s="20">
        <f t="shared" ca="1" si="42"/>
        <v>0</v>
      </c>
      <c r="Q200" s="20">
        <f t="shared" ca="1" si="43"/>
        <v>0</v>
      </c>
      <c r="R200" s="11">
        <f t="shared" ca="1" si="34"/>
        <v>6.7567042333805966E-3</v>
      </c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x14ac:dyDescent="0.2">
      <c r="A201" s="67"/>
      <c r="B201" s="67"/>
      <c r="C201" s="67"/>
      <c r="D201" s="69">
        <f t="shared" si="31"/>
        <v>0</v>
      </c>
      <c r="E201" s="69">
        <f t="shared" si="31"/>
        <v>0</v>
      </c>
      <c r="F201" s="20">
        <f t="shared" si="32"/>
        <v>0</v>
      </c>
      <c r="G201" s="20">
        <f t="shared" si="32"/>
        <v>0</v>
      </c>
      <c r="H201" s="20">
        <f t="shared" si="35"/>
        <v>0</v>
      </c>
      <c r="I201" s="20">
        <f t="shared" si="36"/>
        <v>0</v>
      </c>
      <c r="J201" s="20">
        <f t="shared" si="37"/>
        <v>0</v>
      </c>
      <c r="K201" s="20">
        <f t="shared" si="38"/>
        <v>0</v>
      </c>
      <c r="L201" s="20">
        <f t="shared" si="39"/>
        <v>0</v>
      </c>
      <c r="M201" s="20">
        <f t="shared" ca="1" si="33"/>
        <v>-6.7567042333805966E-3</v>
      </c>
      <c r="N201" s="20">
        <f t="shared" ca="1" si="40"/>
        <v>0</v>
      </c>
      <c r="O201" s="33">
        <f t="shared" ca="1" si="41"/>
        <v>0</v>
      </c>
      <c r="P201" s="20">
        <f t="shared" ca="1" si="42"/>
        <v>0</v>
      </c>
      <c r="Q201" s="20">
        <f t="shared" ca="1" si="43"/>
        <v>0</v>
      </c>
      <c r="R201" s="11">
        <f t="shared" ca="1" si="34"/>
        <v>6.7567042333805966E-3</v>
      </c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  <row r="202" spans="1:35" x14ac:dyDescent="0.2">
      <c r="A202" s="67"/>
      <c r="B202" s="67"/>
      <c r="C202" s="67"/>
      <c r="D202" s="69">
        <f t="shared" si="31"/>
        <v>0</v>
      </c>
      <c r="E202" s="69">
        <f t="shared" si="31"/>
        <v>0</v>
      </c>
      <c r="F202" s="20">
        <f t="shared" si="32"/>
        <v>0</v>
      </c>
      <c r="G202" s="20">
        <f t="shared" si="32"/>
        <v>0</v>
      </c>
      <c r="H202" s="20">
        <f t="shared" si="35"/>
        <v>0</v>
      </c>
      <c r="I202" s="20">
        <f t="shared" si="36"/>
        <v>0</v>
      </c>
      <c r="J202" s="20">
        <f t="shared" si="37"/>
        <v>0</v>
      </c>
      <c r="K202" s="20">
        <f t="shared" si="38"/>
        <v>0</v>
      </c>
      <c r="L202" s="20">
        <f t="shared" si="39"/>
        <v>0</v>
      </c>
      <c r="M202" s="20">
        <f t="shared" ca="1" si="33"/>
        <v>-6.7567042333805966E-3</v>
      </c>
      <c r="N202" s="20">
        <f t="shared" ca="1" si="40"/>
        <v>0</v>
      </c>
      <c r="O202" s="33">
        <f t="shared" ca="1" si="41"/>
        <v>0</v>
      </c>
      <c r="P202" s="20">
        <f t="shared" ca="1" si="42"/>
        <v>0</v>
      </c>
      <c r="Q202" s="20">
        <f t="shared" ca="1" si="43"/>
        <v>0</v>
      </c>
      <c r="R202" s="11">
        <f t="shared" ca="1" si="34"/>
        <v>6.7567042333805966E-3</v>
      </c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</row>
    <row r="203" spans="1:35" x14ac:dyDescent="0.2">
      <c r="A203" s="67"/>
      <c r="B203" s="67"/>
      <c r="C203" s="67"/>
      <c r="D203" s="69">
        <f t="shared" si="31"/>
        <v>0</v>
      </c>
      <c r="E203" s="69">
        <f t="shared" si="31"/>
        <v>0</v>
      </c>
      <c r="F203" s="20">
        <f t="shared" si="32"/>
        <v>0</v>
      </c>
      <c r="G203" s="20">
        <f t="shared" si="32"/>
        <v>0</v>
      </c>
      <c r="H203" s="20">
        <f t="shared" si="35"/>
        <v>0</v>
      </c>
      <c r="I203" s="20">
        <f t="shared" si="36"/>
        <v>0</v>
      </c>
      <c r="J203" s="20">
        <f t="shared" si="37"/>
        <v>0</v>
      </c>
      <c r="K203" s="20">
        <f t="shared" si="38"/>
        <v>0</v>
      </c>
      <c r="L203" s="20">
        <f t="shared" si="39"/>
        <v>0</v>
      </c>
      <c r="M203" s="20">
        <f t="shared" ca="1" si="33"/>
        <v>-6.7567042333805966E-3</v>
      </c>
      <c r="N203" s="20">
        <f t="shared" ca="1" si="40"/>
        <v>0</v>
      </c>
      <c r="O203" s="33">
        <f t="shared" ca="1" si="41"/>
        <v>0</v>
      </c>
      <c r="P203" s="20">
        <f t="shared" ca="1" si="42"/>
        <v>0</v>
      </c>
      <c r="Q203" s="20">
        <f t="shared" ca="1" si="43"/>
        <v>0</v>
      </c>
      <c r="R203" s="11">
        <f t="shared" ca="1" si="34"/>
        <v>6.7567042333805966E-3</v>
      </c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</row>
    <row r="204" spans="1:35" x14ac:dyDescent="0.2">
      <c r="A204" s="67"/>
      <c r="B204" s="67"/>
      <c r="C204" s="67"/>
      <c r="D204" s="69">
        <f t="shared" si="31"/>
        <v>0</v>
      </c>
      <c r="E204" s="69">
        <f t="shared" si="31"/>
        <v>0</v>
      </c>
      <c r="F204" s="20">
        <f t="shared" si="32"/>
        <v>0</v>
      </c>
      <c r="G204" s="20">
        <f t="shared" si="32"/>
        <v>0</v>
      </c>
      <c r="H204" s="20">
        <f t="shared" si="35"/>
        <v>0</v>
      </c>
      <c r="I204" s="20">
        <f t="shared" si="36"/>
        <v>0</v>
      </c>
      <c r="J204" s="20">
        <f t="shared" si="37"/>
        <v>0</v>
      </c>
      <c r="K204" s="20">
        <f t="shared" si="38"/>
        <v>0</v>
      </c>
      <c r="L204" s="20">
        <f t="shared" si="39"/>
        <v>0</v>
      </c>
      <c r="M204" s="20">
        <f t="shared" ca="1" si="33"/>
        <v>-6.7567042333805966E-3</v>
      </c>
      <c r="N204" s="20">
        <f t="shared" ca="1" si="40"/>
        <v>0</v>
      </c>
      <c r="O204" s="33">
        <f t="shared" ca="1" si="41"/>
        <v>0</v>
      </c>
      <c r="P204" s="20">
        <f t="shared" ca="1" si="42"/>
        <v>0</v>
      </c>
      <c r="Q204" s="20">
        <f t="shared" ca="1" si="43"/>
        <v>0</v>
      </c>
      <c r="R204" s="11">
        <f t="shared" ca="1" si="34"/>
        <v>6.7567042333805966E-3</v>
      </c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</row>
    <row r="205" spans="1:35" x14ac:dyDescent="0.2">
      <c r="A205" s="67"/>
      <c r="B205" s="67"/>
      <c r="C205" s="67"/>
      <c r="D205" s="69">
        <f t="shared" si="31"/>
        <v>0</v>
      </c>
      <c r="E205" s="69">
        <f t="shared" si="31"/>
        <v>0</v>
      </c>
      <c r="F205" s="20">
        <f t="shared" si="32"/>
        <v>0</v>
      </c>
      <c r="G205" s="20">
        <f t="shared" si="32"/>
        <v>0</v>
      </c>
      <c r="H205" s="20">
        <f t="shared" si="35"/>
        <v>0</v>
      </c>
      <c r="I205" s="20">
        <f t="shared" si="36"/>
        <v>0</v>
      </c>
      <c r="J205" s="20">
        <f t="shared" si="37"/>
        <v>0</v>
      </c>
      <c r="K205" s="20">
        <f t="shared" si="38"/>
        <v>0</v>
      </c>
      <c r="L205" s="20">
        <f t="shared" si="39"/>
        <v>0</v>
      </c>
      <c r="M205" s="20">
        <f t="shared" ca="1" si="33"/>
        <v>-6.7567042333805966E-3</v>
      </c>
      <c r="N205" s="20">
        <f t="shared" ca="1" si="40"/>
        <v>0</v>
      </c>
      <c r="O205" s="33">
        <f t="shared" ca="1" si="41"/>
        <v>0</v>
      </c>
      <c r="P205" s="20">
        <f t="shared" ca="1" si="42"/>
        <v>0</v>
      </c>
      <c r="Q205" s="20">
        <f t="shared" ca="1" si="43"/>
        <v>0</v>
      </c>
      <c r="R205" s="11">
        <f t="shared" ca="1" si="34"/>
        <v>6.7567042333805966E-3</v>
      </c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</row>
    <row r="206" spans="1:35" x14ac:dyDescent="0.2">
      <c r="A206" s="67"/>
      <c r="B206" s="67"/>
      <c r="C206" s="67"/>
      <c r="D206" s="69">
        <f t="shared" si="31"/>
        <v>0</v>
      </c>
      <c r="E206" s="69">
        <f t="shared" si="31"/>
        <v>0</v>
      </c>
      <c r="F206" s="20">
        <f t="shared" si="32"/>
        <v>0</v>
      </c>
      <c r="G206" s="20">
        <f t="shared" si="32"/>
        <v>0</v>
      </c>
      <c r="H206" s="20">
        <f t="shared" si="35"/>
        <v>0</v>
      </c>
      <c r="I206" s="20">
        <f t="shared" si="36"/>
        <v>0</v>
      </c>
      <c r="J206" s="20">
        <f t="shared" si="37"/>
        <v>0</v>
      </c>
      <c r="K206" s="20">
        <f t="shared" si="38"/>
        <v>0</v>
      </c>
      <c r="L206" s="20">
        <f t="shared" si="39"/>
        <v>0</v>
      </c>
      <c r="M206" s="20">
        <f t="shared" ca="1" si="33"/>
        <v>-6.7567042333805966E-3</v>
      </c>
      <c r="N206" s="20">
        <f t="shared" ca="1" si="40"/>
        <v>0</v>
      </c>
      <c r="O206" s="33">
        <f t="shared" ca="1" si="41"/>
        <v>0</v>
      </c>
      <c r="P206" s="20">
        <f t="shared" ca="1" si="42"/>
        <v>0</v>
      </c>
      <c r="Q206" s="20">
        <f t="shared" ca="1" si="43"/>
        <v>0</v>
      </c>
      <c r="R206" s="11">
        <f t="shared" ca="1" si="34"/>
        <v>6.7567042333805966E-3</v>
      </c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</row>
    <row r="207" spans="1:35" x14ac:dyDescent="0.2">
      <c r="A207" s="67"/>
      <c r="B207" s="67"/>
      <c r="C207" s="67"/>
      <c r="D207" s="69">
        <f t="shared" ref="D207:E270" si="44">A207/A$18</f>
        <v>0</v>
      </c>
      <c r="E207" s="69">
        <f t="shared" si="44"/>
        <v>0</v>
      </c>
      <c r="F207" s="20">
        <f t="shared" ref="F207:G270" si="45">$C207*D207</f>
        <v>0</v>
      </c>
      <c r="G207" s="20">
        <f t="shared" si="45"/>
        <v>0</v>
      </c>
      <c r="H207" s="20">
        <f t="shared" si="35"/>
        <v>0</v>
      </c>
      <c r="I207" s="20">
        <f t="shared" si="36"/>
        <v>0</v>
      </c>
      <c r="J207" s="20">
        <f t="shared" si="37"/>
        <v>0</v>
      </c>
      <c r="K207" s="20">
        <f t="shared" si="38"/>
        <v>0</v>
      </c>
      <c r="L207" s="20">
        <f t="shared" si="39"/>
        <v>0</v>
      </c>
      <c r="M207" s="20">
        <f t="shared" ca="1" si="33"/>
        <v>-6.7567042333805966E-3</v>
      </c>
      <c r="N207" s="20">
        <f t="shared" ca="1" si="40"/>
        <v>0</v>
      </c>
      <c r="O207" s="33">
        <f t="shared" ca="1" si="41"/>
        <v>0</v>
      </c>
      <c r="P207" s="20">
        <f t="shared" ca="1" si="42"/>
        <v>0</v>
      </c>
      <c r="Q207" s="20">
        <f t="shared" ca="1" si="43"/>
        <v>0</v>
      </c>
      <c r="R207" s="11">
        <f t="shared" ca="1" si="34"/>
        <v>6.7567042333805966E-3</v>
      </c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</row>
    <row r="208" spans="1:35" x14ac:dyDescent="0.2">
      <c r="A208" s="67"/>
      <c r="B208" s="67"/>
      <c r="C208" s="67"/>
      <c r="D208" s="69">
        <f t="shared" si="44"/>
        <v>0</v>
      </c>
      <c r="E208" s="69">
        <f t="shared" si="44"/>
        <v>0</v>
      </c>
      <c r="F208" s="20">
        <f t="shared" si="45"/>
        <v>0</v>
      </c>
      <c r="G208" s="20">
        <f t="shared" si="45"/>
        <v>0</v>
      </c>
      <c r="H208" s="20">
        <f t="shared" si="35"/>
        <v>0</v>
      </c>
      <c r="I208" s="20">
        <f t="shared" si="36"/>
        <v>0</v>
      </c>
      <c r="J208" s="20">
        <f t="shared" si="37"/>
        <v>0</v>
      </c>
      <c r="K208" s="20">
        <f t="shared" si="38"/>
        <v>0</v>
      </c>
      <c r="L208" s="20">
        <f t="shared" si="39"/>
        <v>0</v>
      </c>
      <c r="M208" s="20">
        <f t="shared" ca="1" si="33"/>
        <v>-6.7567042333805966E-3</v>
      </c>
      <c r="N208" s="20">
        <f t="shared" ca="1" si="40"/>
        <v>0</v>
      </c>
      <c r="O208" s="33">
        <f t="shared" ca="1" si="41"/>
        <v>0</v>
      </c>
      <c r="P208" s="20">
        <f t="shared" ca="1" si="42"/>
        <v>0</v>
      </c>
      <c r="Q208" s="20">
        <f t="shared" ca="1" si="43"/>
        <v>0</v>
      </c>
      <c r="R208" s="11">
        <f t="shared" ca="1" si="34"/>
        <v>6.7567042333805966E-3</v>
      </c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</row>
    <row r="209" spans="1:35" x14ac:dyDescent="0.2">
      <c r="A209" s="67"/>
      <c r="B209" s="67"/>
      <c r="C209" s="67"/>
      <c r="D209" s="69">
        <f t="shared" si="44"/>
        <v>0</v>
      </c>
      <c r="E209" s="69">
        <f t="shared" si="44"/>
        <v>0</v>
      </c>
      <c r="F209" s="20">
        <f t="shared" si="45"/>
        <v>0</v>
      </c>
      <c r="G209" s="20">
        <f t="shared" si="45"/>
        <v>0</v>
      </c>
      <c r="H209" s="20">
        <f t="shared" si="35"/>
        <v>0</v>
      </c>
      <c r="I209" s="20">
        <f t="shared" si="36"/>
        <v>0</v>
      </c>
      <c r="J209" s="20">
        <f t="shared" si="37"/>
        <v>0</v>
      </c>
      <c r="K209" s="20">
        <f t="shared" si="38"/>
        <v>0</v>
      </c>
      <c r="L209" s="20">
        <f t="shared" si="39"/>
        <v>0</v>
      </c>
      <c r="M209" s="20">
        <f t="shared" ca="1" si="33"/>
        <v>-6.7567042333805966E-3</v>
      </c>
      <c r="N209" s="20">
        <f t="shared" ca="1" si="40"/>
        <v>0</v>
      </c>
      <c r="O209" s="33">
        <f t="shared" ca="1" si="41"/>
        <v>0</v>
      </c>
      <c r="P209" s="20">
        <f t="shared" ca="1" si="42"/>
        <v>0</v>
      </c>
      <c r="Q209" s="20">
        <f t="shared" ca="1" si="43"/>
        <v>0</v>
      </c>
      <c r="R209" s="11">
        <f t="shared" ca="1" si="34"/>
        <v>6.7567042333805966E-3</v>
      </c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</row>
    <row r="210" spans="1:35" x14ac:dyDescent="0.2">
      <c r="A210" s="67"/>
      <c r="B210" s="67"/>
      <c r="C210" s="67"/>
      <c r="D210" s="69">
        <f t="shared" si="44"/>
        <v>0</v>
      </c>
      <c r="E210" s="69">
        <f t="shared" si="44"/>
        <v>0</v>
      </c>
      <c r="F210" s="20">
        <f t="shared" si="45"/>
        <v>0</v>
      </c>
      <c r="G210" s="20">
        <f t="shared" si="45"/>
        <v>0</v>
      </c>
      <c r="H210" s="20">
        <f t="shared" si="35"/>
        <v>0</v>
      </c>
      <c r="I210" s="20">
        <f t="shared" si="36"/>
        <v>0</v>
      </c>
      <c r="J210" s="20">
        <f t="shared" si="37"/>
        <v>0</v>
      </c>
      <c r="K210" s="20">
        <f t="shared" si="38"/>
        <v>0</v>
      </c>
      <c r="L210" s="20">
        <f t="shared" si="39"/>
        <v>0</v>
      </c>
      <c r="M210" s="20">
        <f t="shared" ca="1" si="33"/>
        <v>-6.7567042333805966E-3</v>
      </c>
      <c r="N210" s="20">
        <f t="shared" ca="1" si="40"/>
        <v>0</v>
      </c>
      <c r="O210" s="33">
        <f t="shared" ca="1" si="41"/>
        <v>0</v>
      </c>
      <c r="P210" s="20">
        <f t="shared" ca="1" si="42"/>
        <v>0</v>
      </c>
      <c r="Q210" s="20">
        <f t="shared" ca="1" si="43"/>
        <v>0</v>
      </c>
      <c r="R210" s="11">
        <f t="shared" ca="1" si="34"/>
        <v>6.7567042333805966E-3</v>
      </c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</row>
    <row r="211" spans="1:35" x14ac:dyDescent="0.2">
      <c r="A211" s="67"/>
      <c r="B211" s="67"/>
      <c r="C211" s="67"/>
      <c r="D211" s="69">
        <f t="shared" si="44"/>
        <v>0</v>
      </c>
      <c r="E211" s="69">
        <f t="shared" si="44"/>
        <v>0</v>
      </c>
      <c r="F211" s="20">
        <f t="shared" si="45"/>
        <v>0</v>
      </c>
      <c r="G211" s="20">
        <f t="shared" si="45"/>
        <v>0</v>
      </c>
      <c r="H211" s="20">
        <f t="shared" si="35"/>
        <v>0</v>
      </c>
      <c r="I211" s="20">
        <f t="shared" si="36"/>
        <v>0</v>
      </c>
      <c r="J211" s="20">
        <f t="shared" si="37"/>
        <v>0</v>
      </c>
      <c r="K211" s="20">
        <f t="shared" si="38"/>
        <v>0</v>
      </c>
      <c r="L211" s="20">
        <f t="shared" si="39"/>
        <v>0</v>
      </c>
      <c r="M211" s="20">
        <f t="shared" ref="M211:M274" ca="1" si="46">+E$4+E$5*D211+E$6*D211^2</f>
        <v>-6.7567042333805966E-3</v>
      </c>
      <c r="N211" s="20">
        <f t="shared" ca="1" si="40"/>
        <v>0</v>
      </c>
      <c r="O211" s="33">
        <f t="shared" ca="1" si="41"/>
        <v>0</v>
      </c>
      <c r="P211" s="20">
        <f t="shared" ca="1" si="42"/>
        <v>0</v>
      </c>
      <c r="Q211" s="20">
        <f t="shared" ca="1" si="43"/>
        <v>0</v>
      </c>
      <c r="R211" s="11">
        <f t="shared" ref="R211:R274" ca="1" si="47">+E211-M211</f>
        <v>6.7567042333805966E-3</v>
      </c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</row>
    <row r="212" spans="1:35" x14ac:dyDescent="0.2">
      <c r="A212" s="67"/>
      <c r="B212" s="67"/>
      <c r="C212" s="67"/>
      <c r="D212" s="69">
        <f t="shared" si="44"/>
        <v>0</v>
      </c>
      <c r="E212" s="69">
        <f t="shared" si="44"/>
        <v>0</v>
      </c>
      <c r="F212" s="20">
        <f t="shared" si="45"/>
        <v>0</v>
      </c>
      <c r="G212" s="20">
        <f t="shared" si="45"/>
        <v>0</v>
      </c>
      <c r="H212" s="20">
        <f t="shared" ref="H212:H275" si="48">C212*D212*D212</f>
        <v>0</v>
      </c>
      <c r="I212" s="20">
        <f t="shared" ref="I212:I275" si="49">C212*D212*D212*D212</f>
        <v>0</v>
      </c>
      <c r="J212" s="20">
        <f t="shared" ref="J212:J275" si="50">C212*D212*D212*D212*D212</f>
        <v>0</v>
      </c>
      <c r="K212" s="20">
        <f t="shared" ref="K212:K275" si="51">C212*E212*D212</f>
        <v>0</v>
      </c>
      <c r="L212" s="20">
        <f t="shared" ref="L212:L275" si="52">C212*E212*D212*D212</f>
        <v>0</v>
      </c>
      <c r="M212" s="20">
        <f t="shared" ca="1" si="46"/>
        <v>-6.7567042333805966E-3</v>
      </c>
      <c r="N212" s="20">
        <f t="shared" ref="N212:N275" ca="1" si="53">C212*(M212-E212)^2</f>
        <v>0</v>
      </c>
      <c r="O212" s="33">
        <f t="shared" ref="O212:O275" ca="1" si="54">(C212*O$1-O$2*F212+O$3*H212)^2</f>
        <v>0</v>
      </c>
      <c r="P212" s="20">
        <f t="shared" ref="P212:P275" ca="1" si="55">(-C212*O$2+O$4*F212-O$5*H212)^2</f>
        <v>0</v>
      </c>
      <c r="Q212" s="20">
        <f t="shared" ref="Q212:Q275" ca="1" si="56">+(C212*O$3-F212*O$5+H212*O$6)^2</f>
        <v>0</v>
      </c>
      <c r="R212" s="11">
        <f t="shared" ca="1" si="47"/>
        <v>6.7567042333805966E-3</v>
      </c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</row>
    <row r="213" spans="1:35" x14ac:dyDescent="0.2">
      <c r="A213" s="67"/>
      <c r="B213" s="67"/>
      <c r="C213" s="67"/>
      <c r="D213" s="69">
        <f t="shared" si="44"/>
        <v>0</v>
      </c>
      <c r="E213" s="69">
        <f t="shared" si="44"/>
        <v>0</v>
      </c>
      <c r="F213" s="20">
        <f t="shared" si="45"/>
        <v>0</v>
      </c>
      <c r="G213" s="20">
        <f t="shared" si="45"/>
        <v>0</v>
      </c>
      <c r="H213" s="20">
        <f t="shared" si="48"/>
        <v>0</v>
      </c>
      <c r="I213" s="20">
        <f t="shared" si="49"/>
        <v>0</v>
      </c>
      <c r="J213" s="20">
        <f t="shared" si="50"/>
        <v>0</v>
      </c>
      <c r="K213" s="20">
        <f t="shared" si="51"/>
        <v>0</v>
      </c>
      <c r="L213" s="20">
        <f t="shared" si="52"/>
        <v>0</v>
      </c>
      <c r="M213" s="20">
        <f t="shared" ca="1" si="46"/>
        <v>-6.7567042333805966E-3</v>
      </c>
      <c r="N213" s="20">
        <f t="shared" ca="1" si="53"/>
        <v>0</v>
      </c>
      <c r="O213" s="33">
        <f t="shared" ca="1" si="54"/>
        <v>0</v>
      </c>
      <c r="P213" s="20">
        <f t="shared" ca="1" si="55"/>
        <v>0</v>
      </c>
      <c r="Q213" s="20">
        <f t="shared" ca="1" si="56"/>
        <v>0</v>
      </c>
      <c r="R213" s="11">
        <f t="shared" ca="1" si="47"/>
        <v>6.7567042333805966E-3</v>
      </c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</row>
    <row r="214" spans="1:35" x14ac:dyDescent="0.2">
      <c r="A214" s="67"/>
      <c r="B214" s="67"/>
      <c r="C214" s="67"/>
      <c r="D214" s="69">
        <f t="shared" si="44"/>
        <v>0</v>
      </c>
      <c r="E214" s="69">
        <f t="shared" si="44"/>
        <v>0</v>
      </c>
      <c r="F214" s="20">
        <f t="shared" si="45"/>
        <v>0</v>
      </c>
      <c r="G214" s="20">
        <f t="shared" si="45"/>
        <v>0</v>
      </c>
      <c r="H214" s="20">
        <f t="shared" si="48"/>
        <v>0</v>
      </c>
      <c r="I214" s="20">
        <f t="shared" si="49"/>
        <v>0</v>
      </c>
      <c r="J214" s="20">
        <f t="shared" si="50"/>
        <v>0</v>
      </c>
      <c r="K214" s="20">
        <f t="shared" si="51"/>
        <v>0</v>
      </c>
      <c r="L214" s="20">
        <f t="shared" si="52"/>
        <v>0</v>
      </c>
      <c r="M214" s="20">
        <f t="shared" ca="1" si="46"/>
        <v>-6.7567042333805966E-3</v>
      </c>
      <c r="N214" s="20">
        <f t="shared" ca="1" si="53"/>
        <v>0</v>
      </c>
      <c r="O214" s="33">
        <f t="shared" ca="1" si="54"/>
        <v>0</v>
      </c>
      <c r="P214" s="20">
        <f t="shared" ca="1" si="55"/>
        <v>0</v>
      </c>
      <c r="Q214" s="20">
        <f t="shared" ca="1" si="56"/>
        <v>0</v>
      </c>
      <c r="R214" s="11">
        <f t="shared" ca="1" si="47"/>
        <v>6.7567042333805966E-3</v>
      </c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</row>
    <row r="215" spans="1:35" x14ac:dyDescent="0.2">
      <c r="A215" s="67"/>
      <c r="B215" s="67"/>
      <c r="C215" s="67"/>
      <c r="D215" s="69">
        <f t="shared" si="44"/>
        <v>0</v>
      </c>
      <c r="E215" s="69">
        <f t="shared" si="44"/>
        <v>0</v>
      </c>
      <c r="F215" s="20">
        <f t="shared" si="45"/>
        <v>0</v>
      </c>
      <c r="G215" s="20">
        <f t="shared" si="45"/>
        <v>0</v>
      </c>
      <c r="H215" s="20">
        <f t="shared" si="48"/>
        <v>0</v>
      </c>
      <c r="I215" s="20">
        <f t="shared" si="49"/>
        <v>0</v>
      </c>
      <c r="J215" s="20">
        <f t="shared" si="50"/>
        <v>0</v>
      </c>
      <c r="K215" s="20">
        <f t="shared" si="51"/>
        <v>0</v>
      </c>
      <c r="L215" s="20">
        <f t="shared" si="52"/>
        <v>0</v>
      </c>
      <c r="M215" s="20">
        <f t="shared" ca="1" si="46"/>
        <v>-6.7567042333805966E-3</v>
      </c>
      <c r="N215" s="20">
        <f t="shared" ca="1" si="53"/>
        <v>0</v>
      </c>
      <c r="O215" s="33">
        <f t="shared" ca="1" si="54"/>
        <v>0</v>
      </c>
      <c r="P215" s="20">
        <f t="shared" ca="1" si="55"/>
        <v>0</v>
      </c>
      <c r="Q215" s="20">
        <f t="shared" ca="1" si="56"/>
        <v>0</v>
      </c>
      <c r="R215" s="11">
        <f t="shared" ca="1" si="47"/>
        <v>6.7567042333805966E-3</v>
      </c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</row>
    <row r="216" spans="1:35" x14ac:dyDescent="0.2">
      <c r="A216" s="67"/>
      <c r="B216" s="67"/>
      <c r="C216" s="67"/>
      <c r="D216" s="69">
        <f t="shared" si="44"/>
        <v>0</v>
      </c>
      <c r="E216" s="69">
        <f t="shared" si="44"/>
        <v>0</v>
      </c>
      <c r="F216" s="20">
        <f t="shared" si="45"/>
        <v>0</v>
      </c>
      <c r="G216" s="20">
        <f t="shared" si="45"/>
        <v>0</v>
      </c>
      <c r="H216" s="20">
        <f t="shared" si="48"/>
        <v>0</v>
      </c>
      <c r="I216" s="20">
        <f t="shared" si="49"/>
        <v>0</v>
      </c>
      <c r="J216" s="20">
        <f t="shared" si="50"/>
        <v>0</v>
      </c>
      <c r="K216" s="20">
        <f t="shared" si="51"/>
        <v>0</v>
      </c>
      <c r="L216" s="20">
        <f t="shared" si="52"/>
        <v>0</v>
      </c>
      <c r="M216" s="20">
        <f t="shared" ca="1" si="46"/>
        <v>-6.7567042333805966E-3</v>
      </c>
      <c r="N216" s="20">
        <f t="shared" ca="1" si="53"/>
        <v>0</v>
      </c>
      <c r="O216" s="33">
        <f t="shared" ca="1" si="54"/>
        <v>0</v>
      </c>
      <c r="P216" s="20">
        <f t="shared" ca="1" si="55"/>
        <v>0</v>
      </c>
      <c r="Q216" s="20">
        <f t="shared" ca="1" si="56"/>
        <v>0</v>
      </c>
      <c r="R216" s="11">
        <f t="shared" ca="1" si="47"/>
        <v>6.7567042333805966E-3</v>
      </c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</row>
    <row r="217" spans="1:35" x14ac:dyDescent="0.2">
      <c r="A217" s="67"/>
      <c r="B217" s="67"/>
      <c r="C217" s="67"/>
      <c r="D217" s="69">
        <f t="shared" si="44"/>
        <v>0</v>
      </c>
      <c r="E217" s="69">
        <f t="shared" si="44"/>
        <v>0</v>
      </c>
      <c r="F217" s="20">
        <f t="shared" si="45"/>
        <v>0</v>
      </c>
      <c r="G217" s="20">
        <f t="shared" si="45"/>
        <v>0</v>
      </c>
      <c r="H217" s="20">
        <f t="shared" si="48"/>
        <v>0</v>
      </c>
      <c r="I217" s="20">
        <f t="shared" si="49"/>
        <v>0</v>
      </c>
      <c r="J217" s="20">
        <f t="shared" si="50"/>
        <v>0</v>
      </c>
      <c r="K217" s="20">
        <f t="shared" si="51"/>
        <v>0</v>
      </c>
      <c r="L217" s="20">
        <f t="shared" si="52"/>
        <v>0</v>
      </c>
      <c r="M217" s="20">
        <f t="shared" ca="1" si="46"/>
        <v>-6.7567042333805966E-3</v>
      </c>
      <c r="N217" s="20">
        <f t="shared" ca="1" si="53"/>
        <v>0</v>
      </c>
      <c r="O217" s="33">
        <f t="shared" ca="1" si="54"/>
        <v>0</v>
      </c>
      <c r="P217" s="20">
        <f t="shared" ca="1" si="55"/>
        <v>0</v>
      </c>
      <c r="Q217" s="20">
        <f t="shared" ca="1" si="56"/>
        <v>0</v>
      </c>
      <c r="R217" s="11">
        <f t="shared" ca="1" si="47"/>
        <v>6.7567042333805966E-3</v>
      </c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</row>
    <row r="218" spans="1:35" x14ac:dyDescent="0.2">
      <c r="A218" s="67"/>
      <c r="B218" s="67"/>
      <c r="C218" s="67"/>
      <c r="D218" s="69">
        <f t="shared" si="44"/>
        <v>0</v>
      </c>
      <c r="E218" s="69">
        <f t="shared" si="44"/>
        <v>0</v>
      </c>
      <c r="F218" s="20">
        <f t="shared" si="45"/>
        <v>0</v>
      </c>
      <c r="G218" s="20">
        <f t="shared" si="45"/>
        <v>0</v>
      </c>
      <c r="H218" s="20">
        <f t="shared" si="48"/>
        <v>0</v>
      </c>
      <c r="I218" s="20">
        <f t="shared" si="49"/>
        <v>0</v>
      </c>
      <c r="J218" s="20">
        <f t="shared" si="50"/>
        <v>0</v>
      </c>
      <c r="K218" s="20">
        <f t="shared" si="51"/>
        <v>0</v>
      </c>
      <c r="L218" s="20">
        <f t="shared" si="52"/>
        <v>0</v>
      </c>
      <c r="M218" s="20">
        <f t="shared" ca="1" si="46"/>
        <v>-6.7567042333805966E-3</v>
      </c>
      <c r="N218" s="20">
        <f t="shared" ca="1" si="53"/>
        <v>0</v>
      </c>
      <c r="O218" s="33">
        <f t="shared" ca="1" si="54"/>
        <v>0</v>
      </c>
      <c r="P218" s="20">
        <f t="shared" ca="1" si="55"/>
        <v>0</v>
      </c>
      <c r="Q218" s="20">
        <f t="shared" ca="1" si="56"/>
        <v>0</v>
      </c>
      <c r="R218" s="11">
        <f t="shared" ca="1" si="47"/>
        <v>6.7567042333805966E-3</v>
      </c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</row>
    <row r="219" spans="1:35" x14ac:dyDescent="0.2">
      <c r="A219" s="67"/>
      <c r="B219" s="67"/>
      <c r="C219" s="67"/>
      <c r="D219" s="69">
        <f t="shared" si="44"/>
        <v>0</v>
      </c>
      <c r="E219" s="69">
        <f t="shared" si="44"/>
        <v>0</v>
      </c>
      <c r="F219" s="20">
        <f t="shared" si="45"/>
        <v>0</v>
      </c>
      <c r="G219" s="20">
        <f t="shared" si="45"/>
        <v>0</v>
      </c>
      <c r="H219" s="20">
        <f t="shared" si="48"/>
        <v>0</v>
      </c>
      <c r="I219" s="20">
        <f t="shared" si="49"/>
        <v>0</v>
      </c>
      <c r="J219" s="20">
        <f t="shared" si="50"/>
        <v>0</v>
      </c>
      <c r="K219" s="20">
        <f t="shared" si="51"/>
        <v>0</v>
      </c>
      <c r="L219" s="20">
        <f t="shared" si="52"/>
        <v>0</v>
      </c>
      <c r="M219" s="20">
        <f t="shared" ca="1" si="46"/>
        <v>-6.7567042333805966E-3</v>
      </c>
      <c r="N219" s="20">
        <f t="shared" ca="1" si="53"/>
        <v>0</v>
      </c>
      <c r="O219" s="33">
        <f t="shared" ca="1" si="54"/>
        <v>0</v>
      </c>
      <c r="P219" s="20">
        <f t="shared" ca="1" si="55"/>
        <v>0</v>
      </c>
      <c r="Q219" s="20">
        <f t="shared" ca="1" si="56"/>
        <v>0</v>
      </c>
      <c r="R219" s="11">
        <f t="shared" ca="1" si="47"/>
        <v>6.7567042333805966E-3</v>
      </c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</row>
    <row r="220" spans="1:35" x14ac:dyDescent="0.2">
      <c r="A220" s="67"/>
      <c r="B220" s="67"/>
      <c r="C220" s="67"/>
      <c r="D220" s="69">
        <f t="shared" si="44"/>
        <v>0</v>
      </c>
      <c r="E220" s="69">
        <f t="shared" si="44"/>
        <v>0</v>
      </c>
      <c r="F220" s="20">
        <f t="shared" si="45"/>
        <v>0</v>
      </c>
      <c r="G220" s="20">
        <f t="shared" si="45"/>
        <v>0</v>
      </c>
      <c r="H220" s="20">
        <f t="shared" si="48"/>
        <v>0</v>
      </c>
      <c r="I220" s="20">
        <f t="shared" si="49"/>
        <v>0</v>
      </c>
      <c r="J220" s="20">
        <f t="shared" si="50"/>
        <v>0</v>
      </c>
      <c r="K220" s="20">
        <f t="shared" si="51"/>
        <v>0</v>
      </c>
      <c r="L220" s="20">
        <f t="shared" si="52"/>
        <v>0</v>
      </c>
      <c r="M220" s="20">
        <f t="shared" ca="1" si="46"/>
        <v>-6.7567042333805966E-3</v>
      </c>
      <c r="N220" s="20">
        <f t="shared" ca="1" si="53"/>
        <v>0</v>
      </c>
      <c r="O220" s="33">
        <f t="shared" ca="1" si="54"/>
        <v>0</v>
      </c>
      <c r="P220" s="20">
        <f t="shared" ca="1" si="55"/>
        <v>0</v>
      </c>
      <c r="Q220" s="20">
        <f t="shared" ca="1" si="56"/>
        <v>0</v>
      </c>
      <c r="R220" s="11">
        <f t="shared" ca="1" si="47"/>
        <v>6.7567042333805966E-3</v>
      </c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</row>
    <row r="221" spans="1:35" x14ac:dyDescent="0.2">
      <c r="A221" s="67"/>
      <c r="B221" s="67"/>
      <c r="C221" s="67"/>
      <c r="D221" s="69">
        <f t="shared" si="44"/>
        <v>0</v>
      </c>
      <c r="E221" s="69">
        <f t="shared" si="44"/>
        <v>0</v>
      </c>
      <c r="F221" s="20">
        <f t="shared" si="45"/>
        <v>0</v>
      </c>
      <c r="G221" s="20">
        <f t="shared" si="45"/>
        <v>0</v>
      </c>
      <c r="H221" s="20">
        <f t="shared" si="48"/>
        <v>0</v>
      </c>
      <c r="I221" s="20">
        <f t="shared" si="49"/>
        <v>0</v>
      </c>
      <c r="J221" s="20">
        <f t="shared" si="50"/>
        <v>0</v>
      </c>
      <c r="K221" s="20">
        <f t="shared" si="51"/>
        <v>0</v>
      </c>
      <c r="L221" s="20">
        <f t="shared" si="52"/>
        <v>0</v>
      </c>
      <c r="M221" s="20">
        <f t="shared" ca="1" si="46"/>
        <v>-6.7567042333805966E-3</v>
      </c>
      <c r="N221" s="20">
        <f t="shared" ca="1" si="53"/>
        <v>0</v>
      </c>
      <c r="O221" s="33">
        <f t="shared" ca="1" si="54"/>
        <v>0</v>
      </c>
      <c r="P221" s="20">
        <f t="shared" ca="1" si="55"/>
        <v>0</v>
      </c>
      <c r="Q221" s="20">
        <f t="shared" ca="1" si="56"/>
        <v>0</v>
      </c>
      <c r="R221" s="11">
        <f t="shared" ca="1" si="47"/>
        <v>6.7567042333805966E-3</v>
      </c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</row>
    <row r="222" spans="1:35" x14ac:dyDescent="0.2">
      <c r="A222" s="67"/>
      <c r="B222" s="67"/>
      <c r="C222" s="67"/>
      <c r="D222" s="69">
        <f t="shared" si="44"/>
        <v>0</v>
      </c>
      <c r="E222" s="69">
        <f t="shared" si="44"/>
        <v>0</v>
      </c>
      <c r="F222" s="20">
        <f t="shared" si="45"/>
        <v>0</v>
      </c>
      <c r="G222" s="20">
        <f t="shared" si="45"/>
        <v>0</v>
      </c>
      <c r="H222" s="20">
        <f t="shared" si="48"/>
        <v>0</v>
      </c>
      <c r="I222" s="20">
        <f t="shared" si="49"/>
        <v>0</v>
      </c>
      <c r="J222" s="20">
        <f t="shared" si="50"/>
        <v>0</v>
      </c>
      <c r="K222" s="20">
        <f t="shared" si="51"/>
        <v>0</v>
      </c>
      <c r="L222" s="20">
        <f t="shared" si="52"/>
        <v>0</v>
      </c>
      <c r="M222" s="20">
        <f t="shared" ca="1" si="46"/>
        <v>-6.7567042333805966E-3</v>
      </c>
      <c r="N222" s="20">
        <f t="shared" ca="1" si="53"/>
        <v>0</v>
      </c>
      <c r="O222" s="33">
        <f t="shared" ca="1" si="54"/>
        <v>0</v>
      </c>
      <c r="P222" s="20">
        <f t="shared" ca="1" si="55"/>
        <v>0</v>
      </c>
      <c r="Q222" s="20">
        <f t="shared" ca="1" si="56"/>
        <v>0</v>
      </c>
      <c r="R222" s="11">
        <f t="shared" ca="1" si="47"/>
        <v>6.7567042333805966E-3</v>
      </c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</row>
    <row r="223" spans="1:35" x14ac:dyDescent="0.2">
      <c r="A223" s="67"/>
      <c r="B223" s="67"/>
      <c r="C223" s="67"/>
      <c r="D223" s="69">
        <f t="shared" si="44"/>
        <v>0</v>
      </c>
      <c r="E223" s="69">
        <f t="shared" si="44"/>
        <v>0</v>
      </c>
      <c r="F223" s="20">
        <f t="shared" si="45"/>
        <v>0</v>
      </c>
      <c r="G223" s="20">
        <f t="shared" si="45"/>
        <v>0</v>
      </c>
      <c r="H223" s="20">
        <f t="shared" si="48"/>
        <v>0</v>
      </c>
      <c r="I223" s="20">
        <f t="shared" si="49"/>
        <v>0</v>
      </c>
      <c r="J223" s="20">
        <f t="shared" si="50"/>
        <v>0</v>
      </c>
      <c r="K223" s="20">
        <f t="shared" si="51"/>
        <v>0</v>
      </c>
      <c r="L223" s="20">
        <f t="shared" si="52"/>
        <v>0</v>
      </c>
      <c r="M223" s="20">
        <f t="shared" ca="1" si="46"/>
        <v>-6.7567042333805966E-3</v>
      </c>
      <c r="N223" s="20">
        <f t="shared" ca="1" si="53"/>
        <v>0</v>
      </c>
      <c r="O223" s="33">
        <f t="shared" ca="1" si="54"/>
        <v>0</v>
      </c>
      <c r="P223" s="20">
        <f t="shared" ca="1" si="55"/>
        <v>0</v>
      </c>
      <c r="Q223" s="20">
        <f t="shared" ca="1" si="56"/>
        <v>0</v>
      </c>
      <c r="R223" s="11">
        <f t="shared" ca="1" si="47"/>
        <v>6.7567042333805966E-3</v>
      </c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</row>
    <row r="224" spans="1:35" x14ac:dyDescent="0.2">
      <c r="A224" s="67"/>
      <c r="B224" s="67"/>
      <c r="C224" s="67"/>
      <c r="D224" s="69">
        <f t="shared" si="44"/>
        <v>0</v>
      </c>
      <c r="E224" s="69">
        <f t="shared" si="44"/>
        <v>0</v>
      </c>
      <c r="F224" s="20">
        <f t="shared" si="45"/>
        <v>0</v>
      </c>
      <c r="G224" s="20">
        <f t="shared" si="45"/>
        <v>0</v>
      </c>
      <c r="H224" s="20">
        <f t="shared" si="48"/>
        <v>0</v>
      </c>
      <c r="I224" s="20">
        <f t="shared" si="49"/>
        <v>0</v>
      </c>
      <c r="J224" s="20">
        <f t="shared" si="50"/>
        <v>0</v>
      </c>
      <c r="K224" s="20">
        <f t="shared" si="51"/>
        <v>0</v>
      </c>
      <c r="L224" s="20">
        <f t="shared" si="52"/>
        <v>0</v>
      </c>
      <c r="M224" s="20">
        <f t="shared" ca="1" si="46"/>
        <v>-6.7567042333805966E-3</v>
      </c>
      <c r="N224" s="20">
        <f t="shared" ca="1" si="53"/>
        <v>0</v>
      </c>
      <c r="O224" s="33">
        <f t="shared" ca="1" si="54"/>
        <v>0</v>
      </c>
      <c r="P224" s="20">
        <f t="shared" ca="1" si="55"/>
        <v>0</v>
      </c>
      <c r="Q224" s="20">
        <f t="shared" ca="1" si="56"/>
        <v>0</v>
      </c>
      <c r="R224" s="11">
        <f t="shared" ca="1" si="47"/>
        <v>6.7567042333805966E-3</v>
      </c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</row>
    <row r="225" spans="1:35" x14ac:dyDescent="0.2">
      <c r="A225" s="67"/>
      <c r="B225" s="67"/>
      <c r="C225" s="67"/>
      <c r="D225" s="69">
        <f t="shared" si="44"/>
        <v>0</v>
      </c>
      <c r="E225" s="69">
        <f t="shared" si="44"/>
        <v>0</v>
      </c>
      <c r="F225" s="20">
        <f t="shared" si="45"/>
        <v>0</v>
      </c>
      <c r="G225" s="20">
        <f t="shared" si="45"/>
        <v>0</v>
      </c>
      <c r="H225" s="20">
        <f t="shared" si="48"/>
        <v>0</v>
      </c>
      <c r="I225" s="20">
        <f t="shared" si="49"/>
        <v>0</v>
      </c>
      <c r="J225" s="20">
        <f t="shared" si="50"/>
        <v>0</v>
      </c>
      <c r="K225" s="20">
        <f t="shared" si="51"/>
        <v>0</v>
      </c>
      <c r="L225" s="20">
        <f t="shared" si="52"/>
        <v>0</v>
      </c>
      <c r="M225" s="20">
        <f t="shared" ca="1" si="46"/>
        <v>-6.7567042333805966E-3</v>
      </c>
      <c r="N225" s="20">
        <f t="shared" ca="1" si="53"/>
        <v>0</v>
      </c>
      <c r="O225" s="33">
        <f t="shared" ca="1" si="54"/>
        <v>0</v>
      </c>
      <c r="P225" s="20">
        <f t="shared" ca="1" si="55"/>
        <v>0</v>
      </c>
      <c r="Q225" s="20">
        <f t="shared" ca="1" si="56"/>
        <v>0</v>
      </c>
      <c r="R225" s="11">
        <f t="shared" ca="1" si="47"/>
        <v>6.7567042333805966E-3</v>
      </c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</row>
    <row r="226" spans="1:35" x14ac:dyDescent="0.2">
      <c r="A226" s="67"/>
      <c r="B226" s="67"/>
      <c r="C226" s="67"/>
      <c r="D226" s="69">
        <f t="shared" si="44"/>
        <v>0</v>
      </c>
      <c r="E226" s="69">
        <f t="shared" si="44"/>
        <v>0</v>
      </c>
      <c r="F226" s="20">
        <f t="shared" si="45"/>
        <v>0</v>
      </c>
      <c r="G226" s="20">
        <f t="shared" si="45"/>
        <v>0</v>
      </c>
      <c r="H226" s="20">
        <f t="shared" si="48"/>
        <v>0</v>
      </c>
      <c r="I226" s="20">
        <f t="shared" si="49"/>
        <v>0</v>
      </c>
      <c r="J226" s="20">
        <f t="shared" si="50"/>
        <v>0</v>
      </c>
      <c r="K226" s="20">
        <f t="shared" si="51"/>
        <v>0</v>
      </c>
      <c r="L226" s="20">
        <f t="shared" si="52"/>
        <v>0</v>
      </c>
      <c r="M226" s="20">
        <f t="shared" ca="1" si="46"/>
        <v>-6.7567042333805966E-3</v>
      </c>
      <c r="N226" s="20">
        <f t="shared" ca="1" si="53"/>
        <v>0</v>
      </c>
      <c r="O226" s="33">
        <f t="shared" ca="1" si="54"/>
        <v>0</v>
      </c>
      <c r="P226" s="20">
        <f t="shared" ca="1" si="55"/>
        <v>0</v>
      </c>
      <c r="Q226" s="20">
        <f t="shared" ca="1" si="56"/>
        <v>0</v>
      </c>
      <c r="R226" s="11">
        <f t="shared" ca="1" si="47"/>
        <v>6.7567042333805966E-3</v>
      </c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</row>
    <row r="227" spans="1:35" x14ac:dyDescent="0.2">
      <c r="A227" s="67"/>
      <c r="B227" s="67"/>
      <c r="C227" s="67"/>
      <c r="D227" s="69">
        <f t="shared" si="44"/>
        <v>0</v>
      </c>
      <c r="E227" s="69">
        <f t="shared" si="44"/>
        <v>0</v>
      </c>
      <c r="F227" s="20">
        <f t="shared" si="45"/>
        <v>0</v>
      </c>
      <c r="G227" s="20">
        <f t="shared" si="45"/>
        <v>0</v>
      </c>
      <c r="H227" s="20">
        <f t="shared" si="48"/>
        <v>0</v>
      </c>
      <c r="I227" s="20">
        <f t="shared" si="49"/>
        <v>0</v>
      </c>
      <c r="J227" s="20">
        <f t="shared" si="50"/>
        <v>0</v>
      </c>
      <c r="K227" s="20">
        <f t="shared" si="51"/>
        <v>0</v>
      </c>
      <c r="L227" s="20">
        <f t="shared" si="52"/>
        <v>0</v>
      </c>
      <c r="M227" s="20">
        <f t="shared" ca="1" si="46"/>
        <v>-6.7567042333805966E-3</v>
      </c>
      <c r="N227" s="20">
        <f t="shared" ca="1" si="53"/>
        <v>0</v>
      </c>
      <c r="O227" s="33">
        <f t="shared" ca="1" si="54"/>
        <v>0</v>
      </c>
      <c r="P227" s="20">
        <f t="shared" ca="1" si="55"/>
        <v>0</v>
      </c>
      <c r="Q227" s="20">
        <f t="shared" ca="1" si="56"/>
        <v>0</v>
      </c>
      <c r="R227" s="11">
        <f t="shared" ca="1" si="47"/>
        <v>6.7567042333805966E-3</v>
      </c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</row>
    <row r="228" spans="1:35" x14ac:dyDescent="0.2">
      <c r="A228" s="67"/>
      <c r="B228" s="67"/>
      <c r="C228" s="67"/>
      <c r="D228" s="69">
        <f t="shared" si="44"/>
        <v>0</v>
      </c>
      <c r="E228" s="69">
        <f t="shared" si="44"/>
        <v>0</v>
      </c>
      <c r="F228" s="20">
        <f t="shared" si="45"/>
        <v>0</v>
      </c>
      <c r="G228" s="20">
        <f t="shared" si="45"/>
        <v>0</v>
      </c>
      <c r="H228" s="20">
        <f t="shared" si="48"/>
        <v>0</v>
      </c>
      <c r="I228" s="20">
        <f t="shared" si="49"/>
        <v>0</v>
      </c>
      <c r="J228" s="20">
        <f t="shared" si="50"/>
        <v>0</v>
      </c>
      <c r="K228" s="20">
        <f t="shared" si="51"/>
        <v>0</v>
      </c>
      <c r="L228" s="20">
        <f t="shared" si="52"/>
        <v>0</v>
      </c>
      <c r="M228" s="20">
        <f t="shared" ca="1" si="46"/>
        <v>-6.7567042333805966E-3</v>
      </c>
      <c r="N228" s="20">
        <f t="shared" ca="1" si="53"/>
        <v>0</v>
      </c>
      <c r="O228" s="33">
        <f t="shared" ca="1" si="54"/>
        <v>0</v>
      </c>
      <c r="P228" s="20">
        <f t="shared" ca="1" si="55"/>
        <v>0</v>
      </c>
      <c r="Q228" s="20">
        <f t="shared" ca="1" si="56"/>
        <v>0</v>
      </c>
      <c r="R228" s="11">
        <f t="shared" ca="1" si="47"/>
        <v>6.7567042333805966E-3</v>
      </c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</row>
    <row r="229" spans="1:35" x14ac:dyDescent="0.2">
      <c r="A229" s="67"/>
      <c r="B229" s="67"/>
      <c r="C229" s="67"/>
      <c r="D229" s="69">
        <f t="shared" si="44"/>
        <v>0</v>
      </c>
      <c r="E229" s="69">
        <f t="shared" si="44"/>
        <v>0</v>
      </c>
      <c r="F229" s="20">
        <f t="shared" si="45"/>
        <v>0</v>
      </c>
      <c r="G229" s="20">
        <f t="shared" si="45"/>
        <v>0</v>
      </c>
      <c r="H229" s="20">
        <f t="shared" si="48"/>
        <v>0</v>
      </c>
      <c r="I229" s="20">
        <f t="shared" si="49"/>
        <v>0</v>
      </c>
      <c r="J229" s="20">
        <f t="shared" si="50"/>
        <v>0</v>
      </c>
      <c r="K229" s="20">
        <f t="shared" si="51"/>
        <v>0</v>
      </c>
      <c r="L229" s="20">
        <f t="shared" si="52"/>
        <v>0</v>
      </c>
      <c r="M229" s="20">
        <f t="shared" ca="1" si="46"/>
        <v>-6.7567042333805966E-3</v>
      </c>
      <c r="N229" s="20">
        <f t="shared" ca="1" si="53"/>
        <v>0</v>
      </c>
      <c r="O229" s="33">
        <f t="shared" ca="1" si="54"/>
        <v>0</v>
      </c>
      <c r="P229" s="20">
        <f t="shared" ca="1" si="55"/>
        <v>0</v>
      </c>
      <c r="Q229" s="20">
        <f t="shared" ca="1" si="56"/>
        <v>0</v>
      </c>
      <c r="R229" s="11">
        <f t="shared" ca="1" si="47"/>
        <v>6.7567042333805966E-3</v>
      </c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</row>
    <row r="230" spans="1:35" x14ac:dyDescent="0.2">
      <c r="A230" s="67"/>
      <c r="B230" s="67"/>
      <c r="C230" s="67"/>
      <c r="D230" s="69">
        <f t="shared" si="44"/>
        <v>0</v>
      </c>
      <c r="E230" s="69">
        <f t="shared" si="44"/>
        <v>0</v>
      </c>
      <c r="F230" s="20">
        <f t="shared" si="45"/>
        <v>0</v>
      </c>
      <c r="G230" s="20">
        <f t="shared" si="45"/>
        <v>0</v>
      </c>
      <c r="H230" s="20">
        <f t="shared" si="48"/>
        <v>0</v>
      </c>
      <c r="I230" s="20">
        <f t="shared" si="49"/>
        <v>0</v>
      </c>
      <c r="J230" s="20">
        <f t="shared" si="50"/>
        <v>0</v>
      </c>
      <c r="K230" s="20">
        <f t="shared" si="51"/>
        <v>0</v>
      </c>
      <c r="L230" s="20">
        <f t="shared" si="52"/>
        <v>0</v>
      </c>
      <c r="M230" s="20">
        <f t="shared" ca="1" si="46"/>
        <v>-6.7567042333805966E-3</v>
      </c>
      <c r="N230" s="20">
        <f t="shared" ca="1" si="53"/>
        <v>0</v>
      </c>
      <c r="O230" s="33">
        <f t="shared" ca="1" si="54"/>
        <v>0</v>
      </c>
      <c r="P230" s="20">
        <f t="shared" ca="1" si="55"/>
        <v>0</v>
      </c>
      <c r="Q230" s="20">
        <f t="shared" ca="1" si="56"/>
        <v>0</v>
      </c>
      <c r="R230" s="11">
        <f t="shared" ca="1" si="47"/>
        <v>6.7567042333805966E-3</v>
      </c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</row>
    <row r="231" spans="1:35" x14ac:dyDescent="0.2">
      <c r="A231" s="67"/>
      <c r="B231" s="67"/>
      <c r="C231" s="67"/>
      <c r="D231" s="69">
        <f t="shared" si="44"/>
        <v>0</v>
      </c>
      <c r="E231" s="69">
        <f t="shared" si="44"/>
        <v>0</v>
      </c>
      <c r="F231" s="20">
        <f t="shared" si="45"/>
        <v>0</v>
      </c>
      <c r="G231" s="20">
        <f t="shared" si="45"/>
        <v>0</v>
      </c>
      <c r="H231" s="20">
        <f t="shared" si="48"/>
        <v>0</v>
      </c>
      <c r="I231" s="20">
        <f t="shared" si="49"/>
        <v>0</v>
      </c>
      <c r="J231" s="20">
        <f t="shared" si="50"/>
        <v>0</v>
      </c>
      <c r="K231" s="20">
        <f t="shared" si="51"/>
        <v>0</v>
      </c>
      <c r="L231" s="20">
        <f t="shared" si="52"/>
        <v>0</v>
      </c>
      <c r="M231" s="20">
        <f t="shared" ca="1" si="46"/>
        <v>-6.7567042333805966E-3</v>
      </c>
      <c r="N231" s="20">
        <f t="shared" ca="1" si="53"/>
        <v>0</v>
      </c>
      <c r="O231" s="33">
        <f t="shared" ca="1" si="54"/>
        <v>0</v>
      </c>
      <c r="P231" s="20">
        <f t="shared" ca="1" si="55"/>
        <v>0</v>
      </c>
      <c r="Q231" s="20">
        <f t="shared" ca="1" si="56"/>
        <v>0</v>
      </c>
      <c r="R231" s="11">
        <f t="shared" ca="1" si="47"/>
        <v>6.7567042333805966E-3</v>
      </c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</row>
    <row r="232" spans="1:35" x14ac:dyDescent="0.2">
      <c r="A232" s="67"/>
      <c r="B232" s="67"/>
      <c r="C232" s="67"/>
      <c r="D232" s="69">
        <f t="shared" si="44"/>
        <v>0</v>
      </c>
      <c r="E232" s="69">
        <f t="shared" si="44"/>
        <v>0</v>
      </c>
      <c r="F232" s="20">
        <f t="shared" si="45"/>
        <v>0</v>
      </c>
      <c r="G232" s="20">
        <f t="shared" si="45"/>
        <v>0</v>
      </c>
      <c r="H232" s="20">
        <f t="shared" si="48"/>
        <v>0</v>
      </c>
      <c r="I232" s="20">
        <f t="shared" si="49"/>
        <v>0</v>
      </c>
      <c r="J232" s="20">
        <f t="shared" si="50"/>
        <v>0</v>
      </c>
      <c r="K232" s="20">
        <f t="shared" si="51"/>
        <v>0</v>
      </c>
      <c r="L232" s="20">
        <f t="shared" si="52"/>
        <v>0</v>
      </c>
      <c r="M232" s="20">
        <f t="shared" ca="1" si="46"/>
        <v>-6.7567042333805966E-3</v>
      </c>
      <c r="N232" s="20">
        <f t="shared" ca="1" si="53"/>
        <v>0</v>
      </c>
      <c r="O232" s="33">
        <f t="shared" ca="1" si="54"/>
        <v>0</v>
      </c>
      <c r="P232" s="20">
        <f t="shared" ca="1" si="55"/>
        <v>0</v>
      </c>
      <c r="Q232" s="20">
        <f t="shared" ca="1" si="56"/>
        <v>0</v>
      </c>
      <c r="R232" s="11">
        <f t="shared" ca="1" si="47"/>
        <v>6.7567042333805966E-3</v>
      </c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</row>
    <row r="233" spans="1:35" x14ac:dyDescent="0.2">
      <c r="A233" s="67"/>
      <c r="B233" s="67"/>
      <c r="C233" s="67"/>
      <c r="D233" s="69">
        <f t="shared" si="44"/>
        <v>0</v>
      </c>
      <c r="E233" s="69">
        <f t="shared" si="44"/>
        <v>0</v>
      </c>
      <c r="F233" s="20">
        <f t="shared" si="45"/>
        <v>0</v>
      </c>
      <c r="G233" s="20">
        <f t="shared" si="45"/>
        <v>0</v>
      </c>
      <c r="H233" s="20">
        <f t="shared" si="48"/>
        <v>0</v>
      </c>
      <c r="I233" s="20">
        <f t="shared" si="49"/>
        <v>0</v>
      </c>
      <c r="J233" s="20">
        <f t="shared" si="50"/>
        <v>0</v>
      </c>
      <c r="K233" s="20">
        <f t="shared" si="51"/>
        <v>0</v>
      </c>
      <c r="L233" s="20">
        <f t="shared" si="52"/>
        <v>0</v>
      </c>
      <c r="M233" s="20">
        <f t="shared" ca="1" si="46"/>
        <v>-6.7567042333805966E-3</v>
      </c>
      <c r="N233" s="20">
        <f t="shared" ca="1" si="53"/>
        <v>0</v>
      </c>
      <c r="O233" s="33">
        <f t="shared" ca="1" si="54"/>
        <v>0</v>
      </c>
      <c r="P233" s="20">
        <f t="shared" ca="1" si="55"/>
        <v>0</v>
      </c>
      <c r="Q233" s="20">
        <f t="shared" ca="1" si="56"/>
        <v>0</v>
      </c>
      <c r="R233" s="11">
        <f t="shared" ca="1" si="47"/>
        <v>6.7567042333805966E-3</v>
      </c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</row>
    <row r="234" spans="1:35" x14ac:dyDescent="0.2">
      <c r="A234" s="67"/>
      <c r="B234" s="67"/>
      <c r="C234" s="67"/>
      <c r="D234" s="69">
        <f t="shared" si="44"/>
        <v>0</v>
      </c>
      <c r="E234" s="69">
        <f t="shared" si="44"/>
        <v>0</v>
      </c>
      <c r="F234" s="20">
        <f t="shared" si="45"/>
        <v>0</v>
      </c>
      <c r="G234" s="20">
        <f t="shared" si="45"/>
        <v>0</v>
      </c>
      <c r="H234" s="20">
        <f t="shared" si="48"/>
        <v>0</v>
      </c>
      <c r="I234" s="20">
        <f t="shared" si="49"/>
        <v>0</v>
      </c>
      <c r="J234" s="20">
        <f t="shared" si="50"/>
        <v>0</v>
      </c>
      <c r="K234" s="20">
        <f t="shared" si="51"/>
        <v>0</v>
      </c>
      <c r="L234" s="20">
        <f t="shared" si="52"/>
        <v>0</v>
      </c>
      <c r="M234" s="20">
        <f t="shared" ca="1" si="46"/>
        <v>-6.7567042333805966E-3</v>
      </c>
      <c r="N234" s="20">
        <f t="shared" ca="1" si="53"/>
        <v>0</v>
      </c>
      <c r="O234" s="33">
        <f t="shared" ca="1" si="54"/>
        <v>0</v>
      </c>
      <c r="P234" s="20">
        <f t="shared" ca="1" si="55"/>
        <v>0</v>
      </c>
      <c r="Q234" s="20">
        <f t="shared" ca="1" si="56"/>
        <v>0</v>
      </c>
      <c r="R234" s="11">
        <f t="shared" ca="1" si="47"/>
        <v>6.7567042333805966E-3</v>
      </c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</row>
    <row r="235" spans="1:35" x14ac:dyDescent="0.2">
      <c r="A235" s="67"/>
      <c r="B235" s="67"/>
      <c r="C235" s="67"/>
      <c r="D235" s="69">
        <f t="shared" si="44"/>
        <v>0</v>
      </c>
      <c r="E235" s="69">
        <f t="shared" si="44"/>
        <v>0</v>
      </c>
      <c r="F235" s="20">
        <f t="shared" si="45"/>
        <v>0</v>
      </c>
      <c r="G235" s="20">
        <f t="shared" si="45"/>
        <v>0</v>
      </c>
      <c r="H235" s="20">
        <f t="shared" si="48"/>
        <v>0</v>
      </c>
      <c r="I235" s="20">
        <f t="shared" si="49"/>
        <v>0</v>
      </c>
      <c r="J235" s="20">
        <f t="shared" si="50"/>
        <v>0</v>
      </c>
      <c r="K235" s="20">
        <f t="shared" si="51"/>
        <v>0</v>
      </c>
      <c r="L235" s="20">
        <f t="shared" si="52"/>
        <v>0</v>
      </c>
      <c r="M235" s="20">
        <f t="shared" ca="1" si="46"/>
        <v>-6.7567042333805966E-3</v>
      </c>
      <c r="N235" s="20">
        <f t="shared" ca="1" si="53"/>
        <v>0</v>
      </c>
      <c r="O235" s="33">
        <f t="shared" ca="1" si="54"/>
        <v>0</v>
      </c>
      <c r="P235" s="20">
        <f t="shared" ca="1" si="55"/>
        <v>0</v>
      </c>
      <c r="Q235" s="20">
        <f t="shared" ca="1" si="56"/>
        <v>0</v>
      </c>
      <c r="R235" s="11">
        <f t="shared" ca="1" si="47"/>
        <v>6.7567042333805966E-3</v>
      </c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</row>
    <row r="236" spans="1:35" x14ac:dyDescent="0.2">
      <c r="A236" s="67"/>
      <c r="B236" s="67"/>
      <c r="C236" s="67"/>
      <c r="D236" s="69">
        <f t="shared" si="44"/>
        <v>0</v>
      </c>
      <c r="E236" s="69">
        <f t="shared" si="44"/>
        <v>0</v>
      </c>
      <c r="F236" s="20">
        <f t="shared" si="45"/>
        <v>0</v>
      </c>
      <c r="G236" s="20">
        <f t="shared" si="45"/>
        <v>0</v>
      </c>
      <c r="H236" s="20">
        <f t="shared" si="48"/>
        <v>0</v>
      </c>
      <c r="I236" s="20">
        <f t="shared" si="49"/>
        <v>0</v>
      </c>
      <c r="J236" s="20">
        <f t="shared" si="50"/>
        <v>0</v>
      </c>
      <c r="K236" s="20">
        <f t="shared" si="51"/>
        <v>0</v>
      </c>
      <c r="L236" s="20">
        <f t="shared" si="52"/>
        <v>0</v>
      </c>
      <c r="M236" s="20">
        <f t="shared" ca="1" si="46"/>
        <v>-6.7567042333805966E-3</v>
      </c>
      <c r="N236" s="20">
        <f t="shared" ca="1" si="53"/>
        <v>0</v>
      </c>
      <c r="O236" s="33">
        <f t="shared" ca="1" si="54"/>
        <v>0</v>
      </c>
      <c r="P236" s="20">
        <f t="shared" ca="1" si="55"/>
        <v>0</v>
      </c>
      <c r="Q236" s="20">
        <f t="shared" ca="1" si="56"/>
        <v>0</v>
      </c>
      <c r="R236" s="11">
        <f t="shared" ca="1" si="47"/>
        <v>6.7567042333805966E-3</v>
      </c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</row>
    <row r="237" spans="1:35" x14ac:dyDescent="0.2">
      <c r="A237" s="67"/>
      <c r="B237" s="67"/>
      <c r="C237" s="67"/>
      <c r="D237" s="69">
        <f t="shared" si="44"/>
        <v>0</v>
      </c>
      <c r="E237" s="69">
        <f t="shared" si="44"/>
        <v>0</v>
      </c>
      <c r="F237" s="20">
        <f t="shared" si="45"/>
        <v>0</v>
      </c>
      <c r="G237" s="20">
        <f t="shared" si="45"/>
        <v>0</v>
      </c>
      <c r="H237" s="20">
        <f t="shared" si="48"/>
        <v>0</v>
      </c>
      <c r="I237" s="20">
        <f t="shared" si="49"/>
        <v>0</v>
      </c>
      <c r="J237" s="20">
        <f t="shared" si="50"/>
        <v>0</v>
      </c>
      <c r="K237" s="20">
        <f t="shared" si="51"/>
        <v>0</v>
      </c>
      <c r="L237" s="20">
        <f t="shared" si="52"/>
        <v>0</v>
      </c>
      <c r="M237" s="20">
        <f t="shared" ca="1" si="46"/>
        <v>-6.7567042333805966E-3</v>
      </c>
      <c r="N237" s="20">
        <f t="shared" ca="1" si="53"/>
        <v>0</v>
      </c>
      <c r="O237" s="33">
        <f t="shared" ca="1" si="54"/>
        <v>0</v>
      </c>
      <c r="P237" s="20">
        <f t="shared" ca="1" si="55"/>
        <v>0</v>
      </c>
      <c r="Q237" s="20">
        <f t="shared" ca="1" si="56"/>
        <v>0</v>
      </c>
      <c r="R237" s="11">
        <f t="shared" ca="1" si="47"/>
        <v>6.7567042333805966E-3</v>
      </c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</row>
    <row r="238" spans="1:35" x14ac:dyDescent="0.2">
      <c r="A238" s="67"/>
      <c r="B238" s="67"/>
      <c r="C238" s="67"/>
      <c r="D238" s="69">
        <f t="shared" si="44"/>
        <v>0</v>
      </c>
      <c r="E238" s="69">
        <f t="shared" si="44"/>
        <v>0</v>
      </c>
      <c r="F238" s="20">
        <f t="shared" si="45"/>
        <v>0</v>
      </c>
      <c r="G238" s="20">
        <f t="shared" si="45"/>
        <v>0</v>
      </c>
      <c r="H238" s="20">
        <f t="shared" si="48"/>
        <v>0</v>
      </c>
      <c r="I238" s="20">
        <f t="shared" si="49"/>
        <v>0</v>
      </c>
      <c r="J238" s="20">
        <f t="shared" si="50"/>
        <v>0</v>
      </c>
      <c r="K238" s="20">
        <f t="shared" si="51"/>
        <v>0</v>
      </c>
      <c r="L238" s="20">
        <f t="shared" si="52"/>
        <v>0</v>
      </c>
      <c r="M238" s="20">
        <f t="shared" ca="1" si="46"/>
        <v>-6.7567042333805966E-3</v>
      </c>
      <c r="N238" s="20">
        <f t="shared" ca="1" si="53"/>
        <v>0</v>
      </c>
      <c r="O238" s="33">
        <f t="shared" ca="1" si="54"/>
        <v>0</v>
      </c>
      <c r="P238" s="20">
        <f t="shared" ca="1" si="55"/>
        <v>0</v>
      </c>
      <c r="Q238" s="20">
        <f t="shared" ca="1" si="56"/>
        <v>0</v>
      </c>
      <c r="R238" s="11">
        <f t="shared" ca="1" si="47"/>
        <v>6.7567042333805966E-3</v>
      </c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</row>
    <row r="239" spans="1:35" x14ac:dyDescent="0.2">
      <c r="A239" s="67"/>
      <c r="B239" s="67"/>
      <c r="C239" s="67"/>
      <c r="D239" s="69">
        <f t="shared" si="44"/>
        <v>0</v>
      </c>
      <c r="E239" s="69">
        <f t="shared" si="44"/>
        <v>0</v>
      </c>
      <c r="F239" s="20">
        <f t="shared" si="45"/>
        <v>0</v>
      </c>
      <c r="G239" s="20">
        <f t="shared" si="45"/>
        <v>0</v>
      </c>
      <c r="H239" s="20">
        <f t="shared" si="48"/>
        <v>0</v>
      </c>
      <c r="I239" s="20">
        <f t="shared" si="49"/>
        <v>0</v>
      </c>
      <c r="J239" s="20">
        <f t="shared" si="50"/>
        <v>0</v>
      </c>
      <c r="K239" s="20">
        <f t="shared" si="51"/>
        <v>0</v>
      </c>
      <c r="L239" s="20">
        <f t="shared" si="52"/>
        <v>0</v>
      </c>
      <c r="M239" s="20">
        <f t="shared" ca="1" si="46"/>
        <v>-6.7567042333805966E-3</v>
      </c>
      <c r="N239" s="20">
        <f t="shared" ca="1" si="53"/>
        <v>0</v>
      </c>
      <c r="O239" s="33">
        <f t="shared" ca="1" si="54"/>
        <v>0</v>
      </c>
      <c r="P239" s="20">
        <f t="shared" ca="1" si="55"/>
        <v>0</v>
      </c>
      <c r="Q239" s="20">
        <f t="shared" ca="1" si="56"/>
        <v>0</v>
      </c>
      <c r="R239" s="11">
        <f t="shared" ca="1" si="47"/>
        <v>6.7567042333805966E-3</v>
      </c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</row>
    <row r="240" spans="1:35" x14ac:dyDescent="0.2">
      <c r="A240" s="67"/>
      <c r="B240" s="67"/>
      <c r="C240" s="67"/>
      <c r="D240" s="69">
        <f t="shared" si="44"/>
        <v>0</v>
      </c>
      <c r="E240" s="69">
        <f t="shared" si="44"/>
        <v>0</v>
      </c>
      <c r="F240" s="20">
        <f t="shared" si="45"/>
        <v>0</v>
      </c>
      <c r="G240" s="20">
        <f t="shared" si="45"/>
        <v>0</v>
      </c>
      <c r="H240" s="20">
        <f t="shared" si="48"/>
        <v>0</v>
      </c>
      <c r="I240" s="20">
        <f t="shared" si="49"/>
        <v>0</v>
      </c>
      <c r="J240" s="20">
        <f t="shared" si="50"/>
        <v>0</v>
      </c>
      <c r="K240" s="20">
        <f t="shared" si="51"/>
        <v>0</v>
      </c>
      <c r="L240" s="20">
        <f t="shared" si="52"/>
        <v>0</v>
      </c>
      <c r="M240" s="20">
        <f t="shared" ca="1" si="46"/>
        <v>-6.7567042333805966E-3</v>
      </c>
      <c r="N240" s="20">
        <f t="shared" ca="1" si="53"/>
        <v>0</v>
      </c>
      <c r="O240" s="33">
        <f t="shared" ca="1" si="54"/>
        <v>0</v>
      </c>
      <c r="P240" s="20">
        <f t="shared" ca="1" si="55"/>
        <v>0</v>
      </c>
      <c r="Q240" s="20">
        <f t="shared" ca="1" si="56"/>
        <v>0</v>
      </c>
      <c r="R240" s="11">
        <f t="shared" ca="1" si="47"/>
        <v>6.7567042333805966E-3</v>
      </c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</row>
    <row r="241" spans="1:35" x14ac:dyDescent="0.2">
      <c r="A241" s="67"/>
      <c r="B241" s="67"/>
      <c r="C241" s="67"/>
      <c r="D241" s="69">
        <f t="shared" si="44"/>
        <v>0</v>
      </c>
      <c r="E241" s="69">
        <f t="shared" si="44"/>
        <v>0</v>
      </c>
      <c r="F241" s="20">
        <f t="shared" si="45"/>
        <v>0</v>
      </c>
      <c r="G241" s="20">
        <f t="shared" si="45"/>
        <v>0</v>
      </c>
      <c r="H241" s="20">
        <f t="shared" si="48"/>
        <v>0</v>
      </c>
      <c r="I241" s="20">
        <f t="shared" si="49"/>
        <v>0</v>
      </c>
      <c r="J241" s="20">
        <f t="shared" si="50"/>
        <v>0</v>
      </c>
      <c r="K241" s="20">
        <f t="shared" si="51"/>
        <v>0</v>
      </c>
      <c r="L241" s="20">
        <f t="shared" si="52"/>
        <v>0</v>
      </c>
      <c r="M241" s="20">
        <f t="shared" ca="1" si="46"/>
        <v>-6.7567042333805966E-3</v>
      </c>
      <c r="N241" s="20">
        <f t="shared" ca="1" si="53"/>
        <v>0</v>
      </c>
      <c r="O241" s="33">
        <f t="shared" ca="1" si="54"/>
        <v>0</v>
      </c>
      <c r="P241" s="20">
        <f t="shared" ca="1" si="55"/>
        <v>0</v>
      </c>
      <c r="Q241" s="20">
        <f t="shared" ca="1" si="56"/>
        <v>0</v>
      </c>
      <c r="R241" s="11">
        <f t="shared" ca="1" si="47"/>
        <v>6.7567042333805966E-3</v>
      </c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</row>
    <row r="242" spans="1:35" x14ac:dyDescent="0.2">
      <c r="A242" s="67"/>
      <c r="B242" s="67"/>
      <c r="C242" s="67"/>
      <c r="D242" s="69">
        <f t="shared" si="44"/>
        <v>0</v>
      </c>
      <c r="E242" s="69">
        <f t="shared" si="44"/>
        <v>0</v>
      </c>
      <c r="F242" s="20">
        <f t="shared" si="45"/>
        <v>0</v>
      </c>
      <c r="G242" s="20">
        <f t="shared" si="45"/>
        <v>0</v>
      </c>
      <c r="H242" s="20">
        <f t="shared" si="48"/>
        <v>0</v>
      </c>
      <c r="I242" s="20">
        <f t="shared" si="49"/>
        <v>0</v>
      </c>
      <c r="J242" s="20">
        <f t="shared" si="50"/>
        <v>0</v>
      </c>
      <c r="K242" s="20">
        <f t="shared" si="51"/>
        <v>0</v>
      </c>
      <c r="L242" s="20">
        <f t="shared" si="52"/>
        <v>0</v>
      </c>
      <c r="M242" s="20">
        <f t="shared" ca="1" si="46"/>
        <v>-6.7567042333805966E-3</v>
      </c>
      <c r="N242" s="20">
        <f t="shared" ca="1" si="53"/>
        <v>0</v>
      </c>
      <c r="O242" s="33">
        <f t="shared" ca="1" si="54"/>
        <v>0</v>
      </c>
      <c r="P242" s="20">
        <f t="shared" ca="1" si="55"/>
        <v>0</v>
      </c>
      <c r="Q242" s="20">
        <f t="shared" ca="1" si="56"/>
        <v>0</v>
      </c>
      <c r="R242" s="11">
        <f t="shared" ca="1" si="47"/>
        <v>6.7567042333805966E-3</v>
      </c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</row>
    <row r="243" spans="1:35" x14ac:dyDescent="0.2">
      <c r="A243" s="67"/>
      <c r="B243" s="67"/>
      <c r="C243" s="67"/>
      <c r="D243" s="69">
        <f t="shared" si="44"/>
        <v>0</v>
      </c>
      <c r="E243" s="69">
        <f t="shared" si="44"/>
        <v>0</v>
      </c>
      <c r="F243" s="20">
        <f t="shared" si="45"/>
        <v>0</v>
      </c>
      <c r="G243" s="20">
        <f t="shared" si="45"/>
        <v>0</v>
      </c>
      <c r="H243" s="20">
        <f t="shared" si="48"/>
        <v>0</v>
      </c>
      <c r="I243" s="20">
        <f t="shared" si="49"/>
        <v>0</v>
      </c>
      <c r="J243" s="20">
        <f t="shared" si="50"/>
        <v>0</v>
      </c>
      <c r="K243" s="20">
        <f t="shared" si="51"/>
        <v>0</v>
      </c>
      <c r="L243" s="20">
        <f t="shared" si="52"/>
        <v>0</v>
      </c>
      <c r="M243" s="20">
        <f t="shared" ca="1" si="46"/>
        <v>-6.7567042333805966E-3</v>
      </c>
      <c r="N243" s="20">
        <f t="shared" ca="1" si="53"/>
        <v>0</v>
      </c>
      <c r="O243" s="33">
        <f t="shared" ca="1" si="54"/>
        <v>0</v>
      </c>
      <c r="P243" s="20">
        <f t="shared" ca="1" si="55"/>
        <v>0</v>
      </c>
      <c r="Q243" s="20">
        <f t="shared" ca="1" si="56"/>
        <v>0</v>
      </c>
      <c r="R243" s="11">
        <f t="shared" ca="1" si="47"/>
        <v>6.7567042333805966E-3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</row>
    <row r="244" spans="1:35" x14ac:dyDescent="0.2">
      <c r="A244" s="67"/>
      <c r="B244" s="67"/>
      <c r="C244" s="67"/>
      <c r="D244" s="69">
        <f t="shared" si="44"/>
        <v>0</v>
      </c>
      <c r="E244" s="69">
        <f t="shared" si="44"/>
        <v>0</v>
      </c>
      <c r="F244" s="20">
        <f t="shared" si="45"/>
        <v>0</v>
      </c>
      <c r="G244" s="20">
        <f t="shared" si="45"/>
        <v>0</v>
      </c>
      <c r="H244" s="20">
        <f t="shared" si="48"/>
        <v>0</v>
      </c>
      <c r="I244" s="20">
        <f t="shared" si="49"/>
        <v>0</v>
      </c>
      <c r="J244" s="20">
        <f t="shared" si="50"/>
        <v>0</v>
      </c>
      <c r="K244" s="20">
        <f t="shared" si="51"/>
        <v>0</v>
      </c>
      <c r="L244" s="20">
        <f t="shared" si="52"/>
        <v>0</v>
      </c>
      <c r="M244" s="20">
        <f t="shared" ca="1" si="46"/>
        <v>-6.7567042333805966E-3</v>
      </c>
      <c r="N244" s="20">
        <f t="shared" ca="1" si="53"/>
        <v>0</v>
      </c>
      <c r="O244" s="33">
        <f t="shared" ca="1" si="54"/>
        <v>0</v>
      </c>
      <c r="P244" s="20">
        <f t="shared" ca="1" si="55"/>
        <v>0</v>
      </c>
      <c r="Q244" s="20">
        <f t="shared" ca="1" si="56"/>
        <v>0</v>
      </c>
      <c r="R244" s="11">
        <f t="shared" ca="1" si="47"/>
        <v>6.7567042333805966E-3</v>
      </c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</row>
    <row r="245" spans="1:35" x14ac:dyDescent="0.2">
      <c r="A245" s="67"/>
      <c r="B245" s="67"/>
      <c r="C245" s="67"/>
      <c r="D245" s="69">
        <f t="shared" si="44"/>
        <v>0</v>
      </c>
      <c r="E245" s="69">
        <f t="shared" si="44"/>
        <v>0</v>
      </c>
      <c r="F245" s="20">
        <f t="shared" si="45"/>
        <v>0</v>
      </c>
      <c r="G245" s="20">
        <f t="shared" si="45"/>
        <v>0</v>
      </c>
      <c r="H245" s="20">
        <f t="shared" si="48"/>
        <v>0</v>
      </c>
      <c r="I245" s="20">
        <f t="shared" si="49"/>
        <v>0</v>
      </c>
      <c r="J245" s="20">
        <f t="shared" si="50"/>
        <v>0</v>
      </c>
      <c r="K245" s="20">
        <f t="shared" si="51"/>
        <v>0</v>
      </c>
      <c r="L245" s="20">
        <f t="shared" si="52"/>
        <v>0</v>
      </c>
      <c r="M245" s="20">
        <f t="shared" ca="1" si="46"/>
        <v>-6.7567042333805966E-3</v>
      </c>
      <c r="N245" s="20">
        <f t="shared" ca="1" si="53"/>
        <v>0</v>
      </c>
      <c r="O245" s="33">
        <f t="shared" ca="1" si="54"/>
        <v>0</v>
      </c>
      <c r="P245" s="20">
        <f t="shared" ca="1" si="55"/>
        <v>0</v>
      </c>
      <c r="Q245" s="20">
        <f t="shared" ca="1" si="56"/>
        <v>0</v>
      </c>
      <c r="R245" s="11">
        <f t="shared" ca="1" si="47"/>
        <v>6.7567042333805966E-3</v>
      </c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</row>
    <row r="246" spans="1:35" x14ac:dyDescent="0.2">
      <c r="A246" s="67"/>
      <c r="B246" s="67"/>
      <c r="C246" s="67"/>
      <c r="D246" s="69">
        <f t="shared" si="44"/>
        <v>0</v>
      </c>
      <c r="E246" s="69">
        <f t="shared" si="44"/>
        <v>0</v>
      </c>
      <c r="F246" s="20">
        <f t="shared" si="45"/>
        <v>0</v>
      </c>
      <c r="G246" s="20">
        <f t="shared" si="45"/>
        <v>0</v>
      </c>
      <c r="H246" s="20">
        <f t="shared" si="48"/>
        <v>0</v>
      </c>
      <c r="I246" s="20">
        <f t="shared" si="49"/>
        <v>0</v>
      </c>
      <c r="J246" s="20">
        <f t="shared" si="50"/>
        <v>0</v>
      </c>
      <c r="K246" s="20">
        <f t="shared" si="51"/>
        <v>0</v>
      </c>
      <c r="L246" s="20">
        <f t="shared" si="52"/>
        <v>0</v>
      </c>
      <c r="M246" s="20">
        <f t="shared" ca="1" si="46"/>
        <v>-6.7567042333805966E-3</v>
      </c>
      <c r="N246" s="20">
        <f t="shared" ca="1" si="53"/>
        <v>0</v>
      </c>
      <c r="O246" s="33">
        <f t="shared" ca="1" si="54"/>
        <v>0</v>
      </c>
      <c r="P246" s="20">
        <f t="shared" ca="1" si="55"/>
        <v>0</v>
      </c>
      <c r="Q246" s="20">
        <f t="shared" ca="1" si="56"/>
        <v>0</v>
      </c>
      <c r="R246" s="11">
        <f t="shared" ca="1" si="47"/>
        <v>6.7567042333805966E-3</v>
      </c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</row>
    <row r="247" spans="1:35" x14ac:dyDescent="0.2">
      <c r="A247" s="67"/>
      <c r="B247" s="67"/>
      <c r="C247" s="67"/>
      <c r="D247" s="69">
        <f t="shared" si="44"/>
        <v>0</v>
      </c>
      <c r="E247" s="69">
        <f t="shared" si="44"/>
        <v>0</v>
      </c>
      <c r="F247" s="20">
        <f t="shared" si="45"/>
        <v>0</v>
      </c>
      <c r="G247" s="20">
        <f t="shared" si="45"/>
        <v>0</v>
      </c>
      <c r="H247" s="20">
        <f t="shared" si="48"/>
        <v>0</v>
      </c>
      <c r="I247" s="20">
        <f t="shared" si="49"/>
        <v>0</v>
      </c>
      <c r="J247" s="20">
        <f t="shared" si="50"/>
        <v>0</v>
      </c>
      <c r="K247" s="20">
        <f t="shared" si="51"/>
        <v>0</v>
      </c>
      <c r="L247" s="20">
        <f t="shared" si="52"/>
        <v>0</v>
      </c>
      <c r="M247" s="20">
        <f t="shared" ca="1" si="46"/>
        <v>-6.7567042333805966E-3</v>
      </c>
      <c r="N247" s="20">
        <f t="shared" ca="1" si="53"/>
        <v>0</v>
      </c>
      <c r="O247" s="33">
        <f t="shared" ca="1" si="54"/>
        <v>0</v>
      </c>
      <c r="P247" s="20">
        <f t="shared" ca="1" si="55"/>
        <v>0</v>
      </c>
      <c r="Q247" s="20">
        <f t="shared" ca="1" si="56"/>
        <v>0</v>
      </c>
      <c r="R247" s="11">
        <f t="shared" ca="1" si="47"/>
        <v>6.7567042333805966E-3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</row>
    <row r="248" spans="1:35" x14ac:dyDescent="0.2">
      <c r="A248" s="67"/>
      <c r="B248" s="67"/>
      <c r="C248" s="67"/>
      <c r="D248" s="69">
        <f t="shared" si="44"/>
        <v>0</v>
      </c>
      <c r="E248" s="69">
        <f t="shared" si="44"/>
        <v>0</v>
      </c>
      <c r="F248" s="20">
        <f t="shared" si="45"/>
        <v>0</v>
      </c>
      <c r="G248" s="20">
        <f t="shared" si="45"/>
        <v>0</v>
      </c>
      <c r="H248" s="20">
        <f t="shared" si="48"/>
        <v>0</v>
      </c>
      <c r="I248" s="20">
        <f t="shared" si="49"/>
        <v>0</v>
      </c>
      <c r="J248" s="20">
        <f t="shared" si="50"/>
        <v>0</v>
      </c>
      <c r="K248" s="20">
        <f t="shared" si="51"/>
        <v>0</v>
      </c>
      <c r="L248" s="20">
        <f t="shared" si="52"/>
        <v>0</v>
      </c>
      <c r="M248" s="20">
        <f t="shared" ca="1" si="46"/>
        <v>-6.7567042333805966E-3</v>
      </c>
      <c r="N248" s="20">
        <f t="shared" ca="1" si="53"/>
        <v>0</v>
      </c>
      <c r="O248" s="33">
        <f t="shared" ca="1" si="54"/>
        <v>0</v>
      </c>
      <c r="P248" s="20">
        <f t="shared" ca="1" si="55"/>
        <v>0</v>
      </c>
      <c r="Q248" s="20">
        <f t="shared" ca="1" si="56"/>
        <v>0</v>
      </c>
      <c r="R248" s="11">
        <f t="shared" ca="1" si="47"/>
        <v>6.7567042333805966E-3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</row>
    <row r="249" spans="1:35" x14ac:dyDescent="0.2">
      <c r="A249" s="67"/>
      <c r="B249" s="67"/>
      <c r="C249" s="67"/>
      <c r="D249" s="69">
        <f t="shared" si="44"/>
        <v>0</v>
      </c>
      <c r="E249" s="69">
        <f t="shared" si="44"/>
        <v>0</v>
      </c>
      <c r="F249" s="20">
        <f t="shared" si="45"/>
        <v>0</v>
      </c>
      <c r="G249" s="20">
        <f t="shared" si="45"/>
        <v>0</v>
      </c>
      <c r="H249" s="20">
        <f t="shared" si="48"/>
        <v>0</v>
      </c>
      <c r="I249" s="20">
        <f t="shared" si="49"/>
        <v>0</v>
      </c>
      <c r="J249" s="20">
        <f t="shared" si="50"/>
        <v>0</v>
      </c>
      <c r="K249" s="20">
        <f t="shared" si="51"/>
        <v>0</v>
      </c>
      <c r="L249" s="20">
        <f t="shared" si="52"/>
        <v>0</v>
      </c>
      <c r="M249" s="20">
        <f t="shared" ca="1" si="46"/>
        <v>-6.7567042333805966E-3</v>
      </c>
      <c r="N249" s="20">
        <f t="shared" ca="1" si="53"/>
        <v>0</v>
      </c>
      <c r="O249" s="33">
        <f t="shared" ca="1" si="54"/>
        <v>0</v>
      </c>
      <c r="P249" s="20">
        <f t="shared" ca="1" si="55"/>
        <v>0</v>
      </c>
      <c r="Q249" s="20">
        <f t="shared" ca="1" si="56"/>
        <v>0</v>
      </c>
      <c r="R249" s="11">
        <f t="shared" ca="1" si="47"/>
        <v>6.7567042333805966E-3</v>
      </c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</row>
    <row r="250" spans="1:35" x14ac:dyDescent="0.2">
      <c r="A250" s="67"/>
      <c r="B250" s="67"/>
      <c r="C250" s="67"/>
      <c r="D250" s="69">
        <f t="shared" si="44"/>
        <v>0</v>
      </c>
      <c r="E250" s="69">
        <f t="shared" si="44"/>
        <v>0</v>
      </c>
      <c r="F250" s="20">
        <f t="shared" si="45"/>
        <v>0</v>
      </c>
      <c r="G250" s="20">
        <f t="shared" si="45"/>
        <v>0</v>
      </c>
      <c r="H250" s="20">
        <f t="shared" si="48"/>
        <v>0</v>
      </c>
      <c r="I250" s="20">
        <f t="shared" si="49"/>
        <v>0</v>
      </c>
      <c r="J250" s="20">
        <f t="shared" si="50"/>
        <v>0</v>
      </c>
      <c r="K250" s="20">
        <f t="shared" si="51"/>
        <v>0</v>
      </c>
      <c r="L250" s="20">
        <f t="shared" si="52"/>
        <v>0</v>
      </c>
      <c r="M250" s="20">
        <f t="shared" ca="1" si="46"/>
        <v>-6.7567042333805966E-3</v>
      </c>
      <c r="N250" s="20">
        <f t="shared" ca="1" si="53"/>
        <v>0</v>
      </c>
      <c r="O250" s="33">
        <f t="shared" ca="1" si="54"/>
        <v>0</v>
      </c>
      <c r="P250" s="20">
        <f t="shared" ca="1" si="55"/>
        <v>0</v>
      </c>
      <c r="Q250" s="20">
        <f t="shared" ca="1" si="56"/>
        <v>0</v>
      </c>
      <c r="R250" s="11">
        <f t="shared" ca="1" si="47"/>
        <v>6.7567042333805966E-3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</row>
    <row r="251" spans="1:35" x14ac:dyDescent="0.2">
      <c r="A251" s="67"/>
      <c r="B251" s="67"/>
      <c r="C251" s="67"/>
      <c r="D251" s="69">
        <f t="shared" si="44"/>
        <v>0</v>
      </c>
      <c r="E251" s="69">
        <f t="shared" si="44"/>
        <v>0</v>
      </c>
      <c r="F251" s="20">
        <f t="shared" si="45"/>
        <v>0</v>
      </c>
      <c r="G251" s="20">
        <f t="shared" si="45"/>
        <v>0</v>
      </c>
      <c r="H251" s="20">
        <f t="shared" si="48"/>
        <v>0</v>
      </c>
      <c r="I251" s="20">
        <f t="shared" si="49"/>
        <v>0</v>
      </c>
      <c r="J251" s="20">
        <f t="shared" si="50"/>
        <v>0</v>
      </c>
      <c r="K251" s="20">
        <f t="shared" si="51"/>
        <v>0</v>
      </c>
      <c r="L251" s="20">
        <f t="shared" si="52"/>
        <v>0</v>
      </c>
      <c r="M251" s="20">
        <f t="shared" ca="1" si="46"/>
        <v>-6.7567042333805966E-3</v>
      </c>
      <c r="N251" s="20">
        <f t="shared" ca="1" si="53"/>
        <v>0</v>
      </c>
      <c r="O251" s="33">
        <f t="shared" ca="1" si="54"/>
        <v>0</v>
      </c>
      <c r="P251" s="20">
        <f t="shared" ca="1" si="55"/>
        <v>0</v>
      </c>
      <c r="Q251" s="20">
        <f t="shared" ca="1" si="56"/>
        <v>0</v>
      </c>
      <c r="R251" s="11">
        <f t="shared" ca="1" si="47"/>
        <v>6.7567042333805966E-3</v>
      </c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</row>
    <row r="252" spans="1:35" x14ac:dyDescent="0.2">
      <c r="A252" s="67"/>
      <c r="B252" s="67"/>
      <c r="C252" s="67"/>
      <c r="D252" s="69">
        <f t="shared" si="44"/>
        <v>0</v>
      </c>
      <c r="E252" s="69">
        <f t="shared" si="44"/>
        <v>0</v>
      </c>
      <c r="F252" s="20">
        <f t="shared" si="45"/>
        <v>0</v>
      </c>
      <c r="G252" s="20">
        <f t="shared" si="45"/>
        <v>0</v>
      </c>
      <c r="H252" s="20">
        <f t="shared" si="48"/>
        <v>0</v>
      </c>
      <c r="I252" s="20">
        <f t="shared" si="49"/>
        <v>0</v>
      </c>
      <c r="J252" s="20">
        <f t="shared" si="50"/>
        <v>0</v>
      </c>
      <c r="K252" s="20">
        <f t="shared" si="51"/>
        <v>0</v>
      </c>
      <c r="L252" s="20">
        <f t="shared" si="52"/>
        <v>0</v>
      </c>
      <c r="M252" s="20">
        <f t="shared" ca="1" si="46"/>
        <v>-6.7567042333805966E-3</v>
      </c>
      <c r="N252" s="20">
        <f t="shared" ca="1" si="53"/>
        <v>0</v>
      </c>
      <c r="O252" s="33">
        <f t="shared" ca="1" si="54"/>
        <v>0</v>
      </c>
      <c r="P252" s="20">
        <f t="shared" ca="1" si="55"/>
        <v>0</v>
      </c>
      <c r="Q252" s="20">
        <f t="shared" ca="1" si="56"/>
        <v>0</v>
      </c>
      <c r="R252" s="11">
        <f t="shared" ca="1" si="47"/>
        <v>6.7567042333805966E-3</v>
      </c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</row>
    <row r="253" spans="1:35" x14ac:dyDescent="0.2">
      <c r="A253" s="67"/>
      <c r="B253" s="67"/>
      <c r="C253" s="67"/>
      <c r="D253" s="69">
        <f t="shared" si="44"/>
        <v>0</v>
      </c>
      <c r="E253" s="69">
        <f t="shared" si="44"/>
        <v>0</v>
      </c>
      <c r="F253" s="20">
        <f t="shared" si="45"/>
        <v>0</v>
      </c>
      <c r="G253" s="20">
        <f t="shared" si="45"/>
        <v>0</v>
      </c>
      <c r="H253" s="20">
        <f t="shared" si="48"/>
        <v>0</v>
      </c>
      <c r="I253" s="20">
        <f t="shared" si="49"/>
        <v>0</v>
      </c>
      <c r="J253" s="20">
        <f t="shared" si="50"/>
        <v>0</v>
      </c>
      <c r="K253" s="20">
        <f t="shared" si="51"/>
        <v>0</v>
      </c>
      <c r="L253" s="20">
        <f t="shared" si="52"/>
        <v>0</v>
      </c>
      <c r="M253" s="20">
        <f t="shared" ca="1" si="46"/>
        <v>-6.7567042333805966E-3</v>
      </c>
      <c r="N253" s="20">
        <f t="shared" ca="1" si="53"/>
        <v>0</v>
      </c>
      <c r="O253" s="33">
        <f t="shared" ca="1" si="54"/>
        <v>0</v>
      </c>
      <c r="P253" s="20">
        <f t="shared" ca="1" si="55"/>
        <v>0</v>
      </c>
      <c r="Q253" s="20">
        <f t="shared" ca="1" si="56"/>
        <v>0</v>
      </c>
      <c r="R253" s="11">
        <f t="shared" ca="1" si="47"/>
        <v>6.7567042333805966E-3</v>
      </c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</row>
    <row r="254" spans="1:35" x14ac:dyDescent="0.2">
      <c r="A254" s="67"/>
      <c r="B254" s="67"/>
      <c r="C254" s="67"/>
      <c r="D254" s="69">
        <f t="shared" si="44"/>
        <v>0</v>
      </c>
      <c r="E254" s="69">
        <f t="shared" si="44"/>
        <v>0</v>
      </c>
      <c r="F254" s="20">
        <f t="shared" si="45"/>
        <v>0</v>
      </c>
      <c r="G254" s="20">
        <f t="shared" si="45"/>
        <v>0</v>
      </c>
      <c r="H254" s="20">
        <f t="shared" si="48"/>
        <v>0</v>
      </c>
      <c r="I254" s="20">
        <f t="shared" si="49"/>
        <v>0</v>
      </c>
      <c r="J254" s="20">
        <f t="shared" si="50"/>
        <v>0</v>
      </c>
      <c r="K254" s="20">
        <f t="shared" si="51"/>
        <v>0</v>
      </c>
      <c r="L254" s="20">
        <f t="shared" si="52"/>
        <v>0</v>
      </c>
      <c r="M254" s="20">
        <f t="shared" ca="1" si="46"/>
        <v>-6.7567042333805966E-3</v>
      </c>
      <c r="N254" s="20">
        <f t="shared" ca="1" si="53"/>
        <v>0</v>
      </c>
      <c r="O254" s="33">
        <f t="shared" ca="1" si="54"/>
        <v>0</v>
      </c>
      <c r="P254" s="20">
        <f t="shared" ca="1" si="55"/>
        <v>0</v>
      </c>
      <c r="Q254" s="20">
        <f t="shared" ca="1" si="56"/>
        <v>0</v>
      </c>
      <c r="R254" s="11">
        <f t="shared" ca="1" si="47"/>
        <v>6.7567042333805966E-3</v>
      </c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</row>
    <row r="255" spans="1:35" x14ac:dyDescent="0.2">
      <c r="A255" s="67"/>
      <c r="B255" s="67"/>
      <c r="C255" s="67"/>
      <c r="D255" s="69">
        <f t="shared" si="44"/>
        <v>0</v>
      </c>
      <c r="E255" s="69">
        <f t="shared" si="44"/>
        <v>0</v>
      </c>
      <c r="F255" s="20">
        <f t="shared" si="45"/>
        <v>0</v>
      </c>
      <c r="G255" s="20">
        <f t="shared" si="45"/>
        <v>0</v>
      </c>
      <c r="H255" s="20">
        <f t="shared" si="48"/>
        <v>0</v>
      </c>
      <c r="I255" s="20">
        <f t="shared" si="49"/>
        <v>0</v>
      </c>
      <c r="J255" s="20">
        <f t="shared" si="50"/>
        <v>0</v>
      </c>
      <c r="K255" s="20">
        <f t="shared" si="51"/>
        <v>0</v>
      </c>
      <c r="L255" s="20">
        <f t="shared" si="52"/>
        <v>0</v>
      </c>
      <c r="M255" s="20">
        <f t="shared" ca="1" si="46"/>
        <v>-6.7567042333805966E-3</v>
      </c>
      <c r="N255" s="20">
        <f t="shared" ca="1" si="53"/>
        <v>0</v>
      </c>
      <c r="O255" s="33">
        <f t="shared" ca="1" si="54"/>
        <v>0</v>
      </c>
      <c r="P255" s="20">
        <f t="shared" ca="1" si="55"/>
        <v>0</v>
      </c>
      <c r="Q255" s="20">
        <f t="shared" ca="1" si="56"/>
        <v>0</v>
      </c>
      <c r="R255" s="11">
        <f t="shared" ca="1" si="47"/>
        <v>6.7567042333805966E-3</v>
      </c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</row>
    <row r="256" spans="1:35" x14ac:dyDescent="0.2">
      <c r="A256" s="67"/>
      <c r="B256" s="67"/>
      <c r="C256" s="67"/>
      <c r="D256" s="69">
        <f t="shared" si="44"/>
        <v>0</v>
      </c>
      <c r="E256" s="69">
        <f t="shared" si="44"/>
        <v>0</v>
      </c>
      <c r="F256" s="20">
        <f t="shared" si="45"/>
        <v>0</v>
      </c>
      <c r="G256" s="20">
        <f t="shared" si="45"/>
        <v>0</v>
      </c>
      <c r="H256" s="20">
        <f t="shared" si="48"/>
        <v>0</v>
      </c>
      <c r="I256" s="20">
        <f t="shared" si="49"/>
        <v>0</v>
      </c>
      <c r="J256" s="20">
        <f t="shared" si="50"/>
        <v>0</v>
      </c>
      <c r="K256" s="20">
        <f t="shared" si="51"/>
        <v>0</v>
      </c>
      <c r="L256" s="20">
        <f t="shared" si="52"/>
        <v>0</v>
      </c>
      <c r="M256" s="20">
        <f t="shared" ca="1" si="46"/>
        <v>-6.7567042333805966E-3</v>
      </c>
      <c r="N256" s="20">
        <f t="shared" ca="1" si="53"/>
        <v>0</v>
      </c>
      <c r="O256" s="33">
        <f t="shared" ca="1" si="54"/>
        <v>0</v>
      </c>
      <c r="P256" s="20">
        <f t="shared" ca="1" si="55"/>
        <v>0</v>
      </c>
      <c r="Q256" s="20">
        <f t="shared" ca="1" si="56"/>
        <v>0</v>
      </c>
      <c r="R256" s="11">
        <f t="shared" ca="1" si="47"/>
        <v>6.7567042333805966E-3</v>
      </c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</row>
    <row r="257" spans="1:35" x14ac:dyDescent="0.2">
      <c r="A257" s="67"/>
      <c r="B257" s="67"/>
      <c r="C257" s="67"/>
      <c r="D257" s="69">
        <f t="shared" si="44"/>
        <v>0</v>
      </c>
      <c r="E257" s="69">
        <f t="shared" si="44"/>
        <v>0</v>
      </c>
      <c r="F257" s="20">
        <f t="shared" si="45"/>
        <v>0</v>
      </c>
      <c r="G257" s="20">
        <f t="shared" si="45"/>
        <v>0</v>
      </c>
      <c r="H257" s="20">
        <f t="shared" si="48"/>
        <v>0</v>
      </c>
      <c r="I257" s="20">
        <f t="shared" si="49"/>
        <v>0</v>
      </c>
      <c r="J257" s="20">
        <f t="shared" si="50"/>
        <v>0</v>
      </c>
      <c r="K257" s="20">
        <f t="shared" si="51"/>
        <v>0</v>
      </c>
      <c r="L257" s="20">
        <f t="shared" si="52"/>
        <v>0</v>
      </c>
      <c r="M257" s="20">
        <f t="shared" ca="1" si="46"/>
        <v>-6.7567042333805966E-3</v>
      </c>
      <c r="N257" s="20">
        <f t="shared" ca="1" si="53"/>
        <v>0</v>
      </c>
      <c r="O257" s="33">
        <f t="shared" ca="1" si="54"/>
        <v>0</v>
      </c>
      <c r="P257" s="20">
        <f t="shared" ca="1" si="55"/>
        <v>0</v>
      </c>
      <c r="Q257" s="20">
        <f t="shared" ca="1" si="56"/>
        <v>0</v>
      </c>
      <c r="R257" s="11">
        <f t="shared" ca="1" si="47"/>
        <v>6.7567042333805966E-3</v>
      </c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</row>
    <row r="258" spans="1:35" x14ac:dyDescent="0.2">
      <c r="A258" s="67"/>
      <c r="B258" s="67"/>
      <c r="C258" s="67"/>
      <c r="D258" s="69">
        <f t="shared" si="44"/>
        <v>0</v>
      </c>
      <c r="E258" s="69">
        <f t="shared" si="44"/>
        <v>0</v>
      </c>
      <c r="F258" s="20">
        <f t="shared" si="45"/>
        <v>0</v>
      </c>
      <c r="G258" s="20">
        <f t="shared" si="45"/>
        <v>0</v>
      </c>
      <c r="H258" s="20">
        <f t="shared" si="48"/>
        <v>0</v>
      </c>
      <c r="I258" s="20">
        <f t="shared" si="49"/>
        <v>0</v>
      </c>
      <c r="J258" s="20">
        <f t="shared" si="50"/>
        <v>0</v>
      </c>
      <c r="K258" s="20">
        <f t="shared" si="51"/>
        <v>0</v>
      </c>
      <c r="L258" s="20">
        <f t="shared" si="52"/>
        <v>0</v>
      </c>
      <c r="M258" s="20">
        <f t="shared" ca="1" si="46"/>
        <v>-6.7567042333805966E-3</v>
      </c>
      <c r="N258" s="20">
        <f t="shared" ca="1" si="53"/>
        <v>0</v>
      </c>
      <c r="O258" s="33">
        <f t="shared" ca="1" si="54"/>
        <v>0</v>
      </c>
      <c r="P258" s="20">
        <f t="shared" ca="1" si="55"/>
        <v>0</v>
      </c>
      <c r="Q258" s="20">
        <f t="shared" ca="1" si="56"/>
        <v>0</v>
      </c>
      <c r="R258" s="11">
        <f t="shared" ca="1" si="47"/>
        <v>6.7567042333805966E-3</v>
      </c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</row>
    <row r="259" spans="1:35" x14ac:dyDescent="0.2">
      <c r="A259" s="67"/>
      <c r="B259" s="67"/>
      <c r="C259" s="67"/>
      <c r="D259" s="69">
        <f t="shared" si="44"/>
        <v>0</v>
      </c>
      <c r="E259" s="69">
        <f t="shared" si="44"/>
        <v>0</v>
      </c>
      <c r="F259" s="20">
        <f t="shared" si="45"/>
        <v>0</v>
      </c>
      <c r="G259" s="20">
        <f t="shared" si="45"/>
        <v>0</v>
      </c>
      <c r="H259" s="20">
        <f t="shared" si="48"/>
        <v>0</v>
      </c>
      <c r="I259" s="20">
        <f t="shared" si="49"/>
        <v>0</v>
      </c>
      <c r="J259" s="20">
        <f t="shared" si="50"/>
        <v>0</v>
      </c>
      <c r="K259" s="20">
        <f t="shared" si="51"/>
        <v>0</v>
      </c>
      <c r="L259" s="20">
        <f t="shared" si="52"/>
        <v>0</v>
      </c>
      <c r="M259" s="20">
        <f t="shared" ca="1" si="46"/>
        <v>-6.7567042333805966E-3</v>
      </c>
      <c r="N259" s="20">
        <f t="shared" ca="1" si="53"/>
        <v>0</v>
      </c>
      <c r="O259" s="33">
        <f t="shared" ca="1" si="54"/>
        <v>0</v>
      </c>
      <c r="P259" s="20">
        <f t="shared" ca="1" si="55"/>
        <v>0</v>
      </c>
      <c r="Q259" s="20">
        <f t="shared" ca="1" si="56"/>
        <v>0</v>
      </c>
      <c r="R259" s="11">
        <f t="shared" ca="1" si="47"/>
        <v>6.7567042333805966E-3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</row>
    <row r="260" spans="1:35" x14ac:dyDescent="0.2">
      <c r="A260" s="67"/>
      <c r="B260" s="67"/>
      <c r="C260" s="67"/>
      <c r="D260" s="69">
        <f t="shared" si="44"/>
        <v>0</v>
      </c>
      <c r="E260" s="69">
        <f t="shared" si="44"/>
        <v>0</v>
      </c>
      <c r="F260" s="20">
        <f t="shared" si="45"/>
        <v>0</v>
      </c>
      <c r="G260" s="20">
        <f t="shared" si="45"/>
        <v>0</v>
      </c>
      <c r="H260" s="20">
        <f t="shared" si="48"/>
        <v>0</v>
      </c>
      <c r="I260" s="20">
        <f t="shared" si="49"/>
        <v>0</v>
      </c>
      <c r="J260" s="20">
        <f t="shared" si="50"/>
        <v>0</v>
      </c>
      <c r="K260" s="20">
        <f t="shared" si="51"/>
        <v>0</v>
      </c>
      <c r="L260" s="20">
        <f t="shared" si="52"/>
        <v>0</v>
      </c>
      <c r="M260" s="20">
        <f t="shared" ca="1" si="46"/>
        <v>-6.7567042333805966E-3</v>
      </c>
      <c r="N260" s="20">
        <f t="shared" ca="1" si="53"/>
        <v>0</v>
      </c>
      <c r="O260" s="33">
        <f t="shared" ca="1" si="54"/>
        <v>0</v>
      </c>
      <c r="P260" s="20">
        <f t="shared" ca="1" si="55"/>
        <v>0</v>
      </c>
      <c r="Q260" s="20">
        <f t="shared" ca="1" si="56"/>
        <v>0</v>
      </c>
      <c r="R260" s="11">
        <f t="shared" ca="1" si="47"/>
        <v>6.7567042333805966E-3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</row>
    <row r="261" spans="1:35" x14ac:dyDescent="0.2">
      <c r="A261" s="67"/>
      <c r="B261" s="67"/>
      <c r="C261" s="67"/>
      <c r="D261" s="69">
        <f t="shared" si="44"/>
        <v>0</v>
      </c>
      <c r="E261" s="69">
        <f t="shared" si="44"/>
        <v>0</v>
      </c>
      <c r="F261" s="20">
        <f t="shared" si="45"/>
        <v>0</v>
      </c>
      <c r="G261" s="20">
        <f t="shared" si="45"/>
        <v>0</v>
      </c>
      <c r="H261" s="20">
        <f t="shared" si="48"/>
        <v>0</v>
      </c>
      <c r="I261" s="20">
        <f t="shared" si="49"/>
        <v>0</v>
      </c>
      <c r="J261" s="20">
        <f t="shared" si="50"/>
        <v>0</v>
      </c>
      <c r="K261" s="20">
        <f t="shared" si="51"/>
        <v>0</v>
      </c>
      <c r="L261" s="20">
        <f t="shared" si="52"/>
        <v>0</v>
      </c>
      <c r="M261" s="20">
        <f t="shared" ca="1" si="46"/>
        <v>-6.7567042333805966E-3</v>
      </c>
      <c r="N261" s="20">
        <f t="shared" ca="1" si="53"/>
        <v>0</v>
      </c>
      <c r="O261" s="33">
        <f t="shared" ca="1" si="54"/>
        <v>0</v>
      </c>
      <c r="P261" s="20">
        <f t="shared" ca="1" si="55"/>
        <v>0</v>
      </c>
      <c r="Q261" s="20">
        <f t="shared" ca="1" si="56"/>
        <v>0</v>
      </c>
      <c r="R261" s="11">
        <f t="shared" ca="1" si="47"/>
        <v>6.7567042333805966E-3</v>
      </c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</row>
    <row r="262" spans="1:35" x14ac:dyDescent="0.2">
      <c r="A262" s="67"/>
      <c r="B262" s="67"/>
      <c r="C262" s="67"/>
      <c r="D262" s="69">
        <f t="shared" si="44"/>
        <v>0</v>
      </c>
      <c r="E262" s="69">
        <f t="shared" si="44"/>
        <v>0</v>
      </c>
      <c r="F262" s="20">
        <f t="shared" si="45"/>
        <v>0</v>
      </c>
      <c r="G262" s="20">
        <f t="shared" si="45"/>
        <v>0</v>
      </c>
      <c r="H262" s="20">
        <f t="shared" si="48"/>
        <v>0</v>
      </c>
      <c r="I262" s="20">
        <f t="shared" si="49"/>
        <v>0</v>
      </c>
      <c r="J262" s="20">
        <f t="shared" si="50"/>
        <v>0</v>
      </c>
      <c r="K262" s="20">
        <f t="shared" si="51"/>
        <v>0</v>
      </c>
      <c r="L262" s="20">
        <f t="shared" si="52"/>
        <v>0</v>
      </c>
      <c r="M262" s="20">
        <f t="shared" ca="1" si="46"/>
        <v>-6.7567042333805966E-3</v>
      </c>
      <c r="N262" s="20">
        <f t="shared" ca="1" si="53"/>
        <v>0</v>
      </c>
      <c r="O262" s="33">
        <f t="shared" ca="1" si="54"/>
        <v>0</v>
      </c>
      <c r="P262" s="20">
        <f t="shared" ca="1" si="55"/>
        <v>0</v>
      </c>
      <c r="Q262" s="20">
        <f t="shared" ca="1" si="56"/>
        <v>0</v>
      </c>
      <c r="R262" s="11">
        <f t="shared" ca="1" si="47"/>
        <v>6.7567042333805966E-3</v>
      </c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</row>
    <row r="263" spans="1:35" x14ac:dyDescent="0.2">
      <c r="A263" s="67"/>
      <c r="B263" s="67"/>
      <c r="C263" s="67"/>
      <c r="D263" s="69">
        <f t="shared" si="44"/>
        <v>0</v>
      </c>
      <c r="E263" s="69">
        <f t="shared" si="44"/>
        <v>0</v>
      </c>
      <c r="F263" s="20">
        <f t="shared" si="45"/>
        <v>0</v>
      </c>
      <c r="G263" s="20">
        <f t="shared" si="45"/>
        <v>0</v>
      </c>
      <c r="H263" s="20">
        <f t="shared" si="48"/>
        <v>0</v>
      </c>
      <c r="I263" s="20">
        <f t="shared" si="49"/>
        <v>0</v>
      </c>
      <c r="J263" s="20">
        <f t="shared" si="50"/>
        <v>0</v>
      </c>
      <c r="K263" s="20">
        <f t="shared" si="51"/>
        <v>0</v>
      </c>
      <c r="L263" s="20">
        <f t="shared" si="52"/>
        <v>0</v>
      </c>
      <c r="M263" s="20">
        <f t="shared" ca="1" si="46"/>
        <v>-6.7567042333805966E-3</v>
      </c>
      <c r="N263" s="20">
        <f t="shared" ca="1" si="53"/>
        <v>0</v>
      </c>
      <c r="O263" s="33">
        <f t="shared" ca="1" si="54"/>
        <v>0</v>
      </c>
      <c r="P263" s="20">
        <f t="shared" ca="1" si="55"/>
        <v>0</v>
      </c>
      <c r="Q263" s="20">
        <f t="shared" ca="1" si="56"/>
        <v>0</v>
      </c>
      <c r="R263" s="11">
        <f t="shared" ca="1" si="47"/>
        <v>6.7567042333805966E-3</v>
      </c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</row>
    <row r="264" spans="1:35" x14ac:dyDescent="0.2">
      <c r="A264" s="67"/>
      <c r="B264" s="67"/>
      <c r="C264" s="67"/>
      <c r="D264" s="69">
        <f t="shared" si="44"/>
        <v>0</v>
      </c>
      <c r="E264" s="69">
        <f t="shared" si="44"/>
        <v>0</v>
      </c>
      <c r="F264" s="20">
        <f t="shared" si="45"/>
        <v>0</v>
      </c>
      <c r="G264" s="20">
        <f t="shared" si="45"/>
        <v>0</v>
      </c>
      <c r="H264" s="20">
        <f t="shared" si="48"/>
        <v>0</v>
      </c>
      <c r="I264" s="20">
        <f t="shared" si="49"/>
        <v>0</v>
      </c>
      <c r="J264" s="20">
        <f t="shared" si="50"/>
        <v>0</v>
      </c>
      <c r="K264" s="20">
        <f t="shared" si="51"/>
        <v>0</v>
      </c>
      <c r="L264" s="20">
        <f t="shared" si="52"/>
        <v>0</v>
      </c>
      <c r="M264" s="20">
        <f t="shared" ca="1" si="46"/>
        <v>-6.7567042333805966E-3</v>
      </c>
      <c r="N264" s="20">
        <f t="shared" ca="1" si="53"/>
        <v>0</v>
      </c>
      <c r="O264" s="33">
        <f t="shared" ca="1" si="54"/>
        <v>0</v>
      </c>
      <c r="P264" s="20">
        <f t="shared" ca="1" si="55"/>
        <v>0</v>
      </c>
      <c r="Q264" s="20">
        <f t="shared" ca="1" si="56"/>
        <v>0</v>
      </c>
      <c r="R264" s="11">
        <f t="shared" ca="1" si="47"/>
        <v>6.7567042333805966E-3</v>
      </c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</row>
    <row r="265" spans="1:35" x14ac:dyDescent="0.2">
      <c r="A265" s="67"/>
      <c r="B265" s="67"/>
      <c r="C265" s="67"/>
      <c r="D265" s="69">
        <f t="shared" si="44"/>
        <v>0</v>
      </c>
      <c r="E265" s="69">
        <f t="shared" si="44"/>
        <v>0</v>
      </c>
      <c r="F265" s="20">
        <f t="shared" si="45"/>
        <v>0</v>
      </c>
      <c r="G265" s="20">
        <f t="shared" si="45"/>
        <v>0</v>
      </c>
      <c r="H265" s="20">
        <f t="shared" si="48"/>
        <v>0</v>
      </c>
      <c r="I265" s="20">
        <f t="shared" si="49"/>
        <v>0</v>
      </c>
      <c r="J265" s="20">
        <f t="shared" si="50"/>
        <v>0</v>
      </c>
      <c r="K265" s="20">
        <f t="shared" si="51"/>
        <v>0</v>
      </c>
      <c r="L265" s="20">
        <f t="shared" si="52"/>
        <v>0</v>
      </c>
      <c r="M265" s="20">
        <f t="shared" ca="1" si="46"/>
        <v>-6.7567042333805966E-3</v>
      </c>
      <c r="N265" s="20">
        <f t="shared" ca="1" si="53"/>
        <v>0</v>
      </c>
      <c r="O265" s="33">
        <f t="shared" ca="1" si="54"/>
        <v>0</v>
      </c>
      <c r="P265" s="20">
        <f t="shared" ca="1" si="55"/>
        <v>0</v>
      </c>
      <c r="Q265" s="20">
        <f t="shared" ca="1" si="56"/>
        <v>0</v>
      </c>
      <c r="R265" s="11">
        <f t="shared" ca="1" si="47"/>
        <v>6.7567042333805966E-3</v>
      </c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</row>
    <row r="266" spans="1:35" x14ac:dyDescent="0.2">
      <c r="A266" s="67"/>
      <c r="B266" s="67"/>
      <c r="C266" s="67"/>
      <c r="D266" s="69">
        <f t="shared" si="44"/>
        <v>0</v>
      </c>
      <c r="E266" s="69">
        <f t="shared" si="44"/>
        <v>0</v>
      </c>
      <c r="F266" s="20">
        <f t="shared" si="45"/>
        <v>0</v>
      </c>
      <c r="G266" s="20">
        <f t="shared" si="45"/>
        <v>0</v>
      </c>
      <c r="H266" s="20">
        <f t="shared" si="48"/>
        <v>0</v>
      </c>
      <c r="I266" s="20">
        <f t="shared" si="49"/>
        <v>0</v>
      </c>
      <c r="J266" s="20">
        <f t="shared" si="50"/>
        <v>0</v>
      </c>
      <c r="K266" s="20">
        <f t="shared" si="51"/>
        <v>0</v>
      </c>
      <c r="L266" s="20">
        <f t="shared" si="52"/>
        <v>0</v>
      </c>
      <c r="M266" s="20">
        <f t="shared" ca="1" si="46"/>
        <v>-6.7567042333805966E-3</v>
      </c>
      <c r="N266" s="20">
        <f t="shared" ca="1" si="53"/>
        <v>0</v>
      </c>
      <c r="O266" s="33">
        <f t="shared" ca="1" si="54"/>
        <v>0</v>
      </c>
      <c r="P266" s="20">
        <f t="shared" ca="1" si="55"/>
        <v>0</v>
      </c>
      <c r="Q266" s="20">
        <f t="shared" ca="1" si="56"/>
        <v>0</v>
      </c>
      <c r="R266" s="11">
        <f t="shared" ca="1" si="47"/>
        <v>6.7567042333805966E-3</v>
      </c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</row>
    <row r="267" spans="1:35" x14ac:dyDescent="0.2">
      <c r="A267" s="67"/>
      <c r="B267" s="67"/>
      <c r="C267" s="67"/>
      <c r="D267" s="69">
        <f t="shared" si="44"/>
        <v>0</v>
      </c>
      <c r="E267" s="69">
        <f t="shared" si="44"/>
        <v>0</v>
      </c>
      <c r="F267" s="20">
        <f t="shared" si="45"/>
        <v>0</v>
      </c>
      <c r="G267" s="20">
        <f t="shared" si="45"/>
        <v>0</v>
      </c>
      <c r="H267" s="20">
        <f t="shared" si="48"/>
        <v>0</v>
      </c>
      <c r="I267" s="20">
        <f t="shared" si="49"/>
        <v>0</v>
      </c>
      <c r="J267" s="20">
        <f t="shared" si="50"/>
        <v>0</v>
      </c>
      <c r="K267" s="20">
        <f t="shared" si="51"/>
        <v>0</v>
      </c>
      <c r="L267" s="20">
        <f t="shared" si="52"/>
        <v>0</v>
      </c>
      <c r="M267" s="20">
        <f t="shared" ca="1" si="46"/>
        <v>-6.7567042333805966E-3</v>
      </c>
      <c r="N267" s="20">
        <f t="shared" ca="1" si="53"/>
        <v>0</v>
      </c>
      <c r="O267" s="33">
        <f t="shared" ca="1" si="54"/>
        <v>0</v>
      </c>
      <c r="P267" s="20">
        <f t="shared" ca="1" si="55"/>
        <v>0</v>
      </c>
      <c r="Q267" s="20">
        <f t="shared" ca="1" si="56"/>
        <v>0</v>
      </c>
      <c r="R267" s="11">
        <f t="shared" ca="1" si="47"/>
        <v>6.7567042333805966E-3</v>
      </c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</row>
    <row r="268" spans="1:35" x14ac:dyDescent="0.2">
      <c r="A268" s="67"/>
      <c r="B268" s="67"/>
      <c r="C268" s="67"/>
      <c r="D268" s="69">
        <f t="shared" si="44"/>
        <v>0</v>
      </c>
      <c r="E268" s="69">
        <f t="shared" si="44"/>
        <v>0</v>
      </c>
      <c r="F268" s="20">
        <f t="shared" si="45"/>
        <v>0</v>
      </c>
      <c r="G268" s="20">
        <f t="shared" si="45"/>
        <v>0</v>
      </c>
      <c r="H268" s="20">
        <f t="shared" si="48"/>
        <v>0</v>
      </c>
      <c r="I268" s="20">
        <f t="shared" si="49"/>
        <v>0</v>
      </c>
      <c r="J268" s="20">
        <f t="shared" si="50"/>
        <v>0</v>
      </c>
      <c r="K268" s="20">
        <f t="shared" si="51"/>
        <v>0</v>
      </c>
      <c r="L268" s="20">
        <f t="shared" si="52"/>
        <v>0</v>
      </c>
      <c r="M268" s="20">
        <f t="shared" ca="1" si="46"/>
        <v>-6.7567042333805966E-3</v>
      </c>
      <c r="N268" s="20">
        <f t="shared" ca="1" si="53"/>
        <v>0</v>
      </c>
      <c r="O268" s="33">
        <f t="shared" ca="1" si="54"/>
        <v>0</v>
      </c>
      <c r="P268" s="20">
        <f t="shared" ca="1" si="55"/>
        <v>0</v>
      </c>
      <c r="Q268" s="20">
        <f t="shared" ca="1" si="56"/>
        <v>0</v>
      </c>
      <c r="R268" s="11">
        <f t="shared" ca="1" si="47"/>
        <v>6.7567042333805966E-3</v>
      </c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</row>
    <row r="269" spans="1:35" x14ac:dyDescent="0.2">
      <c r="A269" s="67"/>
      <c r="B269" s="67"/>
      <c r="C269" s="67"/>
      <c r="D269" s="69">
        <f t="shared" si="44"/>
        <v>0</v>
      </c>
      <c r="E269" s="69">
        <f t="shared" si="44"/>
        <v>0</v>
      </c>
      <c r="F269" s="20">
        <f t="shared" si="45"/>
        <v>0</v>
      </c>
      <c r="G269" s="20">
        <f t="shared" si="45"/>
        <v>0</v>
      </c>
      <c r="H269" s="20">
        <f t="shared" si="48"/>
        <v>0</v>
      </c>
      <c r="I269" s="20">
        <f t="shared" si="49"/>
        <v>0</v>
      </c>
      <c r="J269" s="20">
        <f t="shared" si="50"/>
        <v>0</v>
      </c>
      <c r="K269" s="20">
        <f t="shared" si="51"/>
        <v>0</v>
      </c>
      <c r="L269" s="20">
        <f t="shared" si="52"/>
        <v>0</v>
      </c>
      <c r="M269" s="20">
        <f t="shared" ca="1" si="46"/>
        <v>-6.7567042333805966E-3</v>
      </c>
      <c r="N269" s="20">
        <f t="shared" ca="1" si="53"/>
        <v>0</v>
      </c>
      <c r="O269" s="33">
        <f t="shared" ca="1" si="54"/>
        <v>0</v>
      </c>
      <c r="P269" s="20">
        <f t="shared" ca="1" si="55"/>
        <v>0</v>
      </c>
      <c r="Q269" s="20">
        <f t="shared" ca="1" si="56"/>
        <v>0</v>
      </c>
      <c r="R269" s="11">
        <f t="shared" ca="1" si="47"/>
        <v>6.7567042333805966E-3</v>
      </c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</row>
    <row r="270" spans="1:35" x14ac:dyDescent="0.2">
      <c r="A270" s="67"/>
      <c r="B270" s="67"/>
      <c r="C270" s="67"/>
      <c r="D270" s="69">
        <f t="shared" si="44"/>
        <v>0</v>
      </c>
      <c r="E270" s="69">
        <f t="shared" si="44"/>
        <v>0</v>
      </c>
      <c r="F270" s="20">
        <f t="shared" si="45"/>
        <v>0</v>
      </c>
      <c r="G270" s="20">
        <f t="shared" si="45"/>
        <v>0</v>
      </c>
      <c r="H270" s="20">
        <f t="shared" si="48"/>
        <v>0</v>
      </c>
      <c r="I270" s="20">
        <f t="shared" si="49"/>
        <v>0</v>
      </c>
      <c r="J270" s="20">
        <f t="shared" si="50"/>
        <v>0</v>
      </c>
      <c r="K270" s="20">
        <f t="shared" si="51"/>
        <v>0</v>
      </c>
      <c r="L270" s="20">
        <f t="shared" si="52"/>
        <v>0</v>
      </c>
      <c r="M270" s="20">
        <f t="shared" ca="1" si="46"/>
        <v>-6.7567042333805966E-3</v>
      </c>
      <c r="N270" s="20">
        <f t="shared" ca="1" si="53"/>
        <v>0</v>
      </c>
      <c r="O270" s="33">
        <f t="shared" ca="1" si="54"/>
        <v>0</v>
      </c>
      <c r="P270" s="20">
        <f t="shared" ca="1" si="55"/>
        <v>0</v>
      </c>
      <c r="Q270" s="20">
        <f t="shared" ca="1" si="56"/>
        <v>0</v>
      </c>
      <c r="R270" s="11">
        <f t="shared" ca="1" si="47"/>
        <v>6.7567042333805966E-3</v>
      </c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</row>
    <row r="271" spans="1:35" x14ac:dyDescent="0.2">
      <c r="A271" s="67"/>
      <c r="B271" s="67"/>
      <c r="C271" s="67"/>
      <c r="D271" s="69">
        <f t="shared" ref="D271:E334" si="57">A271/A$18</f>
        <v>0</v>
      </c>
      <c r="E271" s="69">
        <f t="shared" si="57"/>
        <v>0</v>
      </c>
      <c r="F271" s="20">
        <f t="shared" ref="F271:G334" si="58">$C271*D271</f>
        <v>0</v>
      </c>
      <c r="G271" s="20">
        <f t="shared" si="58"/>
        <v>0</v>
      </c>
      <c r="H271" s="20">
        <f t="shared" si="48"/>
        <v>0</v>
      </c>
      <c r="I271" s="20">
        <f t="shared" si="49"/>
        <v>0</v>
      </c>
      <c r="J271" s="20">
        <f t="shared" si="50"/>
        <v>0</v>
      </c>
      <c r="K271" s="20">
        <f t="shared" si="51"/>
        <v>0</v>
      </c>
      <c r="L271" s="20">
        <f t="shared" si="52"/>
        <v>0</v>
      </c>
      <c r="M271" s="20">
        <f t="shared" ca="1" si="46"/>
        <v>-6.7567042333805966E-3</v>
      </c>
      <c r="N271" s="20">
        <f t="shared" ca="1" si="53"/>
        <v>0</v>
      </c>
      <c r="O271" s="33">
        <f t="shared" ca="1" si="54"/>
        <v>0</v>
      </c>
      <c r="P271" s="20">
        <f t="shared" ca="1" si="55"/>
        <v>0</v>
      </c>
      <c r="Q271" s="20">
        <f t="shared" ca="1" si="56"/>
        <v>0</v>
      </c>
      <c r="R271" s="11">
        <f t="shared" ca="1" si="47"/>
        <v>6.7567042333805966E-3</v>
      </c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</row>
    <row r="272" spans="1:35" x14ac:dyDescent="0.2">
      <c r="A272" s="67"/>
      <c r="B272" s="67"/>
      <c r="C272" s="67"/>
      <c r="D272" s="69">
        <f t="shared" si="57"/>
        <v>0</v>
      </c>
      <c r="E272" s="69">
        <f t="shared" si="57"/>
        <v>0</v>
      </c>
      <c r="F272" s="20">
        <f t="shared" si="58"/>
        <v>0</v>
      </c>
      <c r="G272" s="20">
        <f t="shared" si="58"/>
        <v>0</v>
      </c>
      <c r="H272" s="20">
        <f t="shared" si="48"/>
        <v>0</v>
      </c>
      <c r="I272" s="20">
        <f t="shared" si="49"/>
        <v>0</v>
      </c>
      <c r="J272" s="20">
        <f t="shared" si="50"/>
        <v>0</v>
      </c>
      <c r="K272" s="20">
        <f t="shared" si="51"/>
        <v>0</v>
      </c>
      <c r="L272" s="20">
        <f t="shared" si="52"/>
        <v>0</v>
      </c>
      <c r="M272" s="20">
        <f t="shared" ca="1" si="46"/>
        <v>-6.7567042333805966E-3</v>
      </c>
      <c r="N272" s="20">
        <f t="shared" ca="1" si="53"/>
        <v>0</v>
      </c>
      <c r="O272" s="33">
        <f t="shared" ca="1" si="54"/>
        <v>0</v>
      </c>
      <c r="P272" s="20">
        <f t="shared" ca="1" si="55"/>
        <v>0</v>
      </c>
      <c r="Q272" s="20">
        <f t="shared" ca="1" si="56"/>
        <v>0</v>
      </c>
      <c r="R272" s="11">
        <f t="shared" ca="1" si="47"/>
        <v>6.7567042333805966E-3</v>
      </c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</row>
    <row r="273" spans="1:35" x14ac:dyDescent="0.2">
      <c r="A273" s="67"/>
      <c r="B273" s="67"/>
      <c r="C273" s="67"/>
      <c r="D273" s="69">
        <f t="shared" si="57"/>
        <v>0</v>
      </c>
      <c r="E273" s="69">
        <f t="shared" si="57"/>
        <v>0</v>
      </c>
      <c r="F273" s="20">
        <f t="shared" si="58"/>
        <v>0</v>
      </c>
      <c r="G273" s="20">
        <f t="shared" si="58"/>
        <v>0</v>
      </c>
      <c r="H273" s="20">
        <f t="shared" si="48"/>
        <v>0</v>
      </c>
      <c r="I273" s="20">
        <f t="shared" si="49"/>
        <v>0</v>
      </c>
      <c r="J273" s="20">
        <f t="shared" si="50"/>
        <v>0</v>
      </c>
      <c r="K273" s="20">
        <f t="shared" si="51"/>
        <v>0</v>
      </c>
      <c r="L273" s="20">
        <f t="shared" si="52"/>
        <v>0</v>
      </c>
      <c r="M273" s="20">
        <f t="shared" ca="1" si="46"/>
        <v>-6.7567042333805966E-3</v>
      </c>
      <c r="N273" s="20">
        <f t="shared" ca="1" si="53"/>
        <v>0</v>
      </c>
      <c r="O273" s="33">
        <f t="shared" ca="1" si="54"/>
        <v>0</v>
      </c>
      <c r="P273" s="20">
        <f t="shared" ca="1" si="55"/>
        <v>0</v>
      </c>
      <c r="Q273" s="20">
        <f t="shared" ca="1" si="56"/>
        <v>0</v>
      </c>
      <c r="R273" s="11">
        <f t="shared" ca="1" si="47"/>
        <v>6.7567042333805966E-3</v>
      </c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</row>
    <row r="274" spans="1:35" x14ac:dyDescent="0.2">
      <c r="A274" s="67"/>
      <c r="B274" s="67"/>
      <c r="C274" s="67"/>
      <c r="D274" s="69">
        <f t="shared" si="57"/>
        <v>0</v>
      </c>
      <c r="E274" s="69">
        <f t="shared" si="57"/>
        <v>0</v>
      </c>
      <c r="F274" s="20">
        <f t="shared" si="58"/>
        <v>0</v>
      </c>
      <c r="G274" s="20">
        <f t="shared" si="58"/>
        <v>0</v>
      </c>
      <c r="H274" s="20">
        <f t="shared" si="48"/>
        <v>0</v>
      </c>
      <c r="I274" s="20">
        <f t="shared" si="49"/>
        <v>0</v>
      </c>
      <c r="J274" s="20">
        <f t="shared" si="50"/>
        <v>0</v>
      </c>
      <c r="K274" s="20">
        <f t="shared" si="51"/>
        <v>0</v>
      </c>
      <c r="L274" s="20">
        <f t="shared" si="52"/>
        <v>0</v>
      </c>
      <c r="M274" s="20">
        <f t="shared" ca="1" si="46"/>
        <v>-6.7567042333805966E-3</v>
      </c>
      <c r="N274" s="20">
        <f t="shared" ca="1" si="53"/>
        <v>0</v>
      </c>
      <c r="O274" s="33">
        <f t="shared" ca="1" si="54"/>
        <v>0</v>
      </c>
      <c r="P274" s="20">
        <f t="shared" ca="1" si="55"/>
        <v>0</v>
      </c>
      <c r="Q274" s="20">
        <f t="shared" ca="1" si="56"/>
        <v>0</v>
      </c>
      <c r="R274" s="11">
        <f t="shared" ca="1" si="47"/>
        <v>6.7567042333805966E-3</v>
      </c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</row>
    <row r="275" spans="1:35" x14ac:dyDescent="0.2">
      <c r="A275" s="67"/>
      <c r="B275" s="67"/>
      <c r="C275" s="67"/>
      <c r="D275" s="69">
        <f t="shared" si="57"/>
        <v>0</v>
      </c>
      <c r="E275" s="69">
        <f t="shared" si="57"/>
        <v>0</v>
      </c>
      <c r="F275" s="20">
        <f t="shared" si="58"/>
        <v>0</v>
      </c>
      <c r="G275" s="20">
        <f t="shared" si="58"/>
        <v>0</v>
      </c>
      <c r="H275" s="20">
        <f t="shared" si="48"/>
        <v>0</v>
      </c>
      <c r="I275" s="20">
        <f t="shared" si="49"/>
        <v>0</v>
      </c>
      <c r="J275" s="20">
        <f t="shared" si="50"/>
        <v>0</v>
      </c>
      <c r="K275" s="20">
        <f t="shared" si="51"/>
        <v>0</v>
      </c>
      <c r="L275" s="20">
        <f t="shared" si="52"/>
        <v>0</v>
      </c>
      <c r="M275" s="20">
        <f t="shared" ref="M275:M335" ca="1" si="59">+E$4+E$5*D275+E$6*D275^2</f>
        <v>-6.7567042333805966E-3</v>
      </c>
      <c r="N275" s="20">
        <f t="shared" ca="1" si="53"/>
        <v>0</v>
      </c>
      <c r="O275" s="33">
        <f t="shared" ca="1" si="54"/>
        <v>0</v>
      </c>
      <c r="P275" s="20">
        <f t="shared" ca="1" si="55"/>
        <v>0</v>
      </c>
      <c r="Q275" s="20">
        <f t="shared" ca="1" si="56"/>
        <v>0</v>
      </c>
      <c r="R275" s="11">
        <f t="shared" ref="R275:R335" ca="1" si="60">+E275-M275</f>
        <v>6.7567042333805966E-3</v>
      </c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</row>
    <row r="276" spans="1:35" x14ac:dyDescent="0.2">
      <c r="A276" s="67"/>
      <c r="B276" s="67"/>
      <c r="C276" s="67"/>
      <c r="D276" s="69">
        <f t="shared" si="57"/>
        <v>0</v>
      </c>
      <c r="E276" s="69">
        <f t="shared" si="57"/>
        <v>0</v>
      </c>
      <c r="F276" s="20">
        <f t="shared" si="58"/>
        <v>0</v>
      </c>
      <c r="G276" s="20">
        <f t="shared" si="58"/>
        <v>0</v>
      </c>
      <c r="H276" s="20">
        <f t="shared" ref="H276:H334" si="61">C276*D276*D276</f>
        <v>0</v>
      </c>
      <c r="I276" s="20">
        <f t="shared" ref="I276:I334" si="62">C276*D276*D276*D276</f>
        <v>0</v>
      </c>
      <c r="J276" s="20">
        <f t="shared" ref="J276:J334" si="63">C276*D276*D276*D276*D276</f>
        <v>0</v>
      </c>
      <c r="K276" s="20">
        <f t="shared" ref="K276:K334" si="64">C276*E276*D276</f>
        <v>0</v>
      </c>
      <c r="L276" s="20">
        <f t="shared" ref="L276:L334" si="65">C276*E276*D276*D276</f>
        <v>0</v>
      </c>
      <c r="M276" s="20">
        <f t="shared" ca="1" si="59"/>
        <v>-6.7567042333805966E-3</v>
      </c>
      <c r="N276" s="20">
        <f t="shared" ref="N276:N334" ca="1" si="66">C276*(M276-E276)^2</f>
        <v>0</v>
      </c>
      <c r="O276" s="33">
        <f t="shared" ref="O276:O334" ca="1" si="67">(C276*O$1-O$2*F276+O$3*H276)^2</f>
        <v>0</v>
      </c>
      <c r="P276" s="20">
        <f t="shared" ref="P276:P334" ca="1" si="68">(-C276*O$2+O$4*F276-O$5*H276)^2</f>
        <v>0</v>
      </c>
      <c r="Q276" s="20">
        <f t="shared" ref="Q276:Q334" ca="1" si="69">+(C276*O$3-F276*O$5+H276*O$6)^2</f>
        <v>0</v>
      </c>
      <c r="R276" s="11">
        <f t="shared" ca="1" si="60"/>
        <v>6.7567042333805966E-3</v>
      </c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</row>
    <row r="277" spans="1:35" x14ac:dyDescent="0.2">
      <c r="A277" s="67"/>
      <c r="B277" s="67"/>
      <c r="C277" s="67"/>
      <c r="D277" s="69">
        <f t="shared" si="57"/>
        <v>0</v>
      </c>
      <c r="E277" s="69">
        <f t="shared" si="57"/>
        <v>0</v>
      </c>
      <c r="F277" s="20">
        <f t="shared" si="58"/>
        <v>0</v>
      </c>
      <c r="G277" s="20">
        <f t="shared" si="58"/>
        <v>0</v>
      </c>
      <c r="H277" s="20">
        <f t="shared" si="61"/>
        <v>0</v>
      </c>
      <c r="I277" s="20">
        <f t="shared" si="62"/>
        <v>0</v>
      </c>
      <c r="J277" s="20">
        <f t="shared" si="63"/>
        <v>0</v>
      </c>
      <c r="K277" s="20">
        <f t="shared" si="64"/>
        <v>0</v>
      </c>
      <c r="L277" s="20">
        <f t="shared" si="65"/>
        <v>0</v>
      </c>
      <c r="M277" s="20">
        <f t="shared" ca="1" si="59"/>
        <v>-6.7567042333805966E-3</v>
      </c>
      <c r="N277" s="20">
        <f t="shared" ca="1" si="66"/>
        <v>0</v>
      </c>
      <c r="O277" s="33">
        <f t="shared" ca="1" si="67"/>
        <v>0</v>
      </c>
      <c r="P277" s="20">
        <f t="shared" ca="1" si="68"/>
        <v>0</v>
      </c>
      <c r="Q277" s="20">
        <f t="shared" ca="1" si="69"/>
        <v>0</v>
      </c>
      <c r="R277" s="11">
        <f t="shared" ca="1" si="60"/>
        <v>6.7567042333805966E-3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</row>
    <row r="278" spans="1:35" x14ac:dyDescent="0.2">
      <c r="A278" s="67"/>
      <c r="B278" s="67"/>
      <c r="C278" s="67"/>
      <c r="D278" s="69">
        <f t="shared" si="57"/>
        <v>0</v>
      </c>
      <c r="E278" s="69">
        <f t="shared" si="57"/>
        <v>0</v>
      </c>
      <c r="F278" s="20">
        <f t="shared" si="58"/>
        <v>0</v>
      </c>
      <c r="G278" s="20">
        <f t="shared" si="58"/>
        <v>0</v>
      </c>
      <c r="H278" s="20">
        <f t="shared" si="61"/>
        <v>0</v>
      </c>
      <c r="I278" s="20">
        <f t="shared" si="62"/>
        <v>0</v>
      </c>
      <c r="J278" s="20">
        <f t="shared" si="63"/>
        <v>0</v>
      </c>
      <c r="K278" s="20">
        <f t="shared" si="64"/>
        <v>0</v>
      </c>
      <c r="L278" s="20">
        <f t="shared" si="65"/>
        <v>0</v>
      </c>
      <c r="M278" s="20">
        <f t="shared" ca="1" si="59"/>
        <v>-6.7567042333805966E-3</v>
      </c>
      <c r="N278" s="20">
        <f t="shared" ca="1" si="66"/>
        <v>0</v>
      </c>
      <c r="O278" s="33">
        <f t="shared" ca="1" si="67"/>
        <v>0</v>
      </c>
      <c r="P278" s="20">
        <f t="shared" ca="1" si="68"/>
        <v>0</v>
      </c>
      <c r="Q278" s="20">
        <f t="shared" ca="1" si="69"/>
        <v>0</v>
      </c>
      <c r="R278" s="11">
        <f t="shared" ca="1" si="60"/>
        <v>6.7567042333805966E-3</v>
      </c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</row>
    <row r="279" spans="1:35" x14ac:dyDescent="0.2">
      <c r="A279" s="67"/>
      <c r="B279" s="67"/>
      <c r="C279" s="67"/>
      <c r="D279" s="69">
        <f t="shared" si="57"/>
        <v>0</v>
      </c>
      <c r="E279" s="69">
        <f t="shared" si="57"/>
        <v>0</v>
      </c>
      <c r="F279" s="20">
        <f t="shared" si="58"/>
        <v>0</v>
      </c>
      <c r="G279" s="20">
        <f t="shared" si="58"/>
        <v>0</v>
      </c>
      <c r="H279" s="20">
        <f t="shared" si="61"/>
        <v>0</v>
      </c>
      <c r="I279" s="20">
        <f t="shared" si="62"/>
        <v>0</v>
      </c>
      <c r="J279" s="20">
        <f t="shared" si="63"/>
        <v>0</v>
      </c>
      <c r="K279" s="20">
        <f t="shared" si="64"/>
        <v>0</v>
      </c>
      <c r="L279" s="20">
        <f t="shared" si="65"/>
        <v>0</v>
      </c>
      <c r="M279" s="20">
        <f t="shared" ca="1" si="59"/>
        <v>-6.7567042333805966E-3</v>
      </c>
      <c r="N279" s="20">
        <f t="shared" ca="1" si="66"/>
        <v>0</v>
      </c>
      <c r="O279" s="33">
        <f t="shared" ca="1" si="67"/>
        <v>0</v>
      </c>
      <c r="P279" s="20">
        <f t="shared" ca="1" si="68"/>
        <v>0</v>
      </c>
      <c r="Q279" s="20">
        <f t="shared" ca="1" si="69"/>
        <v>0</v>
      </c>
      <c r="R279" s="11">
        <f t="shared" ca="1" si="60"/>
        <v>6.7567042333805966E-3</v>
      </c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</row>
    <row r="280" spans="1:35" x14ac:dyDescent="0.2">
      <c r="A280" s="67"/>
      <c r="B280" s="67"/>
      <c r="C280" s="67"/>
      <c r="D280" s="69">
        <f t="shared" si="57"/>
        <v>0</v>
      </c>
      <c r="E280" s="69">
        <f t="shared" si="57"/>
        <v>0</v>
      </c>
      <c r="F280" s="20">
        <f t="shared" si="58"/>
        <v>0</v>
      </c>
      <c r="G280" s="20">
        <f t="shared" si="58"/>
        <v>0</v>
      </c>
      <c r="H280" s="20">
        <f t="shared" si="61"/>
        <v>0</v>
      </c>
      <c r="I280" s="20">
        <f t="shared" si="62"/>
        <v>0</v>
      </c>
      <c r="J280" s="20">
        <f t="shared" si="63"/>
        <v>0</v>
      </c>
      <c r="K280" s="20">
        <f t="shared" si="64"/>
        <v>0</v>
      </c>
      <c r="L280" s="20">
        <f t="shared" si="65"/>
        <v>0</v>
      </c>
      <c r="M280" s="20">
        <f t="shared" ca="1" si="59"/>
        <v>-6.7567042333805966E-3</v>
      </c>
      <c r="N280" s="20">
        <f t="shared" ca="1" si="66"/>
        <v>0</v>
      </c>
      <c r="O280" s="33">
        <f t="shared" ca="1" si="67"/>
        <v>0</v>
      </c>
      <c r="P280" s="20">
        <f t="shared" ca="1" si="68"/>
        <v>0</v>
      </c>
      <c r="Q280" s="20">
        <f t="shared" ca="1" si="69"/>
        <v>0</v>
      </c>
      <c r="R280" s="11">
        <f t="shared" ca="1" si="60"/>
        <v>6.7567042333805966E-3</v>
      </c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</row>
    <row r="281" spans="1:35" x14ac:dyDescent="0.2">
      <c r="A281" s="67"/>
      <c r="B281" s="67"/>
      <c r="C281" s="67"/>
      <c r="D281" s="69">
        <f t="shared" si="57"/>
        <v>0</v>
      </c>
      <c r="E281" s="69">
        <f t="shared" si="57"/>
        <v>0</v>
      </c>
      <c r="F281" s="20">
        <f t="shared" si="58"/>
        <v>0</v>
      </c>
      <c r="G281" s="20">
        <f t="shared" si="58"/>
        <v>0</v>
      </c>
      <c r="H281" s="20">
        <f t="shared" si="61"/>
        <v>0</v>
      </c>
      <c r="I281" s="20">
        <f t="shared" si="62"/>
        <v>0</v>
      </c>
      <c r="J281" s="20">
        <f t="shared" si="63"/>
        <v>0</v>
      </c>
      <c r="K281" s="20">
        <f t="shared" si="64"/>
        <v>0</v>
      </c>
      <c r="L281" s="20">
        <f t="shared" si="65"/>
        <v>0</v>
      </c>
      <c r="M281" s="20">
        <f t="shared" ca="1" si="59"/>
        <v>-6.7567042333805966E-3</v>
      </c>
      <c r="N281" s="20">
        <f t="shared" ca="1" si="66"/>
        <v>0</v>
      </c>
      <c r="O281" s="33">
        <f t="shared" ca="1" si="67"/>
        <v>0</v>
      </c>
      <c r="P281" s="20">
        <f t="shared" ca="1" si="68"/>
        <v>0</v>
      </c>
      <c r="Q281" s="20">
        <f t="shared" ca="1" si="69"/>
        <v>0</v>
      </c>
      <c r="R281" s="11">
        <f t="shared" ca="1" si="60"/>
        <v>6.7567042333805966E-3</v>
      </c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</row>
    <row r="282" spans="1:35" x14ac:dyDescent="0.2">
      <c r="A282" s="67"/>
      <c r="B282" s="67"/>
      <c r="C282" s="67"/>
      <c r="D282" s="69">
        <f t="shared" si="57"/>
        <v>0</v>
      </c>
      <c r="E282" s="69">
        <f t="shared" si="57"/>
        <v>0</v>
      </c>
      <c r="F282" s="20">
        <f t="shared" si="58"/>
        <v>0</v>
      </c>
      <c r="G282" s="20">
        <f t="shared" si="58"/>
        <v>0</v>
      </c>
      <c r="H282" s="20">
        <f t="shared" si="61"/>
        <v>0</v>
      </c>
      <c r="I282" s="20">
        <f t="shared" si="62"/>
        <v>0</v>
      </c>
      <c r="J282" s="20">
        <f t="shared" si="63"/>
        <v>0</v>
      </c>
      <c r="K282" s="20">
        <f t="shared" si="64"/>
        <v>0</v>
      </c>
      <c r="L282" s="20">
        <f t="shared" si="65"/>
        <v>0</v>
      </c>
      <c r="M282" s="20">
        <f t="shared" ca="1" si="59"/>
        <v>-6.7567042333805966E-3</v>
      </c>
      <c r="N282" s="20">
        <f t="shared" ca="1" si="66"/>
        <v>0</v>
      </c>
      <c r="O282" s="33">
        <f t="shared" ca="1" si="67"/>
        <v>0</v>
      </c>
      <c r="P282" s="20">
        <f t="shared" ca="1" si="68"/>
        <v>0</v>
      </c>
      <c r="Q282" s="20">
        <f t="shared" ca="1" si="69"/>
        <v>0</v>
      </c>
      <c r="R282" s="11">
        <f t="shared" ca="1" si="60"/>
        <v>6.7567042333805966E-3</v>
      </c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</row>
    <row r="283" spans="1:35" x14ac:dyDescent="0.2">
      <c r="A283" s="67"/>
      <c r="B283" s="67"/>
      <c r="C283" s="67"/>
      <c r="D283" s="69">
        <f t="shared" si="57"/>
        <v>0</v>
      </c>
      <c r="E283" s="69">
        <f t="shared" si="57"/>
        <v>0</v>
      </c>
      <c r="F283" s="20">
        <f t="shared" si="58"/>
        <v>0</v>
      </c>
      <c r="G283" s="20">
        <f t="shared" si="58"/>
        <v>0</v>
      </c>
      <c r="H283" s="20">
        <f t="shared" si="61"/>
        <v>0</v>
      </c>
      <c r="I283" s="20">
        <f t="shared" si="62"/>
        <v>0</v>
      </c>
      <c r="J283" s="20">
        <f t="shared" si="63"/>
        <v>0</v>
      </c>
      <c r="K283" s="20">
        <f t="shared" si="64"/>
        <v>0</v>
      </c>
      <c r="L283" s="20">
        <f t="shared" si="65"/>
        <v>0</v>
      </c>
      <c r="M283" s="20">
        <f t="shared" ca="1" si="59"/>
        <v>-6.7567042333805966E-3</v>
      </c>
      <c r="N283" s="20">
        <f t="shared" ca="1" si="66"/>
        <v>0</v>
      </c>
      <c r="O283" s="33">
        <f t="shared" ca="1" si="67"/>
        <v>0</v>
      </c>
      <c r="P283" s="20">
        <f t="shared" ca="1" si="68"/>
        <v>0</v>
      </c>
      <c r="Q283" s="20">
        <f t="shared" ca="1" si="69"/>
        <v>0</v>
      </c>
      <c r="R283" s="11">
        <f t="shared" ca="1" si="60"/>
        <v>6.7567042333805966E-3</v>
      </c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</row>
    <row r="284" spans="1:35" x14ac:dyDescent="0.2">
      <c r="A284" s="67"/>
      <c r="B284" s="67"/>
      <c r="C284" s="67"/>
      <c r="D284" s="69">
        <f t="shared" si="57"/>
        <v>0</v>
      </c>
      <c r="E284" s="69">
        <f t="shared" si="57"/>
        <v>0</v>
      </c>
      <c r="F284" s="20">
        <f t="shared" si="58"/>
        <v>0</v>
      </c>
      <c r="G284" s="20">
        <f t="shared" si="58"/>
        <v>0</v>
      </c>
      <c r="H284" s="20">
        <f t="shared" si="61"/>
        <v>0</v>
      </c>
      <c r="I284" s="20">
        <f t="shared" si="62"/>
        <v>0</v>
      </c>
      <c r="J284" s="20">
        <f t="shared" si="63"/>
        <v>0</v>
      </c>
      <c r="K284" s="20">
        <f t="shared" si="64"/>
        <v>0</v>
      </c>
      <c r="L284" s="20">
        <f t="shared" si="65"/>
        <v>0</v>
      </c>
      <c r="M284" s="20">
        <f t="shared" ca="1" si="59"/>
        <v>-6.7567042333805966E-3</v>
      </c>
      <c r="N284" s="20">
        <f t="shared" ca="1" si="66"/>
        <v>0</v>
      </c>
      <c r="O284" s="33">
        <f t="shared" ca="1" si="67"/>
        <v>0</v>
      </c>
      <c r="P284" s="20">
        <f t="shared" ca="1" si="68"/>
        <v>0</v>
      </c>
      <c r="Q284" s="20">
        <f t="shared" ca="1" si="69"/>
        <v>0</v>
      </c>
      <c r="R284" s="11">
        <f t="shared" ca="1" si="60"/>
        <v>6.7567042333805966E-3</v>
      </c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</row>
    <row r="285" spans="1:35" x14ac:dyDescent="0.2">
      <c r="A285" s="67"/>
      <c r="B285" s="67"/>
      <c r="C285" s="67"/>
      <c r="D285" s="69">
        <f t="shared" si="57"/>
        <v>0</v>
      </c>
      <c r="E285" s="69">
        <f t="shared" si="57"/>
        <v>0</v>
      </c>
      <c r="F285" s="20">
        <f t="shared" si="58"/>
        <v>0</v>
      </c>
      <c r="G285" s="20">
        <f t="shared" si="58"/>
        <v>0</v>
      </c>
      <c r="H285" s="20">
        <f t="shared" si="61"/>
        <v>0</v>
      </c>
      <c r="I285" s="20">
        <f t="shared" si="62"/>
        <v>0</v>
      </c>
      <c r="J285" s="20">
        <f t="shared" si="63"/>
        <v>0</v>
      </c>
      <c r="K285" s="20">
        <f t="shared" si="64"/>
        <v>0</v>
      </c>
      <c r="L285" s="20">
        <f t="shared" si="65"/>
        <v>0</v>
      </c>
      <c r="M285" s="20">
        <f t="shared" ca="1" si="59"/>
        <v>-6.7567042333805966E-3</v>
      </c>
      <c r="N285" s="20">
        <f t="shared" ca="1" si="66"/>
        <v>0</v>
      </c>
      <c r="O285" s="33">
        <f t="shared" ca="1" si="67"/>
        <v>0</v>
      </c>
      <c r="P285" s="20">
        <f t="shared" ca="1" si="68"/>
        <v>0</v>
      </c>
      <c r="Q285" s="20">
        <f t="shared" ca="1" si="69"/>
        <v>0</v>
      </c>
      <c r="R285" s="11">
        <f t="shared" ca="1" si="60"/>
        <v>6.7567042333805966E-3</v>
      </c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</row>
    <row r="286" spans="1:35" x14ac:dyDescent="0.2">
      <c r="A286" s="67"/>
      <c r="B286" s="67"/>
      <c r="C286" s="67"/>
      <c r="D286" s="69">
        <f t="shared" si="57"/>
        <v>0</v>
      </c>
      <c r="E286" s="69">
        <f t="shared" si="57"/>
        <v>0</v>
      </c>
      <c r="F286" s="20">
        <f t="shared" si="58"/>
        <v>0</v>
      </c>
      <c r="G286" s="20">
        <f t="shared" si="58"/>
        <v>0</v>
      </c>
      <c r="H286" s="20">
        <f t="shared" si="61"/>
        <v>0</v>
      </c>
      <c r="I286" s="20">
        <f t="shared" si="62"/>
        <v>0</v>
      </c>
      <c r="J286" s="20">
        <f t="shared" si="63"/>
        <v>0</v>
      </c>
      <c r="K286" s="20">
        <f t="shared" si="64"/>
        <v>0</v>
      </c>
      <c r="L286" s="20">
        <f t="shared" si="65"/>
        <v>0</v>
      </c>
      <c r="M286" s="20">
        <f t="shared" ca="1" si="59"/>
        <v>-6.7567042333805966E-3</v>
      </c>
      <c r="N286" s="20">
        <f t="shared" ca="1" si="66"/>
        <v>0</v>
      </c>
      <c r="O286" s="33">
        <f t="shared" ca="1" si="67"/>
        <v>0</v>
      </c>
      <c r="P286" s="20">
        <f t="shared" ca="1" si="68"/>
        <v>0</v>
      </c>
      <c r="Q286" s="20">
        <f t="shared" ca="1" si="69"/>
        <v>0</v>
      </c>
      <c r="R286" s="11">
        <f t="shared" ca="1" si="60"/>
        <v>6.7567042333805966E-3</v>
      </c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</row>
    <row r="287" spans="1:35" x14ac:dyDescent="0.2">
      <c r="A287" s="67"/>
      <c r="B287" s="67"/>
      <c r="C287" s="67"/>
      <c r="D287" s="69">
        <f t="shared" si="57"/>
        <v>0</v>
      </c>
      <c r="E287" s="69">
        <f t="shared" si="57"/>
        <v>0</v>
      </c>
      <c r="F287" s="20">
        <f t="shared" si="58"/>
        <v>0</v>
      </c>
      <c r="G287" s="20">
        <f t="shared" si="58"/>
        <v>0</v>
      </c>
      <c r="H287" s="20">
        <f t="shared" si="61"/>
        <v>0</v>
      </c>
      <c r="I287" s="20">
        <f t="shared" si="62"/>
        <v>0</v>
      </c>
      <c r="J287" s="20">
        <f t="shared" si="63"/>
        <v>0</v>
      </c>
      <c r="K287" s="20">
        <f t="shared" si="64"/>
        <v>0</v>
      </c>
      <c r="L287" s="20">
        <f t="shared" si="65"/>
        <v>0</v>
      </c>
      <c r="M287" s="20">
        <f t="shared" ca="1" si="59"/>
        <v>-6.7567042333805966E-3</v>
      </c>
      <c r="N287" s="20">
        <f t="shared" ca="1" si="66"/>
        <v>0</v>
      </c>
      <c r="O287" s="33">
        <f t="shared" ca="1" si="67"/>
        <v>0</v>
      </c>
      <c r="P287" s="20">
        <f t="shared" ca="1" si="68"/>
        <v>0</v>
      </c>
      <c r="Q287" s="20">
        <f t="shared" ca="1" si="69"/>
        <v>0</v>
      </c>
      <c r="R287" s="11">
        <f t="shared" ca="1" si="60"/>
        <v>6.7567042333805966E-3</v>
      </c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</row>
    <row r="288" spans="1:35" x14ac:dyDescent="0.2">
      <c r="A288" s="67"/>
      <c r="B288" s="67"/>
      <c r="C288" s="67"/>
      <c r="D288" s="69">
        <f t="shared" si="57"/>
        <v>0</v>
      </c>
      <c r="E288" s="69">
        <f t="shared" si="57"/>
        <v>0</v>
      </c>
      <c r="F288" s="20">
        <f t="shared" si="58"/>
        <v>0</v>
      </c>
      <c r="G288" s="20">
        <f t="shared" si="58"/>
        <v>0</v>
      </c>
      <c r="H288" s="20">
        <f t="shared" si="61"/>
        <v>0</v>
      </c>
      <c r="I288" s="20">
        <f t="shared" si="62"/>
        <v>0</v>
      </c>
      <c r="J288" s="20">
        <f t="shared" si="63"/>
        <v>0</v>
      </c>
      <c r="K288" s="20">
        <f t="shared" si="64"/>
        <v>0</v>
      </c>
      <c r="L288" s="20">
        <f t="shared" si="65"/>
        <v>0</v>
      </c>
      <c r="M288" s="20">
        <f t="shared" ca="1" si="59"/>
        <v>-6.7567042333805966E-3</v>
      </c>
      <c r="N288" s="20">
        <f t="shared" ca="1" si="66"/>
        <v>0</v>
      </c>
      <c r="O288" s="33">
        <f t="shared" ca="1" si="67"/>
        <v>0</v>
      </c>
      <c r="P288" s="20">
        <f t="shared" ca="1" si="68"/>
        <v>0</v>
      </c>
      <c r="Q288" s="20">
        <f t="shared" ca="1" si="69"/>
        <v>0</v>
      </c>
      <c r="R288" s="11">
        <f t="shared" ca="1" si="60"/>
        <v>6.7567042333805966E-3</v>
      </c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</row>
    <row r="289" spans="1:35" x14ac:dyDescent="0.2">
      <c r="A289" s="67"/>
      <c r="B289" s="67"/>
      <c r="C289" s="67"/>
      <c r="D289" s="69">
        <f t="shared" si="57"/>
        <v>0</v>
      </c>
      <c r="E289" s="69">
        <f t="shared" si="57"/>
        <v>0</v>
      </c>
      <c r="F289" s="20">
        <f t="shared" si="58"/>
        <v>0</v>
      </c>
      <c r="G289" s="20">
        <f t="shared" si="58"/>
        <v>0</v>
      </c>
      <c r="H289" s="20">
        <f t="shared" si="61"/>
        <v>0</v>
      </c>
      <c r="I289" s="20">
        <f t="shared" si="62"/>
        <v>0</v>
      </c>
      <c r="J289" s="20">
        <f t="shared" si="63"/>
        <v>0</v>
      </c>
      <c r="K289" s="20">
        <f t="shared" si="64"/>
        <v>0</v>
      </c>
      <c r="L289" s="20">
        <f t="shared" si="65"/>
        <v>0</v>
      </c>
      <c r="M289" s="20">
        <f t="shared" ca="1" si="59"/>
        <v>-6.7567042333805966E-3</v>
      </c>
      <c r="N289" s="20">
        <f t="shared" ca="1" si="66"/>
        <v>0</v>
      </c>
      <c r="O289" s="33">
        <f t="shared" ca="1" si="67"/>
        <v>0</v>
      </c>
      <c r="P289" s="20">
        <f t="shared" ca="1" si="68"/>
        <v>0</v>
      </c>
      <c r="Q289" s="20">
        <f t="shared" ca="1" si="69"/>
        <v>0</v>
      </c>
      <c r="R289" s="11">
        <f t="shared" ca="1" si="60"/>
        <v>6.7567042333805966E-3</v>
      </c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</row>
    <row r="290" spans="1:35" x14ac:dyDescent="0.2">
      <c r="A290" s="67"/>
      <c r="B290" s="67"/>
      <c r="C290" s="67"/>
      <c r="D290" s="69">
        <f t="shared" si="57"/>
        <v>0</v>
      </c>
      <c r="E290" s="69">
        <f t="shared" si="57"/>
        <v>0</v>
      </c>
      <c r="F290" s="20">
        <f t="shared" si="58"/>
        <v>0</v>
      </c>
      <c r="G290" s="20">
        <f t="shared" si="58"/>
        <v>0</v>
      </c>
      <c r="H290" s="20">
        <f t="shared" si="61"/>
        <v>0</v>
      </c>
      <c r="I290" s="20">
        <f t="shared" si="62"/>
        <v>0</v>
      </c>
      <c r="J290" s="20">
        <f t="shared" si="63"/>
        <v>0</v>
      </c>
      <c r="K290" s="20">
        <f t="shared" si="64"/>
        <v>0</v>
      </c>
      <c r="L290" s="20">
        <f t="shared" si="65"/>
        <v>0</v>
      </c>
      <c r="M290" s="20">
        <f t="shared" ca="1" si="59"/>
        <v>-6.7567042333805966E-3</v>
      </c>
      <c r="N290" s="20">
        <f t="shared" ca="1" si="66"/>
        <v>0</v>
      </c>
      <c r="O290" s="33">
        <f t="shared" ca="1" si="67"/>
        <v>0</v>
      </c>
      <c r="P290" s="20">
        <f t="shared" ca="1" si="68"/>
        <v>0</v>
      </c>
      <c r="Q290" s="20">
        <f t="shared" ca="1" si="69"/>
        <v>0</v>
      </c>
      <c r="R290" s="11">
        <f t="shared" ca="1" si="60"/>
        <v>6.7567042333805966E-3</v>
      </c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</row>
    <row r="291" spans="1:35" x14ac:dyDescent="0.2">
      <c r="A291" s="67"/>
      <c r="B291" s="67"/>
      <c r="C291" s="67"/>
      <c r="D291" s="69">
        <f t="shared" si="57"/>
        <v>0</v>
      </c>
      <c r="E291" s="69">
        <f t="shared" si="57"/>
        <v>0</v>
      </c>
      <c r="F291" s="20">
        <f t="shared" si="58"/>
        <v>0</v>
      </c>
      <c r="G291" s="20">
        <f t="shared" si="58"/>
        <v>0</v>
      </c>
      <c r="H291" s="20">
        <f t="shared" si="61"/>
        <v>0</v>
      </c>
      <c r="I291" s="20">
        <f t="shared" si="62"/>
        <v>0</v>
      </c>
      <c r="J291" s="20">
        <f t="shared" si="63"/>
        <v>0</v>
      </c>
      <c r="K291" s="20">
        <f t="shared" si="64"/>
        <v>0</v>
      </c>
      <c r="L291" s="20">
        <f t="shared" si="65"/>
        <v>0</v>
      </c>
      <c r="M291" s="20">
        <f t="shared" ca="1" si="59"/>
        <v>-6.7567042333805966E-3</v>
      </c>
      <c r="N291" s="20">
        <f t="shared" ca="1" si="66"/>
        <v>0</v>
      </c>
      <c r="O291" s="33">
        <f t="shared" ca="1" si="67"/>
        <v>0</v>
      </c>
      <c r="P291" s="20">
        <f t="shared" ca="1" si="68"/>
        <v>0</v>
      </c>
      <c r="Q291" s="20">
        <f t="shared" ca="1" si="69"/>
        <v>0</v>
      </c>
      <c r="R291" s="11">
        <f t="shared" ca="1" si="60"/>
        <v>6.7567042333805966E-3</v>
      </c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</row>
    <row r="292" spans="1:35" x14ac:dyDescent="0.2">
      <c r="A292" s="67"/>
      <c r="B292" s="67"/>
      <c r="C292" s="67"/>
      <c r="D292" s="69">
        <f t="shared" si="57"/>
        <v>0</v>
      </c>
      <c r="E292" s="69">
        <f t="shared" si="57"/>
        <v>0</v>
      </c>
      <c r="F292" s="20">
        <f t="shared" si="58"/>
        <v>0</v>
      </c>
      <c r="G292" s="20">
        <f t="shared" si="58"/>
        <v>0</v>
      </c>
      <c r="H292" s="20">
        <f t="shared" si="61"/>
        <v>0</v>
      </c>
      <c r="I292" s="20">
        <f t="shared" si="62"/>
        <v>0</v>
      </c>
      <c r="J292" s="20">
        <f t="shared" si="63"/>
        <v>0</v>
      </c>
      <c r="K292" s="20">
        <f t="shared" si="64"/>
        <v>0</v>
      </c>
      <c r="L292" s="20">
        <f t="shared" si="65"/>
        <v>0</v>
      </c>
      <c r="M292" s="20">
        <f t="shared" ca="1" si="59"/>
        <v>-6.7567042333805966E-3</v>
      </c>
      <c r="N292" s="20">
        <f t="shared" ca="1" si="66"/>
        <v>0</v>
      </c>
      <c r="O292" s="33">
        <f t="shared" ca="1" si="67"/>
        <v>0</v>
      </c>
      <c r="P292" s="20">
        <f t="shared" ca="1" si="68"/>
        <v>0</v>
      </c>
      <c r="Q292" s="20">
        <f t="shared" ca="1" si="69"/>
        <v>0</v>
      </c>
      <c r="R292" s="11">
        <f t="shared" ca="1" si="60"/>
        <v>6.7567042333805966E-3</v>
      </c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</row>
    <row r="293" spans="1:35" x14ac:dyDescent="0.2">
      <c r="A293" s="67"/>
      <c r="B293" s="67"/>
      <c r="C293" s="67"/>
      <c r="D293" s="69">
        <f t="shared" si="57"/>
        <v>0</v>
      </c>
      <c r="E293" s="69">
        <f t="shared" si="57"/>
        <v>0</v>
      </c>
      <c r="F293" s="20">
        <f t="shared" si="58"/>
        <v>0</v>
      </c>
      <c r="G293" s="20">
        <f t="shared" si="58"/>
        <v>0</v>
      </c>
      <c r="H293" s="20">
        <f t="shared" si="61"/>
        <v>0</v>
      </c>
      <c r="I293" s="20">
        <f t="shared" si="62"/>
        <v>0</v>
      </c>
      <c r="J293" s="20">
        <f t="shared" si="63"/>
        <v>0</v>
      </c>
      <c r="K293" s="20">
        <f t="shared" si="64"/>
        <v>0</v>
      </c>
      <c r="L293" s="20">
        <f t="shared" si="65"/>
        <v>0</v>
      </c>
      <c r="M293" s="20">
        <f t="shared" ca="1" si="59"/>
        <v>-6.7567042333805966E-3</v>
      </c>
      <c r="N293" s="20">
        <f t="shared" ca="1" si="66"/>
        <v>0</v>
      </c>
      <c r="O293" s="33">
        <f t="shared" ca="1" si="67"/>
        <v>0</v>
      </c>
      <c r="P293" s="20">
        <f t="shared" ca="1" si="68"/>
        <v>0</v>
      </c>
      <c r="Q293" s="20">
        <f t="shared" ca="1" si="69"/>
        <v>0</v>
      </c>
      <c r="R293" s="11">
        <f t="shared" ca="1" si="60"/>
        <v>6.7567042333805966E-3</v>
      </c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</row>
    <row r="294" spans="1:35" x14ac:dyDescent="0.2">
      <c r="A294" s="67"/>
      <c r="B294" s="67"/>
      <c r="C294" s="67"/>
      <c r="D294" s="69">
        <f t="shared" si="57"/>
        <v>0</v>
      </c>
      <c r="E294" s="69">
        <f t="shared" si="57"/>
        <v>0</v>
      </c>
      <c r="F294" s="20">
        <f t="shared" si="58"/>
        <v>0</v>
      </c>
      <c r="G294" s="20">
        <f t="shared" si="58"/>
        <v>0</v>
      </c>
      <c r="H294" s="20">
        <f t="shared" si="61"/>
        <v>0</v>
      </c>
      <c r="I294" s="20">
        <f t="shared" si="62"/>
        <v>0</v>
      </c>
      <c r="J294" s="20">
        <f t="shared" si="63"/>
        <v>0</v>
      </c>
      <c r="K294" s="20">
        <f t="shared" si="64"/>
        <v>0</v>
      </c>
      <c r="L294" s="20">
        <f t="shared" si="65"/>
        <v>0</v>
      </c>
      <c r="M294" s="20">
        <f t="shared" ca="1" si="59"/>
        <v>-6.7567042333805966E-3</v>
      </c>
      <c r="N294" s="20">
        <f t="shared" ca="1" si="66"/>
        <v>0</v>
      </c>
      <c r="O294" s="33">
        <f t="shared" ca="1" si="67"/>
        <v>0</v>
      </c>
      <c r="P294" s="20">
        <f t="shared" ca="1" si="68"/>
        <v>0</v>
      </c>
      <c r="Q294" s="20">
        <f t="shared" ca="1" si="69"/>
        <v>0</v>
      </c>
      <c r="R294" s="11">
        <f t="shared" ca="1" si="60"/>
        <v>6.7567042333805966E-3</v>
      </c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</row>
    <row r="295" spans="1:35" x14ac:dyDescent="0.2">
      <c r="A295" s="67"/>
      <c r="B295" s="67"/>
      <c r="C295" s="67"/>
      <c r="D295" s="69">
        <f t="shared" si="57"/>
        <v>0</v>
      </c>
      <c r="E295" s="69">
        <f t="shared" si="57"/>
        <v>0</v>
      </c>
      <c r="F295" s="20">
        <f t="shared" si="58"/>
        <v>0</v>
      </c>
      <c r="G295" s="20">
        <f t="shared" si="58"/>
        <v>0</v>
      </c>
      <c r="H295" s="20">
        <f t="shared" si="61"/>
        <v>0</v>
      </c>
      <c r="I295" s="20">
        <f t="shared" si="62"/>
        <v>0</v>
      </c>
      <c r="J295" s="20">
        <f t="shared" si="63"/>
        <v>0</v>
      </c>
      <c r="K295" s="20">
        <f t="shared" si="64"/>
        <v>0</v>
      </c>
      <c r="L295" s="20">
        <f t="shared" si="65"/>
        <v>0</v>
      </c>
      <c r="M295" s="20">
        <f t="shared" ca="1" si="59"/>
        <v>-6.7567042333805966E-3</v>
      </c>
      <c r="N295" s="20">
        <f t="shared" ca="1" si="66"/>
        <v>0</v>
      </c>
      <c r="O295" s="33">
        <f t="shared" ca="1" si="67"/>
        <v>0</v>
      </c>
      <c r="P295" s="20">
        <f t="shared" ca="1" si="68"/>
        <v>0</v>
      </c>
      <c r="Q295" s="20">
        <f t="shared" ca="1" si="69"/>
        <v>0</v>
      </c>
      <c r="R295" s="11">
        <f t="shared" ca="1" si="60"/>
        <v>6.7567042333805966E-3</v>
      </c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</row>
    <row r="296" spans="1:35" x14ac:dyDescent="0.2">
      <c r="A296" s="67"/>
      <c r="B296" s="67"/>
      <c r="C296" s="67"/>
      <c r="D296" s="69">
        <f t="shared" si="57"/>
        <v>0</v>
      </c>
      <c r="E296" s="69">
        <f t="shared" si="57"/>
        <v>0</v>
      </c>
      <c r="F296" s="20">
        <f t="shared" si="58"/>
        <v>0</v>
      </c>
      <c r="G296" s="20">
        <f t="shared" si="58"/>
        <v>0</v>
      </c>
      <c r="H296" s="20">
        <f t="shared" si="61"/>
        <v>0</v>
      </c>
      <c r="I296" s="20">
        <f t="shared" si="62"/>
        <v>0</v>
      </c>
      <c r="J296" s="20">
        <f t="shared" si="63"/>
        <v>0</v>
      </c>
      <c r="K296" s="20">
        <f t="shared" si="64"/>
        <v>0</v>
      </c>
      <c r="L296" s="20">
        <f t="shared" si="65"/>
        <v>0</v>
      </c>
      <c r="M296" s="20">
        <f t="shared" ca="1" si="59"/>
        <v>-6.7567042333805966E-3</v>
      </c>
      <c r="N296" s="20">
        <f t="shared" ca="1" si="66"/>
        <v>0</v>
      </c>
      <c r="O296" s="33">
        <f t="shared" ca="1" si="67"/>
        <v>0</v>
      </c>
      <c r="P296" s="20">
        <f t="shared" ca="1" si="68"/>
        <v>0</v>
      </c>
      <c r="Q296" s="20">
        <f t="shared" ca="1" si="69"/>
        <v>0</v>
      </c>
      <c r="R296" s="11">
        <f t="shared" ca="1" si="60"/>
        <v>6.7567042333805966E-3</v>
      </c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</row>
    <row r="297" spans="1:35" x14ac:dyDescent="0.2">
      <c r="A297" s="67"/>
      <c r="B297" s="67"/>
      <c r="C297" s="67"/>
      <c r="D297" s="69">
        <f t="shared" si="57"/>
        <v>0</v>
      </c>
      <c r="E297" s="69">
        <f t="shared" si="57"/>
        <v>0</v>
      </c>
      <c r="F297" s="20">
        <f t="shared" si="58"/>
        <v>0</v>
      </c>
      <c r="G297" s="20">
        <f t="shared" si="58"/>
        <v>0</v>
      </c>
      <c r="H297" s="20">
        <f t="shared" si="61"/>
        <v>0</v>
      </c>
      <c r="I297" s="20">
        <f t="shared" si="62"/>
        <v>0</v>
      </c>
      <c r="J297" s="20">
        <f t="shared" si="63"/>
        <v>0</v>
      </c>
      <c r="K297" s="20">
        <f t="shared" si="64"/>
        <v>0</v>
      </c>
      <c r="L297" s="20">
        <f t="shared" si="65"/>
        <v>0</v>
      </c>
      <c r="M297" s="20">
        <f t="shared" ca="1" si="59"/>
        <v>-6.7567042333805966E-3</v>
      </c>
      <c r="N297" s="20">
        <f t="shared" ca="1" si="66"/>
        <v>0</v>
      </c>
      <c r="O297" s="33">
        <f t="shared" ca="1" si="67"/>
        <v>0</v>
      </c>
      <c r="P297" s="20">
        <f t="shared" ca="1" si="68"/>
        <v>0</v>
      </c>
      <c r="Q297" s="20">
        <f t="shared" ca="1" si="69"/>
        <v>0</v>
      </c>
      <c r="R297" s="11">
        <f t="shared" ca="1" si="60"/>
        <v>6.7567042333805966E-3</v>
      </c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</row>
    <row r="298" spans="1:35" x14ac:dyDescent="0.2">
      <c r="A298" s="67"/>
      <c r="B298" s="67"/>
      <c r="C298" s="67"/>
      <c r="D298" s="69">
        <f t="shared" si="57"/>
        <v>0</v>
      </c>
      <c r="E298" s="69">
        <f t="shared" si="57"/>
        <v>0</v>
      </c>
      <c r="F298" s="20">
        <f t="shared" si="58"/>
        <v>0</v>
      </c>
      <c r="G298" s="20">
        <f t="shared" si="58"/>
        <v>0</v>
      </c>
      <c r="H298" s="20">
        <f t="shared" si="61"/>
        <v>0</v>
      </c>
      <c r="I298" s="20">
        <f t="shared" si="62"/>
        <v>0</v>
      </c>
      <c r="J298" s="20">
        <f t="shared" si="63"/>
        <v>0</v>
      </c>
      <c r="K298" s="20">
        <f t="shared" si="64"/>
        <v>0</v>
      </c>
      <c r="L298" s="20">
        <f t="shared" si="65"/>
        <v>0</v>
      </c>
      <c r="M298" s="20">
        <f t="shared" ca="1" si="59"/>
        <v>-6.7567042333805966E-3</v>
      </c>
      <c r="N298" s="20">
        <f t="shared" ca="1" si="66"/>
        <v>0</v>
      </c>
      <c r="O298" s="33">
        <f t="shared" ca="1" si="67"/>
        <v>0</v>
      </c>
      <c r="P298" s="20">
        <f t="shared" ca="1" si="68"/>
        <v>0</v>
      </c>
      <c r="Q298" s="20">
        <f t="shared" ca="1" si="69"/>
        <v>0</v>
      </c>
      <c r="R298" s="11">
        <f t="shared" ca="1" si="60"/>
        <v>6.7567042333805966E-3</v>
      </c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</row>
    <row r="299" spans="1:35" x14ac:dyDescent="0.2">
      <c r="A299" s="67"/>
      <c r="B299" s="67"/>
      <c r="C299" s="67"/>
      <c r="D299" s="69">
        <f t="shared" si="57"/>
        <v>0</v>
      </c>
      <c r="E299" s="69">
        <f t="shared" si="57"/>
        <v>0</v>
      </c>
      <c r="F299" s="20">
        <f t="shared" si="58"/>
        <v>0</v>
      </c>
      <c r="G299" s="20">
        <f t="shared" si="58"/>
        <v>0</v>
      </c>
      <c r="H299" s="20">
        <f t="shared" si="61"/>
        <v>0</v>
      </c>
      <c r="I299" s="20">
        <f t="shared" si="62"/>
        <v>0</v>
      </c>
      <c r="J299" s="20">
        <f t="shared" si="63"/>
        <v>0</v>
      </c>
      <c r="K299" s="20">
        <f t="shared" si="64"/>
        <v>0</v>
      </c>
      <c r="L299" s="20">
        <f t="shared" si="65"/>
        <v>0</v>
      </c>
      <c r="M299" s="20">
        <f t="shared" ca="1" si="59"/>
        <v>-6.7567042333805966E-3</v>
      </c>
      <c r="N299" s="20">
        <f t="shared" ca="1" si="66"/>
        <v>0</v>
      </c>
      <c r="O299" s="33">
        <f t="shared" ca="1" si="67"/>
        <v>0</v>
      </c>
      <c r="P299" s="20">
        <f t="shared" ca="1" si="68"/>
        <v>0</v>
      </c>
      <c r="Q299" s="20">
        <f t="shared" ca="1" si="69"/>
        <v>0</v>
      </c>
      <c r="R299" s="11">
        <f t="shared" ca="1" si="60"/>
        <v>6.7567042333805966E-3</v>
      </c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</row>
    <row r="300" spans="1:35" x14ac:dyDescent="0.2">
      <c r="A300" s="67"/>
      <c r="B300" s="67"/>
      <c r="C300" s="67"/>
      <c r="D300" s="69">
        <f t="shared" si="57"/>
        <v>0</v>
      </c>
      <c r="E300" s="69">
        <f t="shared" si="57"/>
        <v>0</v>
      </c>
      <c r="F300" s="20">
        <f t="shared" si="58"/>
        <v>0</v>
      </c>
      <c r="G300" s="20">
        <f t="shared" si="58"/>
        <v>0</v>
      </c>
      <c r="H300" s="20">
        <f t="shared" si="61"/>
        <v>0</v>
      </c>
      <c r="I300" s="20">
        <f t="shared" si="62"/>
        <v>0</v>
      </c>
      <c r="J300" s="20">
        <f t="shared" si="63"/>
        <v>0</v>
      </c>
      <c r="K300" s="20">
        <f t="shared" si="64"/>
        <v>0</v>
      </c>
      <c r="L300" s="20">
        <f t="shared" si="65"/>
        <v>0</v>
      </c>
      <c r="M300" s="20">
        <f t="shared" ca="1" si="59"/>
        <v>-6.7567042333805966E-3</v>
      </c>
      <c r="N300" s="20">
        <f t="shared" ca="1" si="66"/>
        <v>0</v>
      </c>
      <c r="O300" s="33">
        <f t="shared" ca="1" si="67"/>
        <v>0</v>
      </c>
      <c r="P300" s="20">
        <f t="shared" ca="1" si="68"/>
        <v>0</v>
      </c>
      <c r="Q300" s="20">
        <f t="shared" ca="1" si="69"/>
        <v>0</v>
      </c>
      <c r="R300" s="11">
        <f t="shared" ca="1" si="60"/>
        <v>6.7567042333805966E-3</v>
      </c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</row>
    <row r="301" spans="1:35" x14ac:dyDescent="0.2">
      <c r="A301" s="67"/>
      <c r="B301" s="67"/>
      <c r="C301" s="67"/>
      <c r="D301" s="69">
        <f t="shared" si="57"/>
        <v>0</v>
      </c>
      <c r="E301" s="69">
        <f t="shared" si="57"/>
        <v>0</v>
      </c>
      <c r="F301" s="20">
        <f t="shared" si="58"/>
        <v>0</v>
      </c>
      <c r="G301" s="20">
        <f t="shared" si="58"/>
        <v>0</v>
      </c>
      <c r="H301" s="20">
        <f t="shared" si="61"/>
        <v>0</v>
      </c>
      <c r="I301" s="20">
        <f t="shared" si="62"/>
        <v>0</v>
      </c>
      <c r="J301" s="20">
        <f t="shared" si="63"/>
        <v>0</v>
      </c>
      <c r="K301" s="20">
        <f t="shared" si="64"/>
        <v>0</v>
      </c>
      <c r="L301" s="20">
        <f t="shared" si="65"/>
        <v>0</v>
      </c>
      <c r="M301" s="20">
        <f t="shared" ca="1" si="59"/>
        <v>-6.7567042333805966E-3</v>
      </c>
      <c r="N301" s="20">
        <f t="shared" ca="1" si="66"/>
        <v>0</v>
      </c>
      <c r="O301" s="33">
        <f t="shared" ca="1" si="67"/>
        <v>0</v>
      </c>
      <c r="P301" s="20">
        <f t="shared" ca="1" si="68"/>
        <v>0</v>
      </c>
      <c r="Q301" s="20">
        <f t="shared" ca="1" si="69"/>
        <v>0</v>
      </c>
      <c r="R301" s="11">
        <f t="shared" ca="1" si="60"/>
        <v>6.7567042333805966E-3</v>
      </c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</row>
    <row r="302" spans="1:35" x14ac:dyDescent="0.2">
      <c r="A302" s="67"/>
      <c r="B302" s="67"/>
      <c r="C302" s="67"/>
      <c r="D302" s="69">
        <f t="shared" si="57"/>
        <v>0</v>
      </c>
      <c r="E302" s="69">
        <f t="shared" si="57"/>
        <v>0</v>
      </c>
      <c r="F302" s="20">
        <f t="shared" si="58"/>
        <v>0</v>
      </c>
      <c r="G302" s="20">
        <f t="shared" si="58"/>
        <v>0</v>
      </c>
      <c r="H302" s="20">
        <f t="shared" si="61"/>
        <v>0</v>
      </c>
      <c r="I302" s="20">
        <f t="shared" si="62"/>
        <v>0</v>
      </c>
      <c r="J302" s="20">
        <f t="shared" si="63"/>
        <v>0</v>
      </c>
      <c r="K302" s="20">
        <f t="shared" si="64"/>
        <v>0</v>
      </c>
      <c r="L302" s="20">
        <f t="shared" si="65"/>
        <v>0</v>
      </c>
      <c r="M302" s="20">
        <f t="shared" ca="1" si="59"/>
        <v>-6.7567042333805966E-3</v>
      </c>
      <c r="N302" s="20">
        <f t="shared" ca="1" si="66"/>
        <v>0</v>
      </c>
      <c r="O302" s="33">
        <f t="shared" ca="1" si="67"/>
        <v>0</v>
      </c>
      <c r="P302" s="20">
        <f t="shared" ca="1" si="68"/>
        <v>0</v>
      </c>
      <c r="Q302" s="20">
        <f t="shared" ca="1" si="69"/>
        <v>0</v>
      </c>
      <c r="R302" s="11">
        <f t="shared" ca="1" si="60"/>
        <v>6.7567042333805966E-3</v>
      </c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</row>
    <row r="303" spans="1:35" x14ac:dyDescent="0.2">
      <c r="A303" s="67"/>
      <c r="B303" s="67"/>
      <c r="C303" s="67"/>
      <c r="D303" s="69">
        <f t="shared" si="57"/>
        <v>0</v>
      </c>
      <c r="E303" s="69">
        <f t="shared" si="57"/>
        <v>0</v>
      </c>
      <c r="F303" s="20">
        <f t="shared" si="58"/>
        <v>0</v>
      </c>
      <c r="G303" s="20">
        <f t="shared" si="58"/>
        <v>0</v>
      </c>
      <c r="H303" s="20">
        <f t="shared" si="61"/>
        <v>0</v>
      </c>
      <c r="I303" s="20">
        <f t="shared" si="62"/>
        <v>0</v>
      </c>
      <c r="J303" s="20">
        <f t="shared" si="63"/>
        <v>0</v>
      </c>
      <c r="K303" s="20">
        <f t="shared" si="64"/>
        <v>0</v>
      </c>
      <c r="L303" s="20">
        <f t="shared" si="65"/>
        <v>0</v>
      </c>
      <c r="M303" s="20">
        <f t="shared" ca="1" si="59"/>
        <v>-6.7567042333805966E-3</v>
      </c>
      <c r="N303" s="20">
        <f t="shared" ca="1" si="66"/>
        <v>0</v>
      </c>
      <c r="O303" s="33">
        <f t="shared" ca="1" si="67"/>
        <v>0</v>
      </c>
      <c r="P303" s="20">
        <f t="shared" ca="1" si="68"/>
        <v>0</v>
      </c>
      <c r="Q303" s="20">
        <f t="shared" ca="1" si="69"/>
        <v>0</v>
      </c>
      <c r="R303" s="11">
        <f t="shared" ca="1" si="60"/>
        <v>6.7567042333805966E-3</v>
      </c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</row>
    <row r="304" spans="1:35" x14ac:dyDescent="0.2">
      <c r="A304" s="67"/>
      <c r="B304" s="67"/>
      <c r="C304" s="67"/>
      <c r="D304" s="69">
        <f t="shared" si="57"/>
        <v>0</v>
      </c>
      <c r="E304" s="69">
        <f t="shared" si="57"/>
        <v>0</v>
      </c>
      <c r="F304" s="20">
        <f t="shared" si="58"/>
        <v>0</v>
      </c>
      <c r="G304" s="20">
        <f t="shared" si="58"/>
        <v>0</v>
      </c>
      <c r="H304" s="20">
        <f t="shared" si="61"/>
        <v>0</v>
      </c>
      <c r="I304" s="20">
        <f t="shared" si="62"/>
        <v>0</v>
      </c>
      <c r="J304" s="20">
        <f t="shared" si="63"/>
        <v>0</v>
      </c>
      <c r="K304" s="20">
        <f t="shared" si="64"/>
        <v>0</v>
      </c>
      <c r="L304" s="20">
        <f t="shared" si="65"/>
        <v>0</v>
      </c>
      <c r="M304" s="20">
        <f t="shared" ca="1" si="59"/>
        <v>-6.7567042333805966E-3</v>
      </c>
      <c r="N304" s="20">
        <f t="shared" ca="1" si="66"/>
        <v>0</v>
      </c>
      <c r="O304" s="33">
        <f t="shared" ca="1" si="67"/>
        <v>0</v>
      </c>
      <c r="P304" s="20">
        <f t="shared" ca="1" si="68"/>
        <v>0</v>
      </c>
      <c r="Q304" s="20">
        <f t="shared" ca="1" si="69"/>
        <v>0</v>
      </c>
      <c r="R304" s="11">
        <f t="shared" ca="1" si="60"/>
        <v>6.7567042333805966E-3</v>
      </c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</row>
    <row r="305" spans="1:35" x14ac:dyDescent="0.2">
      <c r="A305" s="67"/>
      <c r="B305" s="67"/>
      <c r="C305" s="67"/>
      <c r="D305" s="69">
        <f t="shared" si="57"/>
        <v>0</v>
      </c>
      <c r="E305" s="69">
        <f t="shared" si="57"/>
        <v>0</v>
      </c>
      <c r="F305" s="20">
        <f t="shared" si="58"/>
        <v>0</v>
      </c>
      <c r="G305" s="20">
        <f t="shared" si="58"/>
        <v>0</v>
      </c>
      <c r="H305" s="20">
        <f t="shared" si="61"/>
        <v>0</v>
      </c>
      <c r="I305" s="20">
        <f t="shared" si="62"/>
        <v>0</v>
      </c>
      <c r="J305" s="20">
        <f t="shared" si="63"/>
        <v>0</v>
      </c>
      <c r="K305" s="20">
        <f t="shared" si="64"/>
        <v>0</v>
      </c>
      <c r="L305" s="20">
        <f t="shared" si="65"/>
        <v>0</v>
      </c>
      <c r="M305" s="20">
        <f t="shared" ca="1" si="59"/>
        <v>-6.7567042333805966E-3</v>
      </c>
      <c r="N305" s="20">
        <f t="shared" ca="1" si="66"/>
        <v>0</v>
      </c>
      <c r="O305" s="33">
        <f t="shared" ca="1" si="67"/>
        <v>0</v>
      </c>
      <c r="P305" s="20">
        <f t="shared" ca="1" si="68"/>
        <v>0</v>
      </c>
      <c r="Q305" s="20">
        <f t="shared" ca="1" si="69"/>
        <v>0</v>
      </c>
      <c r="R305" s="11">
        <f t="shared" ca="1" si="60"/>
        <v>6.7567042333805966E-3</v>
      </c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</row>
    <row r="306" spans="1:35" x14ac:dyDescent="0.2">
      <c r="A306" s="67"/>
      <c r="B306" s="67"/>
      <c r="C306" s="67"/>
      <c r="D306" s="69">
        <f t="shared" si="57"/>
        <v>0</v>
      </c>
      <c r="E306" s="69">
        <f t="shared" si="57"/>
        <v>0</v>
      </c>
      <c r="F306" s="20">
        <f t="shared" si="58"/>
        <v>0</v>
      </c>
      <c r="G306" s="20">
        <f t="shared" si="58"/>
        <v>0</v>
      </c>
      <c r="H306" s="20">
        <f t="shared" si="61"/>
        <v>0</v>
      </c>
      <c r="I306" s="20">
        <f t="shared" si="62"/>
        <v>0</v>
      </c>
      <c r="J306" s="20">
        <f t="shared" si="63"/>
        <v>0</v>
      </c>
      <c r="K306" s="20">
        <f t="shared" si="64"/>
        <v>0</v>
      </c>
      <c r="L306" s="20">
        <f t="shared" si="65"/>
        <v>0</v>
      </c>
      <c r="M306" s="20">
        <f t="shared" ca="1" si="59"/>
        <v>-6.7567042333805966E-3</v>
      </c>
      <c r="N306" s="20">
        <f t="shared" ca="1" si="66"/>
        <v>0</v>
      </c>
      <c r="O306" s="33">
        <f t="shared" ca="1" si="67"/>
        <v>0</v>
      </c>
      <c r="P306" s="20">
        <f t="shared" ca="1" si="68"/>
        <v>0</v>
      </c>
      <c r="Q306" s="20">
        <f t="shared" ca="1" si="69"/>
        <v>0</v>
      </c>
      <c r="R306" s="11">
        <f t="shared" ca="1" si="60"/>
        <v>6.7567042333805966E-3</v>
      </c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</row>
    <row r="307" spans="1:35" x14ac:dyDescent="0.2">
      <c r="A307" s="67"/>
      <c r="B307" s="67"/>
      <c r="C307" s="67"/>
      <c r="D307" s="69">
        <f t="shared" si="57"/>
        <v>0</v>
      </c>
      <c r="E307" s="69">
        <f t="shared" si="57"/>
        <v>0</v>
      </c>
      <c r="F307" s="20">
        <f t="shared" si="58"/>
        <v>0</v>
      </c>
      <c r="G307" s="20">
        <f t="shared" si="58"/>
        <v>0</v>
      </c>
      <c r="H307" s="20">
        <f t="shared" si="61"/>
        <v>0</v>
      </c>
      <c r="I307" s="20">
        <f t="shared" si="62"/>
        <v>0</v>
      </c>
      <c r="J307" s="20">
        <f t="shared" si="63"/>
        <v>0</v>
      </c>
      <c r="K307" s="20">
        <f t="shared" si="64"/>
        <v>0</v>
      </c>
      <c r="L307" s="20">
        <f t="shared" si="65"/>
        <v>0</v>
      </c>
      <c r="M307" s="20">
        <f t="shared" ca="1" si="59"/>
        <v>-6.7567042333805966E-3</v>
      </c>
      <c r="N307" s="20">
        <f t="shared" ca="1" si="66"/>
        <v>0</v>
      </c>
      <c r="O307" s="33">
        <f t="shared" ca="1" si="67"/>
        <v>0</v>
      </c>
      <c r="P307" s="20">
        <f t="shared" ca="1" si="68"/>
        <v>0</v>
      </c>
      <c r="Q307" s="20">
        <f t="shared" ca="1" si="69"/>
        <v>0</v>
      </c>
      <c r="R307" s="11">
        <f t="shared" ca="1" si="60"/>
        <v>6.7567042333805966E-3</v>
      </c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</row>
    <row r="308" spans="1:35" x14ac:dyDescent="0.2">
      <c r="A308" s="67"/>
      <c r="B308" s="67"/>
      <c r="C308" s="67"/>
      <c r="D308" s="69">
        <f t="shared" si="57"/>
        <v>0</v>
      </c>
      <c r="E308" s="69">
        <f t="shared" si="57"/>
        <v>0</v>
      </c>
      <c r="F308" s="20">
        <f t="shared" si="58"/>
        <v>0</v>
      </c>
      <c r="G308" s="20">
        <f t="shared" si="58"/>
        <v>0</v>
      </c>
      <c r="H308" s="20">
        <f t="shared" si="61"/>
        <v>0</v>
      </c>
      <c r="I308" s="20">
        <f t="shared" si="62"/>
        <v>0</v>
      </c>
      <c r="J308" s="20">
        <f t="shared" si="63"/>
        <v>0</v>
      </c>
      <c r="K308" s="20">
        <f t="shared" si="64"/>
        <v>0</v>
      </c>
      <c r="L308" s="20">
        <f t="shared" si="65"/>
        <v>0</v>
      </c>
      <c r="M308" s="20">
        <f t="shared" ca="1" si="59"/>
        <v>-6.7567042333805966E-3</v>
      </c>
      <c r="N308" s="20">
        <f t="shared" ca="1" si="66"/>
        <v>0</v>
      </c>
      <c r="O308" s="33">
        <f t="shared" ca="1" si="67"/>
        <v>0</v>
      </c>
      <c r="P308" s="20">
        <f t="shared" ca="1" si="68"/>
        <v>0</v>
      </c>
      <c r="Q308" s="20">
        <f t="shared" ca="1" si="69"/>
        <v>0</v>
      </c>
      <c r="R308" s="11">
        <f t="shared" ca="1" si="60"/>
        <v>6.7567042333805966E-3</v>
      </c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</row>
    <row r="309" spans="1:35" x14ac:dyDescent="0.2">
      <c r="A309" s="67"/>
      <c r="B309" s="67"/>
      <c r="C309" s="67"/>
      <c r="D309" s="69">
        <f t="shared" si="57"/>
        <v>0</v>
      </c>
      <c r="E309" s="69">
        <f t="shared" si="57"/>
        <v>0</v>
      </c>
      <c r="F309" s="20">
        <f t="shared" si="58"/>
        <v>0</v>
      </c>
      <c r="G309" s="20">
        <f t="shared" si="58"/>
        <v>0</v>
      </c>
      <c r="H309" s="20">
        <f t="shared" si="61"/>
        <v>0</v>
      </c>
      <c r="I309" s="20">
        <f t="shared" si="62"/>
        <v>0</v>
      </c>
      <c r="J309" s="20">
        <f t="shared" si="63"/>
        <v>0</v>
      </c>
      <c r="K309" s="20">
        <f t="shared" si="64"/>
        <v>0</v>
      </c>
      <c r="L309" s="20">
        <f t="shared" si="65"/>
        <v>0</v>
      </c>
      <c r="M309" s="20">
        <f t="shared" ca="1" si="59"/>
        <v>-6.7567042333805966E-3</v>
      </c>
      <c r="N309" s="20">
        <f t="shared" ca="1" si="66"/>
        <v>0</v>
      </c>
      <c r="O309" s="33">
        <f t="shared" ca="1" si="67"/>
        <v>0</v>
      </c>
      <c r="P309" s="20">
        <f t="shared" ca="1" si="68"/>
        <v>0</v>
      </c>
      <c r="Q309" s="20">
        <f t="shared" ca="1" si="69"/>
        <v>0</v>
      </c>
      <c r="R309" s="11">
        <f t="shared" ca="1" si="60"/>
        <v>6.7567042333805966E-3</v>
      </c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</row>
    <row r="310" spans="1:35" x14ac:dyDescent="0.2">
      <c r="A310" s="67"/>
      <c r="B310" s="67"/>
      <c r="C310" s="67"/>
      <c r="D310" s="69">
        <f t="shared" si="57"/>
        <v>0</v>
      </c>
      <c r="E310" s="69">
        <f t="shared" si="57"/>
        <v>0</v>
      </c>
      <c r="F310" s="20">
        <f t="shared" si="58"/>
        <v>0</v>
      </c>
      <c r="G310" s="20">
        <f t="shared" si="58"/>
        <v>0</v>
      </c>
      <c r="H310" s="20">
        <f t="shared" si="61"/>
        <v>0</v>
      </c>
      <c r="I310" s="20">
        <f t="shared" si="62"/>
        <v>0</v>
      </c>
      <c r="J310" s="20">
        <f t="shared" si="63"/>
        <v>0</v>
      </c>
      <c r="K310" s="20">
        <f t="shared" si="64"/>
        <v>0</v>
      </c>
      <c r="L310" s="20">
        <f t="shared" si="65"/>
        <v>0</v>
      </c>
      <c r="M310" s="20">
        <f t="shared" ca="1" si="59"/>
        <v>-6.7567042333805966E-3</v>
      </c>
      <c r="N310" s="20">
        <f t="shared" ca="1" si="66"/>
        <v>0</v>
      </c>
      <c r="O310" s="33">
        <f t="shared" ca="1" si="67"/>
        <v>0</v>
      </c>
      <c r="P310" s="20">
        <f t="shared" ca="1" si="68"/>
        <v>0</v>
      </c>
      <c r="Q310" s="20">
        <f t="shared" ca="1" si="69"/>
        <v>0</v>
      </c>
      <c r="R310" s="11">
        <f t="shared" ca="1" si="60"/>
        <v>6.7567042333805966E-3</v>
      </c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</row>
    <row r="311" spans="1:35" x14ac:dyDescent="0.2">
      <c r="A311" s="67"/>
      <c r="B311" s="67"/>
      <c r="C311" s="67"/>
      <c r="D311" s="69">
        <f t="shared" si="57"/>
        <v>0</v>
      </c>
      <c r="E311" s="69">
        <f t="shared" si="57"/>
        <v>0</v>
      </c>
      <c r="F311" s="20">
        <f t="shared" si="58"/>
        <v>0</v>
      </c>
      <c r="G311" s="20">
        <f t="shared" si="58"/>
        <v>0</v>
      </c>
      <c r="H311" s="20">
        <f t="shared" si="61"/>
        <v>0</v>
      </c>
      <c r="I311" s="20">
        <f t="shared" si="62"/>
        <v>0</v>
      </c>
      <c r="J311" s="20">
        <f t="shared" si="63"/>
        <v>0</v>
      </c>
      <c r="K311" s="20">
        <f t="shared" si="64"/>
        <v>0</v>
      </c>
      <c r="L311" s="20">
        <f t="shared" si="65"/>
        <v>0</v>
      </c>
      <c r="M311" s="20">
        <f t="shared" ca="1" si="59"/>
        <v>-6.7567042333805966E-3</v>
      </c>
      <c r="N311" s="20">
        <f t="shared" ca="1" si="66"/>
        <v>0</v>
      </c>
      <c r="O311" s="33">
        <f t="shared" ca="1" si="67"/>
        <v>0</v>
      </c>
      <c r="P311" s="20">
        <f t="shared" ca="1" si="68"/>
        <v>0</v>
      </c>
      <c r="Q311" s="20">
        <f t="shared" ca="1" si="69"/>
        <v>0</v>
      </c>
      <c r="R311" s="11">
        <f t="shared" ca="1" si="60"/>
        <v>6.7567042333805966E-3</v>
      </c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</row>
    <row r="312" spans="1:35" x14ac:dyDescent="0.2">
      <c r="A312" s="67"/>
      <c r="B312" s="67"/>
      <c r="C312" s="67"/>
      <c r="D312" s="69">
        <f t="shared" si="57"/>
        <v>0</v>
      </c>
      <c r="E312" s="69">
        <f t="shared" si="57"/>
        <v>0</v>
      </c>
      <c r="F312" s="20">
        <f t="shared" si="58"/>
        <v>0</v>
      </c>
      <c r="G312" s="20">
        <f t="shared" si="58"/>
        <v>0</v>
      </c>
      <c r="H312" s="20">
        <f t="shared" si="61"/>
        <v>0</v>
      </c>
      <c r="I312" s="20">
        <f t="shared" si="62"/>
        <v>0</v>
      </c>
      <c r="J312" s="20">
        <f t="shared" si="63"/>
        <v>0</v>
      </c>
      <c r="K312" s="20">
        <f t="shared" si="64"/>
        <v>0</v>
      </c>
      <c r="L312" s="20">
        <f t="shared" si="65"/>
        <v>0</v>
      </c>
      <c r="M312" s="20">
        <f t="shared" ca="1" si="59"/>
        <v>-6.7567042333805966E-3</v>
      </c>
      <c r="N312" s="20">
        <f t="shared" ca="1" si="66"/>
        <v>0</v>
      </c>
      <c r="O312" s="33">
        <f t="shared" ca="1" si="67"/>
        <v>0</v>
      </c>
      <c r="P312" s="20">
        <f t="shared" ca="1" si="68"/>
        <v>0</v>
      </c>
      <c r="Q312" s="20">
        <f t="shared" ca="1" si="69"/>
        <v>0</v>
      </c>
      <c r="R312" s="11">
        <f t="shared" ca="1" si="60"/>
        <v>6.7567042333805966E-3</v>
      </c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</row>
    <row r="313" spans="1:35" x14ac:dyDescent="0.2">
      <c r="A313" s="67"/>
      <c r="B313" s="67"/>
      <c r="C313" s="67"/>
      <c r="D313" s="69">
        <f t="shared" si="57"/>
        <v>0</v>
      </c>
      <c r="E313" s="69">
        <f t="shared" si="57"/>
        <v>0</v>
      </c>
      <c r="F313" s="20">
        <f t="shared" si="58"/>
        <v>0</v>
      </c>
      <c r="G313" s="20">
        <f t="shared" si="58"/>
        <v>0</v>
      </c>
      <c r="H313" s="20">
        <f t="shared" si="61"/>
        <v>0</v>
      </c>
      <c r="I313" s="20">
        <f t="shared" si="62"/>
        <v>0</v>
      </c>
      <c r="J313" s="20">
        <f t="shared" si="63"/>
        <v>0</v>
      </c>
      <c r="K313" s="20">
        <f t="shared" si="64"/>
        <v>0</v>
      </c>
      <c r="L313" s="20">
        <f t="shared" si="65"/>
        <v>0</v>
      </c>
      <c r="M313" s="20">
        <f t="shared" ca="1" si="59"/>
        <v>-6.7567042333805966E-3</v>
      </c>
      <c r="N313" s="20">
        <f t="shared" ca="1" si="66"/>
        <v>0</v>
      </c>
      <c r="O313" s="33">
        <f t="shared" ca="1" si="67"/>
        <v>0</v>
      </c>
      <c r="P313" s="20">
        <f t="shared" ca="1" si="68"/>
        <v>0</v>
      </c>
      <c r="Q313" s="20">
        <f t="shared" ca="1" si="69"/>
        <v>0</v>
      </c>
      <c r="R313" s="11">
        <f t="shared" ca="1" si="60"/>
        <v>6.7567042333805966E-3</v>
      </c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</row>
    <row r="314" spans="1:35" x14ac:dyDescent="0.2">
      <c r="A314" s="67"/>
      <c r="B314" s="67"/>
      <c r="C314" s="67"/>
      <c r="D314" s="69">
        <f t="shared" si="57"/>
        <v>0</v>
      </c>
      <c r="E314" s="69">
        <f t="shared" si="57"/>
        <v>0</v>
      </c>
      <c r="F314" s="20">
        <f t="shared" si="58"/>
        <v>0</v>
      </c>
      <c r="G314" s="20">
        <f t="shared" si="58"/>
        <v>0</v>
      </c>
      <c r="H314" s="20">
        <f t="shared" si="61"/>
        <v>0</v>
      </c>
      <c r="I314" s="20">
        <f t="shared" si="62"/>
        <v>0</v>
      </c>
      <c r="J314" s="20">
        <f t="shared" si="63"/>
        <v>0</v>
      </c>
      <c r="K314" s="20">
        <f t="shared" si="64"/>
        <v>0</v>
      </c>
      <c r="L314" s="20">
        <f t="shared" si="65"/>
        <v>0</v>
      </c>
      <c r="M314" s="20">
        <f t="shared" ca="1" si="59"/>
        <v>-6.7567042333805966E-3</v>
      </c>
      <c r="N314" s="20">
        <f t="shared" ca="1" si="66"/>
        <v>0</v>
      </c>
      <c r="O314" s="33">
        <f t="shared" ca="1" si="67"/>
        <v>0</v>
      </c>
      <c r="P314" s="20">
        <f t="shared" ca="1" si="68"/>
        <v>0</v>
      </c>
      <c r="Q314" s="20">
        <f t="shared" ca="1" si="69"/>
        <v>0</v>
      </c>
      <c r="R314" s="11">
        <f t="shared" ca="1" si="60"/>
        <v>6.7567042333805966E-3</v>
      </c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</row>
    <row r="315" spans="1:35" x14ac:dyDescent="0.2">
      <c r="A315" s="67"/>
      <c r="B315" s="67"/>
      <c r="C315" s="67"/>
      <c r="D315" s="69">
        <f t="shared" si="57"/>
        <v>0</v>
      </c>
      <c r="E315" s="69">
        <f t="shared" si="57"/>
        <v>0</v>
      </c>
      <c r="F315" s="20">
        <f t="shared" si="58"/>
        <v>0</v>
      </c>
      <c r="G315" s="20">
        <f t="shared" si="58"/>
        <v>0</v>
      </c>
      <c r="H315" s="20">
        <f t="shared" si="61"/>
        <v>0</v>
      </c>
      <c r="I315" s="20">
        <f t="shared" si="62"/>
        <v>0</v>
      </c>
      <c r="J315" s="20">
        <f t="shared" si="63"/>
        <v>0</v>
      </c>
      <c r="K315" s="20">
        <f t="shared" si="64"/>
        <v>0</v>
      </c>
      <c r="L315" s="20">
        <f t="shared" si="65"/>
        <v>0</v>
      </c>
      <c r="M315" s="20">
        <f t="shared" ca="1" si="59"/>
        <v>-6.7567042333805966E-3</v>
      </c>
      <c r="N315" s="20">
        <f t="shared" ca="1" si="66"/>
        <v>0</v>
      </c>
      <c r="O315" s="33">
        <f t="shared" ca="1" si="67"/>
        <v>0</v>
      </c>
      <c r="P315" s="20">
        <f t="shared" ca="1" si="68"/>
        <v>0</v>
      </c>
      <c r="Q315" s="20">
        <f t="shared" ca="1" si="69"/>
        <v>0</v>
      </c>
      <c r="R315" s="11">
        <f t="shared" ca="1" si="60"/>
        <v>6.7567042333805966E-3</v>
      </c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</row>
    <row r="316" spans="1:35" x14ac:dyDescent="0.2">
      <c r="A316" s="67"/>
      <c r="B316" s="67"/>
      <c r="C316" s="67"/>
      <c r="D316" s="69">
        <f t="shared" si="57"/>
        <v>0</v>
      </c>
      <c r="E316" s="69">
        <f t="shared" si="57"/>
        <v>0</v>
      </c>
      <c r="F316" s="20">
        <f t="shared" si="58"/>
        <v>0</v>
      </c>
      <c r="G316" s="20">
        <f t="shared" si="58"/>
        <v>0</v>
      </c>
      <c r="H316" s="20">
        <f t="shared" si="61"/>
        <v>0</v>
      </c>
      <c r="I316" s="20">
        <f t="shared" si="62"/>
        <v>0</v>
      </c>
      <c r="J316" s="20">
        <f t="shared" si="63"/>
        <v>0</v>
      </c>
      <c r="K316" s="20">
        <f t="shared" si="64"/>
        <v>0</v>
      </c>
      <c r="L316" s="20">
        <f t="shared" si="65"/>
        <v>0</v>
      </c>
      <c r="M316" s="20">
        <f t="shared" ca="1" si="59"/>
        <v>-6.7567042333805966E-3</v>
      </c>
      <c r="N316" s="20">
        <f t="shared" ca="1" si="66"/>
        <v>0</v>
      </c>
      <c r="O316" s="33">
        <f t="shared" ca="1" si="67"/>
        <v>0</v>
      </c>
      <c r="P316" s="20">
        <f t="shared" ca="1" si="68"/>
        <v>0</v>
      </c>
      <c r="Q316" s="20">
        <f t="shared" ca="1" si="69"/>
        <v>0</v>
      </c>
      <c r="R316" s="11">
        <f t="shared" ca="1" si="60"/>
        <v>6.7567042333805966E-3</v>
      </c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</row>
    <row r="317" spans="1:35" x14ac:dyDescent="0.2">
      <c r="A317" s="67"/>
      <c r="B317" s="67"/>
      <c r="C317" s="67"/>
      <c r="D317" s="69">
        <f t="shared" si="57"/>
        <v>0</v>
      </c>
      <c r="E317" s="69">
        <f t="shared" si="57"/>
        <v>0</v>
      </c>
      <c r="F317" s="20">
        <f t="shared" si="58"/>
        <v>0</v>
      </c>
      <c r="G317" s="20">
        <f t="shared" si="58"/>
        <v>0</v>
      </c>
      <c r="H317" s="20">
        <f t="shared" si="61"/>
        <v>0</v>
      </c>
      <c r="I317" s="20">
        <f t="shared" si="62"/>
        <v>0</v>
      </c>
      <c r="J317" s="20">
        <f t="shared" si="63"/>
        <v>0</v>
      </c>
      <c r="K317" s="20">
        <f t="shared" si="64"/>
        <v>0</v>
      </c>
      <c r="L317" s="20">
        <f t="shared" si="65"/>
        <v>0</v>
      </c>
      <c r="M317" s="20">
        <f t="shared" ca="1" si="59"/>
        <v>-6.7567042333805966E-3</v>
      </c>
      <c r="N317" s="20">
        <f t="shared" ca="1" si="66"/>
        <v>0</v>
      </c>
      <c r="O317" s="33">
        <f t="shared" ca="1" si="67"/>
        <v>0</v>
      </c>
      <c r="P317" s="20">
        <f t="shared" ca="1" si="68"/>
        <v>0</v>
      </c>
      <c r="Q317" s="20">
        <f t="shared" ca="1" si="69"/>
        <v>0</v>
      </c>
      <c r="R317" s="11">
        <f t="shared" ca="1" si="60"/>
        <v>6.7567042333805966E-3</v>
      </c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</row>
    <row r="318" spans="1:35" x14ac:dyDescent="0.2">
      <c r="A318" s="67"/>
      <c r="B318" s="67"/>
      <c r="C318" s="67"/>
      <c r="D318" s="69">
        <f t="shared" si="57"/>
        <v>0</v>
      </c>
      <c r="E318" s="69">
        <f t="shared" si="57"/>
        <v>0</v>
      </c>
      <c r="F318" s="20">
        <f t="shared" si="58"/>
        <v>0</v>
      </c>
      <c r="G318" s="20">
        <f t="shared" si="58"/>
        <v>0</v>
      </c>
      <c r="H318" s="20">
        <f t="shared" si="61"/>
        <v>0</v>
      </c>
      <c r="I318" s="20">
        <f t="shared" si="62"/>
        <v>0</v>
      </c>
      <c r="J318" s="20">
        <f t="shared" si="63"/>
        <v>0</v>
      </c>
      <c r="K318" s="20">
        <f t="shared" si="64"/>
        <v>0</v>
      </c>
      <c r="L318" s="20">
        <f t="shared" si="65"/>
        <v>0</v>
      </c>
      <c r="M318" s="20">
        <f t="shared" ca="1" si="59"/>
        <v>-6.7567042333805966E-3</v>
      </c>
      <c r="N318" s="20">
        <f t="shared" ca="1" si="66"/>
        <v>0</v>
      </c>
      <c r="O318" s="33">
        <f t="shared" ca="1" si="67"/>
        <v>0</v>
      </c>
      <c r="P318" s="20">
        <f t="shared" ca="1" si="68"/>
        <v>0</v>
      </c>
      <c r="Q318" s="20">
        <f t="shared" ca="1" si="69"/>
        <v>0</v>
      </c>
      <c r="R318" s="11">
        <f t="shared" ca="1" si="60"/>
        <v>6.7567042333805966E-3</v>
      </c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</row>
    <row r="319" spans="1:35" x14ac:dyDescent="0.2">
      <c r="A319" s="67"/>
      <c r="B319" s="67"/>
      <c r="C319" s="67"/>
      <c r="D319" s="69">
        <f t="shared" si="57"/>
        <v>0</v>
      </c>
      <c r="E319" s="69">
        <f t="shared" si="57"/>
        <v>0</v>
      </c>
      <c r="F319" s="20">
        <f t="shared" si="58"/>
        <v>0</v>
      </c>
      <c r="G319" s="20">
        <f t="shared" si="58"/>
        <v>0</v>
      </c>
      <c r="H319" s="20">
        <f t="shared" si="61"/>
        <v>0</v>
      </c>
      <c r="I319" s="20">
        <f t="shared" si="62"/>
        <v>0</v>
      </c>
      <c r="J319" s="20">
        <f t="shared" si="63"/>
        <v>0</v>
      </c>
      <c r="K319" s="20">
        <f t="shared" si="64"/>
        <v>0</v>
      </c>
      <c r="L319" s="20">
        <f t="shared" si="65"/>
        <v>0</v>
      </c>
      <c r="M319" s="20">
        <f t="shared" ca="1" si="59"/>
        <v>-6.7567042333805966E-3</v>
      </c>
      <c r="N319" s="20">
        <f t="shared" ca="1" si="66"/>
        <v>0</v>
      </c>
      <c r="O319" s="33">
        <f t="shared" ca="1" si="67"/>
        <v>0</v>
      </c>
      <c r="P319" s="20">
        <f t="shared" ca="1" si="68"/>
        <v>0</v>
      </c>
      <c r="Q319" s="20">
        <f t="shared" ca="1" si="69"/>
        <v>0</v>
      </c>
      <c r="R319" s="11">
        <f t="shared" ca="1" si="60"/>
        <v>6.7567042333805966E-3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</row>
    <row r="320" spans="1:35" x14ac:dyDescent="0.2">
      <c r="A320" s="67"/>
      <c r="B320" s="67"/>
      <c r="C320" s="67"/>
      <c r="D320" s="69">
        <f t="shared" si="57"/>
        <v>0</v>
      </c>
      <c r="E320" s="69">
        <f t="shared" si="57"/>
        <v>0</v>
      </c>
      <c r="F320" s="20">
        <f t="shared" si="58"/>
        <v>0</v>
      </c>
      <c r="G320" s="20">
        <f t="shared" si="58"/>
        <v>0</v>
      </c>
      <c r="H320" s="20">
        <f t="shared" si="61"/>
        <v>0</v>
      </c>
      <c r="I320" s="20">
        <f t="shared" si="62"/>
        <v>0</v>
      </c>
      <c r="J320" s="20">
        <f t="shared" si="63"/>
        <v>0</v>
      </c>
      <c r="K320" s="20">
        <f t="shared" si="64"/>
        <v>0</v>
      </c>
      <c r="L320" s="20">
        <f t="shared" si="65"/>
        <v>0</v>
      </c>
      <c r="M320" s="20">
        <f t="shared" ca="1" si="59"/>
        <v>-6.7567042333805966E-3</v>
      </c>
      <c r="N320" s="20">
        <f t="shared" ca="1" si="66"/>
        <v>0</v>
      </c>
      <c r="O320" s="33">
        <f t="shared" ca="1" si="67"/>
        <v>0</v>
      </c>
      <c r="P320" s="20">
        <f t="shared" ca="1" si="68"/>
        <v>0</v>
      </c>
      <c r="Q320" s="20">
        <f t="shared" ca="1" si="69"/>
        <v>0</v>
      </c>
      <c r="R320" s="11">
        <f t="shared" ca="1" si="60"/>
        <v>6.7567042333805966E-3</v>
      </c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</row>
    <row r="321" spans="1:35" x14ac:dyDescent="0.2">
      <c r="A321" s="67"/>
      <c r="B321" s="67"/>
      <c r="C321" s="67"/>
      <c r="D321" s="69">
        <f t="shared" si="57"/>
        <v>0</v>
      </c>
      <c r="E321" s="69">
        <f t="shared" si="57"/>
        <v>0</v>
      </c>
      <c r="F321" s="20">
        <f t="shared" si="58"/>
        <v>0</v>
      </c>
      <c r="G321" s="20">
        <f t="shared" si="58"/>
        <v>0</v>
      </c>
      <c r="H321" s="20">
        <f t="shared" si="61"/>
        <v>0</v>
      </c>
      <c r="I321" s="20">
        <f t="shared" si="62"/>
        <v>0</v>
      </c>
      <c r="J321" s="20">
        <f t="shared" si="63"/>
        <v>0</v>
      </c>
      <c r="K321" s="20">
        <f t="shared" si="64"/>
        <v>0</v>
      </c>
      <c r="L321" s="20">
        <f t="shared" si="65"/>
        <v>0</v>
      </c>
      <c r="M321" s="20">
        <f t="shared" ca="1" si="59"/>
        <v>-6.7567042333805966E-3</v>
      </c>
      <c r="N321" s="20">
        <f t="shared" ca="1" si="66"/>
        <v>0</v>
      </c>
      <c r="O321" s="33">
        <f t="shared" ca="1" si="67"/>
        <v>0</v>
      </c>
      <c r="P321" s="20">
        <f t="shared" ca="1" si="68"/>
        <v>0</v>
      </c>
      <c r="Q321" s="20">
        <f t="shared" ca="1" si="69"/>
        <v>0</v>
      </c>
      <c r="R321" s="11">
        <f t="shared" ca="1" si="60"/>
        <v>6.7567042333805966E-3</v>
      </c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</row>
    <row r="322" spans="1:35" x14ac:dyDescent="0.2">
      <c r="A322" s="67"/>
      <c r="B322" s="67"/>
      <c r="C322" s="67"/>
      <c r="D322" s="69">
        <f t="shared" si="57"/>
        <v>0</v>
      </c>
      <c r="E322" s="69">
        <f t="shared" si="57"/>
        <v>0</v>
      </c>
      <c r="F322" s="20">
        <f t="shared" si="58"/>
        <v>0</v>
      </c>
      <c r="G322" s="20">
        <f t="shared" si="58"/>
        <v>0</v>
      </c>
      <c r="H322" s="20">
        <f t="shared" si="61"/>
        <v>0</v>
      </c>
      <c r="I322" s="20">
        <f t="shared" si="62"/>
        <v>0</v>
      </c>
      <c r="J322" s="20">
        <f t="shared" si="63"/>
        <v>0</v>
      </c>
      <c r="K322" s="20">
        <f t="shared" si="64"/>
        <v>0</v>
      </c>
      <c r="L322" s="20">
        <f t="shared" si="65"/>
        <v>0</v>
      </c>
      <c r="M322" s="20">
        <f t="shared" ca="1" si="59"/>
        <v>-6.7567042333805966E-3</v>
      </c>
      <c r="N322" s="20">
        <f t="shared" ca="1" si="66"/>
        <v>0</v>
      </c>
      <c r="O322" s="33">
        <f t="shared" ca="1" si="67"/>
        <v>0</v>
      </c>
      <c r="P322" s="20">
        <f t="shared" ca="1" si="68"/>
        <v>0</v>
      </c>
      <c r="Q322" s="20">
        <f t="shared" ca="1" si="69"/>
        <v>0</v>
      </c>
      <c r="R322" s="11">
        <f t="shared" ca="1" si="60"/>
        <v>6.7567042333805966E-3</v>
      </c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</row>
    <row r="323" spans="1:35" x14ac:dyDescent="0.2">
      <c r="A323" s="67"/>
      <c r="B323" s="67"/>
      <c r="C323" s="67"/>
      <c r="D323" s="69">
        <f t="shared" si="57"/>
        <v>0</v>
      </c>
      <c r="E323" s="69">
        <f t="shared" si="57"/>
        <v>0</v>
      </c>
      <c r="F323" s="20">
        <f t="shared" si="58"/>
        <v>0</v>
      </c>
      <c r="G323" s="20">
        <f t="shared" si="58"/>
        <v>0</v>
      </c>
      <c r="H323" s="20">
        <f t="shared" si="61"/>
        <v>0</v>
      </c>
      <c r="I323" s="20">
        <f t="shared" si="62"/>
        <v>0</v>
      </c>
      <c r="J323" s="20">
        <f t="shared" si="63"/>
        <v>0</v>
      </c>
      <c r="K323" s="20">
        <f t="shared" si="64"/>
        <v>0</v>
      </c>
      <c r="L323" s="20">
        <f t="shared" si="65"/>
        <v>0</v>
      </c>
      <c r="M323" s="20">
        <f t="shared" ca="1" si="59"/>
        <v>-6.7567042333805966E-3</v>
      </c>
      <c r="N323" s="20">
        <f t="shared" ca="1" si="66"/>
        <v>0</v>
      </c>
      <c r="O323" s="33">
        <f t="shared" ca="1" si="67"/>
        <v>0</v>
      </c>
      <c r="P323" s="20">
        <f t="shared" ca="1" si="68"/>
        <v>0</v>
      </c>
      <c r="Q323" s="20">
        <f t="shared" ca="1" si="69"/>
        <v>0</v>
      </c>
      <c r="R323" s="11">
        <f t="shared" ca="1" si="60"/>
        <v>6.7567042333805966E-3</v>
      </c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</row>
    <row r="324" spans="1:35" x14ac:dyDescent="0.2">
      <c r="A324" s="67"/>
      <c r="B324" s="67"/>
      <c r="C324" s="67"/>
      <c r="D324" s="69">
        <f t="shared" si="57"/>
        <v>0</v>
      </c>
      <c r="E324" s="69">
        <f t="shared" si="57"/>
        <v>0</v>
      </c>
      <c r="F324" s="20">
        <f t="shared" si="58"/>
        <v>0</v>
      </c>
      <c r="G324" s="20">
        <f t="shared" si="58"/>
        <v>0</v>
      </c>
      <c r="H324" s="20">
        <f t="shared" si="61"/>
        <v>0</v>
      </c>
      <c r="I324" s="20">
        <f t="shared" si="62"/>
        <v>0</v>
      </c>
      <c r="J324" s="20">
        <f t="shared" si="63"/>
        <v>0</v>
      </c>
      <c r="K324" s="20">
        <f t="shared" si="64"/>
        <v>0</v>
      </c>
      <c r="L324" s="20">
        <f t="shared" si="65"/>
        <v>0</v>
      </c>
      <c r="M324" s="20">
        <f t="shared" ca="1" si="59"/>
        <v>-6.7567042333805966E-3</v>
      </c>
      <c r="N324" s="20">
        <f t="shared" ca="1" si="66"/>
        <v>0</v>
      </c>
      <c r="O324" s="33">
        <f t="shared" ca="1" si="67"/>
        <v>0</v>
      </c>
      <c r="P324" s="20">
        <f t="shared" ca="1" si="68"/>
        <v>0</v>
      </c>
      <c r="Q324" s="20">
        <f t="shared" ca="1" si="69"/>
        <v>0</v>
      </c>
      <c r="R324" s="11">
        <f t="shared" ca="1" si="60"/>
        <v>6.7567042333805966E-3</v>
      </c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</row>
    <row r="325" spans="1:35" x14ac:dyDescent="0.2">
      <c r="A325" s="67"/>
      <c r="B325" s="67"/>
      <c r="C325" s="67"/>
      <c r="D325" s="69">
        <f t="shared" si="57"/>
        <v>0</v>
      </c>
      <c r="E325" s="69">
        <f t="shared" si="57"/>
        <v>0</v>
      </c>
      <c r="F325" s="20">
        <f t="shared" si="58"/>
        <v>0</v>
      </c>
      <c r="G325" s="20">
        <f t="shared" si="58"/>
        <v>0</v>
      </c>
      <c r="H325" s="20">
        <f t="shared" si="61"/>
        <v>0</v>
      </c>
      <c r="I325" s="20">
        <f t="shared" si="62"/>
        <v>0</v>
      </c>
      <c r="J325" s="20">
        <f t="shared" si="63"/>
        <v>0</v>
      </c>
      <c r="K325" s="20">
        <f t="shared" si="64"/>
        <v>0</v>
      </c>
      <c r="L325" s="20">
        <f t="shared" si="65"/>
        <v>0</v>
      </c>
      <c r="M325" s="20">
        <f t="shared" ca="1" si="59"/>
        <v>-6.7567042333805966E-3</v>
      </c>
      <c r="N325" s="20">
        <f t="shared" ca="1" si="66"/>
        <v>0</v>
      </c>
      <c r="O325" s="33">
        <f t="shared" ca="1" si="67"/>
        <v>0</v>
      </c>
      <c r="P325" s="20">
        <f t="shared" ca="1" si="68"/>
        <v>0</v>
      </c>
      <c r="Q325" s="20">
        <f t="shared" ca="1" si="69"/>
        <v>0</v>
      </c>
      <c r="R325" s="11">
        <f t="shared" ca="1" si="60"/>
        <v>6.7567042333805966E-3</v>
      </c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</row>
    <row r="326" spans="1:35" x14ac:dyDescent="0.2">
      <c r="A326" s="67"/>
      <c r="B326" s="67"/>
      <c r="C326" s="67"/>
      <c r="D326" s="69">
        <f t="shared" si="57"/>
        <v>0</v>
      </c>
      <c r="E326" s="69">
        <f t="shared" si="57"/>
        <v>0</v>
      </c>
      <c r="F326" s="20">
        <f t="shared" si="58"/>
        <v>0</v>
      </c>
      <c r="G326" s="20">
        <f t="shared" si="58"/>
        <v>0</v>
      </c>
      <c r="H326" s="20">
        <f t="shared" si="61"/>
        <v>0</v>
      </c>
      <c r="I326" s="20">
        <f t="shared" si="62"/>
        <v>0</v>
      </c>
      <c r="J326" s="20">
        <f t="shared" si="63"/>
        <v>0</v>
      </c>
      <c r="K326" s="20">
        <f t="shared" si="64"/>
        <v>0</v>
      </c>
      <c r="L326" s="20">
        <f t="shared" si="65"/>
        <v>0</v>
      </c>
      <c r="M326" s="20">
        <f t="shared" ca="1" si="59"/>
        <v>-6.7567042333805966E-3</v>
      </c>
      <c r="N326" s="20">
        <f t="shared" ca="1" si="66"/>
        <v>0</v>
      </c>
      <c r="O326" s="33">
        <f t="shared" ca="1" si="67"/>
        <v>0</v>
      </c>
      <c r="P326" s="20">
        <f t="shared" ca="1" si="68"/>
        <v>0</v>
      </c>
      <c r="Q326" s="20">
        <f t="shared" ca="1" si="69"/>
        <v>0</v>
      </c>
      <c r="R326" s="11">
        <f t="shared" ca="1" si="60"/>
        <v>6.7567042333805966E-3</v>
      </c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</row>
    <row r="327" spans="1:35" x14ac:dyDescent="0.2">
      <c r="A327" s="67"/>
      <c r="B327" s="67"/>
      <c r="C327" s="67"/>
      <c r="D327" s="69">
        <f t="shared" si="57"/>
        <v>0</v>
      </c>
      <c r="E327" s="69">
        <f t="shared" si="57"/>
        <v>0</v>
      </c>
      <c r="F327" s="20">
        <f t="shared" si="58"/>
        <v>0</v>
      </c>
      <c r="G327" s="20">
        <f t="shared" si="58"/>
        <v>0</v>
      </c>
      <c r="H327" s="20">
        <f t="shared" si="61"/>
        <v>0</v>
      </c>
      <c r="I327" s="20">
        <f t="shared" si="62"/>
        <v>0</v>
      </c>
      <c r="J327" s="20">
        <f t="shared" si="63"/>
        <v>0</v>
      </c>
      <c r="K327" s="20">
        <f t="shared" si="64"/>
        <v>0</v>
      </c>
      <c r="L327" s="20">
        <f t="shared" si="65"/>
        <v>0</v>
      </c>
      <c r="M327" s="20">
        <f t="shared" ca="1" si="59"/>
        <v>-6.7567042333805966E-3</v>
      </c>
      <c r="N327" s="20">
        <f t="shared" ca="1" si="66"/>
        <v>0</v>
      </c>
      <c r="O327" s="33">
        <f t="shared" ca="1" si="67"/>
        <v>0</v>
      </c>
      <c r="P327" s="20">
        <f t="shared" ca="1" si="68"/>
        <v>0</v>
      </c>
      <c r="Q327" s="20">
        <f t="shared" ca="1" si="69"/>
        <v>0</v>
      </c>
      <c r="R327" s="11">
        <f t="shared" ca="1" si="60"/>
        <v>6.7567042333805966E-3</v>
      </c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</row>
    <row r="328" spans="1:35" x14ac:dyDescent="0.2">
      <c r="A328" s="67"/>
      <c r="B328" s="67"/>
      <c r="C328" s="67"/>
      <c r="D328" s="69">
        <f t="shared" si="57"/>
        <v>0</v>
      </c>
      <c r="E328" s="69">
        <f t="shared" si="57"/>
        <v>0</v>
      </c>
      <c r="F328" s="20">
        <f t="shared" si="58"/>
        <v>0</v>
      </c>
      <c r="G328" s="20">
        <f t="shared" si="58"/>
        <v>0</v>
      </c>
      <c r="H328" s="20">
        <f t="shared" si="61"/>
        <v>0</v>
      </c>
      <c r="I328" s="20">
        <f t="shared" si="62"/>
        <v>0</v>
      </c>
      <c r="J328" s="20">
        <f t="shared" si="63"/>
        <v>0</v>
      </c>
      <c r="K328" s="20">
        <f t="shared" si="64"/>
        <v>0</v>
      </c>
      <c r="L328" s="20">
        <f t="shared" si="65"/>
        <v>0</v>
      </c>
      <c r="M328" s="20">
        <f t="shared" ca="1" si="59"/>
        <v>-6.7567042333805966E-3</v>
      </c>
      <c r="N328" s="20">
        <f t="shared" ca="1" si="66"/>
        <v>0</v>
      </c>
      <c r="O328" s="33">
        <f t="shared" ca="1" si="67"/>
        <v>0</v>
      </c>
      <c r="P328" s="20">
        <f t="shared" ca="1" si="68"/>
        <v>0</v>
      </c>
      <c r="Q328" s="20">
        <f t="shared" ca="1" si="69"/>
        <v>0</v>
      </c>
      <c r="R328" s="11">
        <f t="shared" ca="1" si="60"/>
        <v>6.7567042333805966E-3</v>
      </c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</row>
    <row r="329" spans="1:35" x14ac:dyDescent="0.2">
      <c r="A329" s="67"/>
      <c r="B329" s="67"/>
      <c r="C329" s="67"/>
      <c r="D329" s="69">
        <f t="shared" si="57"/>
        <v>0</v>
      </c>
      <c r="E329" s="69">
        <f t="shared" si="57"/>
        <v>0</v>
      </c>
      <c r="F329" s="20">
        <f t="shared" si="58"/>
        <v>0</v>
      </c>
      <c r="G329" s="20">
        <f t="shared" si="58"/>
        <v>0</v>
      </c>
      <c r="H329" s="20">
        <f t="shared" si="61"/>
        <v>0</v>
      </c>
      <c r="I329" s="20">
        <f t="shared" si="62"/>
        <v>0</v>
      </c>
      <c r="J329" s="20">
        <f t="shared" si="63"/>
        <v>0</v>
      </c>
      <c r="K329" s="20">
        <f t="shared" si="64"/>
        <v>0</v>
      </c>
      <c r="L329" s="20">
        <f t="shared" si="65"/>
        <v>0</v>
      </c>
      <c r="M329" s="20">
        <f t="shared" ca="1" si="59"/>
        <v>-6.7567042333805966E-3</v>
      </c>
      <c r="N329" s="20">
        <f t="shared" ca="1" si="66"/>
        <v>0</v>
      </c>
      <c r="O329" s="33">
        <f t="shared" ca="1" si="67"/>
        <v>0</v>
      </c>
      <c r="P329" s="20">
        <f t="shared" ca="1" si="68"/>
        <v>0</v>
      </c>
      <c r="Q329" s="20">
        <f t="shared" ca="1" si="69"/>
        <v>0</v>
      </c>
      <c r="R329" s="11">
        <f t="shared" ca="1" si="60"/>
        <v>6.7567042333805966E-3</v>
      </c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</row>
    <row r="330" spans="1:35" x14ac:dyDescent="0.2">
      <c r="A330" s="67"/>
      <c r="B330" s="67"/>
      <c r="C330" s="67"/>
      <c r="D330" s="69">
        <f t="shared" si="57"/>
        <v>0</v>
      </c>
      <c r="E330" s="69">
        <f t="shared" si="57"/>
        <v>0</v>
      </c>
      <c r="F330" s="20">
        <f t="shared" si="58"/>
        <v>0</v>
      </c>
      <c r="G330" s="20">
        <f t="shared" si="58"/>
        <v>0</v>
      </c>
      <c r="H330" s="20">
        <f t="shared" si="61"/>
        <v>0</v>
      </c>
      <c r="I330" s="20">
        <f t="shared" si="62"/>
        <v>0</v>
      </c>
      <c r="J330" s="20">
        <f t="shared" si="63"/>
        <v>0</v>
      </c>
      <c r="K330" s="20">
        <f t="shared" si="64"/>
        <v>0</v>
      </c>
      <c r="L330" s="20">
        <f t="shared" si="65"/>
        <v>0</v>
      </c>
      <c r="M330" s="20">
        <f t="shared" ca="1" si="59"/>
        <v>-6.7567042333805966E-3</v>
      </c>
      <c r="N330" s="20">
        <f t="shared" ca="1" si="66"/>
        <v>0</v>
      </c>
      <c r="O330" s="33">
        <f t="shared" ca="1" si="67"/>
        <v>0</v>
      </c>
      <c r="P330" s="20">
        <f t="shared" ca="1" si="68"/>
        <v>0</v>
      </c>
      <c r="Q330" s="20">
        <f t="shared" ca="1" si="69"/>
        <v>0</v>
      </c>
      <c r="R330" s="11">
        <f t="shared" ca="1" si="60"/>
        <v>6.7567042333805966E-3</v>
      </c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</row>
    <row r="331" spans="1:35" x14ac:dyDescent="0.2">
      <c r="A331" s="67"/>
      <c r="B331" s="67"/>
      <c r="C331" s="67"/>
      <c r="D331" s="69">
        <f t="shared" si="57"/>
        <v>0</v>
      </c>
      <c r="E331" s="69">
        <f t="shared" si="57"/>
        <v>0</v>
      </c>
      <c r="F331" s="20">
        <f t="shared" si="58"/>
        <v>0</v>
      </c>
      <c r="G331" s="20">
        <f t="shared" si="58"/>
        <v>0</v>
      </c>
      <c r="H331" s="20">
        <f t="shared" si="61"/>
        <v>0</v>
      </c>
      <c r="I331" s="20">
        <f t="shared" si="62"/>
        <v>0</v>
      </c>
      <c r="J331" s="20">
        <f t="shared" si="63"/>
        <v>0</v>
      </c>
      <c r="K331" s="20">
        <f t="shared" si="64"/>
        <v>0</v>
      </c>
      <c r="L331" s="20">
        <f t="shared" si="65"/>
        <v>0</v>
      </c>
      <c r="M331" s="20">
        <f t="shared" ca="1" si="59"/>
        <v>-6.7567042333805966E-3</v>
      </c>
      <c r="N331" s="20">
        <f t="shared" ca="1" si="66"/>
        <v>0</v>
      </c>
      <c r="O331" s="33">
        <f t="shared" ca="1" si="67"/>
        <v>0</v>
      </c>
      <c r="P331" s="20">
        <f t="shared" ca="1" si="68"/>
        <v>0</v>
      </c>
      <c r="Q331" s="20">
        <f t="shared" ca="1" si="69"/>
        <v>0</v>
      </c>
      <c r="R331" s="11">
        <f t="shared" ca="1" si="60"/>
        <v>6.7567042333805966E-3</v>
      </c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</row>
    <row r="332" spans="1:35" x14ac:dyDescent="0.2">
      <c r="A332" s="67"/>
      <c r="B332" s="67"/>
      <c r="C332" s="67"/>
      <c r="D332" s="69">
        <f t="shared" si="57"/>
        <v>0</v>
      </c>
      <c r="E332" s="69">
        <f t="shared" si="57"/>
        <v>0</v>
      </c>
      <c r="F332" s="20">
        <f t="shared" si="58"/>
        <v>0</v>
      </c>
      <c r="G332" s="20">
        <f t="shared" si="58"/>
        <v>0</v>
      </c>
      <c r="H332" s="20">
        <f t="shared" si="61"/>
        <v>0</v>
      </c>
      <c r="I332" s="20">
        <f t="shared" si="62"/>
        <v>0</v>
      </c>
      <c r="J332" s="20">
        <f t="shared" si="63"/>
        <v>0</v>
      </c>
      <c r="K332" s="20">
        <f t="shared" si="64"/>
        <v>0</v>
      </c>
      <c r="L332" s="20">
        <f t="shared" si="65"/>
        <v>0</v>
      </c>
      <c r="M332" s="20">
        <f t="shared" ca="1" si="59"/>
        <v>-6.7567042333805966E-3</v>
      </c>
      <c r="N332" s="20">
        <f t="shared" ca="1" si="66"/>
        <v>0</v>
      </c>
      <c r="O332" s="33">
        <f t="shared" ca="1" si="67"/>
        <v>0</v>
      </c>
      <c r="P332" s="20">
        <f t="shared" ca="1" si="68"/>
        <v>0</v>
      </c>
      <c r="Q332" s="20">
        <f t="shared" ca="1" si="69"/>
        <v>0</v>
      </c>
      <c r="R332" s="11">
        <f t="shared" ca="1" si="60"/>
        <v>6.7567042333805966E-3</v>
      </c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</row>
    <row r="333" spans="1:35" x14ac:dyDescent="0.2">
      <c r="A333" s="67"/>
      <c r="B333" s="67"/>
      <c r="C333" s="67"/>
      <c r="D333" s="69">
        <f t="shared" si="57"/>
        <v>0</v>
      </c>
      <c r="E333" s="69">
        <f t="shared" si="57"/>
        <v>0</v>
      </c>
      <c r="F333" s="20">
        <f t="shared" si="58"/>
        <v>0</v>
      </c>
      <c r="G333" s="20">
        <f t="shared" si="58"/>
        <v>0</v>
      </c>
      <c r="H333" s="20">
        <f t="shared" si="61"/>
        <v>0</v>
      </c>
      <c r="I333" s="20">
        <f t="shared" si="62"/>
        <v>0</v>
      </c>
      <c r="J333" s="20">
        <f t="shared" si="63"/>
        <v>0</v>
      </c>
      <c r="K333" s="20">
        <f t="shared" si="64"/>
        <v>0</v>
      </c>
      <c r="L333" s="20">
        <f t="shared" si="65"/>
        <v>0</v>
      </c>
      <c r="M333" s="20">
        <f t="shared" ca="1" si="59"/>
        <v>-6.7567042333805966E-3</v>
      </c>
      <c r="N333" s="20">
        <f t="shared" ca="1" si="66"/>
        <v>0</v>
      </c>
      <c r="O333" s="33">
        <f t="shared" ca="1" si="67"/>
        <v>0</v>
      </c>
      <c r="P333" s="20">
        <f t="shared" ca="1" si="68"/>
        <v>0</v>
      </c>
      <c r="Q333" s="20">
        <f t="shared" ca="1" si="69"/>
        <v>0</v>
      </c>
      <c r="R333" s="11">
        <f t="shared" ca="1" si="60"/>
        <v>6.7567042333805966E-3</v>
      </c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</row>
    <row r="334" spans="1:35" x14ac:dyDescent="0.2">
      <c r="A334" s="67"/>
      <c r="B334" s="67"/>
      <c r="C334" s="67"/>
      <c r="D334" s="69">
        <f t="shared" si="57"/>
        <v>0</v>
      </c>
      <c r="E334" s="69">
        <f t="shared" si="57"/>
        <v>0</v>
      </c>
      <c r="F334" s="20">
        <f t="shared" si="58"/>
        <v>0</v>
      </c>
      <c r="G334" s="20">
        <f t="shared" si="58"/>
        <v>0</v>
      </c>
      <c r="H334" s="20">
        <f t="shared" si="61"/>
        <v>0</v>
      </c>
      <c r="I334" s="20">
        <f t="shared" si="62"/>
        <v>0</v>
      </c>
      <c r="J334" s="20">
        <f t="shared" si="63"/>
        <v>0</v>
      </c>
      <c r="K334" s="20">
        <f t="shared" si="64"/>
        <v>0</v>
      </c>
      <c r="L334" s="20">
        <f t="shared" si="65"/>
        <v>0</v>
      </c>
      <c r="M334" s="20">
        <f t="shared" ca="1" si="59"/>
        <v>-6.7567042333805966E-3</v>
      </c>
      <c r="N334" s="20">
        <f t="shared" ca="1" si="66"/>
        <v>0</v>
      </c>
      <c r="O334" s="33">
        <f t="shared" ca="1" si="67"/>
        <v>0</v>
      </c>
      <c r="P334" s="20">
        <f t="shared" ca="1" si="68"/>
        <v>0</v>
      </c>
      <c r="Q334" s="20">
        <f t="shared" ca="1" si="69"/>
        <v>0</v>
      </c>
      <c r="R334" s="11">
        <f t="shared" ca="1" si="60"/>
        <v>6.7567042333805966E-3</v>
      </c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</row>
    <row r="335" spans="1:35" x14ac:dyDescent="0.2">
      <c r="A335" s="67"/>
      <c r="B335" s="67"/>
      <c r="C335" s="67"/>
      <c r="D335" s="69">
        <f>A335/A$18</f>
        <v>0</v>
      </c>
      <c r="E335" s="69">
        <f>B335/B$18</f>
        <v>0</v>
      </c>
      <c r="F335" s="20">
        <f>$C335*D335</f>
        <v>0</v>
      </c>
      <c r="G335" s="20">
        <f>$C335*E335</f>
        <v>0</v>
      </c>
      <c r="H335" s="20">
        <f>C335*D335*D335</f>
        <v>0</v>
      </c>
      <c r="I335" s="20">
        <f>C335*D335*D335*D335</f>
        <v>0</v>
      </c>
      <c r="J335" s="20">
        <f>C335*D335*D335*D335*D335</f>
        <v>0</v>
      </c>
      <c r="K335" s="20">
        <f>C335*E335*D335</f>
        <v>0</v>
      </c>
      <c r="L335" s="20">
        <f>C335*E335*D335*D335</f>
        <v>0</v>
      </c>
      <c r="M335" s="20">
        <f t="shared" ca="1" si="59"/>
        <v>-6.7567042333805966E-3</v>
      </c>
      <c r="N335" s="20">
        <f ca="1">C335*(M335-E335)^2</f>
        <v>0</v>
      </c>
      <c r="O335" s="33">
        <f ca="1">(C335*O$1-O$2*F335+O$3*H335)^2</f>
        <v>0</v>
      </c>
      <c r="P335" s="20">
        <f ca="1">(-C335*O$2+O$4*F335-O$5*H335)^2</f>
        <v>0</v>
      </c>
      <c r="Q335" s="20">
        <f ca="1">+(C335*O$3-F335*O$5+H335*O$6)^2</f>
        <v>0</v>
      </c>
      <c r="R335" s="11">
        <f t="shared" ca="1" si="60"/>
        <v>6.7567042333805966E-3</v>
      </c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</row>
    <row r="336" spans="1:35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</row>
    <row r="337" spans="1:3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</row>
    <row r="338" spans="1:35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</row>
    <row r="339" spans="1:35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</row>
    <row r="340" spans="1:3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</row>
    <row r="341" spans="1:35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</row>
    <row r="342" spans="1:35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</row>
    <row r="343" spans="1:3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</row>
    <row r="344" spans="1:35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</row>
    <row r="345" spans="1:35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</row>
    <row r="346" spans="1:3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</row>
    <row r="347" spans="1:35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</row>
    <row r="348" spans="1:35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</row>
    <row r="349" spans="1:3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</row>
    <row r="350" spans="1:35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</row>
    <row r="351" spans="1:35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</row>
    <row r="352" spans="1:3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</row>
    <row r="353" spans="1:35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</row>
    <row r="354" spans="1:35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</row>
    <row r="355" spans="1:3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</row>
    <row r="356" spans="1:35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</row>
    <row r="357" spans="1:35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</row>
    <row r="358" spans="1:3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</row>
    <row r="359" spans="1:35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</row>
    <row r="360" spans="1:35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</row>
    <row r="361" spans="1:3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</row>
    <row r="362" spans="1:35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</row>
    <row r="363" spans="1:35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</row>
    <row r="364" spans="1:3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</row>
    <row r="365" spans="1:35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</row>
    <row r="366" spans="1:35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</row>
    <row r="367" spans="1:3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</row>
    <row r="368" spans="1:35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</row>
    <row r="369" spans="1:35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</row>
    <row r="370" spans="1:3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</row>
    <row r="371" spans="1:35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</row>
    <row r="372" spans="1:35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</row>
    <row r="373" spans="1:3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</row>
    <row r="374" spans="1:35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</row>
    <row r="375" spans="1:35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</row>
    <row r="376" spans="1:3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</row>
    <row r="377" spans="1:35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</row>
    <row r="378" spans="1:35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</row>
    <row r="379" spans="1:3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</row>
    <row r="380" spans="1:35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</row>
    <row r="381" spans="1:35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</row>
    <row r="382" spans="1:3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</row>
    <row r="383" spans="1:35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</row>
    <row r="384" spans="1:35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</row>
    <row r="385" spans="1:3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</row>
    <row r="386" spans="1:35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</row>
    <row r="387" spans="1:35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</row>
    <row r="388" spans="1:3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</row>
    <row r="389" spans="1:35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</row>
    <row r="390" spans="1:35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</row>
    <row r="391" spans="1:3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</row>
    <row r="392" spans="1:35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</row>
    <row r="393" spans="1:35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</row>
    <row r="394" spans="1:3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</row>
    <row r="395" spans="1:35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</row>
    <row r="396" spans="1:35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</row>
    <row r="397" spans="1:3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</row>
    <row r="398" spans="1:35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</row>
    <row r="399" spans="1:35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</row>
    <row r="400" spans="1:3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</row>
    <row r="401" spans="1:35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</row>
    <row r="402" spans="1:35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</row>
    <row r="403" spans="1:3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</row>
    <row r="404" spans="1:35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</row>
    <row r="405" spans="1:35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</row>
    <row r="406" spans="1:3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</row>
    <row r="407" spans="1:35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</row>
    <row r="408" spans="1:35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</row>
    <row r="409" spans="1:3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</row>
    <row r="410" spans="1:35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</row>
    <row r="411" spans="1:35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</row>
    <row r="412" spans="1:3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</row>
    <row r="413" spans="1:35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</row>
    <row r="414" spans="1:35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</row>
    <row r="415" spans="1:3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</row>
    <row r="416" spans="1:35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</row>
    <row r="417" spans="1:35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</row>
    <row r="418" spans="1:3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</row>
    <row r="419" spans="1:35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</row>
    <row r="420" spans="1:35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</row>
    <row r="421" spans="1:3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</row>
    <row r="422" spans="1:35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</row>
    <row r="423" spans="1:35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</row>
    <row r="424" spans="1:35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</row>
    <row r="425" spans="1:35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</row>
    <row r="426" spans="1:35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</row>
    <row r="427" spans="1:35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</row>
    <row r="428" spans="1:35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</row>
    <row r="429" spans="1:35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</row>
    <row r="430" spans="1:35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</row>
    <row r="431" spans="1:35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</row>
    <row r="432" spans="1:35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</row>
    <row r="433" spans="1:35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</row>
    <row r="434" spans="1:35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</row>
    <row r="435" spans="1:35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</row>
    <row r="436" spans="1:35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</row>
    <row r="437" spans="1:35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</row>
    <row r="438" spans="1:35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</row>
    <row r="439" spans="1:35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</row>
    <row r="440" spans="1:35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</row>
    <row r="441" spans="1:35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</row>
    <row r="442" spans="1:35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</row>
    <row r="443" spans="1:35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</row>
    <row r="444" spans="1:35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</row>
    <row r="445" spans="1:35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</row>
    <row r="446" spans="1:35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</row>
    <row r="447" spans="1:35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</row>
    <row r="448" spans="1:35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</row>
    <row r="449" spans="1:35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</row>
    <row r="450" spans="1:35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</row>
    <row r="451" spans="1:35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</row>
    <row r="452" spans="1:35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</row>
    <row r="453" spans="1:35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</row>
    <row r="454" spans="1:35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</row>
    <row r="455" spans="1:35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</row>
    <row r="456" spans="1:35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</row>
    <row r="457" spans="1:35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</row>
    <row r="458" spans="1:35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</row>
    <row r="459" spans="1:35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</row>
    <row r="460" spans="1:35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</row>
    <row r="461" spans="1:35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</row>
    <row r="462" spans="1:35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</row>
    <row r="463" spans="1:35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</row>
    <row r="464" spans="1:35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</row>
    <row r="465" spans="1:35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</row>
    <row r="466" spans="1:35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</row>
    <row r="467" spans="1:35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</row>
    <row r="468" spans="1:35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</row>
    <row r="469" spans="1:35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</row>
    <row r="470" spans="1:35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</row>
    <row r="471" spans="1:35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</row>
    <row r="472" spans="1:35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</row>
    <row r="473" spans="1:35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</row>
    <row r="474" spans="1:35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</row>
    <row r="475" spans="1:35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</row>
    <row r="476" spans="1:35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</row>
    <row r="477" spans="1:35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</row>
    <row r="478" spans="1:35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</row>
    <row r="479" spans="1:35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</row>
    <row r="480" spans="1:35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</row>
    <row r="481" spans="1:35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</row>
    <row r="482" spans="1:35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</row>
    <row r="483" spans="1:35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</row>
    <row r="484" spans="1:35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</row>
    <row r="485" spans="1:35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</row>
    <row r="486" spans="1:35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</row>
    <row r="487" spans="1:35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</row>
    <row r="488" spans="1:35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</row>
    <row r="489" spans="1:35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</row>
    <row r="490" spans="1:35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</row>
    <row r="491" spans="1:35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</row>
    <row r="492" spans="1:35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</row>
    <row r="493" spans="1:35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</row>
    <row r="494" spans="1:35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</row>
    <row r="495" spans="1:35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</row>
    <row r="496" spans="1:35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</row>
    <row r="497" spans="1:35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</row>
    <row r="498" spans="1:35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</row>
    <row r="499" spans="1:35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</row>
    <row r="500" spans="1:35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</row>
    <row r="501" spans="1:35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</row>
    <row r="502" spans="1:35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</row>
    <row r="503" spans="1:35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</row>
    <row r="504" spans="1:35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</row>
    <row r="505" spans="1:35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</row>
    <row r="506" spans="1:35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</row>
    <row r="507" spans="1:35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</row>
    <row r="508" spans="1:35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</row>
    <row r="509" spans="1:35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</row>
    <row r="510" spans="1:35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</row>
    <row r="511" spans="1:35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</row>
    <row r="512" spans="1:35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</row>
    <row r="513" spans="1:35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</row>
    <row r="514" spans="1:35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</row>
    <row r="515" spans="1:35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</row>
    <row r="516" spans="1:35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</row>
    <row r="517" spans="1:35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</row>
    <row r="518" spans="1:35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</row>
    <row r="519" spans="1:35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</row>
    <row r="520" spans="1:35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</row>
    <row r="521" spans="1:35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</row>
    <row r="522" spans="1:35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</row>
    <row r="523" spans="1:35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</row>
    <row r="524" spans="1:35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</row>
    <row r="525" spans="1:35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</row>
    <row r="526" spans="1:35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</row>
    <row r="527" spans="1:35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</row>
    <row r="528" spans="1:35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</row>
    <row r="529" spans="1:35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</row>
    <row r="530" spans="1:35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</row>
    <row r="531" spans="1:35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</row>
    <row r="532" spans="1:35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</row>
    <row r="533" spans="1:35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</row>
    <row r="534" spans="1:35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</row>
    <row r="535" spans="1:35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</row>
    <row r="536" spans="1:35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</row>
    <row r="537" spans="1:35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</row>
    <row r="538" spans="1:35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</row>
    <row r="539" spans="1:35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</row>
    <row r="540" spans="1:35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</row>
    <row r="541" spans="1:35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</row>
    <row r="542" spans="1:35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</row>
    <row r="543" spans="1:35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</row>
    <row r="544" spans="1:35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</row>
    <row r="545" spans="1:35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</row>
    <row r="546" spans="1:35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</row>
    <row r="547" spans="1:35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</row>
    <row r="548" spans="1:35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</row>
    <row r="549" spans="1:35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</row>
    <row r="550" spans="1:35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</row>
    <row r="551" spans="1:35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</row>
    <row r="552" spans="1:35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</row>
    <row r="553" spans="1:35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</row>
    <row r="554" spans="1:35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</row>
    <row r="555" spans="1:35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</row>
    <row r="556" spans="1:35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</row>
    <row r="557" spans="1:35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</row>
    <row r="558" spans="1:35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</row>
    <row r="559" spans="1:35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</row>
    <row r="560" spans="1:35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</row>
    <row r="561" spans="1:35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</row>
    <row r="562" spans="1:35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</row>
    <row r="563" spans="1:35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</row>
    <row r="564" spans="1:35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</row>
    <row r="565" spans="1:35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</row>
    <row r="566" spans="1:35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</row>
    <row r="567" spans="1:35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</row>
    <row r="568" spans="1:35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</row>
    <row r="569" spans="1:35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</row>
    <row r="570" spans="1:35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</row>
    <row r="571" spans="1:35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</row>
    <row r="572" spans="1:35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</row>
    <row r="573" spans="1:35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</row>
    <row r="574" spans="1:35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</row>
    <row r="575" spans="1:35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</row>
    <row r="576" spans="1:35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</row>
    <row r="577" spans="1:35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</row>
    <row r="578" spans="1:35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</row>
    <row r="579" spans="1:35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</row>
    <row r="580" spans="1:35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</row>
    <row r="581" spans="1:35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</row>
    <row r="582" spans="1:35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</row>
    <row r="583" spans="1:35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</row>
    <row r="584" spans="1:35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</row>
    <row r="585" spans="1:35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</row>
    <row r="586" spans="1:35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</row>
    <row r="587" spans="1:35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</row>
    <row r="588" spans="1:35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</row>
    <row r="589" spans="1:35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</row>
    <row r="590" spans="1:35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</row>
    <row r="591" spans="1:35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</row>
    <row r="592" spans="1:35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</row>
    <row r="593" spans="1:35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</row>
    <row r="594" spans="1:35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</row>
    <row r="595" spans="1:35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</row>
    <row r="596" spans="1:35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</row>
    <row r="597" spans="1:35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</row>
    <row r="598" spans="1:35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</row>
    <row r="599" spans="1:35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</row>
    <row r="600" spans="1:35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</row>
    <row r="601" spans="1:35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</row>
    <row r="602" spans="1:35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</row>
    <row r="603" spans="1:35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</row>
    <row r="604" spans="1:35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</row>
    <row r="605" spans="1:35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</row>
    <row r="606" spans="1:35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</row>
    <row r="607" spans="1:35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</row>
    <row r="608" spans="1:35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</row>
    <row r="609" spans="1:35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</row>
    <row r="610" spans="1:35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</row>
    <row r="611" spans="1:35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</row>
    <row r="612" spans="1:35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</row>
    <row r="613" spans="1:35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</row>
    <row r="614" spans="1:35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</row>
    <row r="615" spans="1:35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</row>
    <row r="616" spans="1:35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</row>
    <row r="617" spans="1:35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</row>
    <row r="618" spans="1:35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</row>
    <row r="619" spans="1:35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</row>
    <row r="620" spans="1:35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</row>
    <row r="621" spans="1:35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</row>
    <row r="622" spans="1:35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</row>
    <row r="623" spans="1:35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</row>
    <row r="624" spans="1:35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</row>
    <row r="625" spans="1:35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</row>
    <row r="626" spans="1:35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</row>
    <row r="627" spans="1:35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</row>
    <row r="628" spans="1:35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</row>
    <row r="629" spans="1:35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</row>
    <row r="630" spans="1:35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</row>
    <row r="631" spans="1:35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</row>
    <row r="632" spans="1:35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</row>
    <row r="633" spans="1:35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</row>
    <row r="634" spans="1:35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</row>
    <row r="635" spans="1:35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</row>
    <row r="636" spans="1:35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</row>
    <row r="637" spans="1:35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</row>
    <row r="638" spans="1:35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</row>
    <row r="639" spans="1:35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</row>
    <row r="640" spans="1:35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</row>
    <row r="641" spans="1:35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</row>
    <row r="642" spans="1:35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</row>
    <row r="643" spans="1:35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</row>
    <row r="644" spans="1:35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</row>
    <row r="645" spans="1:35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</row>
    <row r="646" spans="1:35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</row>
    <row r="647" spans="1:35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</row>
    <row r="648" spans="1:35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</row>
    <row r="649" spans="1:35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</row>
    <row r="650" spans="1:35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</row>
    <row r="651" spans="1:35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</row>
    <row r="652" spans="1:35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</row>
    <row r="653" spans="1:35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</row>
    <row r="654" spans="1:35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</row>
    <row r="655" spans="1:35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</row>
    <row r="656" spans="1:35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</row>
    <row r="657" spans="1:35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</row>
    <row r="658" spans="1:35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</row>
    <row r="659" spans="1:35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</row>
    <row r="660" spans="1:35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</row>
    <row r="661" spans="1:35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</row>
    <row r="662" spans="1:35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</row>
    <row r="663" spans="1:35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</row>
    <row r="664" spans="1:35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</row>
    <row r="665" spans="1:35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</row>
    <row r="666" spans="1:35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</row>
    <row r="667" spans="1:35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</row>
    <row r="668" spans="1:35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</row>
    <row r="669" spans="1:35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</row>
    <row r="670" spans="1:35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</row>
    <row r="671" spans="1:35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</row>
    <row r="672" spans="1:35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</row>
    <row r="673" spans="1:35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</row>
    <row r="674" spans="1:35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</row>
    <row r="675" spans="1:35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</row>
    <row r="676" spans="1:35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</row>
    <row r="677" spans="1:35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</row>
    <row r="678" spans="1:35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</row>
    <row r="679" spans="1:35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</row>
    <row r="680" spans="1:35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</row>
    <row r="681" spans="1:35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</row>
    <row r="682" spans="1:35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</row>
    <row r="683" spans="1:35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</row>
    <row r="684" spans="1:35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</row>
    <row r="685" spans="1:35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</row>
    <row r="686" spans="1:35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</row>
    <row r="687" spans="1:35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</row>
    <row r="688" spans="1:35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</row>
    <row r="689" spans="1:35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</row>
    <row r="690" spans="1:35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</row>
    <row r="691" spans="1:35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</row>
    <row r="692" spans="1:35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</row>
    <row r="693" spans="1:35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</row>
    <row r="694" spans="1:35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</row>
    <row r="695" spans="1:35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</row>
    <row r="696" spans="1:35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</row>
    <row r="697" spans="1:35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</row>
    <row r="698" spans="1:35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</row>
    <row r="699" spans="1:35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</row>
    <row r="700" spans="1:35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</row>
    <row r="701" spans="1:35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</row>
    <row r="702" spans="1:35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</row>
    <row r="703" spans="1:35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</row>
    <row r="704" spans="1:35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</row>
    <row r="705" spans="1:35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</row>
    <row r="706" spans="1:35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</row>
    <row r="707" spans="1:35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</row>
    <row r="708" spans="1:35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</row>
    <row r="709" spans="1:35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</row>
    <row r="710" spans="1:35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</row>
    <row r="711" spans="1:35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</row>
    <row r="712" spans="1:35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</row>
    <row r="713" spans="1:35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</row>
    <row r="714" spans="1:35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</row>
    <row r="715" spans="1:35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</row>
    <row r="716" spans="1:35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</row>
    <row r="717" spans="1:35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</row>
    <row r="718" spans="1:35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</row>
    <row r="719" spans="1:35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</row>
    <row r="720" spans="1:35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</row>
    <row r="721" spans="1:35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</row>
    <row r="722" spans="1:35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</row>
    <row r="723" spans="1:35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</row>
    <row r="724" spans="1:35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</row>
    <row r="725" spans="1:35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</row>
    <row r="726" spans="1:35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</row>
    <row r="727" spans="1:35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</row>
    <row r="728" spans="1:35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</row>
    <row r="729" spans="1:35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</row>
    <row r="730" spans="1:35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</row>
    <row r="731" spans="1:35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</row>
    <row r="732" spans="1:35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</row>
    <row r="733" spans="1:35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</row>
    <row r="734" spans="1:35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</row>
    <row r="735" spans="1:35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</row>
    <row r="736" spans="1:35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</row>
    <row r="737" spans="1:35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</row>
    <row r="738" spans="1:35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</row>
    <row r="739" spans="1:35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</row>
    <row r="740" spans="1:35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</row>
    <row r="741" spans="1:35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</row>
    <row r="742" spans="1:35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</row>
    <row r="743" spans="1:35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</row>
    <row r="744" spans="1:35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</row>
    <row r="745" spans="1:35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</row>
    <row r="746" spans="1:35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</row>
    <row r="747" spans="1:35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</row>
    <row r="748" spans="1:35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</row>
    <row r="749" spans="1:35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</row>
    <row r="750" spans="1:35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</row>
    <row r="751" spans="1:35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</row>
    <row r="752" spans="1:35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</row>
    <row r="753" spans="1:35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</row>
    <row r="754" spans="1:35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</row>
    <row r="755" spans="1:35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</row>
    <row r="756" spans="1:35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</row>
    <row r="757" spans="1:35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</row>
    <row r="758" spans="1:35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</row>
    <row r="759" spans="1:35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</row>
    <row r="760" spans="1:35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</row>
    <row r="761" spans="1:35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</row>
    <row r="762" spans="1:35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</row>
    <row r="763" spans="1:35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</row>
    <row r="764" spans="1:35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</row>
    <row r="765" spans="1:35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</row>
    <row r="766" spans="1:35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</row>
    <row r="767" spans="1:35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</row>
    <row r="768" spans="1:35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</row>
    <row r="769" spans="1:35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</row>
    <row r="770" spans="1:35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</row>
    <row r="771" spans="1:35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</row>
    <row r="772" spans="1:35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</row>
    <row r="773" spans="1:35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</row>
    <row r="774" spans="1:35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</row>
    <row r="775" spans="1:35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</row>
    <row r="776" spans="1:35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</row>
    <row r="777" spans="1:35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</row>
    <row r="778" spans="1:35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</row>
    <row r="779" spans="1:35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</row>
    <row r="780" spans="1:35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</row>
    <row r="781" spans="1:35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</row>
    <row r="782" spans="1:35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</row>
    <row r="783" spans="1:35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</row>
    <row r="784" spans="1:35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</row>
    <row r="785" spans="1:35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</row>
    <row r="786" spans="1:35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</row>
    <row r="787" spans="1:35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</row>
    <row r="788" spans="1:35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</row>
    <row r="789" spans="1:35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</row>
    <row r="790" spans="1:35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</row>
    <row r="791" spans="1:35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</row>
    <row r="792" spans="1:35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</row>
    <row r="793" spans="1:35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</row>
    <row r="794" spans="1:35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</row>
    <row r="795" spans="1:35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</row>
    <row r="796" spans="1:35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</row>
    <row r="797" spans="1:35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</row>
    <row r="798" spans="1:35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</row>
    <row r="799" spans="1:35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</row>
    <row r="800" spans="1:35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</row>
    <row r="801" spans="1:35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</row>
    <row r="802" spans="1:35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</row>
    <row r="803" spans="1:35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</row>
    <row r="804" spans="1:35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</row>
    <row r="805" spans="1:35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</row>
    <row r="806" spans="1:35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</row>
    <row r="807" spans="1:35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</row>
    <row r="808" spans="1:35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</row>
    <row r="809" spans="1:35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</row>
    <row r="810" spans="1:35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</row>
    <row r="811" spans="1:35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</row>
    <row r="812" spans="1:35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</row>
    <row r="813" spans="1:35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</row>
    <row r="814" spans="1:35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</row>
    <row r="815" spans="1:35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</row>
    <row r="816" spans="1:35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</row>
    <row r="817" spans="1:35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</row>
    <row r="818" spans="1:35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</row>
    <row r="819" spans="1:35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</row>
    <row r="820" spans="1:35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</row>
    <row r="821" spans="1:35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</row>
    <row r="822" spans="1:35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</row>
    <row r="823" spans="1:35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</row>
    <row r="824" spans="1:35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</row>
    <row r="825" spans="1:35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</row>
    <row r="826" spans="1:35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</row>
    <row r="827" spans="1:35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</row>
    <row r="828" spans="1:35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</row>
    <row r="829" spans="1:35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</row>
    <row r="830" spans="1:35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</row>
    <row r="831" spans="1:35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</row>
    <row r="832" spans="1:35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</row>
    <row r="833" spans="1:35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</row>
    <row r="834" spans="1:35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</row>
    <row r="835" spans="1:35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</row>
    <row r="836" spans="1:35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</row>
    <row r="837" spans="1:35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</row>
    <row r="838" spans="1:35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</row>
    <row r="839" spans="1:35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</row>
    <row r="840" spans="1:35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</row>
    <row r="841" spans="1:35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</row>
    <row r="842" spans="1:35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</row>
    <row r="843" spans="1:35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</row>
    <row r="844" spans="1:35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</row>
    <row r="845" spans="1:35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</row>
    <row r="846" spans="1:35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</row>
    <row r="847" spans="1:35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</row>
    <row r="848" spans="1:35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</row>
    <row r="849" spans="1:35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</row>
    <row r="850" spans="1:35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</row>
    <row r="851" spans="1:35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</row>
    <row r="852" spans="1:35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</row>
    <row r="853" spans="1:35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</row>
    <row r="854" spans="1:35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</row>
    <row r="855" spans="1:35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</row>
    <row r="856" spans="1:35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</row>
    <row r="857" spans="1:35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</row>
    <row r="858" spans="1:35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</row>
    <row r="859" spans="1:35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</row>
    <row r="860" spans="1:35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</row>
    <row r="861" spans="1:35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</row>
    <row r="862" spans="1:35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</row>
    <row r="863" spans="1:35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</row>
    <row r="864" spans="1:35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</row>
    <row r="865" spans="1:35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</row>
    <row r="866" spans="1:35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</row>
    <row r="867" spans="1:35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</row>
    <row r="868" spans="1:35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</row>
    <row r="869" spans="1:35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</row>
    <row r="870" spans="1:35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</row>
    <row r="871" spans="1:35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</row>
    <row r="872" spans="1:35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</row>
    <row r="873" spans="1:35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</row>
    <row r="874" spans="1:35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</row>
    <row r="875" spans="1:35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</row>
    <row r="876" spans="1:35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</row>
    <row r="877" spans="1:35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</row>
    <row r="878" spans="1:35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</row>
    <row r="879" spans="1:35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</row>
    <row r="880" spans="1:35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</row>
    <row r="881" spans="1:35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</row>
    <row r="882" spans="1:35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</row>
    <row r="883" spans="1:35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</row>
    <row r="884" spans="1:35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</row>
    <row r="885" spans="1:35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</row>
    <row r="886" spans="1:35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</row>
    <row r="887" spans="1:35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</row>
    <row r="888" spans="1:35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</row>
    <row r="889" spans="1:35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</row>
    <row r="890" spans="1:35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</row>
    <row r="891" spans="1:35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</row>
    <row r="892" spans="1:35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</row>
    <row r="893" spans="1:35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</row>
    <row r="894" spans="1:35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</row>
    <row r="895" spans="1:35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</row>
    <row r="896" spans="1:35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</row>
    <row r="897" spans="1:35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</row>
    <row r="898" spans="1:35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</row>
    <row r="899" spans="1:35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</row>
    <row r="900" spans="1:35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</row>
    <row r="901" spans="1:35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</row>
    <row r="902" spans="1:35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</row>
    <row r="903" spans="1:35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</row>
    <row r="904" spans="1:35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</row>
    <row r="905" spans="1:35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</row>
    <row r="906" spans="1:35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</row>
    <row r="907" spans="1:35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</row>
    <row r="908" spans="1:35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</row>
    <row r="909" spans="1:35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</row>
    <row r="910" spans="1:35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</row>
    <row r="911" spans="1:35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</row>
    <row r="912" spans="1:35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</row>
    <row r="913" spans="1:35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</row>
    <row r="914" spans="1:35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</row>
    <row r="915" spans="1:35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</row>
    <row r="916" spans="1:35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</row>
    <row r="917" spans="1:35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</row>
    <row r="918" spans="1:35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</row>
    <row r="919" spans="1:35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</row>
    <row r="920" spans="1:35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</row>
    <row r="921" spans="1:35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</row>
    <row r="922" spans="1:35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</row>
    <row r="923" spans="1:35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</row>
    <row r="924" spans="1:35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</row>
    <row r="925" spans="1:35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</row>
    <row r="926" spans="1:35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</row>
    <row r="927" spans="1:35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</row>
    <row r="928" spans="1:35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</row>
    <row r="929" spans="1:35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</row>
    <row r="930" spans="1:35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</row>
    <row r="931" spans="1:35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</row>
    <row r="932" spans="1:35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</row>
    <row r="933" spans="1:35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</row>
    <row r="934" spans="1:35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</row>
    <row r="935" spans="1:35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</row>
    <row r="936" spans="1:35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</row>
    <row r="937" spans="1:35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</row>
    <row r="938" spans="1:35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</row>
    <row r="939" spans="1:35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</row>
    <row r="940" spans="1:35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</row>
    <row r="941" spans="1:35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</row>
    <row r="942" spans="1:35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</row>
    <row r="943" spans="1:35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</row>
    <row r="944" spans="1:35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</row>
    <row r="945" spans="1:35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</row>
    <row r="946" spans="1:35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</row>
    <row r="947" spans="1:35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workbookViewId="0">
      <selection activeCell="A41" sqref="A41:D46"/>
    </sheetView>
  </sheetViews>
  <sheetFormatPr defaultRowHeight="12.75" x14ac:dyDescent="0.2"/>
  <cols>
    <col min="2" max="2" width="9.140625" style="2"/>
    <col min="5" max="5" width="16.5703125" customWidth="1"/>
  </cols>
  <sheetData>
    <row r="1" spans="1:13" x14ac:dyDescent="0.2">
      <c r="A1" t="s">
        <v>162</v>
      </c>
    </row>
    <row r="3" spans="1:13" x14ac:dyDescent="0.2">
      <c r="A3" s="77" t="s">
        <v>163</v>
      </c>
    </row>
    <row r="11" spans="1:13" x14ac:dyDescent="0.2">
      <c r="A11" t="s">
        <v>149</v>
      </c>
      <c r="B11" s="2" t="s">
        <v>48</v>
      </c>
      <c r="C11">
        <v>28672.659</v>
      </c>
      <c r="D11" t="s">
        <v>50</v>
      </c>
      <c r="E11">
        <f>VLOOKUP(C11,Active!C$21:E$93,3,FALSE)</f>
        <v>-41002.647363217555</v>
      </c>
      <c r="J11" t="s">
        <v>150</v>
      </c>
      <c r="L11">
        <v>-41003</v>
      </c>
      <c r="M11">
        <v>-1.52E-2</v>
      </c>
    </row>
    <row r="12" spans="1:13" x14ac:dyDescent="0.2">
      <c r="A12" t="s">
        <v>149</v>
      </c>
      <c r="B12" s="2" t="s">
        <v>48</v>
      </c>
      <c r="C12">
        <v>28699.612000000001</v>
      </c>
      <c r="D12" t="s">
        <v>50</v>
      </c>
      <c r="E12">
        <f>VLOOKUP(C12,Active!C$21:E$93,3,FALSE)</f>
        <v>-40931.704451296995</v>
      </c>
      <c r="J12" t="s">
        <v>150</v>
      </c>
      <c r="L12">
        <v>-40932</v>
      </c>
      <c r="M12">
        <v>-3.6799999999999999E-2</v>
      </c>
    </row>
    <row r="13" spans="1:13" x14ac:dyDescent="0.2">
      <c r="A13" t="s">
        <v>149</v>
      </c>
      <c r="B13" s="2" t="s">
        <v>37</v>
      </c>
      <c r="C13">
        <v>28722.623</v>
      </c>
      <c r="D13" t="s">
        <v>50</v>
      </c>
      <c r="E13">
        <f>VLOOKUP(C13,Active!C$21:E$93,3,FALSE)</f>
        <v>-40871.137265966834</v>
      </c>
      <c r="J13" t="s">
        <v>150</v>
      </c>
      <c r="L13">
        <v>-40871</v>
      </c>
      <c r="M13">
        <v>-1.12E-2</v>
      </c>
    </row>
    <row r="14" spans="1:13" x14ac:dyDescent="0.2">
      <c r="A14" t="s">
        <v>149</v>
      </c>
      <c r="B14" s="2" t="s">
        <v>48</v>
      </c>
      <c r="C14">
        <v>28830.322</v>
      </c>
      <c r="D14" t="s">
        <v>50</v>
      </c>
      <c r="E14">
        <f>VLOOKUP(C14,Active!C$21:E$93,3,FALSE)</f>
        <v>-40587.663045251807</v>
      </c>
      <c r="J14" t="s">
        <v>150</v>
      </c>
      <c r="L14">
        <v>-40588</v>
      </c>
      <c r="M14">
        <v>-2.07E-2</v>
      </c>
    </row>
    <row r="15" spans="1:13" x14ac:dyDescent="0.2">
      <c r="A15" t="s">
        <v>149</v>
      </c>
      <c r="B15" s="2" t="s">
        <v>37</v>
      </c>
      <c r="C15">
        <v>28842.3</v>
      </c>
      <c r="D15" t="s">
        <v>50</v>
      </c>
      <c r="E15">
        <f>VLOOKUP(C15,Active!C$21:E$93,3,FALSE)</f>
        <v>-40556.135786728293</v>
      </c>
      <c r="J15" t="s">
        <v>150</v>
      </c>
      <c r="L15">
        <v>-40556</v>
      </c>
      <c r="M15">
        <v>-1.03E-2</v>
      </c>
    </row>
    <row r="16" spans="1:13" x14ac:dyDescent="0.2">
      <c r="A16" t="s">
        <v>149</v>
      </c>
      <c r="B16" s="2" t="s">
        <v>37</v>
      </c>
      <c r="C16">
        <v>28861.294999999998</v>
      </c>
      <c r="D16" t="s">
        <v>50</v>
      </c>
      <c r="E16">
        <f>VLOOKUP(C16,Active!C$21:E$93,3,FALSE)</f>
        <v>-40506.139103170586</v>
      </c>
      <c r="J16" t="s">
        <v>150</v>
      </c>
      <c r="L16">
        <v>-40506</v>
      </c>
      <c r="M16">
        <v>-1.15E-2</v>
      </c>
    </row>
    <row r="17" spans="1:13" x14ac:dyDescent="0.2">
      <c r="A17" t="s">
        <v>149</v>
      </c>
      <c r="B17" s="2" t="s">
        <v>48</v>
      </c>
      <c r="C17">
        <v>36781.440000000002</v>
      </c>
      <c r="D17" t="s">
        <v>50</v>
      </c>
      <c r="E17">
        <f>VLOOKUP(C17,Active!C$21:E$93,3,FALSE)</f>
        <v>-19659.548774337425</v>
      </c>
      <c r="J17" t="s">
        <v>150</v>
      </c>
      <c r="L17">
        <v>-19660</v>
      </c>
      <c r="M17">
        <v>4.7800000000000002E-2</v>
      </c>
    </row>
    <row r="18" spans="1:13" x14ac:dyDescent="0.2">
      <c r="A18" t="s">
        <v>149</v>
      </c>
      <c r="B18" s="2" t="s">
        <v>48</v>
      </c>
      <c r="C18">
        <v>36784.491999999998</v>
      </c>
      <c r="D18" t="s">
        <v>50</v>
      </c>
      <c r="E18">
        <f>VLOOKUP(C18,Active!C$21:E$93,3,FALSE)</f>
        <v>-19651.515614125899</v>
      </c>
      <c r="J18" t="s">
        <v>150</v>
      </c>
      <c r="L18">
        <v>-19652</v>
      </c>
      <c r="M18">
        <v>6.0400000000000002E-2</v>
      </c>
    </row>
    <row r="19" spans="1:13" x14ac:dyDescent="0.2">
      <c r="A19" t="s">
        <v>149</v>
      </c>
      <c r="B19" s="2" t="s">
        <v>37</v>
      </c>
      <c r="C19">
        <v>36788.476000000002</v>
      </c>
      <c r="D19" t="s">
        <v>50</v>
      </c>
      <c r="E19">
        <f>VLOOKUP(C19,Active!C$21:E$93,3,FALSE)</f>
        <v>-19641.02933945919</v>
      </c>
      <c r="J19" t="s">
        <v>150</v>
      </c>
      <c r="L19">
        <v>-19641</v>
      </c>
      <c r="M19">
        <v>5.5300000000000002E-2</v>
      </c>
    </row>
    <row r="20" spans="1:13" x14ac:dyDescent="0.2">
      <c r="A20" t="s">
        <v>149</v>
      </c>
      <c r="B20" s="2" t="s">
        <v>48</v>
      </c>
      <c r="C20">
        <v>36789.442000000003</v>
      </c>
      <c r="D20" t="s">
        <v>50</v>
      </c>
      <c r="E20">
        <f>VLOOKUP(C20,Active!C$21:E$93,3,FALSE)</f>
        <v>-19638.486733704161</v>
      </c>
      <c r="J20" t="s">
        <v>150</v>
      </c>
      <c r="L20">
        <v>-19639</v>
      </c>
      <c r="M20">
        <v>7.1400000000000005E-2</v>
      </c>
    </row>
    <row r="21" spans="1:13" x14ac:dyDescent="0.2">
      <c r="A21" t="s">
        <v>149</v>
      </c>
      <c r="B21" s="2" t="s">
        <v>48</v>
      </c>
      <c r="C21">
        <v>36811.459000000003</v>
      </c>
      <c r="D21" t="s">
        <v>50</v>
      </c>
      <c r="E21">
        <f>VLOOKUP(C21,Active!C$21:E$93,3,FALSE)</f>
        <v>-19580.535852846562</v>
      </c>
      <c r="J21" t="s">
        <v>150</v>
      </c>
      <c r="L21">
        <v>-19581</v>
      </c>
      <c r="M21">
        <v>5.28E-2</v>
      </c>
    </row>
    <row r="22" spans="1:13" x14ac:dyDescent="0.2">
      <c r="A22" t="s">
        <v>149</v>
      </c>
      <c r="B22" s="2" t="s">
        <v>37</v>
      </c>
      <c r="C22">
        <v>36842.464</v>
      </c>
      <c r="D22" t="s">
        <v>50</v>
      </c>
      <c r="E22">
        <f>VLOOKUP(C22,Active!C$21:E$93,3,FALSE)</f>
        <v>-19498.927683659582</v>
      </c>
      <c r="J22" t="s">
        <v>150</v>
      </c>
      <c r="L22">
        <v>-19499</v>
      </c>
      <c r="M22">
        <v>9.4100000000000003E-2</v>
      </c>
    </row>
    <row r="23" spans="1:13" x14ac:dyDescent="0.2">
      <c r="A23" t="s">
        <v>149</v>
      </c>
      <c r="B23" s="2" t="s">
        <v>37</v>
      </c>
      <c r="C23">
        <v>36847.375</v>
      </c>
      <c r="D23" t="s">
        <v>50</v>
      </c>
      <c r="E23">
        <f>VLOOKUP(C23,Active!C$21:E$93,3,FALSE)</f>
        <v>-19486.001455022997</v>
      </c>
      <c r="J23" t="s">
        <v>150</v>
      </c>
      <c r="L23">
        <v>-19486</v>
      </c>
      <c r="M23">
        <v>6.6100000000000006E-2</v>
      </c>
    </row>
    <row r="24" spans="1:13" x14ac:dyDescent="0.2">
      <c r="A24" t="s">
        <v>151</v>
      </c>
      <c r="B24" s="2" t="s">
        <v>37</v>
      </c>
      <c r="C24">
        <v>38283.495999999999</v>
      </c>
      <c r="D24" t="s">
        <v>50</v>
      </c>
      <c r="E24">
        <f>VLOOKUP(C24,Active!C$21:E$93,3,FALSE)</f>
        <v>-15705.991600451625</v>
      </c>
      <c r="J24" t="s">
        <v>150</v>
      </c>
      <c r="L24">
        <v>-15706</v>
      </c>
      <c r="M24">
        <v>7.4300000000000005E-2</v>
      </c>
    </row>
    <row r="25" spans="1:13" x14ac:dyDescent="0.2">
      <c r="A25" t="s">
        <v>151</v>
      </c>
      <c r="B25" s="2" t="s">
        <v>48</v>
      </c>
      <c r="C25">
        <v>38295.451000000001</v>
      </c>
      <c r="D25" t="s">
        <v>50</v>
      </c>
      <c r="E25">
        <f>VLOOKUP(C25,Active!C$21:E$93,3,FALSE)</f>
        <v>-15674.524880160365</v>
      </c>
      <c r="J25" t="s">
        <v>150</v>
      </c>
      <c r="L25">
        <v>-15675</v>
      </c>
      <c r="M25">
        <v>6.1699999999999998E-2</v>
      </c>
    </row>
    <row r="26" spans="1:13" x14ac:dyDescent="0.2">
      <c r="A26" t="s">
        <v>151</v>
      </c>
      <c r="B26" s="2" t="s">
        <v>37</v>
      </c>
      <c r="C26">
        <v>38315.413999999997</v>
      </c>
      <c r="D26" t="s">
        <v>50</v>
      </c>
      <c r="E26">
        <f>VLOOKUP(C26,Active!C$21:E$93,3,FALSE)</f>
        <v>-15621.980326653525</v>
      </c>
      <c r="J26" t="s">
        <v>150</v>
      </c>
      <c r="L26">
        <v>-15622</v>
      </c>
      <c r="M26">
        <v>7.8700000000000006E-2</v>
      </c>
    </row>
    <row r="27" spans="1:13" x14ac:dyDescent="0.2">
      <c r="A27" t="s">
        <v>151</v>
      </c>
      <c r="B27" s="2" t="s">
        <v>37</v>
      </c>
      <c r="C27">
        <v>38318.413999999997</v>
      </c>
      <c r="D27" t="s">
        <v>50</v>
      </c>
      <c r="E27">
        <f>VLOOKUP(C27,Active!C$21:E$93,3,FALSE)</f>
        <v>-15614.084035488844</v>
      </c>
      <c r="J27" t="s">
        <v>150</v>
      </c>
      <c r="L27">
        <v>-15614</v>
      </c>
      <c r="M27">
        <v>3.9300000000000002E-2</v>
      </c>
    </row>
    <row r="28" spans="1:13" x14ac:dyDescent="0.2">
      <c r="A28" t="s">
        <v>151</v>
      </c>
      <c r="B28" s="2" t="s">
        <v>48</v>
      </c>
      <c r="C28">
        <v>38319.373</v>
      </c>
      <c r="D28" t="s">
        <v>50</v>
      </c>
      <c r="E28">
        <f>VLOOKUP(C28,Active!C$21:E$93,3,FALSE)</f>
        <v>-15611.559854413194</v>
      </c>
      <c r="J28" t="s">
        <v>150</v>
      </c>
      <c r="L28">
        <v>-15612</v>
      </c>
      <c r="M28">
        <v>4.8500000000000001E-2</v>
      </c>
    </row>
    <row r="29" spans="1:13" x14ac:dyDescent="0.2">
      <c r="A29" t="s">
        <v>151</v>
      </c>
      <c r="B29" s="2" t="s">
        <v>37</v>
      </c>
      <c r="C29">
        <v>38339.337</v>
      </c>
      <c r="D29" t="s">
        <v>50</v>
      </c>
      <c r="E29">
        <f>VLOOKUP(C29,Active!C$21:E$93,3,FALSE)</f>
        <v>-15559.012668809291</v>
      </c>
      <c r="J29" t="s">
        <v>150</v>
      </c>
      <c r="L29">
        <v>-15559</v>
      </c>
      <c r="M29">
        <v>6.6500000000000004E-2</v>
      </c>
    </row>
    <row r="30" spans="1:13" x14ac:dyDescent="0.2">
      <c r="A30" t="s">
        <v>151</v>
      </c>
      <c r="B30" s="2" t="s">
        <v>37</v>
      </c>
      <c r="C30">
        <v>38355.303999999996</v>
      </c>
      <c r="D30" t="s">
        <v>50</v>
      </c>
      <c r="E30">
        <f>VLOOKUP(C30,Active!C$21:E$93,3,FALSE)</f>
        <v>-15516.985975133808</v>
      </c>
      <c r="J30" t="s">
        <v>150</v>
      </c>
      <c r="L30">
        <v>-15517</v>
      </c>
      <c r="M30">
        <v>7.6700000000000004E-2</v>
      </c>
    </row>
    <row r="31" spans="1:13" x14ac:dyDescent="0.2">
      <c r="A31" t="s">
        <v>151</v>
      </c>
      <c r="B31" s="2" t="s">
        <v>37</v>
      </c>
      <c r="C31">
        <v>38642.493000000002</v>
      </c>
      <c r="D31" t="s">
        <v>50</v>
      </c>
      <c r="E31">
        <f>VLOOKUP(C31,Active!C$21:E$93,3,FALSE)</f>
        <v>-14761.076654035849</v>
      </c>
      <c r="J31" t="s">
        <v>150</v>
      </c>
      <c r="L31">
        <v>-14761</v>
      </c>
      <c r="M31">
        <v>4.3200000000000002E-2</v>
      </c>
    </row>
    <row r="32" spans="1:13" x14ac:dyDescent="0.2">
      <c r="A32" t="s">
        <v>151</v>
      </c>
      <c r="B32" s="2" t="s">
        <v>48</v>
      </c>
      <c r="C32">
        <v>38694.394999999997</v>
      </c>
      <c r="D32" t="s">
        <v>50</v>
      </c>
      <c r="E32">
        <f>VLOOKUP(C32,Active!C$21:E$93,3,FALSE)</f>
        <v>-14624.465552692758</v>
      </c>
      <c r="J32" t="s">
        <v>150</v>
      </c>
      <c r="L32">
        <v>-14625</v>
      </c>
      <c r="M32">
        <v>8.5500000000000007E-2</v>
      </c>
    </row>
    <row r="33" spans="1:13" x14ac:dyDescent="0.2">
      <c r="A33" t="s">
        <v>151</v>
      </c>
      <c r="B33" s="2" t="s">
        <v>37</v>
      </c>
      <c r="C33">
        <v>38711.307000000001</v>
      </c>
      <c r="D33" t="s">
        <v>50</v>
      </c>
      <c r="E33">
        <f>VLOOKUP(C33,Active!C$21:E$93,3,FALSE)</f>
        <v>-14579.95152730038</v>
      </c>
      <c r="J33" t="s">
        <v>150</v>
      </c>
      <c r="L33">
        <v>-14580</v>
      </c>
      <c r="M33">
        <v>9.0899999999999995E-2</v>
      </c>
    </row>
    <row r="34" spans="1:13" x14ac:dyDescent="0.2">
      <c r="A34" t="s">
        <v>151</v>
      </c>
      <c r="B34" s="2" t="s">
        <v>37</v>
      </c>
      <c r="C34">
        <v>39006.504000000001</v>
      </c>
      <c r="D34" t="s">
        <v>50</v>
      </c>
      <c r="E34">
        <f>VLOOKUP(C34,Active!C$21:E$93,3,FALSE)</f>
        <v>-13802.964372986848</v>
      </c>
      <c r="J34" t="s">
        <v>150</v>
      </c>
      <c r="L34">
        <v>-13803</v>
      </c>
      <c r="M34">
        <v>8.6999999999999994E-2</v>
      </c>
    </row>
    <row r="35" spans="1:13" x14ac:dyDescent="0.2">
      <c r="A35" t="s">
        <v>151</v>
      </c>
      <c r="B35" s="2" t="s">
        <v>48</v>
      </c>
      <c r="C35">
        <v>39361.535000000003</v>
      </c>
      <c r="D35" t="s">
        <v>50</v>
      </c>
      <c r="E35">
        <f>VLOOKUP(C35,Active!C$21:E$93,3,FALSE)</f>
        <v>-12868.488323490781</v>
      </c>
      <c r="J35" t="s">
        <v>150</v>
      </c>
      <c r="L35">
        <v>-12869</v>
      </c>
      <c r="M35">
        <v>7.9000000000000001E-2</v>
      </c>
    </row>
    <row r="36" spans="1:13" x14ac:dyDescent="0.2">
      <c r="A36" t="s">
        <v>151</v>
      </c>
      <c r="B36" s="2" t="s">
        <v>37</v>
      </c>
      <c r="C36">
        <v>39389.457999999999</v>
      </c>
      <c r="D36" t="s">
        <v>50</v>
      </c>
      <c r="E36">
        <f>VLOOKUP(C36,Active!C$21:E$93,3,FALSE)</f>
        <v>-12794.992277426989</v>
      </c>
      <c r="J36" t="s">
        <v>150</v>
      </c>
      <c r="L36">
        <v>-12795</v>
      </c>
      <c r="M36">
        <v>7.7600000000000002E-2</v>
      </c>
    </row>
    <row r="37" spans="1:13" x14ac:dyDescent="0.2">
      <c r="A37" t="s">
        <v>151</v>
      </c>
      <c r="B37" s="2" t="s">
        <v>48</v>
      </c>
      <c r="C37">
        <v>39414.322999999997</v>
      </c>
      <c r="D37" t="s">
        <v>50</v>
      </c>
      <c r="E37">
        <f>VLOOKUP(C37,Active!C$21:E$93,3,FALSE)</f>
        <v>-12729.545184157058</v>
      </c>
      <c r="J37" t="s">
        <v>150</v>
      </c>
      <c r="L37">
        <v>-12730</v>
      </c>
      <c r="M37">
        <v>5.7500000000000002E-2</v>
      </c>
    </row>
    <row r="38" spans="1:13" x14ac:dyDescent="0.2">
      <c r="A38" t="s">
        <v>151</v>
      </c>
      <c r="B38" s="2" t="s">
        <v>37</v>
      </c>
      <c r="C38">
        <v>39445.313999999998</v>
      </c>
      <c r="D38" t="s">
        <v>50</v>
      </c>
      <c r="E38">
        <f>VLOOKUP(C38,Active!C$21:E$93,3,FALSE)</f>
        <v>-12647.973864328833</v>
      </c>
      <c r="J38" t="s">
        <v>150</v>
      </c>
      <c r="L38">
        <v>-12648</v>
      </c>
      <c r="M38">
        <v>8.48E-2</v>
      </c>
    </row>
    <row r="39" spans="1:13" x14ac:dyDescent="0.2">
      <c r="A39" t="s">
        <v>151</v>
      </c>
      <c r="B39" s="2" t="s">
        <v>48</v>
      </c>
      <c r="C39">
        <v>39768.436999999998</v>
      </c>
      <c r="D39" t="s">
        <v>50</v>
      </c>
      <c r="E39">
        <f>VLOOKUP(C39,Active!C$21:E$93,3,FALSE)</f>
        <v>-11797.482767660333</v>
      </c>
      <c r="J39" t="s">
        <v>150</v>
      </c>
      <c r="L39">
        <v>-11798</v>
      </c>
      <c r="M39">
        <v>8.2400000000000001E-2</v>
      </c>
    </row>
    <row r="40" spans="1:13" x14ac:dyDescent="0.2">
      <c r="A40" t="s">
        <v>153</v>
      </c>
      <c r="B40" s="2" t="s">
        <v>37</v>
      </c>
      <c r="C40">
        <v>44250.586300000003</v>
      </c>
      <c r="D40" t="s">
        <v>152</v>
      </c>
      <c r="E40">
        <f>VLOOKUP(C40,Active!C$21:E$93,3,FALSE)</f>
        <v>-3.0795535281376425E-2</v>
      </c>
      <c r="K40" t="s">
        <v>154</v>
      </c>
      <c r="L40">
        <v>0</v>
      </c>
      <c r="M40">
        <v>7.8299999999999995E-2</v>
      </c>
    </row>
    <row r="41" spans="1:13" x14ac:dyDescent="0.2">
      <c r="A41" t="s">
        <v>158</v>
      </c>
      <c r="B41" s="2" t="s">
        <v>37</v>
      </c>
      <c r="C41">
        <v>51868.81</v>
      </c>
      <c r="D41" t="s">
        <v>157</v>
      </c>
      <c r="E41" t="e">
        <f>VLOOKUP(C41,Active!C$21:E$93,3,FALSE)</f>
        <v>#N/A</v>
      </c>
      <c r="J41" t="s">
        <v>159</v>
      </c>
      <c r="L41">
        <v>20052</v>
      </c>
      <c r="M41">
        <v>6.6000000000000003E-2</v>
      </c>
    </row>
    <row r="42" spans="1:13" x14ac:dyDescent="0.2">
      <c r="A42" t="s">
        <v>151</v>
      </c>
      <c r="B42" s="2" t="s">
        <v>48</v>
      </c>
      <c r="C42">
        <v>38643.497000000003</v>
      </c>
      <c r="D42" t="s">
        <v>50</v>
      </c>
      <c r="E42">
        <f>VLOOKUP(C42,Active!C$21:E$93,3,FALSE)</f>
        <v>-14758.434028592734</v>
      </c>
      <c r="J42" t="s">
        <v>150</v>
      </c>
      <c r="L42">
        <v>-14759</v>
      </c>
      <c r="M42">
        <v>9.7299999999999998E-2</v>
      </c>
    </row>
    <row r="43" spans="1:13" x14ac:dyDescent="0.2">
      <c r="A43" t="s">
        <v>151</v>
      </c>
      <c r="B43" s="2" t="s">
        <v>48</v>
      </c>
      <c r="C43">
        <v>38726.271000000001</v>
      </c>
      <c r="D43" t="s">
        <v>50</v>
      </c>
      <c r="E43">
        <f>VLOOKUP(C43,Active!C$21:E$93,3,FALSE)</f>
        <v>-14540.564826970947</v>
      </c>
      <c r="J43" t="s">
        <v>150</v>
      </c>
      <c r="L43">
        <v>-14541</v>
      </c>
      <c r="M43">
        <v>4.7899999999999998E-2</v>
      </c>
    </row>
    <row r="44" spans="1:13" x14ac:dyDescent="0.2">
      <c r="A44" t="s">
        <v>151</v>
      </c>
      <c r="B44" s="2" t="s">
        <v>48</v>
      </c>
      <c r="C44">
        <v>39444.315000000002</v>
      </c>
      <c r="D44" t="s">
        <v>50</v>
      </c>
      <c r="E44">
        <f>VLOOKUP(C44,Active!C$21:E$93,3,FALSE)</f>
        <v>-12650.603329286661</v>
      </c>
      <c r="J44" t="s">
        <v>150</v>
      </c>
      <c r="L44">
        <v>-12651</v>
      </c>
      <c r="M44">
        <v>3.5499999999999997E-2</v>
      </c>
    </row>
    <row r="45" spans="1:13" x14ac:dyDescent="0.2">
      <c r="A45" t="s">
        <v>160</v>
      </c>
      <c r="B45" s="2" t="s">
        <v>37</v>
      </c>
      <c r="C45">
        <v>56271.688800000004</v>
      </c>
      <c r="D45" t="s">
        <v>108</v>
      </c>
      <c r="E45" t="e">
        <f>VLOOKUP(C45,Active!C$21:E$93,3,FALSE)</f>
        <v>#N/A</v>
      </c>
      <c r="J45" t="s">
        <v>161</v>
      </c>
      <c r="L45">
        <v>31641</v>
      </c>
      <c r="M45">
        <v>5.4999999999999997E-3</v>
      </c>
    </row>
    <row r="46" spans="1:13" x14ac:dyDescent="0.2">
      <c r="A46" t="s">
        <v>155</v>
      </c>
      <c r="B46" s="2" t="s">
        <v>48</v>
      </c>
      <c r="C46">
        <v>48500.226000000002</v>
      </c>
      <c r="D46" t="s">
        <v>60</v>
      </c>
      <c r="E46">
        <f>VLOOKUP(C46,Active!C$21:E$93,3,FALSE)</f>
        <v>11185.433343195184</v>
      </c>
      <c r="J46" t="s">
        <v>156</v>
      </c>
      <c r="L46">
        <v>11185</v>
      </c>
      <c r="M46">
        <v>7.8100000000000003E-2</v>
      </c>
    </row>
  </sheetData>
  <phoneticPr fontId="7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2024-12-05T03:20:54Z</dcterms:modified>
</cp:coreProperties>
</file>