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61DC3BB-F4ED-4BD0-AED2-0C31DA84B9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<sst xmlns="http://schemas.openxmlformats.org/spreadsheetml/2006/main" count="54" uniqueCount="50">
  <si>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</si>
  <si>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</si>
  <si>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</si>
  <si>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</si>
  <si>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</si>
  <si>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</si>
  <si>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</si>
  <si>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</si>
  <si>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</si>
  <si>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</si>
  <si>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</si>
  <si>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</si>
  <si>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</si>
  <si>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</si>
  <si>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</si>
  <si>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</si>
  <si>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</si>
  <si>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</si>
  <si>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</si>
  <si>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</si>
  <si>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</si>
  <si>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</si>
  <si>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</si>
  <si>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</si>
  <si>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</si>
  <si>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</si>
  <si>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</si>
  <si>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</si>
  <si>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</si>
  <si>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</si>
  <si>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</si>
  <si>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</si>
  <si>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</si>
  <si>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</si>
  <si>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</si>
  <si>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</si>
  <si>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</si>
  <si>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</si>
  <si>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</si>
  <si>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</si>
  <si>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</si>
  <si>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EE Psc</t>
  </si>
  <si>
    <t>EE Psc / GSC 0608-0143</t>
  </si>
  <si>
    <t>EW</t>
  </si>
  <si>
    <t>G0608-0143</t>
  </si>
  <si>
    <t>VSX</t>
  </si>
  <si>
    <t>OEJV 0160</t>
  </si>
  <si>
    <t>I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</si>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</sst>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Psc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C-434A-B40B-39AEF336E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3.1525999991572462E-2</c:v>
                </c:pt>
                <c:pt idx="2">
                  <c:v>-2.7321999921696261E-2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DC-434A-B40B-39AEF336E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DC-434A-B40B-39AEF336E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DC-434A-B40B-39AEF336E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DC-434A-B40B-39AEF336E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DC-434A-B40B-39AEF336E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DC-434A-B40B-39AEF336E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1.1864179798503047E-2</c:v>
                </c:pt>
                <c:pt idx="1">
                  <c:v>-2.2408488055127886E-4</c:v>
                </c:pt>
                <c:pt idx="2">
                  <c:v>-7.4360948480755654E-3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DC-434A-B40B-39AEF336ECF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11572</c:v>
                </c:pt>
                <c:pt idx="2">
                  <c:v>18476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DC-434A-B40B-39AEF336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684440"/>
        <c:axId val="1"/>
      </c:scatterChart>
      <c:valAx>
        <c:axId val="686684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684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FDF523B-963F-2727-DD0C-599FFEEF7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  <c r="E2" s="3" t="s">
        <v>41</v>
      </c>
      <c r="F2" s="3" t="s">
        <v>44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6">
        <v>52185.002200000003</v>
      </c>
      <c r="D7" s="9" t="s">
        <v>45</v>
      </c>
    </row>
    <row r="8" spans="1:7" s="3" customFormat="1" ht="12.95" customHeight="1" x14ac:dyDescent="0.2">
      <c r="A8" s="3" t="s">
        <v>3</v>
      </c>
      <c r="C8" s="36">
        <v>0.31665700000000002</v>
      </c>
      <c r="D8" s="9" t="s">
        <v>45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1.1864179798503047E-2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-1.0446132629670174E-6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60372.864601851848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58035.54949590515</v>
      </c>
      <c r="D15" s="15" t="s">
        <v>38</v>
      </c>
      <c r="E15" s="16">
        <f ca="1">ROUND(2*(E14-$C$7)/$C$8,0)/2+E13</f>
        <v>25858</v>
      </c>
    </row>
    <row r="16" spans="1:7" s="3" customFormat="1" ht="12.95" customHeight="1" x14ac:dyDescent="0.2">
      <c r="A16" s="5" t="s">
        <v>4</v>
      </c>
      <c r="C16" s="19">
        <f ca="1">+C8+C12</f>
        <v>0.31665595538673708</v>
      </c>
      <c r="D16" s="15" t="s">
        <v>39</v>
      </c>
      <c r="E16" s="13">
        <f ca="1">ROUND(2*(E14-$C$15)/$C$16,0)/2+E13</f>
        <v>7382</v>
      </c>
    </row>
    <row r="17" spans="1:18" s="3" customFormat="1" ht="12.95" customHeight="1" thickBot="1" x14ac:dyDescent="0.25">
      <c r="A17" s="15" t="s">
        <v>29</v>
      </c>
      <c r="C17" s="3">
        <f>COUNT(C21:C2191)</f>
        <v>3</v>
      </c>
      <c r="D17" s="15" t="s">
        <v>33</v>
      </c>
      <c r="E17" s="20">
        <f ca="1">+$C$15+$C$16*E16-15018.5-$C$9/24</f>
        <v>45354.999591903375</v>
      </c>
    </row>
    <row r="18" spans="1:18" s="3" customFormat="1" ht="12.95" customHeight="1" thickTop="1" thickBot="1" x14ac:dyDescent="0.25">
      <c r="A18" s="5" t="s">
        <v>5</v>
      </c>
      <c r="C18" s="21">
        <f ca="1">+C15</f>
        <v>58035.54949590515</v>
      </c>
      <c r="D18" s="22">
        <f ca="1">+C16</f>
        <v>0.31665595538673708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VSX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D$7</f>
        <v>VSX</v>
      </c>
      <c r="C21" s="8">
        <f>C$7</f>
        <v>52185.002200000003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1.1864179798503047E-2</v>
      </c>
      <c r="Q21" s="29">
        <f>+C21-15018.5</f>
        <v>37166.502200000003</v>
      </c>
    </row>
    <row r="22" spans="1:18" s="3" customFormat="1" ht="12.95" customHeight="1" x14ac:dyDescent="0.2">
      <c r="A22" s="30" t="s">
        <v>46</v>
      </c>
      <c r="B22" s="31" t="s">
        <v>47</v>
      </c>
      <c r="C22" s="32">
        <v>55849.388529999997</v>
      </c>
      <c r="D22" s="32">
        <v>3.0000000000000001E-3</v>
      </c>
      <c r="E22" s="3">
        <f>+(C22-C$7)/C$8</f>
        <v>11572.099558828619</v>
      </c>
      <c r="F22" s="3">
        <f>ROUND(2*E22,0)/2</f>
        <v>11572</v>
      </c>
      <c r="G22" s="3">
        <f>+C22-(C$7+F22*C$8)</f>
        <v>3.1525999991572462E-2</v>
      </c>
      <c r="I22" s="3">
        <f>+G22</f>
        <v>3.1525999991572462E-2</v>
      </c>
      <c r="O22" s="3">
        <f ca="1">+C$11+C$12*$F22</f>
        <v>-2.2408488055127886E-4</v>
      </c>
      <c r="Q22" s="29">
        <f>+C22-15018.5</f>
        <v>40830.888529999997</v>
      </c>
    </row>
    <row r="23" spans="1:18" s="3" customFormat="1" ht="12.95" customHeight="1" x14ac:dyDescent="0.2">
      <c r="A23" s="33" t="s">
        <v>48</v>
      </c>
      <c r="B23" s="34" t="s">
        <v>47</v>
      </c>
      <c r="C23" s="35">
        <v>58035.529610000085</v>
      </c>
      <c r="D23" s="35">
        <v>6.9999999999999999E-4</v>
      </c>
      <c r="E23" s="3">
        <f>+(C23-C$7)/C$8</f>
        <v>18475.913717366369</v>
      </c>
      <c r="F23" s="3">
        <f>ROUND(2*E23,0)/2</f>
        <v>18476</v>
      </c>
      <c r="G23" s="3">
        <f>+C23-(C$7+F23*C$8)</f>
        <v>-2.7321999921696261E-2</v>
      </c>
      <c r="I23" s="3">
        <f>+G23</f>
        <v>-2.7321999921696261E-2</v>
      </c>
      <c r="O23" s="3">
        <f ca="1">+C$11+C$12*$F23</f>
        <v>-7.4360948480755654E-3</v>
      </c>
      <c r="Q23" s="29">
        <f>+C23-15018.5</f>
        <v>43017.029610000085</v>
      </c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2024-03-03T07:45:01Z</dcterms:modified>
</cp:coreProperties>
</file>