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82C0239B-0E69-45AF-BD1B-A3E6E40201CA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1" i="1"/>
  <c r="F21" i="1"/>
  <c r="G21" i="1" s="1"/>
  <c r="K21" i="1" s="1"/>
  <c r="Q21" i="1"/>
  <c r="C21" i="1"/>
  <c r="A21" i="1"/>
  <c r="D9" i="1"/>
  <c r="C9" i="1"/>
  <c r="F14" i="1"/>
  <c r="F15" i="1" s="1"/>
  <c r="C17" i="1" l="1"/>
  <c r="C11" i="1"/>
  <c r="C12" i="1"/>
  <c r="O22" i="1" l="1"/>
  <c r="O21" i="1"/>
  <c r="C16" i="1"/>
  <c r="D18" i="1" s="1"/>
  <c r="C15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<sst xmlns="http://schemas.openxmlformats.org/spreadsheetml/2006/main" count="56" uniqueCount="53">
  <si>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</si>
  <si>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</si>
  <si>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</si>
  <si>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</si>
  <si>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</si>
  <si>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</si>
  <si>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</si>
  <si>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</si>
  <si>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</si>
  <si>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</si>
  <si>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</si>
  <si>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</si>
  <si>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</si>
  <si>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</si>
  <si>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</si>
  <si>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</si>
  <si>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</si>
  <si>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</si>
  <si>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</si>
  <si>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</si>
  <si>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</si>
  <si>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</si>
  <si>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</si>
  <si>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</si>
  <si>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</si>
  <si>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</si>
  <si>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</si>
  <si>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</si>
  <si>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</si>
  <si>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</si>
  <si>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</si>
  <si>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</si>
  <si>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</si>
  <si>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</si>
  <si>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</si>
  <si>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</si>
  <si>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</si>
  <si>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</si>
  <si>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</si>
  <si>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</si>
  <si>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</si>
  <si>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</si>
  <si>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</si>
  <si>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</si>
  <si>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</si>
  <si>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</si>
  <si>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</si>
  <si>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15.583 (0.108)</t>
  </si>
  <si>
    <t>Mag g</t>
  </si>
  <si>
    <t>BAV102 Feb 2025</t>
  </si>
  <si>
    <t>I</t>
  </si>
  <si>
    <t>ZTF J003802.49+083948.2 Psc</t>
  </si>
  <si>
    <t>VSX : Detail for ZTF J003802.49+083948.2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</si>
</sst>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J003802.49+083948.2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5.594320000091102E-2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5.594320000091102E-2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2994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 J003802.49+083948.2 Psc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5.594320000091102E-2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5.594320000091102E-2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2994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59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58652.9522</v>
      </c>
      <c r="D7" s="13" t="s">
        <v>46</v>
      </c>
    </row>
    <row r="8" spans="1:15" ht="12.95" customHeight="1" x14ac:dyDescent="0.2">
      <c r="A8" s="20" t="s">
        <v>3</v>
      </c>
      <c r="C8" s="28">
        <v>0.64510719999999999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1.8685103540718444E-5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60838.750109027773</v>
      </c>
    </row>
    <row r="15" spans="1:15" ht="12.95" customHeight="1" x14ac:dyDescent="0.2">
      <c r="A15" s="17" t="s">
        <v>17</v>
      </c>
      <c r="C15" s="18">
        <f ca="1">(C7+C11)+(C8+C12)*INT(MAX(F21:F3533))</f>
        <v>60584.4591</v>
      </c>
      <c r="E15" s="37" t="s">
        <v>33</v>
      </c>
      <c r="F15" s="39">
        <f ca="1">ROUND(2*(F14-$C$7)/$C$8,0)/2+F13</f>
        <v>3389.5</v>
      </c>
    </row>
    <row r="16" spans="1:15" ht="12.95" customHeight="1" x14ac:dyDescent="0.2">
      <c r="A16" s="17" t="s">
        <v>4</v>
      </c>
      <c r="C16" s="18">
        <f ca="1">+C8+C12</f>
        <v>0.64512588510354074</v>
      </c>
      <c r="E16" s="37" t="s">
        <v>34</v>
      </c>
      <c r="F16" s="39">
        <f ca="1">ROUND(2*(F14-$C$15)/$C$16,0)/2+F13</f>
        <v>395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45821.179657949237</v>
      </c>
    </row>
    <row r="18" spans="1:21" ht="12.95" customHeight="1" thickTop="1" thickBot="1" x14ac:dyDescent="0.25">
      <c r="A18" s="17" t="s">
        <v>5</v>
      </c>
      <c r="C18" s="24">
        <f ca="1">+C15</f>
        <v>60584.4591</v>
      </c>
      <c r="D18" s="25">
        <f ca="1">+C16</f>
        <v>0.64512588510354074</v>
      </c>
      <c r="E18" s="42" t="s">
        <v>44</v>
      </c>
      <c r="F18" s="41">
        <f ca="1">+($C$15+$C$16*$F$16)-($C$16/2)-15018.5-$C$5/24</f>
        <v>45820.857095006686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58652.9522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43634.4522</v>
      </c>
    </row>
    <row r="22" spans="1:21" ht="12.95" customHeight="1" x14ac:dyDescent="0.2">
      <c r="A22" s="47" t="s">
        <v>49</v>
      </c>
      <c r="B22" s="45" t="s">
        <v>50</v>
      </c>
      <c r="C22" s="48">
        <v>60584.4591</v>
      </c>
      <c r="D22" s="46">
        <v>5.5999999999999999E-3</v>
      </c>
      <c r="E22" s="20">
        <f>+(C22-C$7)/C$8</f>
        <v>2994.0867192305409</v>
      </c>
      <c r="F22" s="20">
        <f>ROUND(2*E22,0)/2</f>
        <v>2994</v>
      </c>
      <c r="G22" s="20">
        <f>+C22-(C$7+F22*C$8)</f>
        <v>5.594320000091102E-2</v>
      </c>
      <c r="K22" s="20">
        <f>+G22</f>
        <v>5.594320000091102E-2</v>
      </c>
      <c r="O22" s="20">
        <f ca="1">+C$11+C$12*$F22</f>
        <v>5.594320000091102E-2</v>
      </c>
      <c r="Q22" s="26">
        <f>+C22-15018.5</f>
        <v>45565.9591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59517" xr:uid="{C67D86E8-62BC-4123-B0CA-431FD3B6CB5F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2025-06-12T06:00:09Z</dcterms:modified>
</cp:coreProperties>
</file>