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7E53B17-0BAB-4223-A1F0-08920AA96BE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definedNames>
    <definedName name="solver_adj" localSheetId="0">Active!$E$11:$E$13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C7" i="1" l="1"/>
  <c r="C8" i="1"/>
  <c r="D9" i="1"/>
  <c r="E9" i="1"/>
  <c r="D11" i="1"/>
  <c r="W12" i="1" s="1"/>
  <c r="D12" i="1"/>
  <c r="W5" i="1" s="1"/>
  <c r="D13" i="1"/>
  <c r="F16" i="1"/>
  <c r="F17" i="1" s="1"/>
  <c r="C17" i="1"/>
  <c r="E21" i="1"/>
  <c r="F21" i="1"/>
  <c r="Q21" i="1"/>
  <c r="E22" i="1"/>
  <c r="F22" i="1"/>
  <c r="G22" i="1"/>
  <c r="Q22" i="1"/>
  <c r="Q23" i="1"/>
  <c r="E24" i="1"/>
  <c r="F24" i="1"/>
  <c r="G24" i="1"/>
  <c r="Q24" i="1"/>
  <c r="E25" i="1"/>
  <c r="F25" i="1"/>
  <c r="G25" i="1"/>
  <c r="Q25" i="1"/>
  <c r="E26" i="1"/>
  <c r="F26" i="1"/>
  <c r="G26" i="1"/>
  <c r="Q26" i="1"/>
  <c r="E27" i="1"/>
  <c r="F27" i="1"/>
  <c r="G27" i="1"/>
  <c r="Q27" i="1"/>
  <c r="E28" i="1"/>
  <c r="F28" i="1"/>
  <c r="G28" i="1"/>
  <c r="Q28" i="1"/>
  <c r="E29" i="1"/>
  <c r="F29" i="1"/>
  <c r="G29" i="1"/>
  <c r="Q29" i="1"/>
  <c r="E30" i="1"/>
  <c r="F30" i="1"/>
  <c r="G30" i="1"/>
  <c r="Q30" i="1"/>
  <c r="E31" i="1"/>
  <c r="F31" i="1"/>
  <c r="G31" i="1"/>
  <c r="Q31" i="1"/>
  <c r="E32" i="1"/>
  <c r="F32" i="1"/>
  <c r="G32" i="1"/>
  <c r="Q32" i="1"/>
  <c r="E33" i="1"/>
  <c r="F33" i="1"/>
  <c r="G33" i="1"/>
  <c r="Q33" i="1"/>
  <c r="E34" i="1"/>
  <c r="F34" i="1"/>
  <c r="G34" i="1"/>
  <c r="Q34" i="1"/>
  <c r="E35" i="1"/>
  <c r="F35" i="1"/>
  <c r="G35" i="1"/>
  <c r="Q35" i="1"/>
  <c r="E36" i="1"/>
  <c r="F36" i="1"/>
  <c r="G36" i="1"/>
  <c r="Q36" i="1"/>
  <c r="E37" i="1"/>
  <c r="F37" i="1"/>
  <c r="G37" i="1"/>
  <c r="Q37" i="1"/>
  <c r="E38" i="1"/>
  <c r="F38" i="1"/>
  <c r="G38" i="1"/>
  <c r="Q38" i="1"/>
  <c r="E39" i="1"/>
  <c r="F39" i="1"/>
  <c r="G39" i="1"/>
  <c r="Q39" i="1"/>
  <c r="E40" i="1"/>
  <c r="F40" i="1"/>
  <c r="G40" i="1"/>
  <c r="Q40" i="1"/>
  <c r="E41" i="1"/>
  <c r="F41" i="1"/>
  <c r="G41" i="1"/>
  <c r="Q41" i="1"/>
  <c r="E42" i="1"/>
  <c r="F42" i="1"/>
  <c r="G42" i="1"/>
  <c r="Q42" i="1"/>
  <c r="E43" i="1"/>
  <c r="F43" i="1"/>
  <c r="G43" i="1"/>
  <c r="Q43" i="1"/>
  <c r="E44" i="1"/>
  <c r="F44" i="1"/>
  <c r="G44" i="1"/>
  <c r="Q44" i="1"/>
  <c r="E45" i="1"/>
  <c r="F45" i="1"/>
  <c r="G45" i="1"/>
  <c r="Q45" i="1"/>
  <c r="E46" i="1"/>
  <c r="F46" i="1"/>
  <c r="G46" i="1"/>
  <c r="Q46" i="1"/>
  <c r="E47" i="1"/>
  <c r="F47" i="1"/>
  <c r="G47" i="1"/>
  <c r="Q47" i="1"/>
  <c r="E48" i="1"/>
  <c r="F48" i="1"/>
  <c r="G48" i="1"/>
  <c r="Q48" i="1"/>
  <c r="E49" i="1"/>
  <c r="F49" i="1"/>
  <c r="G49" i="1"/>
  <c r="Q49" i="1"/>
  <c r="E50" i="1"/>
  <c r="F50" i="1"/>
  <c r="G50" i="1"/>
  <c r="Q50" i="1"/>
  <c r="E51" i="1"/>
  <c r="F51" i="1"/>
  <c r="G51" i="1"/>
  <c r="Q51" i="1"/>
  <c r="E52" i="1"/>
  <c r="F52" i="1"/>
  <c r="G52" i="1"/>
  <c r="Q52" i="1"/>
  <c r="E53" i="1"/>
  <c r="F53" i="1"/>
  <c r="G53" i="1"/>
  <c r="Q53" i="1"/>
  <c r="E54" i="1"/>
  <c r="F54" i="1"/>
  <c r="G54" i="1"/>
  <c r="Q54" i="1"/>
  <c r="E55" i="1"/>
  <c r="F55" i="1"/>
  <c r="G55" i="1"/>
  <c r="Q55" i="1"/>
  <c r="E56" i="1"/>
  <c r="F56" i="1"/>
  <c r="G56" i="1"/>
  <c r="Q56" i="1"/>
  <c r="E57" i="1"/>
  <c r="F57" i="1"/>
  <c r="G57" i="1"/>
  <c r="Q57" i="1"/>
  <c r="E58" i="1"/>
  <c r="F58" i="1"/>
  <c r="G58" i="1"/>
  <c r="Q58" i="1"/>
  <c r="E59" i="1"/>
  <c r="F59" i="1"/>
  <c r="G59" i="1"/>
  <c r="Q59" i="1"/>
  <c r="E60" i="1"/>
  <c r="F60" i="1"/>
  <c r="G60" i="1"/>
  <c r="Q60" i="1"/>
  <c r="E61" i="1"/>
  <c r="F61" i="1"/>
  <c r="G61" i="1"/>
  <c r="Q61" i="1"/>
  <c r="E62" i="1"/>
  <c r="F62" i="1"/>
  <c r="G62" i="1"/>
  <c r="Q62" i="1"/>
  <c r="E63" i="1"/>
  <c r="F63" i="1"/>
  <c r="G63" i="1"/>
  <c r="Q63" i="1"/>
  <c r="E64" i="1"/>
  <c r="F64" i="1"/>
  <c r="G64" i="1"/>
  <c r="Q64" i="1"/>
  <c r="E65" i="1"/>
  <c r="F65" i="1"/>
  <c r="G65" i="1"/>
  <c r="Q65" i="1"/>
  <c r="E66" i="1"/>
  <c r="F66" i="1"/>
  <c r="G66" i="1"/>
  <c r="Q66" i="1"/>
  <c r="E67" i="1"/>
  <c r="F67" i="1"/>
  <c r="G67" i="1"/>
  <c r="Q67" i="1"/>
  <c r="E68" i="1"/>
  <c r="F68" i="1"/>
  <c r="G68" i="1"/>
  <c r="Q68" i="1"/>
  <c r="E69" i="1"/>
  <c r="F69" i="1"/>
  <c r="G69" i="1"/>
  <c r="Q69" i="1"/>
  <c r="E70" i="1"/>
  <c r="F70" i="1"/>
  <c r="G70" i="1"/>
  <c r="Q70" i="1"/>
  <c r="E71" i="1"/>
  <c r="F71" i="1"/>
  <c r="G71" i="1"/>
  <c r="Q71" i="1"/>
  <c r="E72" i="1"/>
  <c r="F72" i="1"/>
  <c r="G72" i="1"/>
  <c r="Q72" i="1"/>
  <c r="E73" i="1"/>
  <c r="F73" i="1"/>
  <c r="G73" i="1"/>
  <c r="Q73" i="1"/>
  <c r="E74" i="1"/>
  <c r="F74" i="1"/>
  <c r="G74" i="1"/>
  <c r="Q74" i="1"/>
  <c r="E75" i="1"/>
  <c r="F75" i="1"/>
  <c r="G75" i="1"/>
  <c r="Q75" i="1"/>
  <c r="E76" i="1"/>
  <c r="F76" i="1"/>
  <c r="G76" i="1"/>
  <c r="Q76" i="1"/>
  <c r="E77" i="1"/>
  <c r="F77" i="1"/>
  <c r="G77" i="1"/>
  <c r="Q77" i="1"/>
  <c r="E78" i="1"/>
  <c r="F78" i="1"/>
  <c r="G78" i="1"/>
  <c r="Q78" i="1"/>
  <c r="E79" i="1"/>
  <c r="F79" i="1"/>
  <c r="G79" i="1"/>
  <c r="I79" i="1"/>
  <c r="Q79" i="1"/>
  <c r="R79" i="1"/>
  <c r="T79" i="1"/>
  <c r="E80" i="1"/>
  <c r="F80" i="1"/>
  <c r="G80" i="1"/>
  <c r="I80" i="1"/>
  <c r="Q80" i="1"/>
  <c r="E81" i="1"/>
  <c r="F81" i="1"/>
  <c r="G81" i="1"/>
  <c r="I81" i="1"/>
  <c r="Q81" i="1"/>
  <c r="R81" i="1"/>
  <c r="T81" i="1"/>
  <c r="E82" i="1"/>
  <c r="F82" i="1"/>
  <c r="G82" i="1"/>
  <c r="I82" i="1"/>
  <c r="Q82" i="1"/>
  <c r="R82" i="1"/>
  <c r="T82" i="1"/>
  <c r="E83" i="1"/>
  <c r="F83" i="1"/>
  <c r="G83" i="1"/>
  <c r="I83" i="1"/>
  <c r="Q83" i="1"/>
  <c r="E84" i="1"/>
  <c r="F84" i="1"/>
  <c r="G84" i="1"/>
  <c r="I84" i="1"/>
  <c r="Q84" i="1"/>
  <c r="E85" i="1"/>
  <c r="F85" i="1"/>
  <c r="G85" i="1"/>
  <c r="I85" i="1"/>
  <c r="Q85" i="1"/>
  <c r="R85" i="1"/>
  <c r="T85" i="1"/>
  <c r="E86" i="1"/>
  <c r="F86" i="1"/>
  <c r="G86" i="1"/>
  <c r="I86" i="1"/>
  <c r="Q86" i="1"/>
  <c r="R86" i="1"/>
  <c r="T86" i="1"/>
  <c r="E87" i="1"/>
  <c r="F87" i="1"/>
  <c r="G87" i="1"/>
  <c r="I87" i="1"/>
  <c r="Q87" i="1"/>
  <c r="R87" i="1"/>
  <c r="T87" i="1"/>
  <c r="E88" i="1"/>
  <c r="F88" i="1"/>
  <c r="G88" i="1"/>
  <c r="I88" i="1"/>
  <c r="Q88" i="1"/>
  <c r="E89" i="1"/>
  <c r="F89" i="1"/>
  <c r="G89" i="1"/>
  <c r="I89" i="1"/>
  <c r="Q89" i="1"/>
  <c r="R89" i="1"/>
  <c r="T89" i="1"/>
  <c r="E90" i="1"/>
  <c r="F90" i="1"/>
  <c r="G90" i="1"/>
  <c r="I90" i="1"/>
  <c r="Q90" i="1"/>
  <c r="R90" i="1"/>
  <c r="T90" i="1"/>
  <c r="E91" i="1"/>
  <c r="F91" i="1"/>
  <c r="G91" i="1"/>
  <c r="I91" i="1"/>
  <c r="Q91" i="1"/>
  <c r="E92" i="1"/>
  <c r="F92" i="1"/>
  <c r="G92" i="1"/>
  <c r="I92" i="1"/>
  <c r="Q92" i="1"/>
  <c r="R92" i="1"/>
  <c r="T92" i="1"/>
  <c r="E93" i="1"/>
  <c r="F93" i="1"/>
  <c r="G93" i="1"/>
  <c r="R93" i="1"/>
  <c r="T93" i="1"/>
  <c r="Q93" i="1"/>
  <c r="E94" i="1"/>
  <c r="F94" i="1"/>
  <c r="G94" i="1"/>
  <c r="Q94" i="1"/>
  <c r="E95" i="1"/>
  <c r="F95" i="1"/>
  <c r="G95" i="1"/>
  <c r="I95" i="1"/>
  <c r="Q95" i="1"/>
  <c r="E96" i="1"/>
  <c r="F96" i="1"/>
  <c r="G96" i="1"/>
  <c r="Q96" i="1"/>
  <c r="E97" i="1"/>
  <c r="F97" i="1"/>
  <c r="G97" i="1"/>
  <c r="I97" i="1"/>
  <c r="Q97" i="1"/>
  <c r="E98" i="1"/>
  <c r="F98" i="1"/>
  <c r="G98" i="1"/>
  <c r="Q98" i="1"/>
  <c r="E99" i="1"/>
  <c r="F99" i="1"/>
  <c r="G99" i="1"/>
  <c r="I99" i="1"/>
  <c r="Q99" i="1"/>
  <c r="E100" i="1"/>
  <c r="F100" i="1"/>
  <c r="G100" i="1"/>
  <c r="Q100" i="1"/>
  <c r="E101" i="1"/>
  <c r="F101" i="1"/>
  <c r="G101" i="1"/>
  <c r="Q101" i="1"/>
  <c r="E102" i="1"/>
  <c r="F102" i="1"/>
  <c r="G102" i="1"/>
  <c r="Q102" i="1"/>
  <c r="E103" i="1"/>
  <c r="F103" i="1"/>
  <c r="G103" i="1"/>
  <c r="Q103" i="1"/>
  <c r="E104" i="1"/>
  <c r="F104" i="1"/>
  <c r="G104" i="1"/>
  <c r="Q104" i="1"/>
  <c r="E105" i="1"/>
  <c r="F105" i="1"/>
  <c r="G105" i="1"/>
  <c r="Q105" i="1"/>
  <c r="E106" i="1"/>
  <c r="F106" i="1"/>
  <c r="G106" i="1"/>
  <c r="Q106" i="1"/>
  <c r="E107" i="1"/>
  <c r="F107" i="1"/>
  <c r="G107" i="1"/>
  <c r="Q107" i="1"/>
  <c r="E108" i="1"/>
  <c r="F108" i="1"/>
  <c r="G108" i="1"/>
  <c r="Q108" i="1"/>
  <c r="E109" i="1"/>
  <c r="F109" i="1"/>
  <c r="G109" i="1"/>
  <c r="Q109" i="1"/>
  <c r="E110" i="1"/>
  <c r="F110" i="1"/>
  <c r="G110" i="1"/>
  <c r="Q110" i="1"/>
  <c r="E111" i="1"/>
  <c r="F111" i="1"/>
  <c r="G111" i="1"/>
  <c r="Q111" i="1"/>
  <c r="E112" i="1"/>
  <c r="F112" i="1"/>
  <c r="G112" i="1"/>
  <c r="Q112" i="1"/>
  <c r="E113" i="1"/>
  <c r="F113" i="1"/>
  <c r="G113" i="1"/>
  <c r="Q113" i="1"/>
  <c r="E114" i="1"/>
  <c r="F114" i="1"/>
  <c r="G114" i="1"/>
  <c r="Q114" i="1"/>
  <c r="E115" i="1"/>
  <c r="F115" i="1"/>
  <c r="G115" i="1"/>
  <c r="Q115" i="1"/>
  <c r="E116" i="1"/>
  <c r="F116" i="1"/>
  <c r="G116" i="1"/>
  <c r="Q116" i="1"/>
  <c r="E117" i="1"/>
  <c r="F117" i="1"/>
  <c r="G117" i="1"/>
  <c r="Q117" i="1"/>
  <c r="E118" i="1"/>
  <c r="F118" i="1"/>
  <c r="G118" i="1"/>
  <c r="Q118" i="1"/>
  <c r="E119" i="1"/>
  <c r="F119" i="1"/>
  <c r="G119" i="1"/>
  <c r="Q119" i="1"/>
  <c r="E120" i="1"/>
  <c r="F120" i="1"/>
  <c r="G120" i="1"/>
  <c r="Q120" i="1"/>
  <c r="E121" i="1"/>
  <c r="F121" i="1"/>
  <c r="G121" i="1"/>
  <c r="Q121" i="1"/>
  <c r="E122" i="1"/>
  <c r="F122" i="1"/>
  <c r="G122" i="1"/>
  <c r="Q122" i="1"/>
  <c r="E123" i="1"/>
  <c r="F123" i="1"/>
  <c r="G123" i="1"/>
  <c r="Q123" i="1"/>
  <c r="E124" i="1"/>
  <c r="F124" i="1"/>
  <c r="G124" i="1"/>
  <c r="Q124" i="1"/>
  <c r="E125" i="1"/>
  <c r="F125" i="1"/>
  <c r="G125" i="1"/>
  <c r="Q125" i="1"/>
  <c r="E126" i="1"/>
  <c r="F126" i="1"/>
  <c r="G126" i="1"/>
  <c r="Q126" i="1"/>
  <c r="E127" i="1"/>
  <c r="F127" i="1"/>
  <c r="G127" i="1"/>
  <c r="Q127" i="1"/>
  <c r="E128" i="1"/>
  <c r="F128" i="1"/>
  <c r="G128" i="1"/>
  <c r="Q128" i="1"/>
  <c r="E129" i="1"/>
  <c r="F129" i="1"/>
  <c r="G129" i="1"/>
  <c r="Q129" i="1"/>
  <c r="E130" i="1"/>
  <c r="F130" i="1"/>
  <c r="G130" i="1"/>
  <c r="Q130" i="1"/>
  <c r="E131" i="1"/>
  <c r="F131" i="1"/>
  <c r="G131" i="1"/>
  <c r="Q131" i="1"/>
  <c r="E132" i="1"/>
  <c r="F132" i="1"/>
  <c r="G132" i="1"/>
  <c r="Q132" i="1"/>
  <c r="E133" i="1"/>
  <c r="F133" i="1"/>
  <c r="G133" i="1"/>
  <c r="Q133" i="1"/>
  <c r="E134" i="1"/>
  <c r="F134" i="1"/>
  <c r="G134" i="1"/>
  <c r="Q134" i="1"/>
  <c r="E135" i="1"/>
  <c r="F135" i="1"/>
  <c r="G135" i="1"/>
  <c r="Q135" i="1"/>
  <c r="E136" i="1"/>
  <c r="F136" i="1"/>
  <c r="G136" i="1"/>
  <c r="Q136" i="1"/>
  <c r="E137" i="1"/>
  <c r="F137" i="1"/>
  <c r="G137" i="1"/>
  <c r="Q137" i="1"/>
  <c r="R108" i="1"/>
  <c r="T108" i="1"/>
  <c r="I108" i="1"/>
  <c r="I96" i="1"/>
  <c r="R96" i="1"/>
  <c r="T96" i="1"/>
  <c r="R134" i="1"/>
  <c r="T134" i="1"/>
  <c r="J134" i="1"/>
  <c r="R126" i="1"/>
  <c r="T126" i="1"/>
  <c r="I126" i="1"/>
  <c r="R118" i="1"/>
  <c r="T118" i="1"/>
  <c r="I118" i="1"/>
  <c r="R110" i="1"/>
  <c r="T110" i="1"/>
  <c r="I110" i="1"/>
  <c r="R102" i="1"/>
  <c r="T102" i="1"/>
  <c r="I102" i="1"/>
  <c r="R132" i="1"/>
  <c r="T132" i="1"/>
  <c r="I132" i="1"/>
  <c r="R137" i="1"/>
  <c r="T137" i="1"/>
  <c r="K137" i="1"/>
  <c r="R121" i="1"/>
  <c r="T121" i="1"/>
  <c r="I121" i="1"/>
  <c r="R131" i="1"/>
  <c r="T131" i="1"/>
  <c r="I131" i="1"/>
  <c r="R123" i="1"/>
  <c r="T123" i="1"/>
  <c r="I123" i="1"/>
  <c r="R115" i="1"/>
  <c r="T115" i="1"/>
  <c r="I115" i="1"/>
  <c r="R107" i="1"/>
  <c r="T107" i="1"/>
  <c r="I107" i="1"/>
  <c r="R105" i="1"/>
  <c r="T105" i="1"/>
  <c r="I105" i="1"/>
  <c r="R128" i="1"/>
  <c r="T128" i="1"/>
  <c r="I128" i="1"/>
  <c r="R112" i="1"/>
  <c r="T112" i="1"/>
  <c r="I112" i="1"/>
  <c r="R101" i="1"/>
  <c r="T101" i="1"/>
  <c r="I101" i="1"/>
  <c r="R98" i="1"/>
  <c r="T98" i="1"/>
  <c r="I98" i="1"/>
  <c r="R129" i="1"/>
  <c r="T129" i="1"/>
  <c r="I129" i="1"/>
  <c r="R113" i="1"/>
  <c r="T113" i="1"/>
  <c r="I113" i="1"/>
  <c r="R136" i="1"/>
  <c r="T136" i="1"/>
  <c r="K136" i="1"/>
  <c r="R120" i="1"/>
  <c r="T120" i="1"/>
  <c r="I120" i="1"/>
  <c r="R104" i="1"/>
  <c r="T104" i="1"/>
  <c r="I104" i="1"/>
  <c r="R133" i="1"/>
  <c r="T133" i="1"/>
  <c r="I133" i="1"/>
  <c r="R125" i="1"/>
  <c r="T125" i="1"/>
  <c r="I125" i="1"/>
  <c r="R117" i="1"/>
  <c r="T117" i="1"/>
  <c r="I117" i="1"/>
  <c r="R109" i="1"/>
  <c r="T109" i="1"/>
  <c r="I109" i="1"/>
  <c r="R130" i="1"/>
  <c r="T130" i="1"/>
  <c r="I130" i="1"/>
  <c r="R124" i="1"/>
  <c r="T124" i="1"/>
  <c r="I124" i="1"/>
  <c r="R122" i="1"/>
  <c r="T122" i="1"/>
  <c r="I122" i="1"/>
  <c r="R114" i="1"/>
  <c r="T114" i="1"/>
  <c r="I114" i="1"/>
  <c r="R106" i="1"/>
  <c r="T106" i="1"/>
  <c r="I106" i="1"/>
  <c r="I94" i="1"/>
  <c r="R94" i="1"/>
  <c r="T94" i="1"/>
  <c r="R135" i="1"/>
  <c r="T135" i="1"/>
  <c r="K135" i="1"/>
  <c r="R127" i="1"/>
  <c r="T127" i="1"/>
  <c r="I127" i="1"/>
  <c r="R119" i="1"/>
  <c r="T119" i="1"/>
  <c r="I119" i="1"/>
  <c r="R111" i="1"/>
  <c r="T111" i="1"/>
  <c r="I111" i="1"/>
  <c r="R103" i="1"/>
  <c r="T103" i="1"/>
  <c r="I103" i="1"/>
  <c r="I100" i="1"/>
  <c r="R100" i="1"/>
  <c r="T100" i="1"/>
  <c r="R116" i="1"/>
  <c r="T116" i="1"/>
  <c r="I116" i="1"/>
  <c r="I73" i="1"/>
  <c r="R73" i="1"/>
  <c r="T73" i="1"/>
  <c r="R91" i="1"/>
  <c r="T91" i="1"/>
  <c r="I78" i="1"/>
  <c r="R78" i="1"/>
  <c r="T78" i="1"/>
  <c r="I70" i="1"/>
  <c r="R70" i="1"/>
  <c r="T70" i="1"/>
  <c r="I66" i="1"/>
  <c r="R66" i="1"/>
  <c r="T66" i="1"/>
  <c r="I58" i="1"/>
  <c r="R58" i="1"/>
  <c r="T58" i="1"/>
  <c r="I54" i="1"/>
  <c r="R54" i="1"/>
  <c r="T54" i="1"/>
  <c r="I50" i="1"/>
  <c r="R50" i="1"/>
  <c r="T50" i="1"/>
  <c r="I46" i="1"/>
  <c r="R46" i="1"/>
  <c r="T46" i="1"/>
  <c r="I42" i="1"/>
  <c r="R42" i="1"/>
  <c r="T42" i="1"/>
  <c r="I38" i="1"/>
  <c r="R38" i="1"/>
  <c r="T38" i="1"/>
  <c r="I34" i="1"/>
  <c r="R34" i="1"/>
  <c r="T34" i="1"/>
  <c r="I30" i="1"/>
  <c r="R30" i="1"/>
  <c r="T30" i="1"/>
  <c r="I26" i="1"/>
  <c r="R26" i="1"/>
  <c r="T26" i="1"/>
  <c r="R22" i="1"/>
  <c r="T22" i="1"/>
  <c r="I22" i="1"/>
  <c r="I69" i="1"/>
  <c r="R69" i="1"/>
  <c r="T69" i="1"/>
  <c r="R83" i="1"/>
  <c r="T83" i="1"/>
  <c r="I74" i="1"/>
  <c r="R74" i="1"/>
  <c r="T74" i="1"/>
  <c r="I62" i="1"/>
  <c r="R62" i="1"/>
  <c r="T62" i="1"/>
  <c r="R99" i="1"/>
  <c r="T99" i="1"/>
  <c r="I93" i="1"/>
  <c r="R88" i="1"/>
  <c r="T88" i="1"/>
  <c r="R80" i="1"/>
  <c r="T80" i="1"/>
  <c r="I77" i="1"/>
  <c r="R77" i="1"/>
  <c r="T77" i="1"/>
  <c r="I57" i="1"/>
  <c r="R57" i="1"/>
  <c r="T57" i="1"/>
  <c r="I45" i="1"/>
  <c r="R45" i="1"/>
  <c r="T45" i="1"/>
  <c r="I41" i="1"/>
  <c r="R41" i="1"/>
  <c r="T41" i="1"/>
  <c r="I37" i="1"/>
  <c r="R37" i="1"/>
  <c r="T37" i="1"/>
  <c r="I33" i="1"/>
  <c r="R33" i="1"/>
  <c r="T33" i="1"/>
  <c r="I29" i="1"/>
  <c r="R29" i="1"/>
  <c r="T29" i="1"/>
  <c r="I25" i="1"/>
  <c r="R25" i="1"/>
  <c r="T25" i="1"/>
  <c r="G21" i="1"/>
  <c r="P21" i="1"/>
  <c r="R97" i="1"/>
  <c r="T97" i="1"/>
  <c r="I53" i="1"/>
  <c r="R53" i="1"/>
  <c r="T53" i="1"/>
  <c r="I72" i="1"/>
  <c r="R72" i="1"/>
  <c r="T72" i="1"/>
  <c r="I68" i="1"/>
  <c r="R68" i="1"/>
  <c r="T68" i="1"/>
  <c r="I64" i="1"/>
  <c r="R64" i="1"/>
  <c r="T64" i="1"/>
  <c r="I60" i="1"/>
  <c r="R60" i="1"/>
  <c r="T60" i="1"/>
  <c r="I56" i="1"/>
  <c r="R56" i="1"/>
  <c r="T56" i="1"/>
  <c r="I52" i="1"/>
  <c r="R52" i="1"/>
  <c r="T52" i="1"/>
  <c r="I48" i="1"/>
  <c r="R48" i="1"/>
  <c r="T48" i="1"/>
  <c r="I44" i="1"/>
  <c r="R44" i="1"/>
  <c r="T44" i="1"/>
  <c r="I40" i="1"/>
  <c r="R40" i="1"/>
  <c r="T40" i="1"/>
  <c r="I36" i="1"/>
  <c r="R36" i="1"/>
  <c r="T36" i="1"/>
  <c r="I32" i="1"/>
  <c r="R32" i="1"/>
  <c r="T32" i="1"/>
  <c r="I28" i="1"/>
  <c r="R28" i="1"/>
  <c r="T28" i="1"/>
  <c r="I24" i="1"/>
  <c r="R24" i="1"/>
  <c r="T24" i="1"/>
  <c r="I61" i="1"/>
  <c r="R61" i="1"/>
  <c r="T61" i="1"/>
  <c r="I76" i="1"/>
  <c r="R76" i="1"/>
  <c r="T76" i="1"/>
  <c r="R95" i="1"/>
  <c r="T95" i="1"/>
  <c r="R84" i="1"/>
  <c r="T84" i="1"/>
  <c r="I65" i="1"/>
  <c r="R65" i="1"/>
  <c r="T65" i="1"/>
  <c r="I75" i="1"/>
  <c r="R75" i="1"/>
  <c r="T75" i="1"/>
  <c r="I71" i="1"/>
  <c r="R71" i="1"/>
  <c r="T71" i="1"/>
  <c r="I67" i="1"/>
  <c r="R67" i="1"/>
  <c r="T67" i="1"/>
  <c r="I63" i="1"/>
  <c r="R63" i="1"/>
  <c r="T63" i="1"/>
  <c r="I59" i="1"/>
  <c r="R59" i="1"/>
  <c r="T59" i="1"/>
  <c r="I55" i="1"/>
  <c r="R55" i="1"/>
  <c r="T55" i="1"/>
  <c r="I51" i="1"/>
  <c r="R51" i="1"/>
  <c r="T51" i="1"/>
  <c r="I47" i="1"/>
  <c r="R47" i="1"/>
  <c r="T47" i="1"/>
  <c r="I43" i="1"/>
  <c r="R43" i="1"/>
  <c r="T43" i="1"/>
  <c r="I39" i="1"/>
  <c r="R39" i="1"/>
  <c r="T39" i="1"/>
  <c r="I35" i="1"/>
  <c r="R35" i="1"/>
  <c r="T35" i="1"/>
  <c r="I31" i="1"/>
  <c r="R31" i="1"/>
  <c r="T31" i="1"/>
  <c r="I27" i="1"/>
  <c r="R27" i="1"/>
  <c r="T27" i="1"/>
  <c r="I49" i="1"/>
  <c r="R49" i="1"/>
  <c r="T49" i="1"/>
  <c r="E23" i="1"/>
  <c r="F23" i="1"/>
  <c r="G23" i="1"/>
  <c r="W9" i="1"/>
  <c r="I23" i="1"/>
  <c r="R23" i="1"/>
  <c r="T23" i="1"/>
  <c r="R21" i="1"/>
  <c r="T21" i="1" s="1"/>
  <c r="E14" i="1" s="1"/>
  <c r="I21" i="1"/>
  <c r="C12" i="1"/>
  <c r="C11" i="1"/>
  <c r="O22" i="1" l="1"/>
  <c r="O30" i="1"/>
  <c r="O38" i="1"/>
  <c r="O46" i="1"/>
  <c r="O54" i="1"/>
  <c r="O62" i="1"/>
  <c r="O70" i="1"/>
  <c r="O78" i="1"/>
  <c r="O86" i="1"/>
  <c r="O94" i="1"/>
  <c r="O102" i="1"/>
  <c r="O108" i="1"/>
  <c r="O116" i="1"/>
  <c r="O124" i="1"/>
  <c r="O132" i="1"/>
  <c r="O51" i="1"/>
  <c r="O105" i="1"/>
  <c r="O93" i="1"/>
  <c r="O23" i="1"/>
  <c r="O31" i="1"/>
  <c r="O39" i="1"/>
  <c r="O47" i="1"/>
  <c r="O55" i="1"/>
  <c r="O63" i="1"/>
  <c r="O71" i="1"/>
  <c r="O79" i="1"/>
  <c r="O87" i="1"/>
  <c r="O95" i="1"/>
  <c r="O21" i="1"/>
  <c r="O109" i="1"/>
  <c r="O117" i="1"/>
  <c r="O125" i="1"/>
  <c r="O133" i="1"/>
  <c r="O41" i="1"/>
  <c r="O57" i="1"/>
  <c r="O73" i="1"/>
  <c r="O89" i="1"/>
  <c r="O103" i="1"/>
  <c r="O111" i="1"/>
  <c r="O127" i="1"/>
  <c r="O135" i="1"/>
  <c r="O35" i="1"/>
  <c r="O59" i="1"/>
  <c r="O75" i="1"/>
  <c r="O99" i="1"/>
  <c r="O121" i="1"/>
  <c r="O131" i="1"/>
  <c r="O24" i="1"/>
  <c r="O32" i="1"/>
  <c r="O40" i="1"/>
  <c r="O48" i="1"/>
  <c r="O56" i="1"/>
  <c r="O64" i="1"/>
  <c r="O72" i="1"/>
  <c r="O80" i="1"/>
  <c r="O88" i="1"/>
  <c r="O96" i="1"/>
  <c r="C15" i="1"/>
  <c r="O110" i="1"/>
  <c r="O118" i="1"/>
  <c r="O126" i="1"/>
  <c r="O134" i="1"/>
  <c r="O27" i="1"/>
  <c r="O83" i="1"/>
  <c r="O137" i="1"/>
  <c r="O45" i="1"/>
  <c r="O107" i="1"/>
  <c r="O25" i="1"/>
  <c r="O33" i="1"/>
  <c r="O49" i="1"/>
  <c r="O65" i="1"/>
  <c r="O81" i="1"/>
  <c r="O97" i="1"/>
  <c r="O119" i="1"/>
  <c r="O129" i="1"/>
  <c r="O69" i="1"/>
  <c r="O26" i="1"/>
  <c r="O34" i="1"/>
  <c r="O42" i="1"/>
  <c r="O50" i="1"/>
  <c r="O58" i="1"/>
  <c r="O66" i="1"/>
  <c r="O74" i="1"/>
  <c r="O82" i="1"/>
  <c r="O90" i="1"/>
  <c r="O98" i="1"/>
  <c r="O104" i="1"/>
  <c r="O112" i="1"/>
  <c r="O120" i="1"/>
  <c r="O128" i="1"/>
  <c r="O136" i="1"/>
  <c r="O43" i="1"/>
  <c r="O67" i="1"/>
  <c r="O91" i="1"/>
  <c r="O113" i="1"/>
  <c r="O29" i="1"/>
  <c r="O37" i="1"/>
  <c r="O53" i="1"/>
  <c r="O61" i="1"/>
  <c r="O77" i="1"/>
  <c r="O85" i="1"/>
  <c r="O101" i="1"/>
  <c r="O123" i="1"/>
  <c r="O28" i="1"/>
  <c r="O36" i="1"/>
  <c r="O44" i="1"/>
  <c r="O52" i="1"/>
  <c r="O60" i="1"/>
  <c r="O68" i="1"/>
  <c r="O76" i="1"/>
  <c r="O84" i="1"/>
  <c r="O92" i="1"/>
  <c r="O100" i="1"/>
  <c r="O106" i="1"/>
  <c r="O114" i="1"/>
  <c r="O122" i="1"/>
  <c r="O130" i="1"/>
  <c r="O115" i="1"/>
  <c r="C16" i="1"/>
  <c r="D18" i="1" s="1"/>
  <c r="W21" i="1"/>
  <c r="W23" i="1"/>
  <c r="W22" i="1"/>
  <c r="W20" i="1"/>
  <c r="W11" i="1"/>
  <c r="W8" i="1"/>
  <c r="W7" i="1"/>
  <c r="W18" i="1"/>
  <c r="W2" i="1"/>
  <c r="W17" i="1"/>
  <c r="W10" i="1"/>
  <c r="W14" i="1"/>
  <c r="W13" i="1"/>
  <c r="W3" i="1"/>
  <c r="W16" i="1"/>
  <c r="W15" i="1"/>
  <c r="D16" i="1"/>
  <c r="D19" i="1" s="1"/>
  <c r="W6" i="1"/>
  <c r="W4" i="1"/>
  <c r="W19" i="1"/>
  <c r="D15" i="1"/>
  <c r="C19" i="1" s="1"/>
  <c r="C18" i="1" l="1"/>
  <c r="F18" i="1"/>
  <c r="F19" i="1" s="1"/>
</calcChain>
</file>

<file path=xl/sharedStrings.xml><?xml version="1.0" encoding="utf-8"?>
<sst xmlns="http://schemas.openxmlformats.org/spreadsheetml/2006/main" count="467" uniqueCount="115">
  <si>
    <t>AY Pup / gsc 6543-1953?</t>
  </si>
  <si>
    <t>n</t>
  </si>
  <si>
    <t>Q. Fit</t>
  </si>
  <si>
    <t>System Type:</t>
  </si>
  <si>
    <t>EW/KW</t>
  </si>
  <si>
    <t>Wowee!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</si>
  <si>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</si>
  <si>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</si>
  <si>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</si>
  <si>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</si>
  <si>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</si>
  <si>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</si>
  <si>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(row #)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</si>
  <si>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</si>
  <si>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</si>
  <si>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</si>
  <si>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</si>
  <si>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</si>
  <si>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</si>
  <si>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</si>
  <si>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</si>
  <si>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</si>
  <si>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</si>
  <si>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</si>
  <si>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</si>
  <si>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</si>
  <si>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</si>
  <si>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</si>
  <si>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</si>
  <si>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</si>
  <si>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</si>
  <si>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</si>
  <si>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</si>
  <si>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</si>
  <si>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</si>
  <si>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</si>
  <si>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</si>
  <si>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</si>
  <si>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</si>
  <si>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</si>
  <si>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S4</t>
  </si>
  <si>
    <t>S5</t>
  </si>
  <si>
    <t>Misc</t>
  </si>
  <si>
    <t>Lin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</si>
  <si>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</si>
  <si>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</si>
  <si>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</si>
  <si>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</si>
  <si>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</si>
  <si>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GCVS 4</t>
  </si>
  <si>
    <t>BBSAG Bull....6</t>
  </si>
  <si>
    <t>Locher K</t>
  </si>
  <si>
    <t>B</t>
  </si>
  <si>
    <t>BBSAG Bull.</t>
  </si>
  <si>
    <t>II</t>
  </si>
  <si>
    <t>BBSAG Bull...11</t>
  </si>
  <si>
    <t>BBSAG Bull...15</t>
  </si>
  <si>
    <t>BBSAG Bull...16</t>
  </si>
  <si>
    <t>BBSAG Bull...17</t>
  </si>
  <si>
    <t>BBSAG Bull...21</t>
  </si>
  <si>
    <t>BBSAG Bull...22</t>
  </si>
  <si>
    <t>BBSAG Bull...23</t>
  </si>
  <si>
    <t>BBSAG Bull...27</t>
  </si>
  <si>
    <t>BBSAG Bull...29</t>
  </si>
  <si>
    <t>BBSAG Bull...33</t>
  </si>
  <si>
    <t>BBSAG Bull.1</t>
  </si>
  <si>
    <t>BBSAG Bull.6</t>
  </si>
  <si>
    <t>BBSAG Bull.7</t>
  </si>
  <si>
    <t>BBSAG Bull.8</t>
  </si>
  <si>
    <t>BBSAG Bull.12</t>
  </si>
  <si>
    <t>BBSAG Bull.13</t>
  </si>
  <si>
    <t>BBSAG Bull.14</t>
  </si>
  <si>
    <t>BBSAG Bull.18</t>
  </si>
  <si>
    <t>BBSAG Bull.19</t>
  </si>
  <si>
    <t>BBSAG Bull.20</t>
  </si>
  <si>
    <t>Diethelm R</t>
  </si>
  <si>
    <t>BBSAG Bull.21</t>
  </si>
  <si>
    <t>BBSAG Bull.24</t>
  </si>
  <si>
    <t>BBSAG Bull.25</t>
  </si>
  <si>
    <t>BBSAG Bull.26</t>
  </si>
  <si>
    <t>BBSAG Bull.27</t>
  </si>
  <si>
    <t>BBSAG Bull.31</t>
  </si>
  <si>
    <t>BBSAG Bull.32</t>
  </si>
  <si>
    <t>BBSAG Bull.35</t>
  </si>
  <si>
    <t>BBSAG Bull.36</t>
  </si>
  <si>
    <t>BBSAG Bull.40</t>
  </si>
  <si>
    <t>BBSAG Bull.41</t>
  </si>
  <si>
    <t>BBSAG Bull.45</t>
  </si>
  <si>
    <t>v</t>
  </si>
  <si>
    <t>BBSAG Bull.46</t>
  </si>
  <si>
    <t>BBSAG 46</t>
  </si>
  <si>
    <t>K</t>
  </si>
  <si>
    <t>BBSAG Bull.52</t>
  </si>
  <si>
    <t>BBSAG Bull.53</t>
  </si>
  <si>
    <t>BBSAG Bull.57</t>
  </si>
  <si>
    <t>BBSAG Bull.58</t>
  </si>
  <si>
    <t>BBSAG Bull.59</t>
  </si>
  <si>
    <t>BBSAG 59</t>
  </si>
  <si>
    <t>BBSAG Bull.63</t>
  </si>
  <si>
    <t>BBSAG Bull.64</t>
  </si>
  <si>
    <t>BBSAG Bull.65</t>
  </si>
  <si>
    <t>BBSAG Bull.70</t>
  </si>
  <si>
    <t>BBSAG Bull.82</t>
  </si>
  <si>
    <t>BBSAG Bull.83</t>
  </si>
  <si>
    <t>BBSAG Bull.86</t>
  </si>
  <si>
    <t>BBSAG Bull.87</t>
  </si>
  <si>
    <t>BBSAG Bull.90</t>
  </si>
  <si>
    <t>BBSAG Bull.91</t>
  </si>
  <si>
    <t>BBSAG Bull.93</t>
  </si>
  <si>
    <t>BBSAG Bull.94</t>
  </si>
  <si>
    <t>BBSAG Bull.97</t>
  </si>
  <si>
    <t>Pavlov 2015, pc</t>
  </si>
  <si>
    <t>I</t>
  </si>
  <si>
    <t>OEJV 0179</t>
  </si>
  <si>
    <t>JAVSO..44…26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</si>
</sst>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_);&quot;($&quot;#,##0\)"/>
    <numFmt numFmtId="165" formatCode="m/d/yyyy\ h:mm"/>
    <numFmt numFmtId="167" formatCode="dd/mm/yyyy"/>
  </numFmts>
  <fonts count="18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name val="Arial Unicode MS"/>
      <family val="2"/>
    </font>
    <font>
      <sz val="11"/>
      <name val="Calibri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" fillId="0" borderId="0"/>
    <xf numFmtId="0" fontId="17" fillId="0" borderId="0"/>
  </cellStyleXfs>
  <cellXfs count="50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0" fillId="0" borderId="5" xfId="0" applyBorder="1" applyAlignment="1"/>
    <xf numFmtId="0" fontId="0" fillId="0" borderId="6" xfId="0" applyBorder="1" applyAlignment="1"/>
    <xf numFmtId="11" fontId="0" fillId="0" borderId="0" xfId="0" applyNumberFormat="1" applyAlignment="1"/>
    <xf numFmtId="0" fontId="0" fillId="0" borderId="7" xfId="0" applyBorder="1" applyAlignme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8" fillId="0" borderId="0" xfId="0" applyFont="1">
      <alignment vertical="top"/>
    </xf>
    <xf numFmtId="0" fontId="9" fillId="0" borderId="0" xfId="0" applyFo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165" fontId="9" fillId="0" borderId="0" xfId="0" applyNumberFormat="1" applyFont="1">
      <alignment vertical="top"/>
    </xf>
    <xf numFmtId="0" fontId="6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14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left" vertical="center" wrapText="1"/>
    </xf>
    <xf numFmtId="0" fontId="4" fillId="0" borderId="0" xfId="5" applyFont="1"/>
    <xf numFmtId="0" fontId="4" fillId="0" borderId="0" xfId="5" applyFont="1" applyAlignment="1">
      <alignment horizontal="center"/>
    </xf>
    <xf numFmtId="0" fontId="4" fillId="0" borderId="0" xfId="5" applyFont="1" applyAlignment="1">
      <alignment horizontal="left"/>
    </xf>
    <xf numFmtId="0" fontId="15" fillId="0" borderId="0" xfId="5" applyFont="1" applyAlignment="1">
      <alignment horizontal="left"/>
    </xf>
    <xf numFmtId="0" fontId="16" fillId="0" borderId="0" xfId="6" applyFont="1" applyAlignment="1">
      <alignment horizontal="left" vertical="center"/>
    </xf>
    <xf numFmtId="0" fontId="16" fillId="0" borderId="0" xfId="6" applyFont="1" applyAlignment="1">
      <alignment horizontal="center" vertic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167" fontId="0" fillId="0" borderId="0" xfId="0" applyNumberFormat="1" applyFont="1" applyAlignment="1"/>
    <xf numFmtId="167" fontId="0" fillId="0" borderId="0" xfId="0" applyNumberFormat="1" applyAlignment="1"/>
  </cellXfs>
  <cellStyles count="7">
    <cellStyle name="Comma0" xfId="1"/>
    <cellStyle name="Currency0" xfId="2"/>
    <cellStyle name="Date" xfId="3"/>
    <cellStyle name="Fixed" xfId="4"/>
    <cellStyle name="Normal" xfId="0" builtinId="0"/>
    <cellStyle name="Normal_A" xfId="5"/>
    <cellStyle name="Normal_A_1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AY Pup - O-C Diagr.</a:t>
            </a:r>
          </a:p>
        </c:rich>
      </c:tx>
      <c:layout>
        <c:manualLayout>
          <c:xMode val="edge"/>
          <c:yMode val="edge"/>
          <c:x val="0.38834980578883949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32377020833559"/>
          <c:y val="0.13941365819838558"/>
          <c:w val="0.85899272299700402"/>
          <c:h val="0.662475445286320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0</c:v>
                </c:pt>
                <c:pt idx="1">
                  <c:v>-2337</c:v>
                </c:pt>
                <c:pt idx="2">
                  <c:v>-1739.5</c:v>
                </c:pt>
                <c:pt idx="3">
                  <c:v>-1588.5</c:v>
                </c:pt>
                <c:pt idx="4">
                  <c:v>-1531</c:v>
                </c:pt>
                <c:pt idx="5">
                  <c:v>-1514</c:v>
                </c:pt>
                <c:pt idx="6">
                  <c:v>-1505.5</c:v>
                </c:pt>
                <c:pt idx="7">
                  <c:v>-1001.5</c:v>
                </c:pt>
                <c:pt idx="8">
                  <c:v>-999.5</c:v>
                </c:pt>
                <c:pt idx="9">
                  <c:v>-914.5</c:v>
                </c:pt>
                <c:pt idx="10">
                  <c:v>-848.5</c:v>
                </c:pt>
                <c:pt idx="11">
                  <c:v>-840</c:v>
                </c:pt>
                <c:pt idx="12">
                  <c:v>-748.5</c:v>
                </c:pt>
                <c:pt idx="13">
                  <c:v>-242.5</c:v>
                </c:pt>
                <c:pt idx="14">
                  <c:v>-119</c:v>
                </c:pt>
                <c:pt idx="15">
                  <c:v>-44.5</c:v>
                </c:pt>
                <c:pt idx="16">
                  <c:v>0</c:v>
                </c:pt>
                <c:pt idx="17">
                  <c:v>10.5</c:v>
                </c:pt>
                <c:pt idx="18">
                  <c:v>17</c:v>
                </c:pt>
                <c:pt idx="19">
                  <c:v>561.5</c:v>
                </c:pt>
                <c:pt idx="20">
                  <c:v>589</c:v>
                </c:pt>
                <c:pt idx="21">
                  <c:v>804</c:v>
                </c:pt>
                <c:pt idx="22">
                  <c:v>806</c:v>
                </c:pt>
                <c:pt idx="23">
                  <c:v>1342</c:v>
                </c:pt>
                <c:pt idx="24">
                  <c:v>1344</c:v>
                </c:pt>
                <c:pt idx="25">
                  <c:v>1403.5</c:v>
                </c:pt>
                <c:pt idx="26">
                  <c:v>1437.5</c:v>
                </c:pt>
                <c:pt idx="27">
                  <c:v>2084</c:v>
                </c:pt>
                <c:pt idx="28">
                  <c:v>2131</c:v>
                </c:pt>
                <c:pt idx="29">
                  <c:v>2254</c:v>
                </c:pt>
                <c:pt idx="30">
                  <c:v>2282</c:v>
                </c:pt>
                <c:pt idx="31">
                  <c:v>2284</c:v>
                </c:pt>
                <c:pt idx="32">
                  <c:v>2286</c:v>
                </c:pt>
                <c:pt idx="33">
                  <c:v>2301</c:v>
                </c:pt>
                <c:pt idx="34">
                  <c:v>2320</c:v>
                </c:pt>
                <c:pt idx="35">
                  <c:v>2337</c:v>
                </c:pt>
                <c:pt idx="36">
                  <c:v>2352</c:v>
                </c:pt>
                <c:pt idx="37">
                  <c:v>2824</c:v>
                </c:pt>
                <c:pt idx="38">
                  <c:v>2860</c:v>
                </c:pt>
                <c:pt idx="39">
                  <c:v>2888</c:v>
                </c:pt>
                <c:pt idx="40">
                  <c:v>2953.5</c:v>
                </c:pt>
                <c:pt idx="41">
                  <c:v>3009</c:v>
                </c:pt>
                <c:pt idx="42">
                  <c:v>3158</c:v>
                </c:pt>
                <c:pt idx="43">
                  <c:v>3662</c:v>
                </c:pt>
                <c:pt idx="44">
                  <c:v>3679</c:v>
                </c:pt>
                <c:pt idx="45">
                  <c:v>3721.5</c:v>
                </c:pt>
                <c:pt idx="46">
                  <c:v>3738.5</c:v>
                </c:pt>
                <c:pt idx="47">
                  <c:v>3766</c:v>
                </c:pt>
                <c:pt idx="48">
                  <c:v>3766</c:v>
                </c:pt>
                <c:pt idx="49">
                  <c:v>3830</c:v>
                </c:pt>
                <c:pt idx="50">
                  <c:v>3832</c:v>
                </c:pt>
                <c:pt idx="51">
                  <c:v>3838.5</c:v>
                </c:pt>
                <c:pt idx="52">
                  <c:v>3855.5</c:v>
                </c:pt>
                <c:pt idx="53">
                  <c:v>3883</c:v>
                </c:pt>
                <c:pt idx="54">
                  <c:v>3898</c:v>
                </c:pt>
                <c:pt idx="55">
                  <c:v>4461.5</c:v>
                </c:pt>
                <c:pt idx="56">
                  <c:v>4474</c:v>
                </c:pt>
                <c:pt idx="57">
                  <c:v>4495.5</c:v>
                </c:pt>
                <c:pt idx="58">
                  <c:v>4527.5</c:v>
                </c:pt>
                <c:pt idx="59">
                  <c:v>4529.5</c:v>
                </c:pt>
                <c:pt idx="60">
                  <c:v>4546.5</c:v>
                </c:pt>
                <c:pt idx="61">
                  <c:v>4663.5</c:v>
                </c:pt>
                <c:pt idx="62">
                  <c:v>4670</c:v>
                </c:pt>
                <c:pt idx="63">
                  <c:v>4674</c:v>
                </c:pt>
                <c:pt idx="64">
                  <c:v>4721</c:v>
                </c:pt>
                <c:pt idx="65">
                  <c:v>5203.5</c:v>
                </c:pt>
                <c:pt idx="66">
                  <c:v>5308</c:v>
                </c:pt>
                <c:pt idx="67">
                  <c:v>5412</c:v>
                </c:pt>
                <c:pt idx="68">
                  <c:v>5965</c:v>
                </c:pt>
                <c:pt idx="69">
                  <c:v>5999</c:v>
                </c:pt>
                <c:pt idx="70">
                  <c:v>6007.5</c:v>
                </c:pt>
                <c:pt idx="71">
                  <c:v>6067</c:v>
                </c:pt>
                <c:pt idx="72">
                  <c:v>6099</c:v>
                </c:pt>
                <c:pt idx="73">
                  <c:v>6105.5</c:v>
                </c:pt>
                <c:pt idx="74">
                  <c:v>6796.5</c:v>
                </c:pt>
                <c:pt idx="75">
                  <c:v>6941</c:v>
                </c:pt>
                <c:pt idx="76">
                  <c:v>7496</c:v>
                </c:pt>
                <c:pt idx="77">
                  <c:v>7547</c:v>
                </c:pt>
                <c:pt idx="78">
                  <c:v>7572.5</c:v>
                </c:pt>
                <c:pt idx="79">
                  <c:v>7623.5</c:v>
                </c:pt>
                <c:pt idx="80">
                  <c:v>7623.5</c:v>
                </c:pt>
                <c:pt idx="81">
                  <c:v>8402</c:v>
                </c:pt>
                <c:pt idx="82">
                  <c:v>8404</c:v>
                </c:pt>
                <c:pt idx="83">
                  <c:v>8419</c:v>
                </c:pt>
                <c:pt idx="84">
                  <c:v>8427.5</c:v>
                </c:pt>
                <c:pt idx="85">
                  <c:v>8493.5</c:v>
                </c:pt>
                <c:pt idx="86">
                  <c:v>8502</c:v>
                </c:pt>
                <c:pt idx="87">
                  <c:v>8504</c:v>
                </c:pt>
                <c:pt idx="88">
                  <c:v>9027</c:v>
                </c:pt>
                <c:pt idx="89">
                  <c:v>9076</c:v>
                </c:pt>
                <c:pt idx="90">
                  <c:v>9116.5</c:v>
                </c:pt>
                <c:pt idx="91">
                  <c:v>9208</c:v>
                </c:pt>
                <c:pt idx="92">
                  <c:v>9210</c:v>
                </c:pt>
                <c:pt idx="93">
                  <c:v>9391</c:v>
                </c:pt>
                <c:pt idx="94">
                  <c:v>9391</c:v>
                </c:pt>
                <c:pt idx="95">
                  <c:v>9816</c:v>
                </c:pt>
                <c:pt idx="96">
                  <c:v>9905.5</c:v>
                </c:pt>
                <c:pt idx="97">
                  <c:v>10014</c:v>
                </c:pt>
                <c:pt idx="98">
                  <c:v>10131</c:v>
                </c:pt>
                <c:pt idx="99">
                  <c:v>10133</c:v>
                </c:pt>
                <c:pt idx="100">
                  <c:v>10165</c:v>
                </c:pt>
                <c:pt idx="101">
                  <c:v>10705</c:v>
                </c:pt>
                <c:pt idx="102">
                  <c:v>10762.5</c:v>
                </c:pt>
                <c:pt idx="103">
                  <c:v>10769</c:v>
                </c:pt>
                <c:pt idx="104">
                  <c:v>13110</c:v>
                </c:pt>
                <c:pt idx="105">
                  <c:v>13293</c:v>
                </c:pt>
                <c:pt idx="106">
                  <c:v>13878</c:v>
                </c:pt>
                <c:pt idx="107">
                  <c:v>13903.5</c:v>
                </c:pt>
                <c:pt idx="108">
                  <c:v>14630.5</c:v>
                </c:pt>
                <c:pt idx="109">
                  <c:v>14743.5</c:v>
                </c:pt>
                <c:pt idx="110">
                  <c:v>15294</c:v>
                </c:pt>
                <c:pt idx="111">
                  <c:v>15560</c:v>
                </c:pt>
                <c:pt idx="112">
                  <c:v>16217</c:v>
                </c:pt>
                <c:pt idx="113">
                  <c:v>35177</c:v>
                </c:pt>
                <c:pt idx="114">
                  <c:v>35059</c:v>
                </c:pt>
                <c:pt idx="115">
                  <c:v>35177</c:v>
                </c:pt>
                <c:pt idx="116">
                  <c:v>35177</c:v>
                </c:pt>
              </c:numCache>
            </c:numRef>
          </c:xVal>
          <c:yVal>
            <c:numRef>
              <c:f>Active!$H$21:$H$137</c:f>
              <c:numCache>
                <c:formatCode>General</c:formatCode>
                <c:ptCount val="1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E8-4A79-BE98-5851D858AB7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Active!$F$21:$F$1300</c:f>
              <c:numCache>
                <c:formatCode>General</c:formatCode>
                <c:ptCount val="1280"/>
                <c:pt idx="0">
                  <c:v>0</c:v>
                </c:pt>
                <c:pt idx="1">
                  <c:v>-2337</c:v>
                </c:pt>
                <c:pt idx="2">
                  <c:v>-1739.5</c:v>
                </c:pt>
                <c:pt idx="3">
                  <c:v>-1588.5</c:v>
                </c:pt>
                <c:pt idx="4">
                  <c:v>-1531</c:v>
                </c:pt>
                <c:pt idx="5">
                  <c:v>-1514</c:v>
                </c:pt>
                <c:pt idx="6">
                  <c:v>-1505.5</c:v>
                </c:pt>
                <c:pt idx="7">
                  <c:v>-1001.5</c:v>
                </c:pt>
                <c:pt idx="8">
                  <c:v>-999.5</c:v>
                </c:pt>
                <c:pt idx="9">
                  <c:v>-914.5</c:v>
                </c:pt>
                <c:pt idx="10">
                  <c:v>-848.5</c:v>
                </c:pt>
                <c:pt idx="11">
                  <c:v>-840</c:v>
                </c:pt>
                <c:pt idx="12">
                  <c:v>-748.5</c:v>
                </c:pt>
                <c:pt idx="13">
                  <c:v>-242.5</c:v>
                </c:pt>
                <c:pt idx="14">
                  <c:v>-119</c:v>
                </c:pt>
                <c:pt idx="15">
                  <c:v>-44.5</c:v>
                </c:pt>
                <c:pt idx="16">
                  <c:v>0</c:v>
                </c:pt>
                <c:pt idx="17">
                  <c:v>10.5</c:v>
                </c:pt>
                <c:pt idx="18">
                  <c:v>17</c:v>
                </c:pt>
                <c:pt idx="19">
                  <c:v>561.5</c:v>
                </c:pt>
                <c:pt idx="20">
                  <c:v>589</c:v>
                </c:pt>
                <c:pt idx="21">
                  <c:v>804</c:v>
                </c:pt>
                <c:pt idx="22">
                  <c:v>806</c:v>
                </c:pt>
                <c:pt idx="23">
                  <c:v>1342</c:v>
                </c:pt>
                <c:pt idx="24">
                  <c:v>1344</c:v>
                </c:pt>
                <c:pt idx="25">
                  <c:v>1403.5</c:v>
                </c:pt>
                <c:pt idx="26">
                  <c:v>1437.5</c:v>
                </c:pt>
                <c:pt idx="27">
                  <c:v>2084</c:v>
                </c:pt>
                <c:pt idx="28">
                  <c:v>2131</c:v>
                </c:pt>
                <c:pt idx="29">
                  <c:v>2254</c:v>
                </c:pt>
                <c:pt idx="30">
                  <c:v>2282</c:v>
                </c:pt>
                <c:pt idx="31">
                  <c:v>2284</c:v>
                </c:pt>
                <c:pt idx="32">
                  <c:v>2286</c:v>
                </c:pt>
                <c:pt idx="33">
                  <c:v>2301</c:v>
                </c:pt>
                <c:pt idx="34">
                  <c:v>2320</c:v>
                </c:pt>
                <c:pt idx="35">
                  <c:v>2337</c:v>
                </c:pt>
                <c:pt idx="36">
                  <c:v>2352</c:v>
                </c:pt>
                <c:pt idx="37">
                  <c:v>2824</c:v>
                </c:pt>
                <c:pt idx="38">
                  <c:v>2860</c:v>
                </c:pt>
                <c:pt idx="39">
                  <c:v>2888</c:v>
                </c:pt>
                <c:pt idx="40">
                  <c:v>2953.5</c:v>
                </c:pt>
                <c:pt idx="41">
                  <c:v>3009</c:v>
                </c:pt>
                <c:pt idx="42">
                  <c:v>3158</c:v>
                </c:pt>
                <c:pt idx="43">
                  <c:v>3662</c:v>
                </c:pt>
                <c:pt idx="44">
                  <c:v>3679</c:v>
                </c:pt>
                <c:pt idx="45">
                  <c:v>3721.5</c:v>
                </c:pt>
                <c:pt idx="46">
                  <c:v>3738.5</c:v>
                </c:pt>
                <c:pt idx="47">
                  <c:v>3766</c:v>
                </c:pt>
                <c:pt idx="48">
                  <c:v>3766</c:v>
                </c:pt>
                <c:pt idx="49">
                  <c:v>3830</c:v>
                </c:pt>
                <c:pt idx="50">
                  <c:v>3832</c:v>
                </c:pt>
                <c:pt idx="51">
                  <c:v>3838.5</c:v>
                </c:pt>
                <c:pt idx="52">
                  <c:v>3855.5</c:v>
                </c:pt>
                <c:pt idx="53">
                  <c:v>3883</c:v>
                </c:pt>
                <c:pt idx="54">
                  <c:v>3898</c:v>
                </c:pt>
                <c:pt idx="55">
                  <c:v>4461.5</c:v>
                </c:pt>
                <c:pt idx="56">
                  <c:v>4474</c:v>
                </c:pt>
                <c:pt idx="57">
                  <c:v>4495.5</c:v>
                </c:pt>
                <c:pt idx="58">
                  <c:v>4527.5</c:v>
                </c:pt>
                <c:pt idx="59">
                  <c:v>4529.5</c:v>
                </c:pt>
                <c:pt idx="60">
                  <c:v>4546.5</c:v>
                </c:pt>
                <c:pt idx="61">
                  <c:v>4663.5</c:v>
                </c:pt>
                <c:pt idx="62">
                  <c:v>4670</c:v>
                </c:pt>
                <c:pt idx="63">
                  <c:v>4674</c:v>
                </c:pt>
                <c:pt idx="64">
                  <c:v>4721</c:v>
                </c:pt>
                <c:pt idx="65">
                  <c:v>5203.5</c:v>
                </c:pt>
                <c:pt idx="66">
                  <c:v>5308</c:v>
                </c:pt>
                <c:pt idx="67">
                  <c:v>5412</c:v>
                </c:pt>
                <c:pt idx="68">
                  <c:v>5965</c:v>
                </c:pt>
                <c:pt idx="69">
                  <c:v>5999</c:v>
                </c:pt>
                <c:pt idx="70">
                  <c:v>6007.5</c:v>
                </c:pt>
                <c:pt idx="71">
                  <c:v>6067</c:v>
                </c:pt>
                <c:pt idx="72">
                  <c:v>6099</c:v>
                </c:pt>
                <c:pt idx="73">
                  <c:v>6105.5</c:v>
                </c:pt>
                <c:pt idx="74">
                  <c:v>6796.5</c:v>
                </c:pt>
                <c:pt idx="75">
                  <c:v>6941</c:v>
                </c:pt>
                <c:pt idx="76">
                  <c:v>7496</c:v>
                </c:pt>
                <c:pt idx="77">
                  <c:v>7547</c:v>
                </c:pt>
                <c:pt idx="78">
                  <c:v>7572.5</c:v>
                </c:pt>
                <c:pt idx="79">
                  <c:v>7623.5</c:v>
                </c:pt>
                <c:pt idx="80">
                  <c:v>7623.5</c:v>
                </c:pt>
                <c:pt idx="81">
                  <c:v>8402</c:v>
                </c:pt>
                <c:pt idx="82">
                  <c:v>8404</c:v>
                </c:pt>
                <c:pt idx="83">
                  <c:v>8419</c:v>
                </c:pt>
                <c:pt idx="84">
                  <c:v>8427.5</c:v>
                </c:pt>
                <c:pt idx="85">
                  <c:v>8493.5</c:v>
                </c:pt>
                <c:pt idx="86">
                  <c:v>8502</c:v>
                </c:pt>
                <c:pt idx="87">
                  <c:v>8504</c:v>
                </c:pt>
                <c:pt idx="88">
                  <c:v>9027</c:v>
                </c:pt>
                <c:pt idx="89">
                  <c:v>9076</c:v>
                </c:pt>
                <c:pt idx="90">
                  <c:v>9116.5</c:v>
                </c:pt>
                <c:pt idx="91">
                  <c:v>9208</c:v>
                </c:pt>
                <c:pt idx="92">
                  <c:v>9210</c:v>
                </c:pt>
                <c:pt idx="93">
                  <c:v>9391</c:v>
                </c:pt>
                <c:pt idx="94">
                  <c:v>9391</c:v>
                </c:pt>
                <c:pt idx="95">
                  <c:v>9816</c:v>
                </c:pt>
                <c:pt idx="96">
                  <c:v>9905.5</c:v>
                </c:pt>
                <c:pt idx="97">
                  <c:v>10014</c:v>
                </c:pt>
                <c:pt idx="98">
                  <c:v>10131</c:v>
                </c:pt>
                <c:pt idx="99">
                  <c:v>10133</c:v>
                </c:pt>
                <c:pt idx="100">
                  <c:v>10165</c:v>
                </c:pt>
                <c:pt idx="101">
                  <c:v>10705</c:v>
                </c:pt>
                <c:pt idx="102">
                  <c:v>10762.5</c:v>
                </c:pt>
                <c:pt idx="103">
                  <c:v>10769</c:v>
                </c:pt>
                <c:pt idx="104">
                  <c:v>13110</c:v>
                </c:pt>
                <c:pt idx="105">
                  <c:v>13293</c:v>
                </c:pt>
                <c:pt idx="106">
                  <c:v>13878</c:v>
                </c:pt>
                <c:pt idx="107">
                  <c:v>13903.5</c:v>
                </c:pt>
                <c:pt idx="108">
                  <c:v>14630.5</c:v>
                </c:pt>
                <c:pt idx="109">
                  <c:v>14743.5</c:v>
                </c:pt>
                <c:pt idx="110">
                  <c:v>15294</c:v>
                </c:pt>
                <c:pt idx="111">
                  <c:v>15560</c:v>
                </c:pt>
                <c:pt idx="112">
                  <c:v>16217</c:v>
                </c:pt>
                <c:pt idx="113">
                  <c:v>35177</c:v>
                </c:pt>
                <c:pt idx="114">
                  <c:v>35059</c:v>
                </c:pt>
                <c:pt idx="115">
                  <c:v>35177</c:v>
                </c:pt>
                <c:pt idx="116">
                  <c:v>35177</c:v>
                </c:pt>
              </c:numCache>
            </c:numRef>
          </c:xVal>
          <c:yVal>
            <c:numRef>
              <c:f>Active!$I$21:$I$1300</c:f>
              <c:numCache>
                <c:formatCode>General</c:formatCode>
                <c:ptCount val="1280"/>
                <c:pt idx="0">
                  <c:v>0</c:v>
                </c:pt>
                <c:pt idx="1">
                  <c:v>5.9787599966512062E-3</c:v>
                </c:pt>
                <c:pt idx="2">
                  <c:v>2.4944600008893758E-3</c:v>
                </c:pt>
                <c:pt idx="3">
                  <c:v>3.3109799987869337E-3</c:v>
                </c:pt>
                <c:pt idx="4">
                  <c:v>-6.9741199986310676E-3</c:v>
                </c:pt>
                <c:pt idx="5">
                  <c:v>6.6807199982577004E-3</c:v>
                </c:pt>
                <c:pt idx="6">
                  <c:v>-1.1491860001115128E-2</c:v>
                </c:pt>
                <c:pt idx="7">
                  <c:v>-1.1077780000050552E-2</c:v>
                </c:pt>
                <c:pt idx="8">
                  <c:v>1.1999259993899614E-2</c:v>
                </c:pt>
                <c:pt idx="9">
                  <c:v>5.2734599958057515E-3</c:v>
                </c:pt>
                <c:pt idx="10">
                  <c:v>9.8157799948239699E-3</c:v>
                </c:pt>
                <c:pt idx="11">
                  <c:v>5.6431999983033165E-3</c:v>
                </c:pt>
                <c:pt idx="12">
                  <c:v>-3.3322200033580884E-3</c:v>
                </c:pt>
                <c:pt idx="13">
                  <c:v>8.1588999964878894E-3</c:v>
                </c:pt>
                <c:pt idx="14">
                  <c:v>-1.5838800027268007E-3</c:v>
                </c:pt>
                <c:pt idx="15">
                  <c:v>2.7858600005856715E-3</c:v>
                </c:pt>
                <c:pt idx="16">
                  <c:v>0</c:v>
                </c:pt>
                <c:pt idx="17">
                  <c:v>1.0904459995799698E-2</c:v>
                </c:pt>
                <c:pt idx="18">
                  <c:v>-7.3451600037515163E-3</c:v>
                </c:pt>
                <c:pt idx="19">
                  <c:v>1.2897999840788543E-4</c:v>
                </c:pt>
                <c:pt idx="20">
                  <c:v>-1.3117199996486306E-3</c:v>
                </c:pt>
                <c:pt idx="21">
                  <c:v>-4.0299200045410544E-3</c:v>
                </c:pt>
                <c:pt idx="22">
                  <c:v>-1.9528799966792576E-3</c:v>
                </c:pt>
                <c:pt idx="23">
                  <c:v>4.6938400046201423E-3</c:v>
                </c:pt>
                <c:pt idx="24">
                  <c:v>7.7708800017717294E-3</c:v>
                </c:pt>
                <c:pt idx="25">
                  <c:v>-7.4371800001244992E-3</c:v>
                </c:pt>
                <c:pt idx="26">
                  <c:v>-5.1275000005261973E-3</c:v>
                </c:pt>
                <c:pt idx="27">
                  <c:v>-4.7243199951481074E-3</c:v>
                </c:pt>
                <c:pt idx="28">
                  <c:v>4.0861199959181249E-3</c:v>
                </c:pt>
                <c:pt idx="29">
                  <c:v>1.8240799981867895E-3</c:v>
                </c:pt>
                <c:pt idx="30">
                  <c:v>5.9026399976573884E-3</c:v>
                </c:pt>
                <c:pt idx="31">
                  <c:v>2.9796800008625723E-3</c:v>
                </c:pt>
                <c:pt idx="32">
                  <c:v>-5.9432799971546046E-3</c:v>
                </c:pt>
                <c:pt idx="33">
                  <c:v>1.0634520003804937E-2</c:v>
                </c:pt>
                <c:pt idx="34">
                  <c:v>6.3663999972050078E-3</c:v>
                </c:pt>
                <c:pt idx="35">
                  <c:v>7.0212400023592636E-3</c:v>
                </c:pt>
                <c:pt idx="36">
                  <c:v>5.5990399996517226E-3</c:v>
                </c:pt>
                <c:pt idx="37">
                  <c:v>4.7804799978621304E-3</c:v>
                </c:pt>
                <c:pt idx="38">
                  <c:v>7.1671999976388179E-3</c:v>
                </c:pt>
                <c:pt idx="39">
                  <c:v>5.2457600031630136E-3</c:v>
                </c:pt>
                <c:pt idx="40">
                  <c:v>1.2268819999007974E-2</c:v>
                </c:pt>
                <c:pt idx="41">
                  <c:v>7.9066799953579903E-3</c:v>
                </c:pt>
                <c:pt idx="42">
                  <c:v>1.0646160000760574E-2</c:v>
                </c:pt>
                <c:pt idx="43">
                  <c:v>1.1060239994549192E-2</c:v>
                </c:pt>
                <c:pt idx="44">
                  <c:v>-3.2849199997144751E-3</c:v>
                </c:pt>
                <c:pt idx="45">
                  <c:v>3.852180001558736E-3</c:v>
                </c:pt>
                <c:pt idx="46">
                  <c:v>4.5070199994370341E-3</c:v>
                </c:pt>
                <c:pt idx="47">
                  <c:v>-9.3367999943438917E-4</c:v>
                </c:pt>
                <c:pt idx="48">
                  <c:v>3.0663200013805181E-3</c:v>
                </c:pt>
                <c:pt idx="49">
                  <c:v>8.5316000040620565E-3</c:v>
                </c:pt>
                <c:pt idx="50">
                  <c:v>1.5608640002028551E-2</c:v>
                </c:pt>
                <c:pt idx="51">
                  <c:v>-4.640979997930117E-3</c:v>
                </c:pt>
                <c:pt idx="52">
                  <c:v>-2.9861399962101132E-3</c:v>
                </c:pt>
                <c:pt idx="53">
                  <c:v>9.5731600013095886E-3</c:v>
                </c:pt>
                <c:pt idx="54">
                  <c:v>1.7150960004073568E-2</c:v>
                </c:pt>
                <c:pt idx="55">
                  <c:v>9.3569799937540665E-3</c:v>
                </c:pt>
                <c:pt idx="56">
                  <c:v>1.0338480002246797E-2</c:v>
                </c:pt>
                <c:pt idx="57">
                  <c:v>1.666659998591058E-3</c:v>
                </c:pt>
                <c:pt idx="58">
                  <c:v>8.8992999953916296E-3</c:v>
                </c:pt>
                <c:pt idx="59">
                  <c:v>9.7633999394020066E-4</c:v>
                </c:pt>
                <c:pt idx="60">
                  <c:v>3.6311799995019101E-3</c:v>
                </c:pt>
                <c:pt idx="61">
                  <c:v>1.1380199939594604E-3</c:v>
                </c:pt>
                <c:pt idx="62">
                  <c:v>1.8883999946410768E-3</c:v>
                </c:pt>
                <c:pt idx="63">
                  <c:v>1.2042480004311074E-2</c:v>
                </c:pt>
                <c:pt idx="64">
                  <c:v>6.8529199998010881E-3</c:v>
                </c:pt>
                <c:pt idx="65">
                  <c:v>-2.0611799991456792E-3</c:v>
                </c:pt>
                <c:pt idx="66">
                  <c:v>2.4641600030008703E-3</c:v>
                </c:pt>
                <c:pt idx="67">
                  <c:v>1.4702400003443472E-3</c:v>
                </c:pt>
                <c:pt idx="68">
                  <c:v>-3.2282000029226765E-3</c:v>
                </c:pt>
                <c:pt idx="69">
                  <c:v>2.008147999731591E-2</c:v>
                </c:pt>
                <c:pt idx="70">
                  <c:v>-8.0911000040941872E-3</c:v>
                </c:pt>
                <c:pt idx="71">
                  <c:v>-2.2991600053501315E-3</c:v>
                </c:pt>
                <c:pt idx="72">
                  <c:v>6.9334799991338514E-3</c:v>
                </c:pt>
                <c:pt idx="73">
                  <c:v>1.6838599985931069E-3</c:v>
                </c:pt>
                <c:pt idx="74">
                  <c:v>3.3011799969244748E-3</c:v>
                </c:pt>
                <c:pt idx="75">
                  <c:v>-6.6326800006208941E-3</c:v>
                </c:pt>
                <c:pt idx="76">
                  <c:v>-4.2540799986454658E-3</c:v>
                </c:pt>
                <c:pt idx="77">
                  <c:v>-1.2895600011688657E-3</c:v>
                </c:pt>
                <c:pt idx="78">
                  <c:v>-6.8073000002186745E-3</c:v>
                </c:pt>
                <c:pt idx="79">
                  <c:v>-1.2842780000937637E-2</c:v>
                </c:pt>
                <c:pt idx="80">
                  <c:v>-4.8427799993078224E-3</c:v>
                </c:pt>
                <c:pt idx="81">
                  <c:v>2.6450399964232929E-3</c:v>
                </c:pt>
                <c:pt idx="82">
                  <c:v>-1.0277920002408791E-2</c:v>
                </c:pt>
                <c:pt idx="83">
                  <c:v>-5.7001200038939714E-3</c:v>
                </c:pt>
                <c:pt idx="84">
                  <c:v>2.1272999947541393E-3</c:v>
                </c:pt>
                <c:pt idx="85">
                  <c:v>-2.3303800044232048E-3</c:v>
                </c:pt>
                <c:pt idx="86">
                  <c:v>-1.0502960001758765E-2</c:v>
                </c:pt>
                <c:pt idx="87">
                  <c:v>-1.4259200033848174E-3</c:v>
                </c:pt>
                <c:pt idx="88">
                  <c:v>-3.2799600012367591E-3</c:v>
                </c:pt>
                <c:pt idx="89">
                  <c:v>-1.0392479998699855E-2</c:v>
                </c:pt>
                <c:pt idx="90">
                  <c:v>1.6675799997756258E-3</c:v>
                </c:pt>
                <c:pt idx="91">
                  <c:v>-2.3078399972291663E-3</c:v>
                </c:pt>
                <c:pt idx="92">
                  <c:v>7.6919999992242083E-4</c:v>
                </c:pt>
                <c:pt idx="93">
                  <c:v>-2.2258680008235388E-2</c:v>
                </c:pt>
                <c:pt idx="94">
                  <c:v>-2.0258680007827934E-2</c:v>
                </c:pt>
                <c:pt idx="95">
                  <c:v>-2.288768000289565E-2</c:v>
                </c:pt>
                <c:pt idx="96">
                  <c:v>-1.1940140000660904E-2</c:v>
                </c:pt>
                <c:pt idx="97">
                  <c:v>4.739279997011181E-3</c:v>
                </c:pt>
                <c:pt idx="98">
                  <c:v>-1.8753880001895595E-2</c:v>
                </c:pt>
                <c:pt idx="99">
                  <c:v>-1.867684000171721E-2</c:v>
                </c:pt>
                <c:pt idx="100">
                  <c:v>-1.444420000188984E-2</c:v>
                </c:pt>
                <c:pt idx="101">
                  <c:v>-2.6434000028530136E-3</c:v>
                </c:pt>
                <c:pt idx="102">
                  <c:v>-1.2928500000271015E-2</c:v>
                </c:pt>
                <c:pt idx="103">
                  <c:v>-8.1781199987744913E-3</c:v>
                </c:pt>
                <c:pt idx="104">
                  <c:v>-3.0027999964659102E-3</c:v>
                </c:pt>
                <c:pt idx="105">
                  <c:v>-2.9536399961216375E-3</c:v>
                </c:pt>
                <c:pt idx="106">
                  <c:v>-9.4194400007836521E-3</c:v>
                </c:pt>
                <c:pt idx="107">
                  <c:v>-2.0937180001055822E-2</c:v>
                </c:pt>
                <c:pt idx="108">
                  <c:v>-4.9331400005030446E-3</c:v>
                </c:pt>
                <c:pt idx="109">
                  <c:v>-8.5803800029680133E-3</c:v>
                </c:pt>
                <c:pt idx="110">
                  <c:v>-2.6875120005570352E-2</c:v>
                </c:pt>
                <c:pt idx="111">
                  <c:v>-6.2880000041332096E-4</c:v>
                </c:pt>
                <c:pt idx="112">
                  <c:v>-6.3211599990609102E-3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E8-4A79-BE98-5851D858AB7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0</c:v>
                </c:pt>
                <c:pt idx="1">
                  <c:v>-2337</c:v>
                </c:pt>
                <c:pt idx="2">
                  <c:v>-1739.5</c:v>
                </c:pt>
                <c:pt idx="3">
                  <c:v>-1588.5</c:v>
                </c:pt>
                <c:pt idx="4">
                  <c:v>-1531</c:v>
                </c:pt>
                <c:pt idx="5">
                  <c:v>-1514</c:v>
                </c:pt>
                <c:pt idx="6">
                  <c:v>-1505.5</c:v>
                </c:pt>
                <c:pt idx="7">
                  <c:v>-1001.5</c:v>
                </c:pt>
                <c:pt idx="8">
                  <c:v>-999.5</c:v>
                </c:pt>
                <c:pt idx="9">
                  <c:v>-914.5</c:v>
                </c:pt>
                <c:pt idx="10">
                  <c:v>-848.5</c:v>
                </c:pt>
                <c:pt idx="11">
                  <c:v>-840</c:v>
                </c:pt>
                <c:pt idx="12">
                  <c:v>-748.5</c:v>
                </c:pt>
                <c:pt idx="13">
                  <c:v>-242.5</c:v>
                </c:pt>
                <c:pt idx="14">
                  <c:v>-119</c:v>
                </c:pt>
                <c:pt idx="15">
                  <c:v>-44.5</c:v>
                </c:pt>
                <c:pt idx="16">
                  <c:v>0</c:v>
                </c:pt>
                <c:pt idx="17">
                  <c:v>10.5</c:v>
                </c:pt>
                <c:pt idx="18">
                  <c:v>17</c:v>
                </c:pt>
                <c:pt idx="19">
                  <c:v>561.5</c:v>
                </c:pt>
                <c:pt idx="20">
                  <c:v>589</c:v>
                </c:pt>
                <c:pt idx="21">
                  <c:v>804</c:v>
                </c:pt>
                <c:pt idx="22">
                  <c:v>806</c:v>
                </c:pt>
                <c:pt idx="23">
                  <c:v>1342</c:v>
                </c:pt>
                <c:pt idx="24">
                  <c:v>1344</c:v>
                </c:pt>
                <c:pt idx="25">
                  <c:v>1403.5</c:v>
                </c:pt>
                <c:pt idx="26">
                  <c:v>1437.5</c:v>
                </c:pt>
                <c:pt idx="27">
                  <c:v>2084</c:v>
                </c:pt>
                <c:pt idx="28">
                  <c:v>2131</c:v>
                </c:pt>
                <c:pt idx="29">
                  <c:v>2254</c:v>
                </c:pt>
                <c:pt idx="30">
                  <c:v>2282</c:v>
                </c:pt>
                <c:pt idx="31">
                  <c:v>2284</c:v>
                </c:pt>
                <c:pt idx="32">
                  <c:v>2286</c:v>
                </c:pt>
                <c:pt idx="33">
                  <c:v>2301</c:v>
                </c:pt>
                <c:pt idx="34">
                  <c:v>2320</c:v>
                </c:pt>
                <c:pt idx="35">
                  <c:v>2337</c:v>
                </c:pt>
                <c:pt idx="36">
                  <c:v>2352</c:v>
                </c:pt>
                <c:pt idx="37">
                  <c:v>2824</c:v>
                </c:pt>
                <c:pt idx="38">
                  <c:v>2860</c:v>
                </c:pt>
                <c:pt idx="39">
                  <c:v>2888</c:v>
                </c:pt>
                <c:pt idx="40">
                  <c:v>2953.5</c:v>
                </c:pt>
                <c:pt idx="41">
                  <c:v>3009</c:v>
                </c:pt>
                <c:pt idx="42">
                  <c:v>3158</c:v>
                </c:pt>
                <c:pt idx="43">
                  <c:v>3662</c:v>
                </c:pt>
                <c:pt idx="44">
                  <c:v>3679</c:v>
                </c:pt>
                <c:pt idx="45">
                  <c:v>3721.5</c:v>
                </c:pt>
                <c:pt idx="46">
                  <c:v>3738.5</c:v>
                </c:pt>
                <c:pt idx="47">
                  <c:v>3766</c:v>
                </c:pt>
                <c:pt idx="48">
                  <c:v>3766</c:v>
                </c:pt>
                <c:pt idx="49">
                  <c:v>3830</c:v>
                </c:pt>
                <c:pt idx="50">
                  <c:v>3832</c:v>
                </c:pt>
                <c:pt idx="51">
                  <c:v>3838.5</c:v>
                </c:pt>
                <c:pt idx="52">
                  <c:v>3855.5</c:v>
                </c:pt>
                <c:pt idx="53">
                  <c:v>3883</c:v>
                </c:pt>
                <c:pt idx="54">
                  <c:v>3898</c:v>
                </c:pt>
                <c:pt idx="55">
                  <c:v>4461.5</c:v>
                </c:pt>
                <c:pt idx="56">
                  <c:v>4474</c:v>
                </c:pt>
                <c:pt idx="57">
                  <c:v>4495.5</c:v>
                </c:pt>
                <c:pt idx="58">
                  <c:v>4527.5</c:v>
                </c:pt>
                <c:pt idx="59">
                  <c:v>4529.5</c:v>
                </c:pt>
                <c:pt idx="60">
                  <c:v>4546.5</c:v>
                </c:pt>
                <c:pt idx="61">
                  <c:v>4663.5</c:v>
                </c:pt>
                <c:pt idx="62">
                  <c:v>4670</c:v>
                </c:pt>
                <c:pt idx="63">
                  <c:v>4674</c:v>
                </c:pt>
                <c:pt idx="64">
                  <c:v>4721</c:v>
                </c:pt>
                <c:pt idx="65">
                  <c:v>5203.5</c:v>
                </c:pt>
                <c:pt idx="66">
                  <c:v>5308</c:v>
                </c:pt>
                <c:pt idx="67">
                  <c:v>5412</c:v>
                </c:pt>
                <c:pt idx="68">
                  <c:v>5965</c:v>
                </c:pt>
                <c:pt idx="69">
                  <c:v>5999</c:v>
                </c:pt>
                <c:pt idx="70">
                  <c:v>6007.5</c:v>
                </c:pt>
                <c:pt idx="71">
                  <c:v>6067</c:v>
                </c:pt>
                <c:pt idx="72">
                  <c:v>6099</c:v>
                </c:pt>
                <c:pt idx="73">
                  <c:v>6105.5</c:v>
                </c:pt>
                <c:pt idx="74">
                  <c:v>6796.5</c:v>
                </c:pt>
                <c:pt idx="75">
                  <c:v>6941</c:v>
                </c:pt>
                <c:pt idx="76">
                  <c:v>7496</c:v>
                </c:pt>
                <c:pt idx="77">
                  <c:v>7547</c:v>
                </c:pt>
                <c:pt idx="78">
                  <c:v>7572.5</c:v>
                </c:pt>
                <c:pt idx="79">
                  <c:v>7623.5</c:v>
                </c:pt>
                <c:pt idx="80">
                  <c:v>7623.5</c:v>
                </c:pt>
                <c:pt idx="81">
                  <c:v>8402</c:v>
                </c:pt>
                <c:pt idx="82">
                  <c:v>8404</c:v>
                </c:pt>
                <c:pt idx="83">
                  <c:v>8419</c:v>
                </c:pt>
                <c:pt idx="84">
                  <c:v>8427.5</c:v>
                </c:pt>
                <c:pt idx="85">
                  <c:v>8493.5</c:v>
                </c:pt>
                <c:pt idx="86">
                  <c:v>8502</c:v>
                </c:pt>
                <c:pt idx="87">
                  <c:v>8504</c:v>
                </c:pt>
                <c:pt idx="88">
                  <c:v>9027</c:v>
                </c:pt>
                <c:pt idx="89">
                  <c:v>9076</c:v>
                </c:pt>
                <c:pt idx="90">
                  <c:v>9116.5</c:v>
                </c:pt>
                <c:pt idx="91">
                  <c:v>9208</c:v>
                </c:pt>
                <c:pt idx="92">
                  <c:v>9210</c:v>
                </c:pt>
                <c:pt idx="93">
                  <c:v>9391</c:v>
                </c:pt>
                <c:pt idx="94">
                  <c:v>9391</c:v>
                </c:pt>
                <c:pt idx="95">
                  <c:v>9816</c:v>
                </c:pt>
                <c:pt idx="96">
                  <c:v>9905.5</c:v>
                </c:pt>
                <c:pt idx="97">
                  <c:v>10014</c:v>
                </c:pt>
                <c:pt idx="98">
                  <c:v>10131</c:v>
                </c:pt>
                <c:pt idx="99">
                  <c:v>10133</c:v>
                </c:pt>
                <c:pt idx="100">
                  <c:v>10165</c:v>
                </c:pt>
                <c:pt idx="101">
                  <c:v>10705</c:v>
                </c:pt>
                <c:pt idx="102">
                  <c:v>10762.5</c:v>
                </c:pt>
                <c:pt idx="103">
                  <c:v>10769</c:v>
                </c:pt>
                <c:pt idx="104">
                  <c:v>13110</c:v>
                </c:pt>
                <c:pt idx="105">
                  <c:v>13293</c:v>
                </c:pt>
                <c:pt idx="106">
                  <c:v>13878</c:v>
                </c:pt>
                <c:pt idx="107">
                  <c:v>13903.5</c:v>
                </c:pt>
                <c:pt idx="108">
                  <c:v>14630.5</c:v>
                </c:pt>
                <c:pt idx="109">
                  <c:v>14743.5</c:v>
                </c:pt>
                <c:pt idx="110">
                  <c:v>15294</c:v>
                </c:pt>
                <c:pt idx="111">
                  <c:v>15560</c:v>
                </c:pt>
                <c:pt idx="112">
                  <c:v>16217</c:v>
                </c:pt>
                <c:pt idx="113">
                  <c:v>35177</c:v>
                </c:pt>
                <c:pt idx="114">
                  <c:v>35059</c:v>
                </c:pt>
                <c:pt idx="115">
                  <c:v>35177</c:v>
                </c:pt>
                <c:pt idx="116">
                  <c:v>35177</c:v>
                </c:pt>
              </c:numCache>
            </c:numRef>
          </c:xVal>
          <c:yVal>
            <c:numRef>
              <c:f>Active!$J$21:$J$137</c:f>
              <c:numCache>
                <c:formatCode>General</c:formatCode>
                <c:ptCount val="117"/>
                <c:pt idx="113">
                  <c:v>-7.6581960005569272E-2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E8-4A79-BE98-5851D858AB7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Active!$F$21:$F$1300</c:f>
              <c:numCache>
                <c:formatCode>General</c:formatCode>
                <c:ptCount val="1280"/>
                <c:pt idx="0">
                  <c:v>0</c:v>
                </c:pt>
                <c:pt idx="1">
                  <c:v>-2337</c:v>
                </c:pt>
                <c:pt idx="2">
                  <c:v>-1739.5</c:v>
                </c:pt>
                <c:pt idx="3">
                  <c:v>-1588.5</c:v>
                </c:pt>
                <c:pt idx="4">
                  <c:v>-1531</c:v>
                </c:pt>
                <c:pt idx="5">
                  <c:v>-1514</c:v>
                </c:pt>
                <c:pt idx="6">
                  <c:v>-1505.5</c:v>
                </c:pt>
                <c:pt idx="7">
                  <c:v>-1001.5</c:v>
                </c:pt>
                <c:pt idx="8">
                  <c:v>-999.5</c:v>
                </c:pt>
                <c:pt idx="9">
                  <c:v>-914.5</c:v>
                </c:pt>
                <c:pt idx="10">
                  <c:v>-848.5</c:v>
                </c:pt>
                <c:pt idx="11">
                  <c:v>-840</c:v>
                </c:pt>
                <c:pt idx="12">
                  <c:v>-748.5</c:v>
                </c:pt>
                <c:pt idx="13">
                  <c:v>-242.5</c:v>
                </c:pt>
                <c:pt idx="14">
                  <c:v>-119</c:v>
                </c:pt>
                <c:pt idx="15">
                  <c:v>-44.5</c:v>
                </c:pt>
                <c:pt idx="16">
                  <c:v>0</c:v>
                </c:pt>
                <c:pt idx="17">
                  <c:v>10.5</c:v>
                </c:pt>
                <c:pt idx="18">
                  <c:v>17</c:v>
                </c:pt>
                <c:pt idx="19">
                  <c:v>561.5</c:v>
                </c:pt>
                <c:pt idx="20">
                  <c:v>589</c:v>
                </c:pt>
                <c:pt idx="21">
                  <c:v>804</c:v>
                </c:pt>
                <c:pt idx="22">
                  <c:v>806</c:v>
                </c:pt>
                <c:pt idx="23">
                  <c:v>1342</c:v>
                </c:pt>
                <c:pt idx="24">
                  <c:v>1344</c:v>
                </c:pt>
                <c:pt idx="25">
                  <c:v>1403.5</c:v>
                </c:pt>
                <c:pt idx="26">
                  <c:v>1437.5</c:v>
                </c:pt>
                <c:pt idx="27">
                  <c:v>2084</c:v>
                </c:pt>
                <c:pt idx="28">
                  <c:v>2131</c:v>
                </c:pt>
                <c:pt idx="29">
                  <c:v>2254</c:v>
                </c:pt>
                <c:pt idx="30">
                  <c:v>2282</c:v>
                </c:pt>
                <c:pt idx="31">
                  <c:v>2284</c:v>
                </c:pt>
                <c:pt idx="32">
                  <c:v>2286</c:v>
                </c:pt>
                <c:pt idx="33">
                  <c:v>2301</c:v>
                </c:pt>
                <c:pt idx="34">
                  <c:v>2320</c:v>
                </c:pt>
                <c:pt idx="35">
                  <c:v>2337</c:v>
                </c:pt>
                <c:pt idx="36">
                  <c:v>2352</c:v>
                </c:pt>
                <c:pt idx="37">
                  <c:v>2824</c:v>
                </c:pt>
                <c:pt idx="38">
                  <c:v>2860</c:v>
                </c:pt>
                <c:pt idx="39">
                  <c:v>2888</c:v>
                </c:pt>
                <c:pt idx="40">
                  <c:v>2953.5</c:v>
                </c:pt>
                <c:pt idx="41">
                  <c:v>3009</c:v>
                </c:pt>
                <c:pt idx="42">
                  <c:v>3158</c:v>
                </c:pt>
                <c:pt idx="43">
                  <c:v>3662</c:v>
                </c:pt>
                <c:pt idx="44">
                  <c:v>3679</c:v>
                </c:pt>
                <c:pt idx="45">
                  <c:v>3721.5</c:v>
                </c:pt>
                <c:pt idx="46">
                  <c:v>3738.5</c:v>
                </c:pt>
                <c:pt idx="47">
                  <c:v>3766</c:v>
                </c:pt>
                <c:pt idx="48">
                  <c:v>3766</c:v>
                </c:pt>
                <c:pt idx="49">
                  <c:v>3830</c:v>
                </c:pt>
                <c:pt idx="50">
                  <c:v>3832</c:v>
                </c:pt>
                <c:pt idx="51">
                  <c:v>3838.5</c:v>
                </c:pt>
                <c:pt idx="52">
                  <c:v>3855.5</c:v>
                </c:pt>
                <c:pt idx="53">
                  <c:v>3883</c:v>
                </c:pt>
                <c:pt idx="54">
                  <c:v>3898</c:v>
                </c:pt>
                <c:pt idx="55">
                  <c:v>4461.5</c:v>
                </c:pt>
                <c:pt idx="56">
                  <c:v>4474</c:v>
                </c:pt>
                <c:pt idx="57">
                  <c:v>4495.5</c:v>
                </c:pt>
                <c:pt idx="58">
                  <c:v>4527.5</c:v>
                </c:pt>
                <c:pt idx="59">
                  <c:v>4529.5</c:v>
                </c:pt>
                <c:pt idx="60">
                  <c:v>4546.5</c:v>
                </c:pt>
                <c:pt idx="61">
                  <c:v>4663.5</c:v>
                </c:pt>
                <c:pt idx="62">
                  <c:v>4670</c:v>
                </c:pt>
                <c:pt idx="63">
                  <c:v>4674</c:v>
                </c:pt>
                <c:pt idx="64">
                  <c:v>4721</c:v>
                </c:pt>
                <c:pt idx="65">
                  <c:v>5203.5</c:v>
                </c:pt>
                <c:pt idx="66">
                  <c:v>5308</c:v>
                </c:pt>
                <c:pt idx="67">
                  <c:v>5412</c:v>
                </c:pt>
                <c:pt idx="68">
                  <c:v>5965</c:v>
                </c:pt>
                <c:pt idx="69">
                  <c:v>5999</c:v>
                </c:pt>
                <c:pt idx="70">
                  <c:v>6007.5</c:v>
                </c:pt>
                <c:pt idx="71">
                  <c:v>6067</c:v>
                </c:pt>
                <c:pt idx="72">
                  <c:v>6099</c:v>
                </c:pt>
                <c:pt idx="73">
                  <c:v>6105.5</c:v>
                </c:pt>
                <c:pt idx="74">
                  <c:v>6796.5</c:v>
                </c:pt>
                <c:pt idx="75">
                  <c:v>6941</c:v>
                </c:pt>
                <c:pt idx="76">
                  <c:v>7496</c:v>
                </c:pt>
                <c:pt idx="77">
                  <c:v>7547</c:v>
                </c:pt>
                <c:pt idx="78">
                  <c:v>7572.5</c:v>
                </c:pt>
                <c:pt idx="79">
                  <c:v>7623.5</c:v>
                </c:pt>
                <c:pt idx="80">
                  <c:v>7623.5</c:v>
                </c:pt>
                <c:pt idx="81">
                  <c:v>8402</c:v>
                </c:pt>
                <c:pt idx="82">
                  <c:v>8404</c:v>
                </c:pt>
                <c:pt idx="83">
                  <c:v>8419</c:v>
                </c:pt>
                <c:pt idx="84">
                  <c:v>8427.5</c:v>
                </c:pt>
                <c:pt idx="85">
                  <c:v>8493.5</c:v>
                </c:pt>
                <c:pt idx="86">
                  <c:v>8502</c:v>
                </c:pt>
                <c:pt idx="87">
                  <c:v>8504</c:v>
                </c:pt>
                <c:pt idx="88">
                  <c:v>9027</c:v>
                </c:pt>
                <c:pt idx="89">
                  <c:v>9076</c:v>
                </c:pt>
                <c:pt idx="90">
                  <c:v>9116.5</c:v>
                </c:pt>
                <c:pt idx="91">
                  <c:v>9208</c:v>
                </c:pt>
                <c:pt idx="92">
                  <c:v>9210</c:v>
                </c:pt>
                <c:pt idx="93">
                  <c:v>9391</c:v>
                </c:pt>
                <c:pt idx="94">
                  <c:v>9391</c:v>
                </c:pt>
                <c:pt idx="95">
                  <c:v>9816</c:v>
                </c:pt>
                <c:pt idx="96">
                  <c:v>9905.5</c:v>
                </c:pt>
                <c:pt idx="97">
                  <c:v>10014</c:v>
                </c:pt>
                <c:pt idx="98">
                  <c:v>10131</c:v>
                </c:pt>
                <c:pt idx="99">
                  <c:v>10133</c:v>
                </c:pt>
                <c:pt idx="100">
                  <c:v>10165</c:v>
                </c:pt>
                <c:pt idx="101">
                  <c:v>10705</c:v>
                </c:pt>
                <c:pt idx="102">
                  <c:v>10762.5</c:v>
                </c:pt>
                <c:pt idx="103">
                  <c:v>10769</c:v>
                </c:pt>
                <c:pt idx="104">
                  <c:v>13110</c:v>
                </c:pt>
                <c:pt idx="105">
                  <c:v>13293</c:v>
                </c:pt>
                <c:pt idx="106">
                  <c:v>13878</c:v>
                </c:pt>
                <c:pt idx="107">
                  <c:v>13903.5</c:v>
                </c:pt>
                <c:pt idx="108">
                  <c:v>14630.5</c:v>
                </c:pt>
                <c:pt idx="109">
                  <c:v>14743.5</c:v>
                </c:pt>
                <c:pt idx="110">
                  <c:v>15294</c:v>
                </c:pt>
                <c:pt idx="111">
                  <c:v>15560</c:v>
                </c:pt>
                <c:pt idx="112">
                  <c:v>16217</c:v>
                </c:pt>
                <c:pt idx="113">
                  <c:v>35177</c:v>
                </c:pt>
                <c:pt idx="114">
                  <c:v>35059</c:v>
                </c:pt>
                <c:pt idx="115">
                  <c:v>35177</c:v>
                </c:pt>
                <c:pt idx="116">
                  <c:v>35177</c:v>
                </c:pt>
              </c:numCache>
            </c:numRef>
          </c:xVal>
          <c:yVal>
            <c:numRef>
              <c:f>Active!$K$21:$K$1300</c:f>
              <c:numCache>
                <c:formatCode>General</c:formatCode>
                <c:ptCount val="1280"/>
                <c:pt idx="114">
                  <c:v>-8.040731999790296E-2</c:v>
                </c:pt>
                <c:pt idx="115">
                  <c:v>-7.6581960005569272E-2</c:v>
                </c:pt>
                <c:pt idx="116">
                  <c:v>-7.6581959772738628E-2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E8-4A79-BE98-5851D858AB7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0</c:v>
                </c:pt>
                <c:pt idx="1">
                  <c:v>-2337</c:v>
                </c:pt>
                <c:pt idx="2">
                  <c:v>-1739.5</c:v>
                </c:pt>
                <c:pt idx="3">
                  <c:v>-1588.5</c:v>
                </c:pt>
                <c:pt idx="4">
                  <c:v>-1531</c:v>
                </c:pt>
                <c:pt idx="5">
                  <c:v>-1514</c:v>
                </c:pt>
                <c:pt idx="6">
                  <c:v>-1505.5</c:v>
                </c:pt>
                <c:pt idx="7">
                  <c:v>-1001.5</c:v>
                </c:pt>
                <c:pt idx="8">
                  <c:v>-999.5</c:v>
                </c:pt>
                <c:pt idx="9">
                  <c:v>-914.5</c:v>
                </c:pt>
                <c:pt idx="10">
                  <c:v>-848.5</c:v>
                </c:pt>
                <c:pt idx="11">
                  <c:v>-840</c:v>
                </c:pt>
                <c:pt idx="12">
                  <c:v>-748.5</c:v>
                </c:pt>
                <c:pt idx="13">
                  <c:v>-242.5</c:v>
                </c:pt>
                <c:pt idx="14">
                  <c:v>-119</c:v>
                </c:pt>
                <c:pt idx="15">
                  <c:v>-44.5</c:v>
                </c:pt>
                <c:pt idx="16">
                  <c:v>0</c:v>
                </c:pt>
                <c:pt idx="17">
                  <c:v>10.5</c:v>
                </c:pt>
                <c:pt idx="18">
                  <c:v>17</c:v>
                </c:pt>
                <c:pt idx="19">
                  <c:v>561.5</c:v>
                </c:pt>
                <c:pt idx="20">
                  <c:v>589</c:v>
                </c:pt>
                <c:pt idx="21">
                  <c:v>804</c:v>
                </c:pt>
                <c:pt idx="22">
                  <c:v>806</c:v>
                </c:pt>
                <c:pt idx="23">
                  <c:v>1342</c:v>
                </c:pt>
                <c:pt idx="24">
                  <c:v>1344</c:v>
                </c:pt>
                <c:pt idx="25">
                  <c:v>1403.5</c:v>
                </c:pt>
                <c:pt idx="26">
                  <c:v>1437.5</c:v>
                </c:pt>
                <c:pt idx="27">
                  <c:v>2084</c:v>
                </c:pt>
                <c:pt idx="28">
                  <c:v>2131</c:v>
                </c:pt>
                <c:pt idx="29">
                  <c:v>2254</c:v>
                </c:pt>
                <c:pt idx="30">
                  <c:v>2282</c:v>
                </c:pt>
                <c:pt idx="31">
                  <c:v>2284</c:v>
                </c:pt>
                <c:pt idx="32">
                  <c:v>2286</c:v>
                </c:pt>
                <c:pt idx="33">
                  <c:v>2301</c:v>
                </c:pt>
                <c:pt idx="34">
                  <c:v>2320</c:v>
                </c:pt>
                <c:pt idx="35">
                  <c:v>2337</c:v>
                </c:pt>
                <c:pt idx="36">
                  <c:v>2352</c:v>
                </c:pt>
                <c:pt idx="37">
                  <c:v>2824</c:v>
                </c:pt>
                <c:pt idx="38">
                  <c:v>2860</c:v>
                </c:pt>
                <c:pt idx="39">
                  <c:v>2888</c:v>
                </c:pt>
                <c:pt idx="40">
                  <c:v>2953.5</c:v>
                </c:pt>
                <c:pt idx="41">
                  <c:v>3009</c:v>
                </c:pt>
                <c:pt idx="42">
                  <c:v>3158</c:v>
                </c:pt>
                <c:pt idx="43">
                  <c:v>3662</c:v>
                </c:pt>
                <c:pt idx="44">
                  <c:v>3679</c:v>
                </c:pt>
                <c:pt idx="45">
                  <c:v>3721.5</c:v>
                </c:pt>
                <c:pt idx="46">
                  <c:v>3738.5</c:v>
                </c:pt>
                <c:pt idx="47">
                  <c:v>3766</c:v>
                </c:pt>
                <c:pt idx="48">
                  <c:v>3766</c:v>
                </c:pt>
                <c:pt idx="49">
                  <c:v>3830</c:v>
                </c:pt>
                <c:pt idx="50">
                  <c:v>3832</c:v>
                </c:pt>
                <c:pt idx="51">
                  <c:v>3838.5</c:v>
                </c:pt>
                <c:pt idx="52">
                  <c:v>3855.5</c:v>
                </c:pt>
                <c:pt idx="53">
                  <c:v>3883</c:v>
                </c:pt>
                <c:pt idx="54">
                  <c:v>3898</c:v>
                </c:pt>
                <c:pt idx="55">
                  <c:v>4461.5</c:v>
                </c:pt>
                <c:pt idx="56">
                  <c:v>4474</c:v>
                </c:pt>
                <c:pt idx="57">
                  <c:v>4495.5</c:v>
                </c:pt>
                <c:pt idx="58">
                  <c:v>4527.5</c:v>
                </c:pt>
                <c:pt idx="59">
                  <c:v>4529.5</c:v>
                </c:pt>
                <c:pt idx="60">
                  <c:v>4546.5</c:v>
                </c:pt>
                <c:pt idx="61">
                  <c:v>4663.5</c:v>
                </c:pt>
                <c:pt idx="62">
                  <c:v>4670</c:v>
                </c:pt>
                <c:pt idx="63">
                  <c:v>4674</c:v>
                </c:pt>
                <c:pt idx="64">
                  <c:v>4721</c:v>
                </c:pt>
                <c:pt idx="65">
                  <c:v>5203.5</c:v>
                </c:pt>
                <c:pt idx="66">
                  <c:v>5308</c:v>
                </c:pt>
                <c:pt idx="67">
                  <c:v>5412</c:v>
                </c:pt>
                <c:pt idx="68">
                  <c:v>5965</c:v>
                </c:pt>
                <c:pt idx="69">
                  <c:v>5999</c:v>
                </c:pt>
                <c:pt idx="70">
                  <c:v>6007.5</c:v>
                </c:pt>
                <c:pt idx="71">
                  <c:v>6067</c:v>
                </c:pt>
                <c:pt idx="72">
                  <c:v>6099</c:v>
                </c:pt>
                <c:pt idx="73">
                  <c:v>6105.5</c:v>
                </c:pt>
                <c:pt idx="74">
                  <c:v>6796.5</c:v>
                </c:pt>
                <c:pt idx="75">
                  <c:v>6941</c:v>
                </c:pt>
                <c:pt idx="76">
                  <c:v>7496</c:v>
                </c:pt>
                <c:pt idx="77">
                  <c:v>7547</c:v>
                </c:pt>
                <c:pt idx="78">
                  <c:v>7572.5</c:v>
                </c:pt>
                <c:pt idx="79">
                  <c:v>7623.5</c:v>
                </c:pt>
                <c:pt idx="80">
                  <c:v>7623.5</c:v>
                </c:pt>
                <c:pt idx="81">
                  <c:v>8402</c:v>
                </c:pt>
                <c:pt idx="82">
                  <c:v>8404</c:v>
                </c:pt>
                <c:pt idx="83">
                  <c:v>8419</c:v>
                </c:pt>
                <c:pt idx="84">
                  <c:v>8427.5</c:v>
                </c:pt>
                <c:pt idx="85">
                  <c:v>8493.5</c:v>
                </c:pt>
                <c:pt idx="86">
                  <c:v>8502</c:v>
                </c:pt>
                <c:pt idx="87">
                  <c:v>8504</c:v>
                </c:pt>
                <c:pt idx="88">
                  <c:v>9027</c:v>
                </c:pt>
                <c:pt idx="89">
                  <c:v>9076</c:v>
                </c:pt>
                <c:pt idx="90">
                  <c:v>9116.5</c:v>
                </c:pt>
                <c:pt idx="91">
                  <c:v>9208</c:v>
                </c:pt>
                <c:pt idx="92">
                  <c:v>9210</c:v>
                </c:pt>
                <c:pt idx="93">
                  <c:v>9391</c:v>
                </c:pt>
                <c:pt idx="94">
                  <c:v>9391</c:v>
                </c:pt>
                <c:pt idx="95">
                  <c:v>9816</c:v>
                </c:pt>
                <c:pt idx="96">
                  <c:v>9905.5</c:v>
                </c:pt>
                <c:pt idx="97">
                  <c:v>10014</c:v>
                </c:pt>
                <c:pt idx="98">
                  <c:v>10131</c:v>
                </c:pt>
                <c:pt idx="99">
                  <c:v>10133</c:v>
                </c:pt>
                <c:pt idx="100">
                  <c:v>10165</c:v>
                </c:pt>
                <c:pt idx="101">
                  <c:v>10705</c:v>
                </c:pt>
                <c:pt idx="102">
                  <c:v>10762.5</c:v>
                </c:pt>
                <c:pt idx="103">
                  <c:v>10769</c:v>
                </c:pt>
                <c:pt idx="104">
                  <c:v>13110</c:v>
                </c:pt>
                <c:pt idx="105">
                  <c:v>13293</c:v>
                </c:pt>
                <c:pt idx="106">
                  <c:v>13878</c:v>
                </c:pt>
                <c:pt idx="107">
                  <c:v>13903.5</c:v>
                </c:pt>
                <c:pt idx="108">
                  <c:v>14630.5</c:v>
                </c:pt>
                <c:pt idx="109">
                  <c:v>14743.5</c:v>
                </c:pt>
                <c:pt idx="110">
                  <c:v>15294</c:v>
                </c:pt>
                <c:pt idx="111">
                  <c:v>15560</c:v>
                </c:pt>
                <c:pt idx="112">
                  <c:v>16217</c:v>
                </c:pt>
                <c:pt idx="113">
                  <c:v>35177</c:v>
                </c:pt>
                <c:pt idx="114">
                  <c:v>35059</c:v>
                </c:pt>
                <c:pt idx="115">
                  <c:v>35177</c:v>
                </c:pt>
                <c:pt idx="116">
                  <c:v>35177</c:v>
                </c:pt>
              </c:numCache>
            </c:numRef>
          </c:xVal>
          <c:yVal>
            <c:numRef>
              <c:f>Active!$L$21:$L$137</c:f>
              <c:numCache>
                <c:formatCode>General</c:formatCode>
                <c:ptCount val="1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3E8-4A79-BE98-5851D858AB7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0</c:v>
                </c:pt>
                <c:pt idx="1">
                  <c:v>-2337</c:v>
                </c:pt>
                <c:pt idx="2">
                  <c:v>-1739.5</c:v>
                </c:pt>
                <c:pt idx="3">
                  <c:v>-1588.5</c:v>
                </c:pt>
                <c:pt idx="4">
                  <c:v>-1531</c:v>
                </c:pt>
                <c:pt idx="5">
                  <c:v>-1514</c:v>
                </c:pt>
                <c:pt idx="6">
                  <c:v>-1505.5</c:v>
                </c:pt>
                <c:pt idx="7">
                  <c:v>-1001.5</c:v>
                </c:pt>
                <c:pt idx="8">
                  <c:v>-999.5</c:v>
                </c:pt>
                <c:pt idx="9">
                  <c:v>-914.5</c:v>
                </c:pt>
                <c:pt idx="10">
                  <c:v>-848.5</c:v>
                </c:pt>
                <c:pt idx="11">
                  <c:v>-840</c:v>
                </c:pt>
                <c:pt idx="12">
                  <c:v>-748.5</c:v>
                </c:pt>
                <c:pt idx="13">
                  <c:v>-242.5</c:v>
                </c:pt>
                <c:pt idx="14">
                  <c:v>-119</c:v>
                </c:pt>
                <c:pt idx="15">
                  <c:v>-44.5</c:v>
                </c:pt>
                <c:pt idx="16">
                  <c:v>0</c:v>
                </c:pt>
                <c:pt idx="17">
                  <c:v>10.5</c:v>
                </c:pt>
                <c:pt idx="18">
                  <c:v>17</c:v>
                </c:pt>
                <c:pt idx="19">
                  <c:v>561.5</c:v>
                </c:pt>
                <c:pt idx="20">
                  <c:v>589</c:v>
                </c:pt>
                <c:pt idx="21">
                  <c:v>804</c:v>
                </c:pt>
                <c:pt idx="22">
                  <c:v>806</c:v>
                </c:pt>
                <c:pt idx="23">
                  <c:v>1342</c:v>
                </c:pt>
                <c:pt idx="24">
                  <c:v>1344</c:v>
                </c:pt>
                <c:pt idx="25">
                  <c:v>1403.5</c:v>
                </c:pt>
                <c:pt idx="26">
                  <c:v>1437.5</c:v>
                </c:pt>
                <c:pt idx="27">
                  <c:v>2084</c:v>
                </c:pt>
                <c:pt idx="28">
                  <c:v>2131</c:v>
                </c:pt>
                <c:pt idx="29">
                  <c:v>2254</c:v>
                </c:pt>
                <c:pt idx="30">
                  <c:v>2282</c:v>
                </c:pt>
                <c:pt idx="31">
                  <c:v>2284</c:v>
                </c:pt>
                <c:pt idx="32">
                  <c:v>2286</c:v>
                </c:pt>
                <c:pt idx="33">
                  <c:v>2301</c:v>
                </c:pt>
                <c:pt idx="34">
                  <c:v>2320</c:v>
                </c:pt>
                <c:pt idx="35">
                  <c:v>2337</c:v>
                </c:pt>
                <c:pt idx="36">
                  <c:v>2352</c:v>
                </c:pt>
                <c:pt idx="37">
                  <c:v>2824</c:v>
                </c:pt>
                <c:pt idx="38">
                  <c:v>2860</c:v>
                </c:pt>
                <c:pt idx="39">
                  <c:v>2888</c:v>
                </c:pt>
                <c:pt idx="40">
                  <c:v>2953.5</c:v>
                </c:pt>
                <c:pt idx="41">
                  <c:v>3009</c:v>
                </c:pt>
                <c:pt idx="42">
                  <c:v>3158</c:v>
                </c:pt>
                <c:pt idx="43">
                  <c:v>3662</c:v>
                </c:pt>
                <c:pt idx="44">
                  <c:v>3679</c:v>
                </c:pt>
                <c:pt idx="45">
                  <c:v>3721.5</c:v>
                </c:pt>
                <c:pt idx="46">
                  <c:v>3738.5</c:v>
                </c:pt>
                <c:pt idx="47">
                  <c:v>3766</c:v>
                </c:pt>
                <c:pt idx="48">
                  <c:v>3766</c:v>
                </c:pt>
                <c:pt idx="49">
                  <c:v>3830</c:v>
                </c:pt>
                <c:pt idx="50">
                  <c:v>3832</c:v>
                </c:pt>
                <c:pt idx="51">
                  <c:v>3838.5</c:v>
                </c:pt>
                <c:pt idx="52">
                  <c:v>3855.5</c:v>
                </c:pt>
                <c:pt idx="53">
                  <c:v>3883</c:v>
                </c:pt>
                <c:pt idx="54">
                  <c:v>3898</c:v>
                </c:pt>
                <c:pt idx="55">
                  <c:v>4461.5</c:v>
                </c:pt>
                <c:pt idx="56">
                  <c:v>4474</c:v>
                </c:pt>
                <c:pt idx="57">
                  <c:v>4495.5</c:v>
                </c:pt>
                <c:pt idx="58">
                  <c:v>4527.5</c:v>
                </c:pt>
                <c:pt idx="59">
                  <c:v>4529.5</c:v>
                </c:pt>
                <c:pt idx="60">
                  <c:v>4546.5</c:v>
                </c:pt>
                <c:pt idx="61">
                  <c:v>4663.5</c:v>
                </c:pt>
                <c:pt idx="62">
                  <c:v>4670</c:v>
                </c:pt>
                <c:pt idx="63">
                  <c:v>4674</c:v>
                </c:pt>
                <c:pt idx="64">
                  <c:v>4721</c:v>
                </c:pt>
                <c:pt idx="65">
                  <c:v>5203.5</c:v>
                </c:pt>
                <c:pt idx="66">
                  <c:v>5308</c:v>
                </c:pt>
                <c:pt idx="67">
                  <c:v>5412</c:v>
                </c:pt>
                <c:pt idx="68">
                  <c:v>5965</c:v>
                </c:pt>
                <c:pt idx="69">
                  <c:v>5999</c:v>
                </c:pt>
                <c:pt idx="70">
                  <c:v>6007.5</c:v>
                </c:pt>
                <c:pt idx="71">
                  <c:v>6067</c:v>
                </c:pt>
                <c:pt idx="72">
                  <c:v>6099</c:v>
                </c:pt>
                <c:pt idx="73">
                  <c:v>6105.5</c:v>
                </c:pt>
                <c:pt idx="74">
                  <c:v>6796.5</c:v>
                </c:pt>
                <c:pt idx="75">
                  <c:v>6941</c:v>
                </c:pt>
                <c:pt idx="76">
                  <c:v>7496</c:v>
                </c:pt>
                <c:pt idx="77">
                  <c:v>7547</c:v>
                </c:pt>
                <c:pt idx="78">
                  <c:v>7572.5</c:v>
                </c:pt>
                <c:pt idx="79">
                  <c:v>7623.5</c:v>
                </c:pt>
                <c:pt idx="80">
                  <c:v>7623.5</c:v>
                </c:pt>
                <c:pt idx="81">
                  <c:v>8402</c:v>
                </c:pt>
                <c:pt idx="82">
                  <c:v>8404</c:v>
                </c:pt>
                <c:pt idx="83">
                  <c:v>8419</c:v>
                </c:pt>
                <c:pt idx="84">
                  <c:v>8427.5</c:v>
                </c:pt>
                <c:pt idx="85">
                  <c:v>8493.5</c:v>
                </c:pt>
                <c:pt idx="86">
                  <c:v>8502</c:v>
                </c:pt>
                <c:pt idx="87">
                  <c:v>8504</c:v>
                </c:pt>
                <c:pt idx="88">
                  <c:v>9027</c:v>
                </c:pt>
                <c:pt idx="89">
                  <c:v>9076</c:v>
                </c:pt>
                <c:pt idx="90">
                  <c:v>9116.5</c:v>
                </c:pt>
                <c:pt idx="91">
                  <c:v>9208</c:v>
                </c:pt>
                <c:pt idx="92">
                  <c:v>9210</c:v>
                </c:pt>
                <c:pt idx="93">
                  <c:v>9391</c:v>
                </c:pt>
                <c:pt idx="94">
                  <c:v>9391</c:v>
                </c:pt>
                <c:pt idx="95">
                  <c:v>9816</c:v>
                </c:pt>
                <c:pt idx="96">
                  <c:v>9905.5</c:v>
                </c:pt>
                <c:pt idx="97">
                  <c:v>10014</c:v>
                </c:pt>
                <c:pt idx="98">
                  <c:v>10131</c:v>
                </c:pt>
                <c:pt idx="99">
                  <c:v>10133</c:v>
                </c:pt>
                <c:pt idx="100">
                  <c:v>10165</c:v>
                </c:pt>
                <c:pt idx="101">
                  <c:v>10705</c:v>
                </c:pt>
                <c:pt idx="102">
                  <c:v>10762.5</c:v>
                </c:pt>
                <c:pt idx="103">
                  <c:v>10769</c:v>
                </c:pt>
                <c:pt idx="104">
                  <c:v>13110</c:v>
                </c:pt>
                <c:pt idx="105">
                  <c:v>13293</c:v>
                </c:pt>
                <c:pt idx="106">
                  <c:v>13878</c:v>
                </c:pt>
                <c:pt idx="107">
                  <c:v>13903.5</c:v>
                </c:pt>
                <c:pt idx="108">
                  <c:v>14630.5</c:v>
                </c:pt>
                <c:pt idx="109">
                  <c:v>14743.5</c:v>
                </c:pt>
                <c:pt idx="110">
                  <c:v>15294</c:v>
                </c:pt>
                <c:pt idx="111">
                  <c:v>15560</c:v>
                </c:pt>
                <c:pt idx="112">
                  <c:v>16217</c:v>
                </c:pt>
                <c:pt idx="113">
                  <c:v>35177</c:v>
                </c:pt>
                <c:pt idx="114">
                  <c:v>35059</c:v>
                </c:pt>
                <c:pt idx="115">
                  <c:v>35177</c:v>
                </c:pt>
                <c:pt idx="116">
                  <c:v>35177</c:v>
                </c:pt>
              </c:numCache>
            </c:numRef>
          </c:xVal>
          <c:yVal>
            <c:numRef>
              <c:f>Active!$M$21:$M$137</c:f>
              <c:numCache>
                <c:formatCode>General</c:formatCode>
                <c:ptCount val="1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3E8-4A79-BE98-5851D858AB7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0</c:v>
                </c:pt>
                <c:pt idx="1">
                  <c:v>-2337</c:v>
                </c:pt>
                <c:pt idx="2">
                  <c:v>-1739.5</c:v>
                </c:pt>
                <c:pt idx="3">
                  <c:v>-1588.5</c:v>
                </c:pt>
                <c:pt idx="4">
                  <c:v>-1531</c:v>
                </c:pt>
                <c:pt idx="5">
                  <c:v>-1514</c:v>
                </c:pt>
                <c:pt idx="6">
                  <c:v>-1505.5</c:v>
                </c:pt>
                <c:pt idx="7">
                  <c:v>-1001.5</c:v>
                </c:pt>
                <c:pt idx="8">
                  <c:v>-999.5</c:v>
                </c:pt>
                <c:pt idx="9">
                  <c:v>-914.5</c:v>
                </c:pt>
                <c:pt idx="10">
                  <c:v>-848.5</c:v>
                </c:pt>
                <c:pt idx="11">
                  <c:v>-840</c:v>
                </c:pt>
                <c:pt idx="12">
                  <c:v>-748.5</c:v>
                </c:pt>
                <c:pt idx="13">
                  <c:v>-242.5</c:v>
                </c:pt>
                <c:pt idx="14">
                  <c:v>-119</c:v>
                </c:pt>
                <c:pt idx="15">
                  <c:v>-44.5</c:v>
                </c:pt>
                <c:pt idx="16">
                  <c:v>0</c:v>
                </c:pt>
                <c:pt idx="17">
                  <c:v>10.5</c:v>
                </c:pt>
                <c:pt idx="18">
                  <c:v>17</c:v>
                </c:pt>
                <c:pt idx="19">
                  <c:v>561.5</c:v>
                </c:pt>
                <c:pt idx="20">
                  <c:v>589</c:v>
                </c:pt>
                <c:pt idx="21">
                  <c:v>804</c:v>
                </c:pt>
                <c:pt idx="22">
                  <c:v>806</c:v>
                </c:pt>
                <c:pt idx="23">
                  <c:v>1342</c:v>
                </c:pt>
                <c:pt idx="24">
                  <c:v>1344</c:v>
                </c:pt>
                <c:pt idx="25">
                  <c:v>1403.5</c:v>
                </c:pt>
                <c:pt idx="26">
                  <c:v>1437.5</c:v>
                </c:pt>
                <c:pt idx="27">
                  <c:v>2084</c:v>
                </c:pt>
                <c:pt idx="28">
                  <c:v>2131</c:v>
                </c:pt>
                <c:pt idx="29">
                  <c:v>2254</c:v>
                </c:pt>
                <c:pt idx="30">
                  <c:v>2282</c:v>
                </c:pt>
                <c:pt idx="31">
                  <c:v>2284</c:v>
                </c:pt>
                <c:pt idx="32">
                  <c:v>2286</c:v>
                </c:pt>
                <c:pt idx="33">
                  <c:v>2301</c:v>
                </c:pt>
                <c:pt idx="34">
                  <c:v>2320</c:v>
                </c:pt>
                <c:pt idx="35">
                  <c:v>2337</c:v>
                </c:pt>
                <c:pt idx="36">
                  <c:v>2352</c:v>
                </c:pt>
                <c:pt idx="37">
                  <c:v>2824</c:v>
                </c:pt>
                <c:pt idx="38">
                  <c:v>2860</c:v>
                </c:pt>
                <c:pt idx="39">
                  <c:v>2888</c:v>
                </c:pt>
                <c:pt idx="40">
                  <c:v>2953.5</c:v>
                </c:pt>
                <c:pt idx="41">
                  <c:v>3009</c:v>
                </c:pt>
                <c:pt idx="42">
                  <c:v>3158</c:v>
                </c:pt>
                <c:pt idx="43">
                  <c:v>3662</c:v>
                </c:pt>
                <c:pt idx="44">
                  <c:v>3679</c:v>
                </c:pt>
                <c:pt idx="45">
                  <c:v>3721.5</c:v>
                </c:pt>
                <c:pt idx="46">
                  <c:v>3738.5</c:v>
                </c:pt>
                <c:pt idx="47">
                  <c:v>3766</c:v>
                </c:pt>
                <c:pt idx="48">
                  <c:v>3766</c:v>
                </c:pt>
                <c:pt idx="49">
                  <c:v>3830</c:v>
                </c:pt>
                <c:pt idx="50">
                  <c:v>3832</c:v>
                </c:pt>
                <c:pt idx="51">
                  <c:v>3838.5</c:v>
                </c:pt>
                <c:pt idx="52">
                  <c:v>3855.5</c:v>
                </c:pt>
                <c:pt idx="53">
                  <c:v>3883</c:v>
                </c:pt>
                <c:pt idx="54">
                  <c:v>3898</c:v>
                </c:pt>
                <c:pt idx="55">
                  <c:v>4461.5</c:v>
                </c:pt>
                <c:pt idx="56">
                  <c:v>4474</c:v>
                </c:pt>
                <c:pt idx="57">
                  <c:v>4495.5</c:v>
                </c:pt>
                <c:pt idx="58">
                  <c:v>4527.5</c:v>
                </c:pt>
                <c:pt idx="59">
                  <c:v>4529.5</c:v>
                </c:pt>
                <c:pt idx="60">
                  <c:v>4546.5</c:v>
                </c:pt>
                <c:pt idx="61">
                  <c:v>4663.5</c:v>
                </c:pt>
                <c:pt idx="62">
                  <c:v>4670</c:v>
                </c:pt>
                <c:pt idx="63">
                  <c:v>4674</c:v>
                </c:pt>
                <c:pt idx="64">
                  <c:v>4721</c:v>
                </c:pt>
                <c:pt idx="65">
                  <c:v>5203.5</c:v>
                </c:pt>
                <c:pt idx="66">
                  <c:v>5308</c:v>
                </c:pt>
                <c:pt idx="67">
                  <c:v>5412</c:v>
                </c:pt>
                <c:pt idx="68">
                  <c:v>5965</c:v>
                </c:pt>
                <c:pt idx="69">
                  <c:v>5999</c:v>
                </c:pt>
                <c:pt idx="70">
                  <c:v>6007.5</c:v>
                </c:pt>
                <c:pt idx="71">
                  <c:v>6067</c:v>
                </c:pt>
                <c:pt idx="72">
                  <c:v>6099</c:v>
                </c:pt>
                <c:pt idx="73">
                  <c:v>6105.5</c:v>
                </c:pt>
                <c:pt idx="74">
                  <c:v>6796.5</c:v>
                </c:pt>
                <c:pt idx="75">
                  <c:v>6941</c:v>
                </c:pt>
                <c:pt idx="76">
                  <c:v>7496</c:v>
                </c:pt>
                <c:pt idx="77">
                  <c:v>7547</c:v>
                </c:pt>
                <c:pt idx="78">
                  <c:v>7572.5</c:v>
                </c:pt>
                <c:pt idx="79">
                  <c:v>7623.5</c:v>
                </c:pt>
                <c:pt idx="80">
                  <c:v>7623.5</c:v>
                </c:pt>
                <c:pt idx="81">
                  <c:v>8402</c:v>
                </c:pt>
                <c:pt idx="82">
                  <c:v>8404</c:v>
                </c:pt>
                <c:pt idx="83">
                  <c:v>8419</c:v>
                </c:pt>
                <c:pt idx="84">
                  <c:v>8427.5</c:v>
                </c:pt>
                <c:pt idx="85">
                  <c:v>8493.5</c:v>
                </c:pt>
                <c:pt idx="86">
                  <c:v>8502</c:v>
                </c:pt>
                <c:pt idx="87">
                  <c:v>8504</c:v>
                </c:pt>
                <c:pt idx="88">
                  <c:v>9027</c:v>
                </c:pt>
                <c:pt idx="89">
                  <c:v>9076</c:v>
                </c:pt>
                <c:pt idx="90">
                  <c:v>9116.5</c:v>
                </c:pt>
                <c:pt idx="91">
                  <c:v>9208</c:v>
                </c:pt>
                <c:pt idx="92">
                  <c:v>9210</c:v>
                </c:pt>
                <c:pt idx="93">
                  <c:v>9391</c:v>
                </c:pt>
                <c:pt idx="94">
                  <c:v>9391</c:v>
                </c:pt>
                <c:pt idx="95">
                  <c:v>9816</c:v>
                </c:pt>
                <c:pt idx="96">
                  <c:v>9905.5</c:v>
                </c:pt>
                <c:pt idx="97">
                  <c:v>10014</c:v>
                </c:pt>
                <c:pt idx="98">
                  <c:v>10131</c:v>
                </c:pt>
                <c:pt idx="99">
                  <c:v>10133</c:v>
                </c:pt>
                <c:pt idx="100">
                  <c:v>10165</c:v>
                </c:pt>
                <c:pt idx="101">
                  <c:v>10705</c:v>
                </c:pt>
                <c:pt idx="102">
                  <c:v>10762.5</c:v>
                </c:pt>
                <c:pt idx="103">
                  <c:v>10769</c:v>
                </c:pt>
                <c:pt idx="104">
                  <c:v>13110</c:v>
                </c:pt>
                <c:pt idx="105">
                  <c:v>13293</c:v>
                </c:pt>
                <c:pt idx="106">
                  <c:v>13878</c:v>
                </c:pt>
                <c:pt idx="107">
                  <c:v>13903.5</c:v>
                </c:pt>
                <c:pt idx="108">
                  <c:v>14630.5</c:v>
                </c:pt>
                <c:pt idx="109">
                  <c:v>14743.5</c:v>
                </c:pt>
                <c:pt idx="110">
                  <c:v>15294</c:v>
                </c:pt>
                <c:pt idx="111">
                  <c:v>15560</c:v>
                </c:pt>
                <c:pt idx="112">
                  <c:v>16217</c:v>
                </c:pt>
                <c:pt idx="113">
                  <c:v>35177</c:v>
                </c:pt>
                <c:pt idx="114">
                  <c:v>35059</c:v>
                </c:pt>
                <c:pt idx="115">
                  <c:v>35177</c:v>
                </c:pt>
                <c:pt idx="116">
                  <c:v>35177</c:v>
                </c:pt>
              </c:numCache>
            </c:numRef>
          </c:xVal>
          <c:yVal>
            <c:numRef>
              <c:f>Active!$N$21:$N$137</c:f>
              <c:numCache>
                <c:formatCode>General</c:formatCode>
                <c:ptCount val="1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3E8-4A79-BE98-5851D858AB7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Active!$F$21:$F$1300</c:f>
              <c:numCache>
                <c:formatCode>General</c:formatCode>
                <c:ptCount val="1280"/>
                <c:pt idx="0">
                  <c:v>0</c:v>
                </c:pt>
                <c:pt idx="1">
                  <c:v>-2337</c:v>
                </c:pt>
                <c:pt idx="2">
                  <c:v>-1739.5</c:v>
                </c:pt>
                <c:pt idx="3">
                  <c:v>-1588.5</c:v>
                </c:pt>
                <c:pt idx="4">
                  <c:v>-1531</c:v>
                </c:pt>
                <c:pt idx="5">
                  <c:v>-1514</c:v>
                </c:pt>
                <c:pt idx="6">
                  <c:v>-1505.5</c:v>
                </c:pt>
                <c:pt idx="7">
                  <c:v>-1001.5</c:v>
                </c:pt>
                <c:pt idx="8">
                  <c:v>-999.5</c:v>
                </c:pt>
                <c:pt idx="9">
                  <c:v>-914.5</c:v>
                </c:pt>
                <c:pt idx="10">
                  <c:v>-848.5</c:v>
                </c:pt>
                <c:pt idx="11">
                  <c:v>-840</c:v>
                </c:pt>
                <c:pt idx="12">
                  <c:v>-748.5</c:v>
                </c:pt>
                <c:pt idx="13">
                  <c:v>-242.5</c:v>
                </c:pt>
                <c:pt idx="14">
                  <c:v>-119</c:v>
                </c:pt>
                <c:pt idx="15">
                  <c:v>-44.5</c:v>
                </c:pt>
                <c:pt idx="16">
                  <c:v>0</c:v>
                </c:pt>
                <c:pt idx="17">
                  <c:v>10.5</c:v>
                </c:pt>
                <c:pt idx="18">
                  <c:v>17</c:v>
                </c:pt>
                <c:pt idx="19">
                  <c:v>561.5</c:v>
                </c:pt>
                <c:pt idx="20">
                  <c:v>589</c:v>
                </c:pt>
                <c:pt idx="21">
                  <c:v>804</c:v>
                </c:pt>
                <c:pt idx="22">
                  <c:v>806</c:v>
                </c:pt>
                <c:pt idx="23">
                  <c:v>1342</c:v>
                </c:pt>
                <c:pt idx="24">
                  <c:v>1344</c:v>
                </c:pt>
                <c:pt idx="25">
                  <c:v>1403.5</c:v>
                </c:pt>
                <c:pt idx="26">
                  <c:v>1437.5</c:v>
                </c:pt>
                <c:pt idx="27">
                  <c:v>2084</c:v>
                </c:pt>
                <c:pt idx="28">
                  <c:v>2131</c:v>
                </c:pt>
                <c:pt idx="29">
                  <c:v>2254</c:v>
                </c:pt>
                <c:pt idx="30">
                  <c:v>2282</c:v>
                </c:pt>
                <c:pt idx="31">
                  <c:v>2284</c:v>
                </c:pt>
                <c:pt idx="32">
                  <c:v>2286</c:v>
                </c:pt>
                <c:pt idx="33">
                  <c:v>2301</c:v>
                </c:pt>
                <c:pt idx="34">
                  <c:v>2320</c:v>
                </c:pt>
                <c:pt idx="35">
                  <c:v>2337</c:v>
                </c:pt>
                <c:pt idx="36">
                  <c:v>2352</c:v>
                </c:pt>
                <c:pt idx="37">
                  <c:v>2824</c:v>
                </c:pt>
                <c:pt idx="38">
                  <c:v>2860</c:v>
                </c:pt>
                <c:pt idx="39">
                  <c:v>2888</c:v>
                </c:pt>
                <c:pt idx="40">
                  <c:v>2953.5</c:v>
                </c:pt>
                <c:pt idx="41">
                  <c:v>3009</c:v>
                </c:pt>
                <c:pt idx="42">
                  <c:v>3158</c:v>
                </c:pt>
                <c:pt idx="43">
                  <c:v>3662</c:v>
                </c:pt>
                <c:pt idx="44">
                  <c:v>3679</c:v>
                </c:pt>
                <c:pt idx="45">
                  <c:v>3721.5</c:v>
                </c:pt>
                <c:pt idx="46">
                  <c:v>3738.5</c:v>
                </c:pt>
                <c:pt idx="47">
                  <c:v>3766</c:v>
                </c:pt>
                <c:pt idx="48">
                  <c:v>3766</c:v>
                </c:pt>
                <c:pt idx="49">
                  <c:v>3830</c:v>
                </c:pt>
                <c:pt idx="50">
                  <c:v>3832</c:v>
                </c:pt>
                <c:pt idx="51">
                  <c:v>3838.5</c:v>
                </c:pt>
                <c:pt idx="52">
                  <c:v>3855.5</c:v>
                </c:pt>
                <c:pt idx="53">
                  <c:v>3883</c:v>
                </c:pt>
                <c:pt idx="54">
                  <c:v>3898</c:v>
                </c:pt>
                <c:pt idx="55">
                  <c:v>4461.5</c:v>
                </c:pt>
                <c:pt idx="56">
                  <c:v>4474</c:v>
                </c:pt>
                <c:pt idx="57">
                  <c:v>4495.5</c:v>
                </c:pt>
                <c:pt idx="58">
                  <c:v>4527.5</c:v>
                </c:pt>
                <c:pt idx="59">
                  <c:v>4529.5</c:v>
                </c:pt>
                <c:pt idx="60">
                  <c:v>4546.5</c:v>
                </c:pt>
                <c:pt idx="61">
                  <c:v>4663.5</c:v>
                </c:pt>
                <c:pt idx="62">
                  <c:v>4670</c:v>
                </c:pt>
                <c:pt idx="63">
                  <c:v>4674</c:v>
                </c:pt>
                <c:pt idx="64">
                  <c:v>4721</c:v>
                </c:pt>
                <c:pt idx="65">
                  <c:v>5203.5</c:v>
                </c:pt>
                <c:pt idx="66">
                  <c:v>5308</c:v>
                </c:pt>
                <c:pt idx="67">
                  <c:v>5412</c:v>
                </c:pt>
                <c:pt idx="68">
                  <c:v>5965</c:v>
                </c:pt>
                <c:pt idx="69">
                  <c:v>5999</c:v>
                </c:pt>
                <c:pt idx="70">
                  <c:v>6007.5</c:v>
                </c:pt>
                <c:pt idx="71">
                  <c:v>6067</c:v>
                </c:pt>
                <c:pt idx="72">
                  <c:v>6099</c:v>
                </c:pt>
                <c:pt idx="73">
                  <c:v>6105.5</c:v>
                </c:pt>
                <c:pt idx="74">
                  <c:v>6796.5</c:v>
                </c:pt>
                <c:pt idx="75">
                  <c:v>6941</c:v>
                </c:pt>
                <c:pt idx="76">
                  <c:v>7496</c:v>
                </c:pt>
                <c:pt idx="77">
                  <c:v>7547</c:v>
                </c:pt>
                <c:pt idx="78">
                  <c:v>7572.5</c:v>
                </c:pt>
                <c:pt idx="79">
                  <c:v>7623.5</c:v>
                </c:pt>
                <c:pt idx="80">
                  <c:v>7623.5</c:v>
                </c:pt>
                <c:pt idx="81">
                  <c:v>8402</c:v>
                </c:pt>
                <c:pt idx="82">
                  <c:v>8404</c:v>
                </c:pt>
                <c:pt idx="83">
                  <c:v>8419</c:v>
                </c:pt>
                <c:pt idx="84">
                  <c:v>8427.5</c:v>
                </c:pt>
                <c:pt idx="85">
                  <c:v>8493.5</c:v>
                </c:pt>
                <c:pt idx="86">
                  <c:v>8502</c:v>
                </c:pt>
                <c:pt idx="87">
                  <c:v>8504</c:v>
                </c:pt>
                <c:pt idx="88">
                  <c:v>9027</c:v>
                </c:pt>
                <c:pt idx="89">
                  <c:v>9076</c:v>
                </c:pt>
                <c:pt idx="90">
                  <c:v>9116.5</c:v>
                </c:pt>
                <c:pt idx="91">
                  <c:v>9208</c:v>
                </c:pt>
                <c:pt idx="92">
                  <c:v>9210</c:v>
                </c:pt>
                <c:pt idx="93">
                  <c:v>9391</c:v>
                </c:pt>
                <c:pt idx="94">
                  <c:v>9391</c:v>
                </c:pt>
                <c:pt idx="95">
                  <c:v>9816</c:v>
                </c:pt>
                <c:pt idx="96">
                  <c:v>9905.5</c:v>
                </c:pt>
                <c:pt idx="97">
                  <c:v>10014</c:v>
                </c:pt>
                <c:pt idx="98">
                  <c:v>10131</c:v>
                </c:pt>
                <c:pt idx="99">
                  <c:v>10133</c:v>
                </c:pt>
                <c:pt idx="100">
                  <c:v>10165</c:v>
                </c:pt>
                <c:pt idx="101">
                  <c:v>10705</c:v>
                </c:pt>
                <c:pt idx="102">
                  <c:v>10762.5</c:v>
                </c:pt>
                <c:pt idx="103">
                  <c:v>10769</c:v>
                </c:pt>
                <c:pt idx="104">
                  <c:v>13110</c:v>
                </c:pt>
                <c:pt idx="105">
                  <c:v>13293</c:v>
                </c:pt>
                <c:pt idx="106">
                  <c:v>13878</c:v>
                </c:pt>
                <c:pt idx="107">
                  <c:v>13903.5</c:v>
                </c:pt>
                <c:pt idx="108">
                  <c:v>14630.5</c:v>
                </c:pt>
                <c:pt idx="109">
                  <c:v>14743.5</c:v>
                </c:pt>
                <c:pt idx="110">
                  <c:v>15294</c:v>
                </c:pt>
                <c:pt idx="111">
                  <c:v>15560</c:v>
                </c:pt>
                <c:pt idx="112">
                  <c:v>16217</c:v>
                </c:pt>
                <c:pt idx="113">
                  <c:v>35177</c:v>
                </c:pt>
                <c:pt idx="114">
                  <c:v>35059</c:v>
                </c:pt>
                <c:pt idx="115">
                  <c:v>35177</c:v>
                </c:pt>
                <c:pt idx="116">
                  <c:v>35177</c:v>
                </c:pt>
              </c:numCache>
            </c:numRef>
          </c:xVal>
          <c:yVal>
            <c:numRef>
              <c:f>Active!$O$21:$O$1300</c:f>
              <c:numCache>
                <c:formatCode>General</c:formatCode>
                <c:ptCount val="1280"/>
                <c:pt idx="0">
                  <c:v>8.680075818700542E-3</c:v>
                </c:pt>
                <c:pt idx="1">
                  <c:v>1.3220966668552369E-2</c:v>
                </c:pt>
                <c:pt idx="2">
                  <c:v>1.2059998639974506E-2</c:v>
                </c:pt>
                <c:pt idx="3">
                  <c:v>1.1766599188400853E-2</c:v>
                </c:pt>
                <c:pt idx="4">
                  <c:v>1.1654874231675787E-2</c:v>
                </c:pt>
                <c:pt idx="5">
                  <c:v>1.162184250533968E-2</c:v>
                </c:pt>
                <c:pt idx="6">
                  <c:v>1.1605326642171628E-2</c:v>
                </c:pt>
                <c:pt idx="7">
                  <c:v>1.0626033108442349E-2</c:v>
                </c:pt>
                <c:pt idx="8">
                  <c:v>1.0622147022991043E-2</c:v>
                </c:pt>
                <c:pt idx="9">
                  <c:v>1.045698839131051E-2</c:v>
                </c:pt>
                <c:pt idx="10">
                  <c:v>1.032874757141739E-2</c:v>
                </c:pt>
                <c:pt idx="11">
                  <c:v>1.0312231708249337E-2</c:v>
                </c:pt>
                <c:pt idx="12">
                  <c:v>1.0134443298852058E-2</c:v>
                </c:pt>
                <c:pt idx="13">
                  <c:v>9.1512636796714734E-3</c:v>
                </c:pt>
                <c:pt idx="14">
                  <c:v>8.9112979030532887E-3</c:v>
                </c:pt>
                <c:pt idx="15">
                  <c:v>8.7665412199921158E-3</c:v>
                </c:pt>
                <c:pt idx="16">
                  <c:v>8.680075818700542E-3</c:v>
                </c:pt>
                <c:pt idx="17">
                  <c:v>8.6596738700811821E-3</c:v>
                </c:pt>
                <c:pt idx="18">
                  <c:v>8.6470440923644351E-3</c:v>
                </c:pt>
                <c:pt idx="19">
                  <c:v>7.5890573282461991E-3</c:v>
                </c:pt>
                <c:pt idx="20">
                  <c:v>7.5356236532907322E-3</c:v>
                </c:pt>
                <c:pt idx="21">
                  <c:v>7.1178694672752668E-3</c:v>
                </c:pt>
                <c:pt idx="22">
                  <c:v>7.1139833818239604E-3</c:v>
                </c:pt>
                <c:pt idx="23">
                  <c:v>6.0725124808737761E-3</c:v>
                </c:pt>
                <c:pt idx="24">
                  <c:v>6.0686263954224696E-3</c:v>
                </c:pt>
                <c:pt idx="25">
                  <c:v>5.9530153532460963E-3</c:v>
                </c:pt>
                <c:pt idx="26">
                  <c:v>5.8869519005738833E-3</c:v>
                </c:pt>
                <c:pt idx="27">
                  <c:v>4.6307747784390075E-3</c:v>
                </c:pt>
                <c:pt idx="28">
                  <c:v>4.5394517703333005E-3</c:v>
                </c:pt>
                <c:pt idx="29">
                  <c:v>4.3004575150779418E-3</c:v>
                </c:pt>
                <c:pt idx="30">
                  <c:v>4.2460523187596482E-3</c:v>
                </c:pt>
                <c:pt idx="31">
                  <c:v>4.2421662333083417E-3</c:v>
                </c:pt>
                <c:pt idx="32">
                  <c:v>4.2382801478570353E-3</c:v>
                </c:pt>
                <c:pt idx="33">
                  <c:v>4.2091345069722348E-3</c:v>
                </c:pt>
                <c:pt idx="34">
                  <c:v>4.1722166951848215E-3</c:v>
                </c:pt>
                <c:pt idx="35">
                  <c:v>4.1391849688487154E-3</c:v>
                </c:pt>
                <c:pt idx="36">
                  <c:v>4.1100393279639149E-3</c:v>
                </c:pt>
                <c:pt idx="37">
                  <c:v>3.1929231614555445E-3</c:v>
                </c:pt>
                <c:pt idx="38">
                  <c:v>3.1229736233320251E-3</c:v>
                </c:pt>
                <c:pt idx="39">
                  <c:v>3.0685684270137315E-3</c:v>
                </c:pt>
                <c:pt idx="40">
                  <c:v>2.9412991284834388E-3</c:v>
                </c:pt>
                <c:pt idx="41">
                  <c:v>2.8334602572096792E-3</c:v>
                </c:pt>
                <c:pt idx="42">
                  <c:v>2.5439468910873333E-3</c:v>
                </c:pt>
                <c:pt idx="43">
                  <c:v>1.5646533573580564E-3</c:v>
                </c:pt>
                <c:pt idx="44">
                  <c:v>1.5316216310219495E-3</c:v>
                </c:pt>
                <c:pt idx="45">
                  <c:v>1.449042315181683E-3</c:v>
                </c:pt>
                <c:pt idx="46">
                  <c:v>1.4160105888455761E-3</c:v>
                </c:pt>
                <c:pt idx="47">
                  <c:v>1.3625769138901102E-3</c:v>
                </c:pt>
                <c:pt idx="48">
                  <c:v>1.3625769138901102E-3</c:v>
                </c:pt>
                <c:pt idx="49">
                  <c:v>1.2382221794482971E-3</c:v>
                </c:pt>
                <c:pt idx="50">
                  <c:v>1.2343360939969907E-3</c:v>
                </c:pt>
                <c:pt idx="51">
                  <c:v>1.2217063162802437E-3</c:v>
                </c:pt>
                <c:pt idx="52">
                  <c:v>1.1886745899441368E-3</c:v>
                </c:pt>
                <c:pt idx="53">
                  <c:v>1.1352409149886708E-3</c:v>
                </c:pt>
                <c:pt idx="54">
                  <c:v>1.1060952741038703E-3</c:v>
                </c:pt>
                <c:pt idx="55">
                  <c:v>1.1190698198220925E-5</c:v>
                </c:pt>
                <c:pt idx="56">
                  <c:v>-1.3097335872446284E-5</c:v>
                </c:pt>
                <c:pt idx="57">
                  <c:v>-5.487275447399291E-5</c:v>
                </c:pt>
                <c:pt idx="58">
                  <c:v>-1.1705012169489944E-4</c:v>
                </c:pt>
                <c:pt idx="59">
                  <c:v>-1.2093620714620501E-4</c:v>
                </c:pt>
                <c:pt idx="60">
                  <c:v>-1.5396793348231193E-4</c:v>
                </c:pt>
                <c:pt idx="61">
                  <c:v>-3.8130393238375131E-4</c:v>
                </c:pt>
                <c:pt idx="62">
                  <c:v>-3.9393371010049832E-4</c:v>
                </c:pt>
                <c:pt idx="63">
                  <c:v>-4.0170588100311121E-4</c:v>
                </c:pt>
                <c:pt idx="64">
                  <c:v>-4.9302888910881734E-4</c:v>
                </c:pt>
                <c:pt idx="65">
                  <c:v>-1.4305470042365494E-3</c:v>
                </c:pt>
                <c:pt idx="66">
                  <c:v>-1.6335949690673215E-3</c:v>
                </c:pt>
                <c:pt idx="67">
                  <c:v>-1.8356714125352669E-3</c:v>
                </c:pt>
                <c:pt idx="68">
                  <c:v>-2.9101740398215573E-3</c:v>
                </c:pt>
                <c:pt idx="69">
                  <c:v>-2.9762374924937711E-3</c:v>
                </c:pt>
                <c:pt idx="70">
                  <c:v>-2.9927533556618237E-3</c:v>
                </c:pt>
                <c:pt idx="71">
                  <c:v>-3.108364397838197E-3</c:v>
                </c:pt>
                <c:pt idx="72">
                  <c:v>-3.1705417650591036E-3</c:v>
                </c:pt>
                <c:pt idx="73">
                  <c:v>-3.1831715427758506E-3</c:v>
                </c:pt>
                <c:pt idx="74">
                  <c:v>-4.5258140662023001E-3</c:v>
                </c:pt>
                <c:pt idx="75">
                  <c:v>-4.8065837400592046E-3</c:v>
                </c:pt>
                <c:pt idx="76">
                  <c:v>-5.8849724527968023E-3</c:v>
                </c:pt>
                <c:pt idx="77">
                  <c:v>-5.9840676318051213E-3</c:v>
                </c:pt>
                <c:pt idx="78">
                  <c:v>-6.0336152213092825E-3</c:v>
                </c:pt>
                <c:pt idx="79">
                  <c:v>-6.1327104003176015E-3</c:v>
                </c:pt>
                <c:pt idx="80">
                  <c:v>-6.1327104003176015E-3</c:v>
                </c:pt>
                <c:pt idx="81">
                  <c:v>-7.6453691622387163E-3</c:v>
                </c:pt>
                <c:pt idx="82">
                  <c:v>-7.6492552476900236E-3</c:v>
                </c:pt>
                <c:pt idx="83">
                  <c:v>-7.678400888574825E-3</c:v>
                </c:pt>
                <c:pt idx="84">
                  <c:v>-7.6949167517428776E-3</c:v>
                </c:pt>
                <c:pt idx="85">
                  <c:v>-7.8231575716359979E-3</c:v>
                </c:pt>
                <c:pt idx="86">
                  <c:v>-7.8396734348040505E-3</c:v>
                </c:pt>
                <c:pt idx="87">
                  <c:v>-7.8435595202553578E-3</c:v>
                </c:pt>
                <c:pt idx="88">
                  <c:v>-8.8597708657720455E-3</c:v>
                </c:pt>
                <c:pt idx="89">
                  <c:v>-8.9549799593290607E-3</c:v>
                </c:pt>
                <c:pt idx="90">
                  <c:v>-9.0336731897180198E-3</c:v>
                </c:pt>
                <c:pt idx="91">
                  <c:v>-9.211461599115298E-3</c:v>
                </c:pt>
                <c:pt idx="92">
                  <c:v>-9.2153476845666053E-3</c:v>
                </c:pt>
                <c:pt idx="93">
                  <c:v>-9.5670384179098577E-3</c:v>
                </c:pt>
                <c:pt idx="94">
                  <c:v>-9.5670384179098577E-3</c:v>
                </c:pt>
                <c:pt idx="95">
                  <c:v>-1.0392831576312522E-2</c:v>
                </c:pt>
                <c:pt idx="96">
                  <c:v>-1.0566733900258496E-2</c:v>
                </c:pt>
                <c:pt idx="97">
                  <c:v>-1.0777554035991883E-2</c:v>
                </c:pt>
                <c:pt idx="98">
                  <c:v>-1.1004890034893322E-2</c:v>
                </c:pt>
                <c:pt idx="99">
                  <c:v>-1.1008776120344626E-2</c:v>
                </c:pt>
                <c:pt idx="100">
                  <c:v>-1.1070953487565533E-2</c:v>
                </c:pt>
                <c:pt idx="101">
                  <c:v>-1.2120196559418329E-2</c:v>
                </c:pt>
                <c:pt idx="102">
                  <c:v>-1.2231921516143397E-2</c:v>
                </c:pt>
                <c:pt idx="103">
                  <c:v>-1.2244551293860142E-2</c:v>
                </c:pt>
                <c:pt idx="104">
                  <c:v>-1.6793214314614585E-2</c:v>
                </c:pt>
                <c:pt idx="105">
                  <c:v>-1.7148791133409141E-2</c:v>
                </c:pt>
                <c:pt idx="106">
                  <c:v>-1.8285471127916342E-2</c:v>
                </c:pt>
                <c:pt idx="107">
                  <c:v>-1.83350187174205E-2</c:v>
                </c:pt>
                <c:pt idx="108">
                  <c:v>-1.974761077897047E-2</c:v>
                </c:pt>
                <c:pt idx="109">
                  <c:v>-1.9967174606969292E-2</c:v>
                </c:pt>
                <c:pt idx="110">
                  <c:v>-2.1036819627441451E-2</c:v>
                </c:pt>
                <c:pt idx="111">
                  <c:v>-2.155366899246524E-2</c:v>
                </c:pt>
                <c:pt idx="112">
                  <c:v>-2.2830248063219476E-2</c:v>
                </c:pt>
                <c:pt idx="113">
                  <c:v>-5.967033814160657E-2</c:v>
                </c:pt>
                <c:pt idx="114">
                  <c:v>-5.9441059099979481E-2</c:v>
                </c:pt>
                <c:pt idx="115">
                  <c:v>-5.967033814160657E-2</c:v>
                </c:pt>
                <c:pt idx="116">
                  <c:v>-5.967033814160657E-2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3E8-4A79-BE98-5851D858AB7A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Active!$V$2:$V$37</c:f>
              <c:numCache>
                <c:formatCode>General</c:formatCode>
                <c:ptCount val="36"/>
                <c:pt idx="0">
                  <c:v>0</c:v>
                </c:pt>
                <c:pt idx="1">
                  <c:v>2000</c:v>
                </c:pt>
                <c:pt idx="2">
                  <c:v>4000</c:v>
                </c:pt>
                <c:pt idx="3">
                  <c:v>6000</c:v>
                </c:pt>
                <c:pt idx="4">
                  <c:v>8000</c:v>
                </c:pt>
                <c:pt idx="5">
                  <c:v>10000</c:v>
                </c:pt>
                <c:pt idx="6">
                  <c:v>12000</c:v>
                </c:pt>
                <c:pt idx="7">
                  <c:v>14000</c:v>
                </c:pt>
                <c:pt idx="8">
                  <c:v>16000</c:v>
                </c:pt>
                <c:pt idx="9">
                  <c:v>18000</c:v>
                </c:pt>
                <c:pt idx="10">
                  <c:v>20000</c:v>
                </c:pt>
                <c:pt idx="11">
                  <c:v>22000</c:v>
                </c:pt>
                <c:pt idx="12">
                  <c:v>24000</c:v>
                </c:pt>
                <c:pt idx="13">
                  <c:v>26000</c:v>
                </c:pt>
                <c:pt idx="14">
                  <c:v>28000</c:v>
                </c:pt>
                <c:pt idx="15">
                  <c:v>30000</c:v>
                </c:pt>
                <c:pt idx="16">
                  <c:v>32000</c:v>
                </c:pt>
                <c:pt idx="17">
                  <c:v>34000</c:v>
                </c:pt>
                <c:pt idx="18">
                  <c:v>36000</c:v>
                </c:pt>
                <c:pt idx="19">
                  <c:v>38000</c:v>
                </c:pt>
                <c:pt idx="20">
                  <c:v>40000</c:v>
                </c:pt>
                <c:pt idx="21">
                  <c:v>42000</c:v>
                </c:pt>
              </c:numCache>
            </c:numRef>
          </c:xVal>
          <c:yVal>
            <c:numRef>
              <c:f>Active!$W$2:$W$37</c:f>
              <c:numCache>
                <c:formatCode>General</c:formatCode>
                <c:ptCount val="36"/>
                <c:pt idx="0">
                  <c:v>7.3541297834420205E-15</c:v>
                </c:pt>
                <c:pt idx="1">
                  <c:v>-2.3999999999264589E-4</c:v>
                </c:pt>
                <c:pt idx="2">
                  <c:v>-9.5999999999264588E-4</c:v>
                </c:pt>
                <c:pt idx="3">
                  <c:v>-2.1599999999926461E-3</c:v>
                </c:pt>
                <c:pt idx="4">
                  <c:v>-3.8399999999926462E-3</c:v>
                </c:pt>
                <c:pt idx="5">
                  <c:v>-5.9999999999926458E-3</c:v>
                </c:pt>
                <c:pt idx="6">
                  <c:v>-8.6399999999926466E-3</c:v>
                </c:pt>
                <c:pt idx="7">
                  <c:v>-1.1759999999992646E-2</c:v>
                </c:pt>
                <c:pt idx="8">
                  <c:v>-1.5359999999992647E-2</c:v>
                </c:pt>
                <c:pt idx="9">
                  <c:v>-1.9439999999992644E-2</c:v>
                </c:pt>
                <c:pt idx="10">
                  <c:v>-2.3999999999992645E-2</c:v>
                </c:pt>
                <c:pt idx="11">
                  <c:v>-2.9039999999992645E-2</c:v>
                </c:pt>
                <c:pt idx="12">
                  <c:v>-3.4559999999992645E-2</c:v>
                </c:pt>
                <c:pt idx="13">
                  <c:v>-4.0559999999992644E-2</c:v>
                </c:pt>
                <c:pt idx="14">
                  <c:v>-4.7039999999992643E-2</c:v>
                </c:pt>
                <c:pt idx="15">
                  <c:v>-5.3999999999992644E-2</c:v>
                </c:pt>
                <c:pt idx="16">
                  <c:v>-6.1439999999992646E-2</c:v>
                </c:pt>
                <c:pt idx="17">
                  <c:v>-6.935999999999265E-2</c:v>
                </c:pt>
                <c:pt idx="18">
                  <c:v>-7.7759999999992641E-2</c:v>
                </c:pt>
                <c:pt idx="19">
                  <c:v>-8.663999999999264E-2</c:v>
                </c:pt>
                <c:pt idx="20">
                  <c:v>-9.5999999999992647E-2</c:v>
                </c:pt>
                <c:pt idx="21">
                  <c:v>-0.10583999999999265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3E8-4A79-BE98-5851D858A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4023416"/>
        <c:axId val="1"/>
      </c:scatterChart>
      <c:valAx>
        <c:axId val="834023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95036057386034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0804438280166437E-2"/>
              <c:y val="0.407758134006834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40234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417490289441974"/>
          <c:y val="0.9088076726258274"/>
          <c:w val="0.6643554992519139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57150</xdr:rowOff>
    </xdr:from>
    <xdr:to>
      <xdr:col>17</xdr:col>
      <xdr:colOff>628650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710B853-B353-73AB-9134-D22A752DC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7"/>
  <sheetViews>
    <sheetView tabSelected="1" workbookViewId="0">
      <pane xSplit="14" ySplit="22" topLeftCell="O119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/>
  <cols>
    <col min="1" max="1" width="14.42578125" style="1" customWidth="1"/>
    <col min="2" max="2" width="5.140625" style="2" customWidth="1"/>
    <col min="3" max="3" width="11.85546875" style="1" customWidth="1"/>
    <col min="4" max="4" width="9.42578125" style="1" customWidth="1"/>
    <col min="5" max="5" width="10.28515625" style="1"/>
    <col min="6" max="6" width="16.28515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3" ht="20.25">
      <c r="A1" s="3" t="s">
        <v>0</v>
      </c>
      <c r="V1" s="4" t="s">
        <v>1</v>
      </c>
      <c r="W1" s="5" t="s">
        <v>2</v>
      </c>
    </row>
    <row r="2" spans="1:23">
      <c r="A2" s="1" t="s">
        <v>3</v>
      </c>
      <c r="B2" s="6" t="s">
        <v>4</v>
      </c>
      <c r="V2" s="7">
        <v>0</v>
      </c>
      <c r="W2" s="7">
        <f>+D$11+D$12*V2+D$13*V2^2</f>
        <v>7.3541297834420205E-15</v>
      </c>
    </row>
    <row r="3" spans="1:23">
      <c r="C3" s="8" t="s">
        <v>5</v>
      </c>
      <c r="V3" s="7">
        <v>2000</v>
      </c>
      <c r="W3" s="7">
        <f>+D$11+D$12*V3+D$13*V3^2</f>
        <v>-2.3999999999264589E-4</v>
      </c>
    </row>
    <row r="4" spans="1:23">
      <c r="A4" s="9" t="s">
        <v>6</v>
      </c>
      <c r="C4" s="10">
        <v>40650.345000000001</v>
      </c>
      <c r="D4" s="11">
        <v>0.46896147999999999</v>
      </c>
      <c r="V4" s="7">
        <v>4000</v>
      </c>
      <c r="W4" s="7">
        <f t="shared" ref="W4:W23" si="0">+D$11+D$12*V4+D$13*V4^2</f>
        <v>-9.5999999999264588E-4</v>
      </c>
    </row>
    <row r="5" spans="1:23">
      <c r="A5" s="12" t="s">
        <v>7</v>
      </c>
      <c r="B5"/>
      <c r="C5" s="13">
        <v>-9.5</v>
      </c>
      <c r="D5" t="s">
        <v>8</v>
      </c>
      <c r="V5" s="7">
        <v>6000</v>
      </c>
      <c r="W5" s="7">
        <f t="shared" si="0"/>
        <v>-2.1599999999926461E-3</v>
      </c>
    </row>
    <row r="6" spans="1:23">
      <c r="A6" s="9" t="s">
        <v>9</v>
      </c>
      <c r="V6" s="7">
        <v>8000</v>
      </c>
      <c r="W6" s="7">
        <f t="shared" si="0"/>
        <v>-3.8399999999926462E-3</v>
      </c>
    </row>
    <row r="7" spans="1:23">
      <c r="A7" s="1" t="s">
        <v>10</v>
      </c>
      <c r="C7" s="1">
        <f>+C4</f>
        <v>40650.345000000001</v>
      </c>
      <c r="V7" s="7">
        <v>10000</v>
      </c>
      <c r="W7" s="7">
        <f t="shared" si="0"/>
        <v>-5.9999999999926458E-3</v>
      </c>
    </row>
    <row r="8" spans="1:23">
      <c r="A8" s="1" t="s">
        <v>11</v>
      </c>
      <c r="C8" s="1">
        <f>+D4</f>
        <v>0.46896147999999999</v>
      </c>
      <c r="V8" s="7">
        <v>12000</v>
      </c>
      <c r="W8" s="7">
        <f t="shared" si="0"/>
        <v>-8.6399999999926466E-3</v>
      </c>
    </row>
    <row r="9" spans="1:23">
      <c r="A9" s="14" t="s">
        <v>12</v>
      </c>
      <c r="B9" s="1"/>
      <c r="C9" s="15">
        <v>21</v>
      </c>
      <c r="D9" s="14" t="str">
        <f>"F"&amp;C9</f>
        <v>F21</v>
      </c>
      <c r="E9" s="14" t="str">
        <f>"G"&amp;C9</f>
        <v>G21</v>
      </c>
      <c r="V9" s="7">
        <v>14000</v>
      </c>
      <c r="W9" s="7">
        <f t="shared" si="0"/>
        <v>-1.1759999999992646E-2</v>
      </c>
    </row>
    <row r="10" spans="1:23">
      <c r="C10" s="4" t="s">
        <v>13</v>
      </c>
      <c r="D10" s="4" t="s">
        <v>14</v>
      </c>
      <c r="V10" s="7">
        <v>16000</v>
      </c>
      <c r="W10" s="7">
        <f t="shared" si="0"/>
        <v>-1.5359999999992647E-2</v>
      </c>
    </row>
    <row r="11" spans="1:23">
      <c r="A11" s="1" t="s">
        <v>15</v>
      </c>
      <c r="C11" s="16">
        <f ca="1">INTERCEPT(INDIRECT(E9):G1005,INDIRECT(D9):$F1005)</f>
        <v>8.680075818700542E-3</v>
      </c>
      <c r="D11" s="2">
        <f>+E11*F11</f>
        <v>7.3541297834420205E-15</v>
      </c>
      <c r="E11" s="17">
        <v>7.3541297834420205E-15</v>
      </c>
      <c r="F11" s="1">
        <v>1</v>
      </c>
      <c r="V11" s="7">
        <v>18000</v>
      </c>
      <c r="W11" s="7">
        <f t="shared" si="0"/>
        <v>-1.9439999999992644E-2</v>
      </c>
    </row>
    <row r="12" spans="1:23">
      <c r="A12" s="1" t="s">
        <v>16</v>
      </c>
      <c r="C12" s="16">
        <f ca="1">SLOPE(INDIRECT(E9):G1005,INDIRECT(D9):$F1005)</f>
        <v>-1.9430427256533277E-6</v>
      </c>
      <c r="D12" s="2">
        <f>+E12*F12</f>
        <v>0</v>
      </c>
      <c r="E12" s="18">
        <v>0</v>
      </c>
      <c r="F12" s="19">
        <v>1E-4</v>
      </c>
      <c r="V12" s="7">
        <v>20000</v>
      </c>
      <c r="W12" s="7">
        <f t="shared" si="0"/>
        <v>-2.3999999999992645E-2</v>
      </c>
    </row>
    <row r="13" spans="1:23">
      <c r="A13" s="1" t="s">
        <v>17</v>
      </c>
      <c r="C13" s="2" t="s">
        <v>18</v>
      </c>
      <c r="D13" s="2">
        <f>+E13*F13</f>
        <v>-6E-11</v>
      </c>
      <c r="E13" s="20">
        <v>-6.0000000000000001E-3</v>
      </c>
      <c r="F13" s="19">
        <v>1E-8</v>
      </c>
      <c r="V13" s="7">
        <v>22000</v>
      </c>
      <c r="W13" s="7">
        <f t="shared" si="0"/>
        <v>-2.9039999999992645E-2</v>
      </c>
    </row>
    <row r="14" spans="1:23">
      <c r="A14" s="1" t="s">
        <v>19</v>
      </c>
      <c r="E14" s="1">
        <f>SUM(T21:T950)</f>
        <v>2.4932967084356088E-2</v>
      </c>
      <c r="V14" s="7">
        <v>24000</v>
      </c>
      <c r="W14" s="7">
        <f t="shared" si="0"/>
        <v>-3.4559999999992645E-2</v>
      </c>
    </row>
    <row r="15" spans="1:23">
      <c r="A15" s="9" t="s">
        <v>20</v>
      </c>
      <c r="C15" s="21">
        <f ca="1">(C7+C11)+(C8+C12)*INT(MAX(F21:F3533))</f>
        <v>57146.943311621857</v>
      </c>
      <c r="D15" s="22">
        <f>+C7+INT(MAX(F21:F1588))*C8+D11+D12*INT(MAX(F21:F4023))+D13*INT(MAX(F21:F4050)^2)</f>
        <v>57146.92873668026</v>
      </c>
      <c r="E15" s="23" t="s">
        <v>21</v>
      </c>
      <c r="F15" s="13">
        <v>1</v>
      </c>
      <c r="V15" s="7">
        <v>26000</v>
      </c>
      <c r="W15" s="7">
        <f t="shared" si="0"/>
        <v>-4.0559999999992644E-2</v>
      </c>
    </row>
    <row r="16" spans="1:23">
      <c r="A16" s="9" t="s">
        <v>22</v>
      </c>
      <c r="C16" s="21">
        <f ca="1">+C8+C12</f>
        <v>0.46895953695727433</v>
      </c>
      <c r="D16" s="22">
        <f>+C8+D12+2*D13*MAX(F21:F896)</f>
        <v>0.46895725876</v>
      </c>
      <c r="E16" s="23" t="s">
        <v>23</v>
      </c>
      <c r="F16" s="24">
        <f ca="1">NOW()+15018.5+$C$5/24</f>
        <v>60373.77172488426</v>
      </c>
      <c r="V16" s="7">
        <v>28000</v>
      </c>
      <c r="W16" s="7">
        <f t="shared" si="0"/>
        <v>-4.7039999999992643E-2</v>
      </c>
    </row>
    <row r="17" spans="1:34">
      <c r="A17" s="16" t="s">
        <v>24</v>
      </c>
      <c r="B17" s="1"/>
      <c r="C17" s="1">
        <f>COUNT(C21:C2191)</f>
        <v>117</v>
      </c>
      <c r="E17" s="23" t="s">
        <v>25</v>
      </c>
      <c r="F17" s="24">
        <f ca="1">ROUND(2*(F16-$C$7)/$C$8,0)/2+F15</f>
        <v>42058.5</v>
      </c>
      <c r="V17" s="7">
        <v>30000</v>
      </c>
      <c r="W17" s="7">
        <f t="shared" si="0"/>
        <v>-5.3999999999992644E-2</v>
      </c>
    </row>
    <row r="18" spans="1:34">
      <c r="A18" s="9" t="s">
        <v>26</v>
      </c>
      <c r="B18" s="1"/>
      <c r="C18" s="25">
        <f ca="1">+C15</f>
        <v>57146.943311621857</v>
      </c>
      <c r="D18" s="26">
        <f ca="1">C16</f>
        <v>0.46895953695727433</v>
      </c>
      <c r="E18" s="23" t="s">
        <v>27</v>
      </c>
      <c r="F18" s="22">
        <f ca="1">ROUND(2*(F16-$C$15)/$C$16,0)/2+F15</f>
        <v>6882</v>
      </c>
      <c r="V18" s="7">
        <v>32000</v>
      </c>
      <c r="W18" s="7">
        <f t="shared" si="0"/>
        <v>-6.1439999999992646E-2</v>
      </c>
    </row>
    <row r="19" spans="1:34">
      <c r="A19" s="9" t="s">
        <v>28</v>
      </c>
      <c r="B19" s="1"/>
      <c r="C19" s="27">
        <f>+D15</f>
        <v>57146.92873668026</v>
      </c>
      <c r="D19" s="28">
        <f>+D16</f>
        <v>0.46895725876</v>
      </c>
      <c r="E19" s="23" t="s">
        <v>29</v>
      </c>
      <c r="F19" s="29">
        <f ca="1">+$C$15+$C$16*F18-15018.5-$C$5/24</f>
        <v>45356.218678295154</v>
      </c>
      <c r="V19" s="7">
        <v>34000</v>
      </c>
      <c r="W19" s="7">
        <f t="shared" si="0"/>
        <v>-6.935999999999265E-2</v>
      </c>
    </row>
    <row r="20" spans="1:34" ht="14.25">
      <c r="A20" s="4" t="s">
        <v>30</v>
      </c>
      <c r="B20" s="4" t="s">
        <v>31</v>
      </c>
      <c r="C20" s="4" t="s">
        <v>32</v>
      </c>
      <c r="D20" s="4" t="s">
        <v>33</v>
      </c>
      <c r="E20" s="4" t="s">
        <v>34</v>
      </c>
      <c r="F20" s="4" t="s">
        <v>1</v>
      </c>
      <c r="G20" s="4" t="s">
        <v>35</v>
      </c>
      <c r="H20" s="5" t="s">
        <v>36</v>
      </c>
      <c r="I20" s="5" t="s">
        <v>37</v>
      </c>
      <c r="J20" s="5" t="s">
        <v>38</v>
      </c>
      <c r="K20" s="5" t="s">
        <v>39</v>
      </c>
      <c r="L20" s="5" t="s">
        <v>40</v>
      </c>
      <c r="M20" s="5" t="s">
        <v>41</v>
      </c>
      <c r="N20" s="5" t="s">
        <v>42</v>
      </c>
      <c r="O20" s="5" t="s">
        <v>43</v>
      </c>
      <c r="P20" s="30" t="s">
        <v>2</v>
      </c>
      <c r="Q20" s="4" t="s">
        <v>44</v>
      </c>
      <c r="R20" s="31" t="s">
        <v>45</v>
      </c>
      <c r="S20" s="5" t="s">
        <v>46</v>
      </c>
      <c r="T20" s="31" t="s">
        <v>47</v>
      </c>
      <c r="U20" s="32" t="s">
        <v>48</v>
      </c>
      <c r="V20" s="7">
        <v>36000</v>
      </c>
      <c r="W20" s="7">
        <f t="shared" si="0"/>
        <v>-7.7759999999992641E-2</v>
      </c>
    </row>
    <row r="21" spans="1:34" ht="12" customHeight="1">
      <c r="A21" s="1" t="s">
        <v>49</v>
      </c>
      <c r="C21" s="33">
        <v>40650.345000000001</v>
      </c>
      <c r="D21" s="33" t="s">
        <v>18</v>
      </c>
      <c r="E21" s="1">
        <f>+(C21-C$7)/C$8</f>
        <v>0</v>
      </c>
      <c r="F21" s="1">
        <f>ROUND(2*E21,0)/2</f>
        <v>0</v>
      </c>
      <c r="G21" s="1">
        <f>+C21-(C$7+F21*C$8)</f>
        <v>0</v>
      </c>
      <c r="I21" s="1">
        <f>+G21</f>
        <v>0</v>
      </c>
      <c r="O21" s="1">
        <f ca="1">+C$11+C$12*$F21</f>
        <v>8.680075818700542E-3</v>
      </c>
      <c r="P21" s="16">
        <f>+D$11+D$12*F21+D$13*F21^2</f>
        <v>7.3541297834420205E-15</v>
      </c>
      <c r="Q21" s="48">
        <f>+C21-15018.5</f>
        <v>25631.845000000001</v>
      </c>
      <c r="R21" s="7">
        <f>+(P21-G21)^2</f>
        <v>5.4083224871708979E-29</v>
      </c>
      <c r="S21" s="2">
        <v>0.1</v>
      </c>
      <c r="T21" s="7">
        <f>+S21*R21</f>
        <v>5.4083224871708984E-30</v>
      </c>
      <c r="U21" s="34"/>
      <c r="V21" s="7">
        <v>38000</v>
      </c>
      <c r="W21" s="7">
        <f t="shared" si="0"/>
        <v>-8.663999999999264E-2</v>
      </c>
    </row>
    <row r="22" spans="1:34" ht="12" customHeight="1">
      <c r="A22" s="1" t="s">
        <v>50</v>
      </c>
      <c r="C22" s="35">
        <v>39554.387999999999</v>
      </c>
      <c r="D22" s="33"/>
      <c r="E22" s="1">
        <f t="shared" ref="E22:E85" si="1">+(C22-C$7)/C$8</f>
        <v>-2336.9872510637806</v>
      </c>
      <c r="F22" s="1">
        <f t="shared" ref="F22:F85" si="2">ROUND(2*E22,0)/2</f>
        <v>-2337</v>
      </c>
      <c r="G22" s="1">
        <f t="shared" ref="G22:G85" si="3">+C22-(C$7+F22*C$8)</f>
        <v>5.9787599966512062E-3</v>
      </c>
      <c r="I22" s="1">
        <f t="shared" ref="I22:I53" si="4">+G22</f>
        <v>5.9787599966512062E-3</v>
      </c>
      <c r="O22" s="1">
        <f t="shared" ref="O22:O85" ca="1" si="5">+C$11+C$12*$F22</f>
        <v>1.3220966668552369E-2</v>
      </c>
      <c r="Q22" s="49">
        <f t="shared" ref="Q22:Q85" si="6">+C22-15018.5</f>
        <v>24535.887999999999</v>
      </c>
      <c r="R22" s="7">
        <f t="shared" ref="R22:R85" si="7">+(P22-G22)^2</f>
        <v>3.5745571097556728E-5</v>
      </c>
      <c r="S22" s="2">
        <v>0.1</v>
      </c>
      <c r="T22" s="7">
        <f t="shared" ref="T22:T85" si="8">+S22*R22</f>
        <v>3.574557109755673E-6</v>
      </c>
      <c r="V22" s="7">
        <v>40000</v>
      </c>
      <c r="W22" s="7">
        <f t="shared" si="0"/>
        <v>-9.5999999999992647E-2</v>
      </c>
      <c r="AD22" s="1">
        <v>8</v>
      </c>
      <c r="AF22" s="1" t="s">
        <v>51</v>
      </c>
      <c r="AH22" s="1" t="s">
        <v>52</v>
      </c>
    </row>
    <row r="23" spans="1:34" ht="12" customHeight="1">
      <c r="A23" s="1" t="s">
        <v>53</v>
      </c>
      <c r="B23" s="2" t="s">
        <v>54</v>
      </c>
      <c r="C23" s="35">
        <v>39834.589</v>
      </c>
      <c r="D23" s="33"/>
      <c r="E23" s="1">
        <f t="shared" si="1"/>
        <v>-1739.4946808850937</v>
      </c>
      <c r="F23" s="1">
        <f t="shared" si="2"/>
        <v>-1739.5</v>
      </c>
      <c r="G23" s="1">
        <f t="shared" si="3"/>
        <v>2.4944600008893758E-3</v>
      </c>
      <c r="I23" s="1">
        <f t="shared" si="4"/>
        <v>2.4944600008893758E-3</v>
      </c>
      <c r="O23" s="1">
        <f t="shared" ca="1" si="5"/>
        <v>1.2059998639974506E-2</v>
      </c>
      <c r="Q23" s="49">
        <f t="shared" si="6"/>
        <v>24816.089</v>
      </c>
      <c r="R23" s="7">
        <f t="shared" si="7"/>
        <v>6.2223306960370247E-6</v>
      </c>
      <c r="S23" s="2">
        <v>0.1</v>
      </c>
      <c r="T23" s="7">
        <f t="shared" si="8"/>
        <v>6.2223306960370256E-7</v>
      </c>
      <c r="V23" s="7">
        <v>42000</v>
      </c>
      <c r="W23" s="7">
        <f t="shared" si="0"/>
        <v>-0.10583999999999265</v>
      </c>
      <c r="AD23" s="1">
        <v>10</v>
      </c>
      <c r="AF23" s="1" t="s">
        <v>51</v>
      </c>
      <c r="AH23" s="1" t="s">
        <v>52</v>
      </c>
    </row>
    <row r="24" spans="1:34" ht="12" customHeight="1">
      <c r="A24" s="1" t="s">
        <v>55</v>
      </c>
      <c r="B24" s="2" t="s">
        <v>54</v>
      </c>
      <c r="C24" s="35">
        <v>39905.402999999998</v>
      </c>
      <c r="D24" s="33"/>
      <c r="E24" s="1">
        <f t="shared" si="1"/>
        <v>-1588.4929397612843</v>
      </c>
      <c r="F24" s="1">
        <f t="shared" si="2"/>
        <v>-1588.5</v>
      </c>
      <c r="G24" s="1">
        <f t="shared" si="3"/>
        <v>3.3109799987869337E-3</v>
      </c>
      <c r="I24" s="1">
        <f t="shared" si="4"/>
        <v>3.3109799987869337E-3</v>
      </c>
      <c r="O24" s="1">
        <f t="shared" ca="1" si="5"/>
        <v>1.1766599188400853E-2</v>
      </c>
      <c r="Q24" s="49">
        <f t="shared" si="6"/>
        <v>24886.902999999998</v>
      </c>
      <c r="R24" s="7">
        <f t="shared" si="7"/>
        <v>1.0962588552367123E-5</v>
      </c>
      <c r="S24" s="2">
        <v>0.1</v>
      </c>
      <c r="T24" s="7">
        <f t="shared" si="8"/>
        <v>1.0962588552367124E-6</v>
      </c>
      <c r="V24" s="7"/>
      <c r="W24" s="7"/>
      <c r="AD24" s="1">
        <v>8</v>
      </c>
      <c r="AF24" s="1" t="s">
        <v>51</v>
      </c>
      <c r="AH24" s="1" t="s">
        <v>52</v>
      </c>
    </row>
    <row r="25" spans="1:34" ht="12" customHeight="1">
      <c r="A25" s="1" t="s">
        <v>55</v>
      </c>
      <c r="C25" s="35">
        <v>39932.358</v>
      </c>
      <c r="D25" s="33"/>
      <c r="E25" s="1">
        <f t="shared" si="1"/>
        <v>-1531.0148714133215</v>
      </c>
      <c r="F25" s="1">
        <f t="shared" si="2"/>
        <v>-1531</v>
      </c>
      <c r="G25" s="1">
        <f t="shared" si="3"/>
        <v>-6.9741199986310676E-3</v>
      </c>
      <c r="I25" s="1">
        <f t="shared" si="4"/>
        <v>-6.9741199986310676E-3</v>
      </c>
      <c r="O25" s="1">
        <f t="shared" ca="1" si="5"/>
        <v>1.1654874231675787E-2</v>
      </c>
      <c r="Q25" s="49">
        <f t="shared" si="6"/>
        <v>24913.858</v>
      </c>
      <c r="R25" s="7">
        <f t="shared" si="7"/>
        <v>4.8638349755305803E-5</v>
      </c>
      <c r="S25" s="2">
        <v>0.1</v>
      </c>
      <c r="T25" s="7">
        <f t="shared" si="8"/>
        <v>4.8638349755305809E-6</v>
      </c>
      <c r="V25" s="7"/>
      <c r="W25" s="7"/>
      <c r="AD25" s="1">
        <v>6</v>
      </c>
      <c r="AF25" s="1" t="s">
        <v>51</v>
      </c>
      <c r="AH25" s="1" t="s">
        <v>52</v>
      </c>
    </row>
    <row r="26" spans="1:34" ht="12" customHeight="1">
      <c r="A26" s="1" t="s">
        <v>55</v>
      </c>
      <c r="C26" s="35">
        <v>39940.343999999997</v>
      </c>
      <c r="D26" s="33"/>
      <c r="E26" s="1">
        <f t="shared" si="1"/>
        <v>-1513.9857542244276</v>
      </c>
      <c r="F26" s="1">
        <f t="shared" si="2"/>
        <v>-1514</v>
      </c>
      <c r="G26" s="1">
        <f t="shared" si="3"/>
        <v>6.6807199982577004E-3</v>
      </c>
      <c r="I26" s="1">
        <f t="shared" si="4"/>
        <v>6.6807199982577004E-3</v>
      </c>
      <c r="O26" s="1">
        <f t="shared" ca="1" si="5"/>
        <v>1.162184250533968E-2</v>
      </c>
      <c r="Q26" s="49">
        <f t="shared" si="6"/>
        <v>24921.843999999997</v>
      </c>
      <c r="R26" s="7">
        <f t="shared" si="7"/>
        <v>4.4632019695120367E-5</v>
      </c>
      <c r="S26" s="2">
        <v>0.1</v>
      </c>
      <c r="T26" s="7">
        <f t="shared" si="8"/>
        <v>4.4632019695120371E-6</v>
      </c>
      <c r="V26" s="7"/>
      <c r="W26" s="7"/>
      <c r="AD26" s="1">
        <v>13</v>
      </c>
      <c r="AF26" s="1" t="s">
        <v>51</v>
      </c>
      <c r="AH26" s="1" t="s">
        <v>52</v>
      </c>
    </row>
    <row r="27" spans="1:34" ht="12" customHeight="1">
      <c r="A27" s="1" t="s">
        <v>55</v>
      </c>
      <c r="B27" s="2" t="s">
        <v>54</v>
      </c>
      <c r="C27" s="35">
        <v>39944.311999999998</v>
      </c>
      <c r="D27" s="33"/>
      <c r="E27" s="1">
        <f t="shared" si="1"/>
        <v>-1505.5245049124358</v>
      </c>
      <c r="F27" s="1">
        <f t="shared" si="2"/>
        <v>-1505.5</v>
      </c>
      <c r="G27" s="1">
        <f t="shared" si="3"/>
        <v>-1.1491860001115128E-2</v>
      </c>
      <c r="I27" s="1">
        <f t="shared" si="4"/>
        <v>-1.1491860001115128E-2</v>
      </c>
      <c r="O27" s="1">
        <f t="shared" ca="1" si="5"/>
        <v>1.1605326642171628E-2</v>
      </c>
      <c r="Q27" s="49">
        <f t="shared" si="6"/>
        <v>24925.811999999998</v>
      </c>
      <c r="R27" s="7">
        <f t="shared" si="7"/>
        <v>1.3206284628522981E-4</v>
      </c>
      <c r="S27" s="2">
        <v>0.1</v>
      </c>
      <c r="T27" s="7">
        <f t="shared" si="8"/>
        <v>1.3206284628522983E-5</v>
      </c>
      <c r="V27" s="7"/>
      <c r="W27" s="7"/>
      <c r="AD27" s="1">
        <v>10</v>
      </c>
      <c r="AF27" s="1" t="s">
        <v>51</v>
      </c>
      <c r="AH27" s="1" t="s">
        <v>52</v>
      </c>
    </row>
    <row r="28" spans="1:34" ht="12" customHeight="1">
      <c r="A28" s="1" t="s">
        <v>56</v>
      </c>
      <c r="B28" s="2" t="s">
        <v>54</v>
      </c>
      <c r="C28" s="35">
        <v>40180.669000000002</v>
      </c>
      <c r="D28" s="33"/>
      <c r="E28" s="1">
        <f t="shared" si="1"/>
        <v>-1001.5236219401207</v>
      </c>
      <c r="F28" s="1">
        <f t="shared" si="2"/>
        <v>-1001.5</v>
      </c>
      <c r="G28" s="1">
        <f t="shared" si="3"/>
        <v>-1.1077780000050552E-2</v>
      </c>
      <c r="I28" s="1">
        <f t="shared" si="4"/>
        <v>-1.1077780000050552E-2</v>
      </c>
      <c r="O28" s="1">
        <f t="shared" ca="1" si="5"/>
        <v>1.0626033108442349E-2</v>
      </c>
      <c r="Q28" s="49">
        <f t="shared" si="6"/>
        <v>25162.169000000002</v>
      </c>
      <c r="R28" s="7">
        <f t="shared" si="7"/>
        <v>1.2271720972952002E-4</v>
      </c>
      <c r="S28" s="2">
        <v>0.1</v>
      </c>
      <c r="T28" s="7">
        <f t="shared" si="8"/>
        <v>1.2271720972952002E-5</v>
      </c>
      <c r="V28" s="7"/>
      <c r="W28" s="7"/>
      <c r="AD28" s="1">
        <v>5</v>
      </c>
      <c r="AF28" s="1" t="s">
        <v>51</v>
      </c>
      <c r="AH28" s="1" t="s">
        <v>52</v>
      </c>
    </row>
    <row r="29" spans="1:34" ht="12" customHeight="1">
      <c r="A29" s="1" t="s">
        <v>56</v>
      </c>
      <c r="B29" s="2" t="s">
        <v>54</v>
      </c>
      <c r="C29" s="35">
        <v>40181.629999999997</v>
      </c>
      <c r="D29" s="33"/>
      <c r="E29" s="1">
        <f t="shared" si="1"/>
        <v>-999.4744131223822</v>
      </c>
      <c r="F29" s="1">
        <f t="shared" si="2"/>
        <v>-999.5</v>
      </c>
      <c r="G29" s="1">
        <f t="shared" si="3"/>
        <v>1.1999259993899614E-2</v>
      </c>
      <c r="I29" s="1">
        <f t="shared" si="4"/>
        <v>1.1999259993899614E-2</v>
      </c>
      <c r="O29" s="1">
        <f t="shared" ca="1" si="5"/>
        <v>1.0622147022991043E-2</v>
      </c>
      <c r="Q29" s="49">
        <f t="shared" si="6"/>
        <v>25163.129999999997</v>
      </c>
      <c r="R29" s="7">
        <f t="shared" si="7"/>
        <v>1.4398224040119975E-4</v>
      </c>
      <c r="S29" s="2">
        <v>0.1</v>
      </c>
      <c r="T29" s="7">
        <f t="shared" si="8"/>
        <v>1.4398224040119976E-5</v>
      </c>
      <c r="V29" s="7"/>
      <c r="W29" s="7"/>
      <c r="AD29" s="1">
        <v>5</v>
      </c>
      <c r="AF29" s="1" t="s">
        <v>51</v>
      </c>
      <c r="AH29" s="1" t="s">
        <v>52</v>
      </c>
    </row>
    <row r="30" spans="1:34" ht="12" customHeight="1">
      <c r="A30" s="1" t="s">
        <v>57</v>
      </c>
      <c r="B30" s="2" t="s">
        <v>54</v>
      </c>
      <c r="C30" s="35">
        <v>40221.485000000001</v>
      </c>
      <c r="D30" s="33"/>
      <c r="E30" s="1">
        <f t="shared" si="1"/>
        <v>-914.48875502525414</v>
      </c>
      <c r="F30" s="1">
        <f t="shared" si="2"/>
        <v>-914.5</v>
      </c>
      <c r="G30" s="1">
        <f t="shared" si="3"/>
        <v>5.2734599958057515E-3</v>
      </c>
      <c r="I30" s="1">
        <f t="shared" si="4"/>
        <v>5.2734599958057515E-3</v>
      </c>
      <c r="O30" s="1">
        <f t="shared" ca="1" si="5"/>
        <v>1.045698839131051E-2</v>
      </c>
      <c r="Q30" s="49">
        <f t="shared" si="6"/>
        <v>25202.985000000001</v>
      </c>
      <c r="R30" s="7">
        <f t="shared" si="7"/>
        <v>2.7809380327363598E-5</v>
      </c>
      <c r="S30" s="2">
        <v>0.1</v>
      </c>
      <c r="T30" s="7">
        <f t="shared" si="8"/>
        <v>2.7809380327363599E-6</v>
      </c>
      <c r="V30" s="7"/>
      <c r="W30" s="7"/>
      <c r="AD30" s="1">
        <v>6</v>
      </c>
      <c r="AF30" s="1" t="s">
        <v>51</v>
      </c>
      <c r="AH30" s="1" t="s">
        <v>52</v>
      </c>
    </row>
    <row r="31" spans="1:34" ht="12" customHeight="1">
      <c r="A31" s="1" t="s">
        <v>57</v>
      </c>
      <c r="B31" s="2" t="s">
        <v>54</v>
      </c>
      <c r="C31" s="35">
        <v>40252.440999999999</v>
      </c>
      <c r="D31" s="33"/>
      <c r="E31" s="1">
        <f t="shared" si="1"/>
        <v>-848.47906911246162</v>
      </c>
      <c r="F31" s="1">
        <f t="shared" si="2"/>
        <v>-848.5</v>
      </c>
      <c r="G31" s="1">
        <f t="shared" si="3"/>
        <v>9.8157799948239699E-3</v>
      </c>
      <c r="I31" s="1">
        <f t="shared" si="4"/>
        <v>9.8157799948239699E-3</v>
      </c>
      <c r="O31" s="1">
        <f t="shared" ca="1" si="5"/>
        <v>1.032874757141739E-2</v>
      </c>
      <c r="Q31" s="49">
        <f t="shared" si="6"/>
        <v>25233.940999999999</v>
      </c>
      <c r="R31" s="7">
        <f t="shared" si="7"/>
        <v>9.6349536906786454E-5</v>
      </c>
      <c r="S31" s="2">
        <v>0.1</v>
      </c>
      <c r="T31" s="7">
        <f t="shared" si="8"/>
        <v>9.6349536906786458E-6</v>
      </c>
      <c r="V31" s="7"/>
      <c r="W31" s="7"/>
      <c r="AD31" s="1">
        <v>12</v>
      </c>
      <c r="AF31" s="1" t="s">
        <v>51</v>
      </c>
      <c r="AH31" s="1" t="s">
        <v>52</v>
      </c>
    </row>
    <row r="32" spans="1:34" ht="12" customHeight="1">
      <c r="A32" s="1" t="s">
        <v>57</v>
      </c>
      <c r="C32" s="35">
        <v>40256.423000000003</v>
      </c>
      <c r="D32" s="33"/>
      <c r="E32" s="1">
        <f t="shared" si="1"/>
        <v>-839.98796660228618</v>
      </c>
      <c r="F32" s="1">
        <f t="shared" si="2"/>
        <v>-840</v>
      </c>
      <c r="G32" s="1">
        <f t="shared" si="3"/>
        <v>5.6431999983033165E-3</v>
      </c>
      <c r="I32" s="1">
        <f t="shared" si="4"/>
        <v>5.6431999983033165E-3</v>
      </c>
      <c r="O32" s="1">
        <f t="shared" ca="1" si="5"/>
        <v>1.0312231708249337E-2</v>
      </c>
      <c r="Q32" s="49">
        <f t="shared" si="6"/>
        <v>25237.923000000003</v>
      </c>
      <c r="R32" s="7">
        <f t="shared" si="7"/>
        <v>3.1845706220850555E-5</v>
      </c>
      <c r="S32" s="2">
        <v>0.1</v>
      </c>
      <c r="T32" s="7">
        <f t="shared" si="8"/>
        <v>3.1845706220850556E-6</v>
      </c>
      <c r="V32" s="7"/>
      <c r="W32" s="7"/>
      <c r="AD32" s="1">
        <v>8</v>
      </c>
      <c r="AF32" s="1" t="s">
        <v>51</v>
      </c>
      <c r="AH32" s="1" t="s">
        <v>52</v>
      </c>
    </row>
    <row r="33" spans="1:34" ht="12" customHeight="1">
      <c r="A33" s="1" t="s">
        <v>58</v>
      </c>
      <c r="B33" s="2" t="s">
        <v>54</v>
      </c>
      <c r="C33" s="35">
        <v>40299.324000000001</v>
      </c>
      <c r="D33" s="33"/>
      <c r="E33" s="1">
        <f t="shared" si="1"/>
        <v>-748.50710553028932</v>
      </c>
      <c r="F33" s="1">
        <f t="shared" si="2"/>
        <v>-748.5</v>
      </c>
      <c r="G33" s="1">
        <f t="shared" si="3"/>
        <v>-3.3322200033580884E-3</v>
      </c>
      <c r="I33" s="1">
        <f t="shared" si="4"/>
        <v>-3.3322200033580884E-3</v>
      </c>
      <c r="O33" s="1">
        <f t="shared" ca="1" si="5"/>
        <v>1.0134443298852058E-2</v>
      </c>
      <c r="Q33" s="49">
        <f t="shared" si="6"/>
        <v>25280.824000000001</v>
      </c>
      <c r="R33" s="7">
        <f t="shared" si="7"/>
        <v>1.1103690150779779E-5</v>
      </c>
      <c r="S33" s="2">
        <v>0.1</v>
      </c>
      <c r="T33" s="7">
        <f t="shared" si="8"/>
        <v>1.110369015077978E-6</v>
      </c>
      <c r="V33" s="7"/>
      <c r="W33" s="7"/>
      <c r="AD33" s="1">
        <v>10</v>
      </c>
      <c r="AF33" s="1" t="s">
        <v>51</v>
      </c>
      <c r="AH33" s="1" t="s">
        <v>52</v>
      </c>
    </row>
    <row r="34" spans="1:34" ht="12" customHeight="1">
      <c r="A34" s="1" t="s">
        <v>59</v>
      </c>
      <c r="B34" s="2" t="s">
        <v>54</v>
      </c>
      <c r="C34" s="35">
        <v>40536.629999999997</v>
      </c>
      <c r="D34" s="33"/>
      <c r="E34" s="1">
        <f t="shared" si="1"/>
        <v>-242.4826021958217</v>
      </c>
      <c r="F34" s="1">
        <f t="shared" si="2"/>
        <v>-242.5</v>
      </c>
      <c r="G34" s="1">
        <f t="shared" si="3"/>
        <v>8.1588999964878894E-3</v>
      </c>
      <c r="I34" s="1">
        <f t="shared" si="4"/>
        <v>8.1588999964878894E-3</v>
      </c>
      <c r="O34" s="1">
        <f t="shared" ca="1" si="5"/>
        <v>9.1512636796714734E-3</v>
      </c>
      <c r="Q34" s="49">
        <f t="shared" si="6"/>
        <v>25518.129999999997</v>
      </c>
      <c r="R34" s="7">
        <f t="shared" si="7"/>
        <v>6.6567649152690086E-5</v>
      </c>
      <c r="S34" s="2">
        <v>0.1</v>
      </c>
      <c r="T34" s="7">
        <f t="shared" si="8"/>
        <v>6.6567649152690086E-6</v>
      </c>
      <c r="V34" s="7"/>
      <c r="W34" s="7"/>
      <c r="AD34" s="1">
        <v>7</v>
      </c>
      <c r="AF34" s="1" t="s">
        <v>51</v>
      </c>
      <c r="AH34" s="1" t="s">
        <v>52</v>
      </c>
    </row>
    <row r="35" spans="1:34" ht="12" customHeight="1">
      <c r="A35" s="1" t="s">
        <v>60</v>
      </c>
      <c r="C35" s="35">
        <v>40594.536999999997</v>
      </c>
      <c r="D35" s="33"/>
      <c r="E35" s="1">
        <f t="shared" si="1"/>
        <v>-119.00337742026177</v>
      </c>
      <c r="F35" s="1">
        <f t="shared" si="2"/>
        <v>-119</v>
      </c>
      <c r="G35" s="1">
        <f t="shared" si="3"/>
        <v>-1.5838800027268007E-3</v>
      </c>
      <c r="I35" s="1">
        <f t="shared" si="4"/>
        <v>-1.5838800027268007E-3</v>
      </c>
      <c r="O35" s="1">
        <f t="shared" ca="1" si="5"/>
        <v>8.9112979030532887E-3</v>
      </c>
      <c r="Q35" s="49">
        <f t="shared" si="6"/>
        <v>25576.036999999997</v>
      </c>
      <c r="R35" s="7">
        <f t="shared" si="7"/>
        <v>2.5086758630378501E-6</v>
      </c>
      <c r="S35" s="2">
        <v>0.1</v>
      </c>
      <c r="T35" s="7">
        <f t="shared" si="8"/>
        <v>2.5086758630378503E-7</v>
      </c>
      <c r="V35" s="7"/>
      <c r="W35" s="7"/>
      <c r="AD35" s="1">
        <v>9</v>
      </c>
      <c r="AF35" s="1" t="s">
        <v>51</v>
      </c>
      <c r="AH35" s="1" t="s">
        <v>52</v>
      </c>
    </row>
    <row r="36" spans="1:34" ht="12" customHeight="1">
      <c r="A36" s="1" t="s">
        <v>60</v>
      </c>
      <c r="B36" s="2" t="s">
        <v>54</v>
      </c>
      <c r="C36" s="35">
        <v>40629.478999999999</v>
      </c>
      <c r="D36" s="33"/>
      <c r="E36" s="1">
        <f t="shared" si="1"/>
        <v>-44.494059512098531</v>
      </c>
      <c r="F36" s="1">
        <f t="shared" si="2"/>
        <v>-44.5</v>
      </c>
      <c r="G36" s="1">
        <f t="shared" si="3"/>
        <v>2.7858600005856715E-3</v>
      </c>
      <c r="I36" s="1">
        <f t="shared" si="4"/>
        <v>2.7858600005856715E-3</v>
      </c>
      <c r="O36" s="1">
        <f t="shared" ca="1" si="5"/>
        <v>8.7665412199921158E-3</v>
      </c>
      <c r="Q36" s="49">
        <f t="shared" si="6"/>
        <v>25610.978999999999</v>
      </c>
      <c r="R36" s="7">
        <f t="shared" si="7"/>
        <v>7.7610159428631972E-6</v>
      </c>
      <c r="S36" s="2">
        <v>0.1</v>
      </c>
      <c r="T36" s="7">
        <f t="shared" si="8"/>
        <v>7.7610159428631972E-7</v>
      </c>
      <c r="V36" s="7"/>
      <c r="W36" s="7"/>
      <c r="AD36" s="1">
        <v>7</v>
      </c>
      <c r="AF36" s="1" t="s">
        <v>51</v>
      </c>
      <c r="AH36" s="1" t="s">
        <v>52</v>
      </c>
    </row>
    <row r="37" spans="1:34" ht="12" customHeight="1">
      <c r="A37" s="1" t="s">
        <v>61</v>
      </c>
      <c r="C37" s="35">
        <v>40650.345000000001</v>
      </c>
      <c r="D37" s="33"/>
      <c r="E37" s="1">
        <f t="shared" si="1"/>
        <v>0</v>
      </c>
      <c r="F37" s="1">
        <f t="shared" si="2"/>
        <v>0</v>
      </c>
      <c r="G37" s="1">
        <f t="shared" si="3"/>
        <v>0</v>
      </c>
      <c r="I37" s="1">
        <f t="shared" si="4"/>
        <v>0</v>
      </c>
      <c r="O37" s="1">
        <f t="shared" ca="1" si="5"/>
        <v>8.680075818700542E-3</v>
      </c>
      <c r="Q37" s="49">
        <f t="shared" si="6"/>
        <v>25631.845000000001</v>
      </c>
      <c r="R37" s="7">
        <f t="shared" si="7"/>
        <v>0</v>
      </c>
      <c r="S37" s="2">
        <v>0.1</v>
      </c>
      <c r="T37" s="7">
        <f t="shared" si="8"/>
        <v>0</v>
      </c>
      <c r="V37" s="7"/>
      <c r="W37" s="7"/>
      <c r="AD37" s="1">
        <v>11</v>
      </c>
      <c r="AF37" s="1" t="s">
        <v>51</v>
      </c>
      <c r="AH37" s="1" t="s">
        <v>52</v>
      </c>
    </row>
    <row r="38" spans="1:34" ht="12" customHeight="1">
      <c r="A38" s="1" t="s">
        <v>61</v>
      </c>
      <c r="B38" s="2" t="s">
        <v>54</v>
      </c>
      <c r="C38" s="35">
        <v>40655.279999999999</v>
      </c>
      <c r="D38" s="33"/>
      <c r="E38" s="1">
        <f t="shared" si="1"/>
        <v>10.52325235752342</v>
      </c>
      <c r="F38" s="1">
        <f t="shared" si="2"/>
        <v>10.5</v>
      </c>
      <c r="G38" s="1">
        <f t="shared" si="3"/>
        <v>1.0904459995799698E-2</v>
      </c>
      <c r="I38" s="1">
        <f t="shared" si="4"/>
        <v>1.0904459995799698E-2</v>
      </c>
      <c r="O38" s="1">
        <f t="shared" ca="1" si="5"/>
        <v>8.6596738700811821E-3</v>
      </c>
      <c r="Q38" s="49">
        <f t="shared" si="6"/>
        <v>25636.78</v>
      </c>
      <c r="R38" s="7">
        <f t="shared" si="7"/>
        <v>1.1890724779999595E-4</v>
      </c>
      <c r="S38" s="2">
        <v>0.1</v>
      </c>
      <c r="T38" s="7">
        <f t="shared" si="8"/>
        <v>1.1890724779999597E-5</v>
      </c>
      <c r="V38" s="7"/>
      <c r="W38" s="7"/>
      <c r="AD38" s="1">
        <v>7</v>
      </c>
      <c r="AF38" s="1" t="s">
        <v>51</v>
      </c>
      <c r="AH38" s="1" t="s">
        <v>52</v>
      </c>
    </row>
    <row r="39" spans="1:34" ht="12" customHeight="1">
      <c r="A39" s="1" t="s">
        <v>61</v>
      </c>
      <c r="C39" s="35">
        <v>40658.31</v>
      </c>
      <c r="D39" s="33"/>
      <c r="E39" s="1">
        <f t="shared" si="1"/>
        <v>16.984337391626511</v>
      </c>
      <c r="F39" s="1">
        <f t="shared" si="2"/>
        <v>17</v>
      </c>
      <c r="G39" s="1">
        <f t="shared" si="3"/>
        <v>-7.3451600037515163E-3</v>
      </c>
      <c r="I39" s="1">
        <f t="shared" si="4"/>
        <v>-7.3451600037515163E-3</v>
      </c>
      <c r="O39" s="1">
        <f t="shared" ca="1" si="5"/>
        <v>8.6470440923644351E-3</v>
      </c>
      <c r="Q39" s="49">
        <f t="shared" si="6"/>
        <v>25639.809999999998</v>
      </c>
      <c r="R39" s="7">
        <f t="shared" si="7"/>
        <v>5.3951375480710976E-5</v>
      </c>
      <c r="S39" s="2">
        <v>0.1</v>
      </c>
      <c r="T39" s="7">
        <f t="shared" si="8"/>
        <v>5.3951375480710979E-6</v>
      </c>
      <c r="V39" s="7"/>
      <c r="W39" s="7"/>
      <c r="AD39" s="1">
        <v>11</v>
      </c>
      <c r="AF39" s="1" t="s">
        <v>51</v>
      </c>
      <c r="AH39" s="1" t="s">
        <v>52</v>
      </c>
    </row>
    <row r="40" spans="1:34" ht="12" customHeight="1">
      <c r="A40" s="1" t="s">
        <v>62</v>
      </c>
      <c r="B40" s="2" t="s">
        <v>54</v>
      </c>
      <c r="C40" s="35">
        <v>40913.667000000001</v>
      </c>
      <c r="D40" s="33"/>
      <c r="E40" s="1">
        <f t="shared" si="1"/>
        <v>561.50027503325032</v>
      </c>
      <c r="F40" s="1">
        <f t="shared" si="2"/>
        <v>561.5</v>
      </c>
      <c r="G40" s="1">
        <f t="shared" si="3"/>
        <v>1.2897999840788543E-4</v>
      </c>
      <c r="I40" s="1">
        <f t="shared" si="4"/>
        <v>1.2897999840788543E-4</v>
      </c>
      <c r="O40" s="1">
        <f t="shared" ca="1" si="5"/>
        <v>7.5890573282461991E-3</v>
      </c>
      <c r="Q40" s="49">
        <f t="shared" si="6"/>
        <v>25895.167000000001</v>
      </c>
      <c r="R40" s="7">
        <f t="shared" si="7"/>
        <v>1.6635839989298129E-8</v>
      </c>
      <c r="S40" s="2">
        <v>0.1</v>
      </c>
      <c r="T40" s="7">
        <f t="shared" si="8"/>
        <v>1.6635839989298129E-9</v>
      </c>
      <c r="AD40" s="1">
        <v>17</v>
      </c>
      <c r="AF40" s="1" t="s">
        <v>51</v>
      </c>
      <c r="AH40" s="1" t="s">
        <v>52</v>
      </c>
    </row>
    <row r="41" spans="1:34" ht="12" customHeight="1">
      <c r="A41" s="1" t="s">
        <v>62</v>
      </c>
      <c r="C41" s="35">
        <v>40926.561999999998</v>
      </c>
      <c r="D41" s="33"/>
      <c r="E41" s="1">
        <f t="shared" si="1"/>
        <v>588.99720292591394</v>
      </c>
      <c r="F41" s="1">
        <f t="shared" si="2"/>
        <v>589</v>
      </c>
      <c r="G41" s="1">
        <f t="shared" si="3"/>
        <v>-1.3117199996486306E-3</v>
      </c>
      <c r="I41" s="1">
        <f t="shared" si="4"/>
        <v>-1.3117199996486306E-3</v>
      </c>
      <c r="O41" s="1">
        <f t="shared" ca="1" si="5"/>
        <v>7.5356236532907322E-3</v>
      </c>
      <c r="Q41" s="49">
        <f t="shared" si="6"/>
        <v>25908.061999999998</v>
      </c>
      <c r="R41" s="7">
        <f t="shared" si="7"/>
        <v>1.7206093574782035E-6</v>
      </c>
      <c r="S41" s="2">
        <v>0.1</v>
      </c>
      <c r="T41" s="7">
        <f t="shared" si="8"/>
        <v>1.7206093574782037E-7</v>
      </c>
      <c r="AD41" s="1">
        <v>10</v>
      </c>
      <c r="AF41" s="1" t="s">
        <v>51</v>
      </c>
      <c r="AH41" s="1" t="s">
        <v>52</v>
      </c>
    </row>
    <row r="42" spans="1:34" ht="12" customHeight="1">
      <c r="A42" s="1" t="s">
        <v>63</v>
      </c>
      <c r="C42" s="35">
        <v>41027.385999999999</v>
      </c>
      <c r="D42" s="33"/>
      <c r="E42" s="1">
        <f t="shared" si="1"/>
        <v>803.99140671425175</v>
      </c>
      <c r="F42" s="1">
        <f t="shared" si="2"/>
        <v>804</v>
      </c>
      <c r="G42" s="1">
        <f t="shared" si="3"/>
        <v>-4.0299200045410544E-3</v>
      </c>
      <c r="I42" s="1">
        <f t="shared" si="4"/>
        <v>-4.0299200045410544E-3</v>
      </c>
      <c r="O42" s="1">
        <f t="shared" ca="1" si="5"/>
        <v>7.1178694672752668E-3</v>
      </c>
      <c r="Q42" s="49">
        <f t="shared" si="6"/>
        <v>26008.885999999999</v>
      </c>
      <c r="R42" s="7">
        <f t="shared" si="7"/>
        <v>1.6240255243000171E-5</v>
      </c>
      <c r="S42" s="2">
        <v>0.1</v>
      </c>
      <c r="T42" s="7">
        <f t="shared" si="8"/>
        <v>1.6240255243000173E-6</v>
      </c>
      <c r="AD42" s="1">
        <v>12</v>
      </c>
      <c r="AF42" s="1" t="s">
        <v>51</v>
      </c>
      <c r="AH42" s="1" t="s">
        <v>52</v>
      </c>
    </row>
    <row r="43" spans="1:34" ht="12" customHeight="1">
      <c r="A43" s="1" t="s">
        <v>63</v>
      </c>
      <c r="C43" s="35">
        <v>41028.326000000001</v>
      </c>
      <c r="D43" s="33"/>
      <c r="E43" s="1">
        <f t="shared" si="1"/>
        <v>805.99583573473831</v>
      </c>
      <c r="F43" s="1">
        <f t="shared" si="2"/>
        <v>806</v>
      </c>
      <c r="G43" s="1">
        <f t="shared" si="3"/>
        <v>-1.9528799966792576E-3</v>
      </c>
      <c r="I43" s="1">
        <f t="shared" si="4"/>
        <v>-1.9528799966792576E-3</v>
      </c>
      <c r="O43" s="1">
        <f t="shared" ca="1" si="5"/>
        <v>7.1139833818239604E-3</v>
      </c>
      <c r="Q43" s="49">
        <f t="shared" si="6"/>
        <v>26009.826000000001</v>
      </c>
      <c r="R43" s="7">
        <f t="shared" si="7"/>
        <v>3.8137402814299771E-6</v>
      </c>
      <c r="S43" s="2">
        <v>0.1</v>
      </c>
      <c r="T43" s="7">
        <f t="shared" si="8"/>
        <v>3.8137402814299772E-7</v>
      </c>
      <c r="AD43" s="1">
        <v>7</v>
      </c>
      <c r="AF43" s="1" t="s">
        <v>51</v>
      </c>
      <c r="AH43" s="1" t="s">
        <v>52</v>
      </c>
    </row>
    <row r="44" spans="1:34" ht="12" customHeight="1">
      <c r="A44" s="1" t="s">
        <v>64</v>
      </c>
      <c r="C44" s="35">
        <v>41279.696000000004</v>
      </c>
      <c r="D44" s="33"/>
      <c r="E44" s="1">
        <f t="shared" si="1"/>
        <v>1342.0100090097003</v>
      </c>
      <c r="F44" s="1">
        <f t="shared" si="2"/>
        <v>1342</v>
      </c>
      <c r="G44" s="1">
        <f t="shared" si="3"/>
        <v>4.6938400046201423E-3</v>
      </c>
      <c r="I44" s="1">
        <f t="shared" si="4"/>
        <v>4.6938400046201423E-3</v>
      </c>
      <c r="O44" s="1">
        <f t="shared" ca="1" si="5"/>
        <v>6.0725124808737761E-3</v>
      </c>
      <c r="Q44" s="49">
        <f t="shared" si="6"/>
        <v>26261.196000000004</v>
      </c>
      <c r="R44" s="7">
        <f t="shared" si="7"/>
        <v>2.2032133988972419E-5</v>
      </c>
      <c r="S44" s="2">
        <v>0.1</v>
      </c>
      <c r="T44" s="7">
        <f t="shared" si="8"/>
        <v>2.2032133988972421E-6</v>
      </c>
      <c r="AD44" s="1">
        <v>8</v>
      </c>
      <c r="AF44" s="1" t="s">
        <v>51</v>
      </c>
      <c r="AH44" s="1" t="s">
        <v>52</v>
      </c>
    </row>
    <row r="45" spans="1:34" ht="12" customHeight="1">
      <c r="A45" s="1" t="s">
        <v>64</v>
      </c>
      <c r="C45" s="35">
        <v>41280.637000000002</v>
      </c>
      <c r="D45" s="33"/>
      <c r="E45" s="1">
        <f t="shared" si="1"/>
        <v>1344.016570401478</v>
      </c>
      <c r="F45" s="1">
        <f t="shared" si="2"/>
        <v>1344</v>
      </c>
      <c r="G45" s="1">
        <f t="shared" si="3"/>
        <v>7.7708800017717294E-3</v>
      </c>
      <c r="I45" s="1">
        <f t="shared" si="4"/>
        <v>7.7708800017717294E-3</v>
      </c>
      <c r="O45" s="1">
        <f t="shared" ca="1" si="5"/>
        <v>6.0686263954224696E-3</v>
      </c>
      <c r="Q45" s="49">
        <f t="shared" si="6"/>
        <v>26262.137000000002</v>
      </c>
      <c r="R45" s="7">
        <f t="shared" si="7"/>
        <v>6.0386576001935792E-5</v>
      </c>
      <c r="S45" s="2">
        <v>0.1</v>
      </c>
      <c r="T45" s="7">
        <f t="shared" si="8"/>
        <v>6.0386576001935799E-6</v>
      </c>
      <c r="AD45" s="1">
        <v>7</v>
      </c>
      <c r="AF45" s="1" t="s">
        <v>51</v>
      </c>
      <c r="AH45" s="1" t="s">
        <v>52</v>
      </c>
    </row>
    <row r="46" spans="1:34" ht="12" customHeight="1">
      <c r="A46" s="1" t="s">
        <v>65</v>
      </c>
      <c r="B46" s="2" t="s">
        <v>54</v>
      </c>
      <c r="C46" s="35">
        <v>41308.525000000001</v>
      </c>
      <c r="D46" s="33"/>
      <c r="E46" s="1">
        <f t="shared" si="1"/>
        <v>1403.4841411708278</v>
      </c>
      <c r="F46" s="1">
        <f t="shared" si="2"/>
        <v>1403.5</v>
      </c>
      <c r="G46" s="1">
        <f t="shared" si="3"/>
        <v>-7.4371800001244992E-3</v>
      </c>
      <c r="I46" s="1">
        <f t="shared" si="4"/>
        <v>-7.4371800001244992E-3</v>
      </c>
      <c r="O46" s="1">
        <f t="shared" ca="1" si="5"/>
        <v>5.9530153532460963E-3</v>
      </c>
      <c r="Q46" s="49">
        <f t="shared" si="6"/>
        <v>26290.025000000001</v>
      </c>
      <c r="R46" s="7">
        <f t="shared" si="7"/>
        <v>5.5311646354251845E-5</v>
      </c>
      <c r="S46" s="2">
        <v>0.1</v>
      </c>
      <c r="T46" s="7">
        <f t="shared" si="8"/>
        <v>5.5311646354251845E-6</v>
      </c>
      <c r="AD46" s="1">
        <v>8</v>
      </c>
      <c r="AF46" s="1" t="s">
        <v>51</v>
      </c>
      <c r="AH46" s="1" t="s">
        <v>52</v>
      </c>
    </row>
    <row r="47" spans="1:34" ht="12" customHeight="1">
      <c r="A47" s="1" t="s">
        <v>65</v>
      </c>
      <c r="B47" s="2" t="s">
        <v>54</v>
      </c>
      <c r="C47" s="35">
        <v>41324.472000000002</v>
      </c>
      <c r="D47" s="33"/>
      <c r="E47" s="1">
        <f t="shared" si="1"/>
        <v>1437.4890662661685</v>
      </c>
      <c r="F47" s="1">
        <f t="shared" si="2"/>
        <v>1437.5</v>
      </c>
      <c r="G47" s="1">
        <f t="shared" si="3"/>
        <v>-5.1275000005261973E-3</v>
      </c>
      <c r="I47" s="1">
        <f t="shared" si="4"/>
        <v>-5.1275000005261973E-3</v>
      </c>
      <c r="O47" s="1">
        <f t="shared" ca="1" si="5"/>
        <v>5.8869519005738833E-3</v>
      </c>
      <c r="Q47" s="49">
        <f t="shared" si="6"/>
        <v>26305.972000000002</v>
      </c>
      <c r="R47" s="7">
        <f t="shared" si="7"/>
        <v>2.6291256255396154E-5</v>
      </c>
      <c r="S47" s="2">
        <v>0.1</v>
      </c>
      <c r="T47" s="7">
        <f t="shared" si="8"/>
        <v>2.6291256255396155E-6</v>
      </c>
      <c r="AD47" s="1">
        <v>8</v>
      </c>
      <c r="AF47" s="1" t="s">
        <v>51</v>
      </c>
      <c r="AH47" s="1" t="s">
        <v>52</v>
      </c>
    </row>
    <row r="48" spans="1:34" ht="12" customHeight="1">
      <c r="A48" s="1" t="s">
        <v>66</v>
      </c>
      <c r="C48" s="35">
        <v>41627.656000000003</v>
      </c>
      <c r="D48" s="33"/>
      <c r="E48" s="1">
        <f t="shared" si="1"/>
        <v>2083.989925995631</v>
      </c>
      <c r="F48" s="1">
        <f t="shared" si="2"/>
        <v>2084</v>
      </c>
      <c r="G48" s="1">
        <f t="shared" si="3"/>
        <v>-4.7243199951481074E-3</v>
      </c>
      <c r="I48" s="1">
        <f t="shared" si="4"/>
        <v>-4.7243199951481074E-3</v>
      </c>
      <c r="O48" s="1">
        <f t="shared" ca="1" si="5"/>
        <v>4.6307747784390075E-3</v>
      </c>
      <c r="Q48" s="49">
        <f t="shared" si="6"/>
        <v>26609.156000000003</v>
      </c>
      <c r="R48" s="7">
        <f t="shared" si="7"/>
        <v>2.2319199416556213E-5</v>
      </c>
      <c r="S48" s="2">
        <v>0.1</v>
      </c>
      <c r="T48" s="7">
        <f t="shared" si="8"/>
        <v>2.2319199416556213E-6</v>
      </c>
      <c r="AD48" s="1">
        <v>11</v>
      </c>
      <c r="AF48" s="1" t="s">
        <v>51</v>
      </c>
      <c r="AH48" s="1" t="s">
        <v>52</v>
      </c>
    </row>
    <row r="49" spans="1:34" ht="12" customHeight="1">
      <c r="A49" s="1" t="s">
        <v>66</v>
      </c>
      <c r="C49" s="35">
        <v>41649.705999999998</v>
      </c>
      <c r="D49" s="33"/>
      <c r="E49" s="1">
        <f t="shared" si="1"/>
        <v>2131.0087131250039</v>
      </c>
      <c r="F49" s="1">
        <f t="shared" si="2"/>
        <v>2131</v>
      </c>
      <c r="G49" s="1">
        <f t="shared" si="3"/>
        <v>4.0861199959181249E-3</v>
      </c>
      <c r="I49" s="1">
        <f t="shared" si="4"/>
        <v>4.0861199959181249E-3</v>
      </c>
      <c r="O49" s="1">
        <f t="shared" ca="1" si="5"/>
        <v>4.5394517703333005E-3</v>
      </c>
      <c r="Q49" s="49">
        <f t="shared" si="6"/>
        <v>26631.205999999998</v>
      </c>
      <c r="R49" s="7">
        <f t="shared" si="7"/>
        <v>1.6696376621041937E-5</v>
      </c>
      <c r="S49" s="2">
        <v>0.1</v>
      </c>
      <c r="T49" s="7">
        <f t="shared" si="8"/>
        <v>1.6696376621041938E-6</v>
      </c>
      <c r="AD49" s="1">
        <v>10</v>
      </c>
      <c r="AF49" s="1" t="s">
        <v>51</v>
      </c>
      <c r="AH49" s="1" t="s">
        <v>52</v>
      </c>
    </row>
    <row r="50" spans="1:34" ht="12" customHeight="1">
      <c r="A50" s="1" t="s">
        <v>67</v>
      </c>
      <c r="C50" s="35">
        <v>41707.385999999999</v>
      </c>
      <c r="D50" s="33"/>
      <c r="E50" s="1">
        <f t="shared" si="1"/>
        <v>2254.0038896158326</v>
      </c>
      <c r="F50" s="1">
        <f t="shared" si="2"/>
        <v>2254</v>
      </c>
      <c r="G50" s="1">
        <f t="shared" si="3"/>
        <v>1.8240799981867895E-3</v>
      </c>
      <c r="I50" s="1">
        <f t="shared" si="4"/>
        <v>1.8240799981867895E-3</v>
      </c>
      <c r="O50" s="1">
        <f t="shared" ca="1" si="5"/>
        <v>4.3004575150779418E-3</v>
      </c>
      <c r="Q50" s="49">
        <f t="shared" si="6"/>
        <v>26688.885999999999</v>
      </c>
      <c r="R50" s="7">
        <f t="shared" si="7"/>
        <v>3.3272678397851176E-6</v>
      </c>
      <c r="S50" s="2">
        <v>0.1</v>
      </c>
      <c r="T50" s="7">
        <f t="shared" si="8"/>
        <v>3.327267839785118E-7</v>
      </c>
      <c r="AD50" s="1">
        <v>7</v>
      </c>
      <c r="AF50" s="1" t="s">
        <v>51</v>
      </c>
      <c r="AH50" s="1" t="s">
        <v>52</v>
      </c>
    </row>
    <row r="51" spans="1:34" ht="12" customHeight="1">
      <c r="A51" s="1" t="s">
        <v>68</v>
      </c>
      <c r="C51" s="35">
        <v>41720.521000000001</v>
      </c>
      <c r="D51" s="33"/>
      <c r="E51" s="1">
        <f t="shared" si="1"/>
        <v>2282.0125866201197</v>
      </c>
      <c r="F51" s="1">
        <f t="shared" si="2"/>
        <v>2282</v>
      </c>
      <c r="G51" s="1">
        <f t="shared" si="3"/>
        <v>5.9026399976573884E-3</v>
      </c>
      <c r="I51" s="1">
        <f t="shared" si="4"/>
        <v>5.9026399976573884E-3</v>
      </c>
      <c r="O51" s="1">
        <f t="shared" ca="1" si="5"/>
        <v>4.2460523187596482E-3</v>
      </c>
      <c r="Q51" s="49">
        <f t="shared" si="6"/>
        <v>26702.021000000001</v>
      </c>
      <c r="R51" s="7">
        <f t="shared" si="7"/>
        <v>3.4841158941944811E-5</v>
      </c>
      <c r="S51" s="2">
        <v>0.1</v>
      </c>
      <c r="T51" s="7">
        <f t="shared" si="8"/>
        <v>3.4841158941944814E-6</v>
      </c>
      <c r="AD51" s="1">
        <v>6</v>
      </c>
      <c r="AF51" s="1" t="s">
        <v>51</v>
      </c>
      <c r="AH51" s="1" t="s">
        <v>52</v>
      </c>
    </row>
    <row r="52" spans="1:34" ht="12" customHeight="1">
      <c r="A52" s="1" t="s">
        <v>68</v>
      </c>
      <c r="C52" s="35">
        <v>41721.455999999998</v>
      </c>
      <c r="D52" s="33"/>
      <c r="E52" s="1">
        <f t="shared" si="1"/>
        <v>2284.0063537841042</v>
      </c>
      <c r="F52" s="1">
        <f t="shared" si="2"/>
        <v>2284</v>
      </c>
      <c r="G52" s="1">
        <f t="shared" si="3"/>
        <v>2.9796800008625723E-3</v>
      </c>
      <c r="I52" s="1">
        <f t="shared" si="4"/>
        <v>2.9796800008625723E-3</v>
      </c>
      <c r="O52" s="1">
        <f t="shared" ca="1" si="5"/>
        <v>4.2421662333083417E-3</v>
      </c>
      <c r="Q52" s="49">
        <f t="shared" si="6"/>
        <v>26702.955999999998</v>
      </c>
      <c r="R52" s="7">
        <f t="shared" si="7"/>
        <v>8.8784929075403795E-6</v>
      </c>
      <c r="S52" s="2">
        <v>0.1</v>
      </c>
      <c r="T52" s="7">
        <f t="shared" si="8"/>
        <v>8.8784929075403801E-7</v>
      </c>
      <c r="AD52" s="1">
        <v>9</v>
      </c>
      <c r="AF52" s="1" t="s">
        <v>51</v>
      </c>
      <c r="AH52" s="1" t="s">
        <v>52</v>
      </c>
    </row>
    <row r="53" spans="1:34" ht="12" customHeight="1">
      <c r="A53" s="1" t="s">
        <v>68</v>
      </c>
      <c r="C53" s="35">
        <v>41722.385000000002</v>
      </c>
      <c r="D53" s="33"/>
      <c r="E53" s="1">
        <f t="shared" si="1"/>
        <v>2285.9873267203116</v>
      </c>
      <c r="F53" s="1">
        <f t="shared" si="2"/>
        <v>2286</v>
      </c>
      <c r="G53" s="1">
        <f t="shared" si="3"/>
        <v>-5.9432799971546046E-3</v>
      </c>
      <c r="I53" s="1">
        <f t="shared" si="4"/>
        <v>-5.9432799971546046E-3</v>
      </c>
      <c r="O53" s="1">
        <f t="shared" ca="1" si="5"/>
        <v>4.2382801478570353E-3</v>
      </c>
      <c r="Q53" s="49">
        <f t="shared" si="6"/>
        <v>26703.885000000002</v>
      </c>
      <c r="R53" s="7">
        <f t="shared" si="7"/>
        <v>3.5322577124578038E-5</v>
      </c>
      <c r="S53" s="2">
        <v>0.1</v>
      </c>
      <c r="T53" s="7">
        <f t="shared" si="8"/>
        <v>3.5322577124578039E-6</v>
      </c>
      <c r="AD53" s="1">
        <v>11</v>
      </c>
      <c r="AF53" s="1" t="s">
        <v>51</v>
      </c>
      <c r="AH53" s="1" t="s">
        <v>52</v>
      </c>
    </row>
    <row r="54" spans="1:34" ht="12" customHeight="1">
      <c r="A54" s="1" t="s">
        <v>68</v>
      </c>
      <c r="C54" s="35">
        <v>41729.436000000002</v>
      </c>
      <c r="D54" s="33"/>
      <c r="E54" s="1">
        <f t="shared" si="1"/>
        <v>2301.0226767452209</v>
      </c>
      <c r="F54" s="1">
        <f t="shared" si="2"/>
        <v>2301</v>
      </c>
      <c r="G54" s="1">
        <f t="shared" si="3"/>
        <v>1.0634520003804937E-2</v>
      </c>
      <c r="I54" s="1">
        <f t="shared" ref="I54:I85" si="9">+G54</f>
        <v>1.0634520003804937E-2</v>
      </c>
      <c r="O54" s="1">
        <f t="shared" ca="1" si="5"/>
        <v>4.2091345069722348E-3</v>
      </c>
      <c r="Q54" s="49">
        <f t="shared" si="6"/>
        <v>26710.936000000002</v>
      </c>
      <c r="R54" s="7">
        <f t="shared" si="7"/>
        <v>1.1309301571132736E-4</v>
      </c>
      <c r="S54" s="2">
        <v>0.1</v>
      </c>
      <c r="T54" s="7">
        <f t="shared" si="8"/>
        <v>1.1309301571132737E-5</v>
      </c>
      <c r="AD54" s="1">
        <v>12</v>
      </c>
      <c r="AF54" s="1" t="s">
        <v>51</v>
      </c>
      <c r="AH54" s="1" t="s">
        <v>52</v>
      </c>
    </row>
    <row r="55" spans="1:34" ht="12" customHeight="1">
      <c r="A55" s="1" t="s">
        <v>68</v>
      </c>
      <c r="C55" s="35">
        <v>41738.341999999997</v>
      </c>
      <c r="D55" s="33"/>
      <c r="E55" s="1">
        <f t="shared" si="1"/>
        <v>2320.0135755286251</v>
      </c>
      <c r="F55" s="1">
        <f t="shared" si="2"/>
        <v>2320</v>
      </c>
      <c r="G55" s="1">
        <f t="shared" si="3"/>
        <v>6.3663999972050078E-3</v>
      </c>
      <c r="I55" s="1">
        <f t="shared" si="9"/>
        <v>6.3663999972050078E-3</v>
      </c>
      <c r="O55" s="1">
        <f t="shared" ca="1" si="5"/>
        <v>4.1722166951848215E-3</v>
      </c>
      <c r="Q55" s="49">
        <f t="shared" si="6"/>
        <v>26719.841999999997</v>
      </c>
      <c r="R55" s="7">
        <f t="shared" si="7"/>
        <v>4.0531048924411921E-5</v>
      </c>
      <c r="S55" s="2">
        <v>0.1</v>
      </c>
      <c r="T55" s="7">
        <f t="shared" si="8"/>
        <v>4.0531048924411921E-6</v>
      </c>
      <c r="AD55" s="1">
        <v>5</v>
      </c>
      <c r="AF55" s="1" t="s">
        <v>51</v>
      </c>
      <c r="AH55" s="1" t="s">
        <v>52</v>
      </c>
    </row>
    <row r="56" spans="1:34" ht="12" customHeight="1">
      <c r="A56" s="1" t="s">
        <v>68</v>
      </c>
      <c r="C56" s="35">
        <v>41746.315000000002</v>
      </c>
      <c r="D56" s="33"/>
      <c r="E56" s="1">
        <f t="shared" si="1"/>
        <v>2337.0149718906578</v>
      </c>
      <c r="F56" s="1">
        <f t="shared" si="2"/>
        <v>2337</v>
      </c>
      <c r="G56" s="1">
        <f t="shared" si="3"/>
        <v>7.0212400023592636E-3</v>
      </c>
      <c r="I56" s="1">
        <f t="shared" si="9"/>
        <v>7.0212400023592636E-3</v>
      </c>
      <c r="O56" s="1">
        <f t="shared" ca="1" si="5"/>
        <v>4.1391849688487154E-3</v>
      </c>
      <c r="Q56" s="49">
        <f t="shared" si="6"/>
        <v>26727.815000000002</v>
      </c>
      <c r="R56" s="7">
        <f t="shared" si="7"/>
        <v>4.929781117072991E-5</v>
      </c>
      <c r="S56" s="2">
        <v>0.1</v>
      </c>
      <c r="T56" s="7">
        <f t="shared" si="8"/>
        <v>4.9297811170729912E-6</v>
      </c>
      <c r="AD56" s="1">
        <v>8</v>
      </c>
      <c r="AF56" s="1" t="s">
        <v>51</v>
      </c>
      <c r="AH56" s="1" t="s">
        <v>52</v>
      </c>
    </row>
    <row r="57" spans="1:34" ht="12" customHeight="1">
      <c r="A57" s="1" t="s">
        <v>68</v>
      </c>
      <c r="C57" s="35">
        <v>41753.347999999998</v>
      </c>
      <c r="D57" s="33"/>
      <c r="E57" s="1">
        <f t="shared" si="1"/>
        <v>2352.0119392321881</v>
      </c>
      <c r="F57" s="1">
        <f t="shared" si="2"/>
        <v>2352</v>
      </c>
      <c r="G57" s="1">
        <f t="shared" si="3"/>
        <v>5.5990399996517226E-3</v>
      </c>
      <c r="I57" s="1">
        <f t="shared" si="9"/>
        <v>5.5990399996517226E-3</v>
      </c>
      <c r="O57" s="1">
        <f t="shared" ca="1" si="5"/>
        <v>4.1100393279639149E-3</v>
      </c>
      <c r="Q57" s="49">
        <f t="shared" si="6"/>
        <v>26734.847999999998</v>
      </c>
      <c r="R57" s="7">
        <f t="shared" si="7"/>
        <v>3.1349248917699963E-5</v>
      </c>
      <c r="S57" s="2">
        <v>0.1</v>
      </c>
      <c r="T57" s="7">
        <f t="shared" si="8"/>
        <v>3.1349248917699966E-6</v>
      </c>
      <c r="AD57" s="1">
        <v>11</v>
      </c>
      <c r="AF57" s="1" t="s">
        <v>51</v>
      </c>
      <c r="AH57" s="1" t="s">
        <v>52</v>
      </c>
    </row>
    <row r="58" spans="1:34" ht="12" customHeight="1">
      <c r="A58" s="1" t="s">
        <v>69</v>
      </c>
      <c r="C58" s="35">
        <v>41974.697</v>
      </c>
      <c r="D58" s="33"/>
      <c r="E58" s="1">
        <f t="shared" si="1"/>
        <v>2824.0101937583422</v>
      </c>
      <c r="F58" s="1">
        <f t="shared" si="2"/>
        <v>2824</v>
      </c>
      <c r="G58" s="1">
        <f t="shared" si="3"/>
        <v>4.7804799978621304E-3</v>
      </c>
      <c r="I58" s="1">
        <f t="shared" si="9"/>
        <v>4.7804799978621304E-3</v>
      </c>
      <c r="O58" s="1">
        <f t="shared" ca="1" si="5"/>
        <v>3.1929231614555445E-3</v>
      </c>
      <c r="Q58" s="49">
        <f t="shared" si="6"/>
        <v>26956.197</v>
      </c>
      <c r="R58" s="7">
        <f t="shared" si="7"/>
        <v>2.2852989009959914E-5</v>
      </c>
      <c r="S58" s="2">
        <v>0.1</v>
      </c>
      <c r="T58" s="7">
        <f t="shared" si="8"/>
        <v>2.2852989009959915E-6</v>
      </c>
      <c r="AD58" s="1">
        <v>10</v>
      </c>
      <c r="AF58" s="1" t="s">
        <v>51</v>
      </c>
      <c r="AH58" s="1" t="s">
        <v>52</v>
      </c>
    </row>
    <row r="59" spans="1:34" ht="12" customHeight="1">
      <c r="A59" s="1" t="s">
        <v>69</v>
      </c>
      <c r="C59" s="35">
        <v>41991.582000000002</v>
      </c>
      <c r="D59" s="33"/>
      <c r="E59" s="1">
        <f t="shared" si="1"/>
        <v>2860.0152831315718</v>
      </c>
      <c r="F59" s="1">
        <f t="shared" si="2"/>
        <v>2860</v>
      </c>
      <c r="G59" s="1">
        <f t="shared" si="3"/>
        <v>7.1671999976388179E-3</v>
      </c>
      <c r="I59" s="1">
        <f t="shared" si="9"/>
        <v>7.1671999976388179E-3</v>
      </c>
      <c r="O59" s="1">
        <f t="shared" ca="1" si="5"/>
        <v>3.1229736233320251E-3</v>
      </c>
      <c r="Q59" s="49">
        <f t="shared" si="6"/>
        <v>26973.082000000002</v>
      </c>
      <c r="R59" s="7">
        <f t="shared" si="7"/>
        <v>5.1368755806153869E-5</v>
      </c>
      <c r="S59" s="2">
        <v>0.1</v>
      </c>
      <c r="T59" s="7">
        <f t="shared" si="8"/>
        <v>5.136875580615387E-6</v>
      </c>
      <c r="AD59" s="1">
        <v>6</v>
      </c>
      <c r="AF59" s="1" t="s">
        <v>51</v>
      </c>
      <c r="AH59" s="1" t="s">
        <v>52</v>
      </c>
    </row>
    <row r="60" spans="1:34" ht="12" customHeight="1">
      <c r="A60" s="1" t="s">
        <v>69</v>
      </c>
      <c r="C60" s="35">
        <v>42004.711000000003</v>
      </c>
      <c r="D60" s="33"/>
      <c r="E60" s="1">
        <f t="shared" si="1"/>
        <v>2888.0111859080662</v>
      </c>
      <c r="F60" s="1">
        <f t="shared" si="2"/>
        <v>2888</v>
      </c>
      <c r="G60" s="1">
        <f t="shared" si="3"/>
        <v>5.2457600031630136E-3</v>
      </c>
      <c r="I60" s="1">
        <f t="shared" si="9"/>
        <v>5.2457600031630136E-3</v>
      </c>
      <c r="O60" s="1">
        <f t="shared" ca="1" si="5"/>
        <v>3.0685684270137315E-3</v>
      </c>
      <c r="Q60" s="49">
        <f t="shared" si="6"/>
        <v>26986.211000000003</v>
      </c>
      <c r="R60" s="7">
        <f t="shared" si="7"/>
        <v>2.7517998010784821E-5</v>
      </c>
      <c r="S60" s="2">
        <v>0.1</v>
      </c>
      <c r="T60" s="7">
        <f t="shared" si="8"/>
        <v>2.7517998010784823E-6</v>
      </c>
      <c r="AD60" s="1">
        <v>8</v>
      </c>
      <c r="AF60" s="1" t="s">
        <v>51</v>
      </c>
      <c r="AH60" s="1" t="s">
        <v>52</v>
      </c>
    </row>
    <row r="61" spans="1:34" ht="12" customHeight="1">
      <c r="A61" s="1" t="s">
        <v>70</v>
      </c>
      <c r="B61" s="2" t="s">
        <v>54</v>
      </c>
      <c r="C61" s="35">
        <v>42035.434999999998</v>
      </c>
      <c r="D61" s="33"/>
      <c r="E61" s="1">
        <f t="shared" si="1"/>
        <v>2953.5261616796256</v>
      </c>
      <c r="F61" s="1">
        <f t="shared" si="2"/>
        <v>2953.5</v>
      </c>
      <c r="G61" s="1">
        <f t="shared" si="3"/>
        <v>1.2268819999007974E-2</v>
      </c>
      <c r="I61" s="1">
        <f t="shared" si="9"/>
        <v>1.2268819999007974E-2</v>
      </c>
      <c r="O61" s="1">
        <f t="shared" ca="1" si="5"/>
        <v>2.9412991284834388E-3</v>
      </c>
      <c r="Q61" s="49">
        <f t="shared" si="6"/>
        <v>27016.934999999998</v>
      </c>
      <c r="R61" s="7">
        <f t="shared" si="7"/>
        <v>1.5052394416805801E-4</v>
      </c>
      <c r="S61" s="2">
        <v>0.1</v>
      </c>
      <c r="T61" s="7">
        <f t="shared" si="8"/>
        <v>1.5052394416805801E-5</v>
      </c>
      <c r="AD61" s="1">
        <v>6</v>
      </c>
      <c r="AF61" s="1" t="s">
        <v>51</v>
      </c>
      <c r="AH61" s="1" t="s">
        <v>52</v>
      </c>
    </row>
    <row r="62" spans="1:34" ht="12" customHeight="1">
      <c r="A62" s="1" t="s">
        <v>70</v>
      </c>
      <c r="C62" s="35">
        <v>42061.457999999999</v>
      </c>
      <c r="D62" s="33"/>
      <c r="E62" s="1">
        <f t="shared" si="1"/>
        <v>3009.0168599774925</v>
      </c>
      <c r="F62" s="1">
        <f t="shared" si="2"/>
        <v>3009</v>
      </c>
      <c r="G62" s="1">
        <f t="shared" si="3"/>
        <v>7.9066799953579903E-3</v>
      </c>
      <c r="I62" s="1">
        <f t="shared" si="9"/>
        <v>7.9066799953579903E-3</v>
      </c>
      <c r="O62" s="1">
        <f t="shared" ca="1" si="5"/>
        <v>2.8334602572096792E-3</v>
      </c>
      <c r="Q62" s="49">
        <f t="shared" si="6"/>
        <v>27042.957999999999</v>
      </c>
      <c r="R62" s="7">
        <f t="shared" si="7"/>
        <v>6.2515588548994229E-5</v>
      </c>
      <c r="S62" s="2">
        <v>0.1</v>
      </c>
      <c r="T62" s="7">
        <f t="shared" si="8"/>
        <v>6.2515588548994232E-6</v>
      </c>
      <c r="AD62" s="1">
        <v>8</v>
      </c>
      <c r="AF62" s="1" t="s">
        <v>51</v>
      </c>
      <c r="AH62" s="1" t="s">
        <v>52</v>
      </c>
    </row>
    <row r="63" spans="1:34" ht="12" customHeight="1">
      <c r="A63" s="1" t="s">
        <v>71</v>
      </c>
      <c r="C63" s="35">
        <v>42131.336000000003</v>
      </c>
      <c r="D63" s="33"/>
      <c r="E63" s="1">
        <f t="shared" si="1"/>
        <v>3158.0227015660262</v>
      </c>
      <c r="F63" s="1">
        <f t="shared" si="2"/>
        <v>3158</v>
      </c>
      <c r="G63" s="1">
        <f t="shared" si="3"/>
        <v>1.0646160000760574E-2</v>
      </c>
      <c r="I63" s="1">
        <f t="shared" si="9"/>
        <v>1.0646160000760574E-2</v>
      </c>
      <c r="O63" s="1">
        <f t="shared" ca="1" si="5"/>
        <v>2.5439468910873333E-3</v>
      </c>
      <c r="Q63" s="49">
        <f t="shared" si="6"/>
        <v>27112.836000000003</v>
      </c>
      <c r="R63" s="7">
        <f t="shared" si="7"/>
        <v>1.1334072276179438E-4</v>
      </c>
      <c r="S63" s="2">
        <v>0.1</v>
      </c>
      <c r="T63" s="7">
        <f t="shared" si="8"/>
        <v>1.1334072276179438E-5</v>
      </c>
      <c r="AD63" s="1">
        <v>5</v>
      </c>
      <c r="AF63" s="1" t="s">
        <v>51</v>
      </c>
      <c r="AH63" s="1" t="s">
        <v>52</v>
      </c>
    </row>
    <row r="64" spans="1:34" ht="12" customHeight="1">
      <c r="A64" s="1" t="s">
        <v>72</v>
      </c>
      <c r="C64" s="35">
        <v>42367.692999999999</v>
      </c>
      <c r="D64" s="33"/>
      <c r="E64" s="1">
        <f t="shared" si="1"/>
        <v>3662.0235845383254</v>
      </c>
      <c r="F64" s="1">
        <f t="shared" si="2"/>
        <v>3662</v>
      </c>
      <c r="G64" s="1">
        <f t="shared" si="3"/>
        <v>1.1060239994549192E-2</v>
      </c>
      <c r="I64" s="1">
        <f t="shared" si="9"/>
        <v>1.1060239994549192E-2</v>
      </c>
      <c r="O64" s="1">
        <f t="shared" ca="1" si="5"/>
        <v>1.5646533573580564E-3</v>
      </c>
      <c r="Q64" s="49">
        <f t="shared" si="6"/>
        <v>27349.192999999999</v>
      </c>
      <c r="R64" s="7">
        <f t="shared" si="7"/>
        <v>1.2232890873702551E-4</v>
      </c>
      <c r="S64" s="2">
        <v>0.1</v>
      </c>
      <c r="T64" s="7">
        <f t="shared" si="8"/>
        <v>1.2232890873702552E-5</v>
      </c>
      <c r="AD64" s="1">
        <v>11</v>
      </c>
      <c r="AF64" s="1" t="s">
        <v>51</v>
      </c>
      <c r="AH64" s="1" t="s">
        <v>52</v>
      </c>
    </row>
    <row r="65" spans="1:34" ht="12" customHeight="1">
      <c r="A65" s="1" t="s">
        <v>72</v>
      </c>
      <c r="C65" s="35">
        <v>42375.650999999998</v>
      </c>
      <c r="D65" s="33"/>
      <c r="E65" s="1">
        <f t="shared" si="1"/>
        <v>3678.9929953308679</v>
      </c>
      <c r="F65" s="1">
        <f t="shared" si="2"/>
        <v>3679</v>
      </c>
      <c r="G65" s="1">
        <f t="shared" si="3"/>
        <v>-3.2849199997144751E-3</v>
      </c>
      <c r="I65" s="1">
        <f t="shared" si="9"/>
        <v>-3.2849199997144751E-3</v>
      </c>
      <c r="O65" s="1">
        <f t="shared" ca="1" si="5"/>
        <v>1.5316216310219495E-3</v>
      </c>
      <c r="Q65" s="49">
        <f t="shared" si="6"/>
        <v>27357.150999999998</v>
      </c>
      <c r="R65" s="7">
        <f t="shared" si="7"/>
        <v>1.0790699404524147E-5</v>
      </c>
      <c r="S65" s="2">
        <v>0.1</v>
      </c>
      <c r="T65" s="7">
        <f t="shared" si="8"/>
        <v>1.0790699404524147E-6</v>
      </c>
      <c r="AD65" s="1">
        <v>10</v>
      </c>
      <c r="AF65" s="1" t="s">
        <v>51</v>
      </c>
      <c r="AH65" s="1" t="s">
        <v>52</v>
      </c>
    </row>
    <row r="66" spans="1:34" ht="12" customHeight="1">
      <c r="A66" s="1" t="s">
        <v>73</v>
      </c>
      <c r="B66" s="2" t="s">
        <v>54</v>
      </c>
      <c r="C66" s="35">
        <v>42395.589</v>
      </c>
      <c r="D66" s="33"/>
      <c r="E66" s="1">
        <f t="shared" si="1"/>
        <v>3721.5082142780657</v>
      </c>
      <c r="F66" s="1">
        <f t="shared" si="2"/>
        <v>3721.5</v>
      </c>
      <c r="G66" s="1">
        <f t="shared" si="3"/>
        <v>3.852180001558736E-3</v>
      </c>
      <c r="I66" s="1">
        <f t="shared" si="9"/>
        <v>3.852180001558736E-3</v>
      </c>
      <c r="O66" s="1">
        <f t="shared" ca="1" si="5"/>
        <v>1.449042315181683E-3</v>
      </c>
      <c r="Q66" s="49">
        <f t="shared" si="6"/>
        <v>27377.089</v>
      </c>
      <c r="R66" s="7">
        <f t="shared" si="7"/>
        <v>1.4839290764409062E-5</v>
      </c>
      <c r="S66" s="2">
        <v>0.1</v>
      </c>
      <c r="T66" s="7">
        <f t="shared" si="8"/>
        <v>1.4839290764409064E-6</v>
      </c>
      <c r="AD66" s="1">
        <v>8</v>
      </c>
      <c r="AF66" s="1" t="s">
        <v>51</v>
      </c>
      <c r="AH66" s="1" t="s">
        <v>52</v>
      </c>
    </row>
    <row r="67" spans="1:34" ht="12" customHeight="1">
      <c r="A67" s="1" t="s">
        <v>73</v>
      </c>
      <c r="C67" s="35">
        <v>42403.561999999998</v>
      </c>
      <c r="D67" s="33"/>
      <c r="E67" s="1">
        <f t="shared" si="1"/>
        <v>3738.5096106400829</v>
      </c>
      <c r="F67" s="1">
        <f t="shared" si="2"/>
        <v>3738.5</v>
      </c>
      <c r="G67" s="1">
        <f t="shared" si="3"/>
        <v>4.5070199994370341E-3</v>
      </c>
      <c r="I67" s="1">
        <f t="shared" si="9"/>
        <v>4.5070199994370341E-3</v>
      </c>
      <c r="O67" s="1">
        <f t="shared" ca="1" si="5"/>
        <v>1.4160105888455761E-3</v>
      </c>
      <c r="Q67" s="49">
        <f t="shared" si="6"/>
        <v>27385.061999999998</v>
      </c>
      <c r="R67" s="7">
        <f t="shared" si="7"/>
        <v>2.0313229275325403E-5</v>
      </c>
      <c r="S67" s="2">
        <v>0.1</v>
      </c>
      <c r="T67" s="7">
        <f t="shared" si="8"/>
        <v>2.0313229275325404E-6</v>
      </c>
      <c r="AD67" s="1">
        <v>7</v>
      </c>
      <c r="AF67" s="1" t="s">
        <v>51</v>
      </c>
      <c r="AH67" s="1" t="s">
        <v>52</v>
      </c>
    </row>
    <row r="68" spans="1:34" ht="12" customHeight="1">
      <c r="A68" s="1" t="s">
        <v>74</v>
      </c>
      <c r="C68" s="35">
        <v>42416.453000000001</v>
      </c>
      <c r="D68" s="33"/>
      <c r="E68" s="1">
        <f t="shared" si="1"/>
        <v>3765.9980090475665</v>
      </c>
      <c r="F68" s="1">
        <f t="shared" si="2"/>
        <v>3766</v>
      </c>
      <c r="G68" s="1">
        <f t="shared" si="3"/>
        <v>-9.3367999943438917E-4</v>
      </c>
      <c r="I68" s="1">
        <f t="shared" si="9"/>
        <v>-9.3367999943438917E-4</v>
      </c>
      <c r="O68" s="1">
        <f t="shared" ca="1" si="5"/>
        <v>1.3625769138901102E-3</v>
      </c>
      <c r="Q68" s="49">
        <f t="shared" si="6"/>
        <v>27397.953000000001</v>
      </c>
      <c r="R68" s="7">
        <f t="shared" si="7"/>
        <v>8.7175834134380097E-7</v>
      </c>
      <c r="S68" s="2">
        <v>0.1</v>
      </c>
      <c r="T68" s="7">
        <f t="shared" si="8"/>
        <v>8.7175834134380102E-8</v>
      </c>
      <c r="AD68" s="1">
        <v>5</v>
      </c>
      <c r="AF68" s="1" t="s">
        <v>75</v>
      </c>
      <c r="AH68" s="1" t="s">
        <v>52</v>
      </c>
    </row>
    <row r="69" spans="1:34" ht="12" customHeight="1">
      <c r="A69" s="1" t="s">
        <v>74</v>
      </c>
      <c r="C69" s="35">
        <v>42416.457000000002</v>
      </c>
      <c r="D69" s="33"/>
      <c r="E69" s="1">
        <f t="shared" si="1"/>
        <v>3766.0065385327621</v>
      </c>
      <c r="F69" s="1">
        <f t="shared" si="2"/>
        <v>3766</v>
      </c>
      <c r="G69" s="1">
        <f t="shared" si="3"/>
        <v>3.0663200013805181E-3</v>
      </c>
      <c r="I69" s="1">
        <f t="shared" si="9"/>
        <v>3.0663200013805181E-3</v>
      </c>
      <c r="O69" s="1">
        <f t="shared" ca="1" si="5"/>
        <v>1.3625769138901102E-3</v>
      </c>
      <c r="Q69" s="49">
        <f t="shared" si="6"/>
        <v>27397.957000000002</v>
      </c>
      <c r="R69" s="7">
        <f t="shared" si="7"/>
        <v>9.4023183508662195E-6</v>
      </c>
      <c r="S69" s="2">
        <v>0.1</v>
      </c>
      <c r="T69" s="7">
        <f t="shared" si="8"/>
        <v>9.4023183508662202E-7</v>
      </c>
      <c r="AD69" s="1">
        <v>6</v>
      </c>
      <c r="AF69" s="1" t="s">
        <v>51</v>
      </c>
      <c r="AH69" s="1" t="s">
        <v>52</v>
      </c>
    </row>
    <row r="70" spans="1:34" ht="12" customHeight="1">
      <c r="A70" s="1" t="s">
        <v>76</v>
      </c>
      <c r="C70" s="35">
        <v>42446.476000000002</v>
      </c>
      <c r="D70" s="33"/>
      <c r="E70" s="1">
        <f t="shared" si="1"/>
        <v>3830.018192538972</v>
      </c>
      <c r="F70" s="1">
        <f t="shared" si="2"/>
        <v>3830</v>
      </c>
      <c r="G70" s="1">
        <f t="shared" si="3"/>
        <v>8.5316000040620565E-3</v>
      </c>
      <c r="I70" s="1">
        <f t="shared" si="9"/>
        <v>8.5316000040620565E-3</v>
      </c>
      <c r="O70" s="1">
        <f t="shared" ca="1" si="5"/>
        <v>1.2382221794482971E-3</v>
      </c>
      <c r="Q70" s="49">
        <f t="shared" si="6"/>
        <v>27427.976000000002</v>
      </c>
      <c r="R70" s="7">
        <f t="shared" si="7"/>
        <v>7.2788198629311683E-5</v>
      </c>
      <c r="S70" s="2">
        <v>0.1</v>
      </c>
      <c r="T70" s="7">
        <f t="shared" si="8"/>
        <v>7.2788198629311687E-6</v>
      </c>
      <c r="AD70" s="1">
        <v>6</v>
      </c>
      <c r="AF70" s="1" t="s">
        <v>51</v>
      </c>
      <c r="AH70" s="1" t="s">
        <v>52</v>
      </c>
    </row>
    <row r="71" spans="1:34" ht="12" customHeight="1">
      <c r="A71" s="1" t="s">
        <v>76</v>
      </c>
      <c r="C71" s="35">
        <v>42447.421000000002</v>
      </c>
      <c r="D71" s="33"/>
      <c r="E71" s="1">
        <f t="shared" si="1"/>
        <v>3832.0332834159449</v>
      </c>
      <c r="F71" s="1">
        <f t="shared" si="2"/>
        <v>3832</v>
      </c>
      <c r="G71" s="1">
        <f t="shared" si="3"/>
        <v>1.5608640002028551E-2</v>
      </c>
      <c r="I71" s="1">
        <f t="shared" si="9"/>
        <v>1.5608640002028551E-2</v>
      </c>
      <c r="O71" s="1">
        <f t="shared" ca="1" si="5"/>
        <v>1.2343360939969907E-3</v>
      </c>
      <c r="Q71" s="49">
        <f t="shared" si="6"/>
        <v>27428.921000000002</v>
      </c>
      <c r="R71" s="7">
        <f t="shared" si="7"/>
        <v>2.4362964271292583E-4</v>
      </c>
      <c r="S71" s="2">
        <v>0.1</v>
      </c>
      <c r="T71" s="7">
        <f t="shared" si="8"/>
        <v>2.4362964271292583E-5</v>
      </c>
      <c r="AD71" s="1">
        <v>8</v>
      </c>
      <c r="AF71" s="1" t="s">
        <v>51</v>
      </c>
      <c r="AH71" s="1" t="s">
        <v>52</v>
      </c>
    </row>
    <row r="72" spans="1:34" ht="12" customHeight="1">
      <c r="A72" s="1" t="s">
        <v>76</v>
      </c>
      <c r="B72" s="2" t="s">
        <v>54</v>
      </c>
      <c r="C72" s="35">
        <v>42450.449000000001</v>
      </c>
      <c r="D72" s="33"/>
      <c r="E72" s="1">
        <f t="shared" si="1"/>
        <v>3838.4901037074505</v>
      </c>
      <c r="F72" s="1">
        <f t="shared" si="2"/>
        <v>3838.5</v>
      </c>
      <c r="G72" s="1">
        <f t="shared" si="3"/>
        <v>-4.640979997930117E-3</v>
      </c>
      <c r="I72" s="1">
        <f t="shared" si="9"/>
        <v>-4.640979997930117E-3</v>
      </c>
      <c r="O72" s="1">
        <f t="shared" ca="1" si="5"/>
        <v>1.2217063162802437E-3</v>
      </c>
      <c r="Q72" s="49">
        <f t="shared" si="6"/>
        <v>27431.949000000001</v>
      </c>
      <c r="R72" s="7">
        <f t="shared" si="7"/>
        <v>2.153869534118743E-5</v>
      </c>
      <c r="S72" s="2">
        <v>0.1</v>
      </c>
      <c r="T72" s="7">
        <f t="shared" si="8"/>
        <v>2.1538695341187431E-6</v>
      </c>
      <c r="AD72" s="1">
        <v>7</v>
      </c>
      <c r="AF72" s="1" t="s">
        <v>51</v>
      </c>
      <c r="AH72" s="1" t="s">
        <v>52</v>
      </c>
    </row>
    <row r="73" spans="1:34" ht="12" customHeight="1">
      <c r="A73" s="1" t="s">
        <v>76</v>
      </c>
      <c r="B73" s="2" t="s">
        <v>54</v>
      </c>
      <c r="C73" s="35">
        <v>42458.423000000003</v>
      </c>
      <c r="D73" s="33"/>
      <c r="E73" s="1">
        <f t="shared" si="1"/>
        <v>3855.493632440774</v>
      </c>
      <c r="F73" s="1">
        <f t="shared" si="2"/>
        <v>3855.5</v>
      </c>
      <c r="G73" s="1">
        <f t="shared" si="3"/>
        <v>-2.9861399962101132E-3</v>
      </c>
      <c r="I73" s="1">
        <f t="shared" si="9"/>
        <v>-2.9861399962101132E-3</v>
      </c>
      <c r="O73" s="1">
        <f t="shared" ca="1" si="5"/>
        <v>1.1886745899441368E-3</v>
      </c>
      <c r="Q73" s="49">
        <f t="shared" si="6"/>
        <v>27439.923000000003</v>
      </c>
      <c r="R73" s="7">
        <f t="shared" si="7"/>
        <v>8.9170320769657338E-6</v>
      </c>
      <c r="S73" s="2">
        <v>0.1</v>
      </c>
      <c r="T73" s="7">
        <f t="shared" si="8"/>
        <v>8.9170320769657338E-7</v>
      </c>
      <c r="AD73" s="1">
        <v>9</v>
      </c>
      <c r="AF73" s="1" t="s">
        <v>51</v>
      </c>
      <c r="AH73" s="1" t="s">
        <v>52</v>
      </c>
    </row>
    <row r="74" spans="1:34" ht="12" customHeight="1">
      <c r="A74" s="1" t="s">
        <v>76</v>
      </c>
      <c r="C74" s="35">
        <v>42471.332000000002</v>
      </c>
      <c r="D74" s="33"/>
      <c r="E74" s="1">
        <f t="shared" si="1"/>
        <v>3883.0204135316212</v>
      </c>
      <c r="F74" s="1">
        <f t="shared" si="2"/>
        <v>3883</v>
      </c>
      <c r="G74" s="1">
        <f t="shared" si="3"/>
        <v>9.5731600013095886E-3</v>
      </c>
      <c r="I74" s="1">
        <f t="shared" si="9"/>
        <v>9.5731600013095886E-3</v>
      </c>
      <c r="O74" s="1">
        <f t="shared" ca="1" si="5"/>
        <v>1.1352409149886708E-3</v>
      </c>
      <c r="Q74" s="49">
        <f t="shared" si="6"/>
        <v>27452.832000000002</v>
      </c>
      <c r="R74" s="7">
        <f t="shared" si="7"/>
        <v>9.1645392410673801E-5</v>
      </c>
      <c r="S74" s="2">
        <v>0.1</v>
      </c>
      <c r="T74" s="7">
        <f t="shared" si="8"/>
        <v>9.1645392410673811E-6</v>
      </c>
      <c r="AD74" s="1">
        <v>8</v>
      </c>
      <c r="AF74" s="1" t="s">
        <v>51</v>
      </c>
      <c r="AH74" s="1" t="s">
        <v>52</v>
      </c>
    </row>
    <row r="75" spans="1:34" ht="12" customHeight="1">
      <c r="A75" s="1" t="s">
        <v>76</v>
      </c>
      <c r="C75" s="35">
        <v>42478.374000000003</v>
      </c>
      <c r="D75" s="33"/>
      <c r="E75" s="1">
        <f t="shared" si="1"/>
        <v>3898.0365722148485</v>
      </c>
      <c r="F75" s="1">
        <f t="shared" si="2"/>
        <v>3898</v>
      </c>
      <c r="G75" s="1">
        <f t="shared" si="3"/>
        <v>1.7150960004073568E-2</v>
      </c>
      <c r="I75" s="1">
        <f t="shared" si="9"/>
        <v>1.7150960004073568E-2</v>
      </c>
      <c r="O75" s="1">
        <f t="shared" ca="1" si="5"/>
        <v>1.1060952741038703E-3</v>
      </c>
      <c r="Q75" s="49">
        <f t="shared" si="6"/>
        <v>27459.874000000003</v>
      </c>
      <c r="R75" s="7">
        <f t="shared" si="7"/>
        <v>2.9415542906133121E-4</v>
      </c>
      <c r="S75" s="2">
        <v>0.1</v>
      </c>
      <c r="T75" s="7">
        <f t="shared" si="8"/>
        <v>2.9415542906133124E-5</v>
      </c>
      <c r="AD75" s="1">
        <v>10</v>
      </c>
      <c r="AF75" s="1" t="s">
        <v>51</v>
      </c>
      <c r="AH75" s="1" t="s">
        <v>52</v>
      </c>
    </row>
    <row r="76" spans="1:34" ht="12" customHeight="1">
      <c r="A76" s="1" t="s">
        <v>77</v>
      </c>
      <c r="B76" s="2" t="s">
        <v>54</v>
      </c>
      <c r="C76" s="35">
        <v>42742.625999999997</v>
      </c>
      <c r="D76" s="33"/>
      <c r="E76" s="1">
        <f t="shared" si="1"/>
        <v>4461.5199525555818</v>
      </c>
      <c r="F76" s="1">
        <f t="shared" si="2"/>
        <v>4461.5</v>
      </c>
      <c r="G76" s="1">
        <f t="shared" si="3"/>
        <v>9.3569799937540665E-3</v>
      </c>
      <c r="I76" s="1">
        <f t="shared" si="9"/>
        <v>9.3569799937540665E-3</v>
      </c>
      <c r="O76" s="1">
        <f t="shared" ca="1" si="5"/>
        <v>1.1190698198220925E-5</v>
      </c>
      <c r="Q76" s="49">
        <f t="shared" si="6"/>
        <v>27724.125999999997</v>
      </c>
      <c r="R76" s="7">
        <f t="shared" si="7"/>
        <v>8.7553074603513857E-5</v>
      </c>
      <c r="S76" s="2">
        <v>0.1</v>
      </c>
      <c r="T76" s="7">
        <f t="shared" si="8"/>
        <v>8.7553074603513868E-6</v>
      </c>
      <c r="AD76" s="1">
        <v>11</v>
      </c>
      <c r="AF76" s="1" t="s">
        <v>51</v>
      </c>
      <c r="AH76" s="1" t="s">
        <v>52</v>
      </c>
    </row>
    <row r="77" spans="1:34" ht="12" customHeight="1">
      <c r="A77" s="1" t="s">
        <v>78</v>
      </c>
      <c r="C77" s="35">
        <v>42748.489000000001</v>
      </c>
      <c r="D77" s="33"/>
      <c r="E77" s="1">
        <f t="shared" si="1"/>
        <v>4474.0220454780219</v>
      </c>
      <c r="F77" s="1">
        <f t="shared" si="2"/>
        <v>4474</v>
      </c>
      <c r="G77" s="1">
        <f t="shared" si="3"/>
        <v>1.0338480002246797E-2</v>
      </c>
      <c r="I77" s="1">
        <f t="shared" si="9"/>
        <v>1.0338480002246797E-2</v>
      </c>
      <c r="O77" s="1">
        <f t="shared" ca="1" si="5"/>
        <v>-1.3097335872446284E-5</v>
      </c>
      <c r="Q77" s="49">
        <f t="shared" si="6"/>
        <v>27729.989000000001</v>
      </c>
      <c r="R77" s="7">
        <f t="shared" si="7"/>
        <v>1.0688416875685693E-4</v>
      </c>
      <c r="S77" s="2">
        <v>0.1</v>
      </c>
      <c r="T77" s="7">
        <f t="shared" si="8"/>
        <v>1.0688416875685695E-5</v>
      </c>
      <c r="AD77" s="1">
        <v>7</v>
      </c>
      <c r="AF77" s="1" t="s">
        <v>51</v>
      </c>
      <c r="AH77" s="1" t="s">
        <v>52</v>
      </c>
    </row>
    <row r="78" spans="1:34" ht="12" customHeight="1">
      <c r="A78" s="1" t="s">
        <v>78</v>
      </c>
      <c r="B78" s="2" t="s">
        <v>54</v>
      </c>
      <c r="C78" s="35">
        <v>42758.563000000002</v>
      </c>
      <c r="D78" s="33"/>
      <c r="E78" s="1">
        <f t="shared" si="1"/>
        <v>4495.5035539379496</v>
      </c>
      <c r="F78" s="1">
        <f t="shared" si="2"/>
        <v>4495.5</v>
      </c>
      <c r="G78" s="1">
        <f t="shared" si="3"/>
        <v>1.666659998591058E-3</v>
      </c>
      <c r="I78" s="1">
        <f t="shared" si="9"/>
        <v>1.666659998591058E-3</v>
      </c>
      <c r="O78" s="1">
        <f t="shared" ca="1" si="5"/>
        <v>-5.487275447399291E-5</v>
      </c>
      <c r="Q78" s="49">
        <f t="shared" si="6"/>
        <v>27740.063000000002</v>
      </c>
      <c r="R78" s="7">
        <f t="shared" si="7"/>
        <v>2.7777555509035451E-6</v>
      </c>
      <c r="S78" s="2">
        <v>0.1</v>
      </c>
      <c r="T78" s="7">
        <f t="shared" si="8"/>
        <v>2.777755550903545E-7</v>
      </c>
      <c r="AD78" s="1">
        <v>6</v>
      </c>
      <c r="AF78" s="1" t="s">
        <v>51</v>
      </c>
      <c r="AH78" s="1" t="s">
        <v>52</v>
      </c>
    </row>
    <row r="79" spans="1:34" ht="12" customHeight="1">
      <c r="A79" s="1" t="s">
        <v>78</v>
      </c>
      <c r="B79" s="2" t="s">
        <v>54</v>
      </c>
      <c r="C79" s="35">
        <v>42773.576999999997</v>
      </c>
      <c r="D79" s="33"/>
      <c r="E79" s="1">
        <f t="shared" si="1"/>
        <v>4527.5189766118883</v>
      </c>
      <c r="F79" s="1">
        <f t="shared" si="2"/>
        <v>4527.5</v>
      </c>
      <c r="G79" s="1">
        <f t="shared" si="3"/>
        <v>8.8992999953916296E-3</v>
      </c>
      <c r="I79" s="1">
        <f t="shared" si="9"/>
        <v>8.8992999953916296E-3</v>
      </c>
      <c r="O79" s="1">
        <f t="shared" ca="1" si="5"/>
        <v>-1.1705012169489944E-4</v>
      </c>
      <c r="Q79" s="49">
        <f t="shared" si="6"/>
        <v>27755.076999999997</v>
      </c>
      <c r="R79" s="7">
        <f t="shared" si="7"/>
        <v>7.9197540407977462E-5</v>
      </c>
      <c r="S79" s="2">
        <v>0.1</v>
      </c>
      <c r="T79" s="7">
        <f t="shared" si="8"/>
        <v>7.9197540407977459E-6</v>
      </c>
      <c r="AD79" s="1">
        <v>9</v>
      </c>
      <c r="AF79" s="1" t="s">
        <v>51</v>
      </c>
      <c r="AH79" s="1" t="s">
        <v>52</v>
      </c>
    </row>
    <row r="80" spans="1:34" ht="12" customHeight="1">
      <c r="A80" s="1" t="s">
        <v>78</v>
      </c>
      <c r="B80" s="2" t="s">
        <v>54</v>
      </c>
      <c r="C80" s="35">
        <v>42774.506999999998</v>
      </c>
      <c r="D80" s="33"/>
      <c r="E80" s="1">
        <f t="shared" si="1"/>
        <v>4529.502081919386</v>
      </c>
      <c r="F80" s="1">
        <f t="shared" si="2"/>
        <v>4529.5</v>
      </c>
      <c r="G80" s="1">
        <f t="shared" si="3"/>
        <v>9.7633999394020066E-4</v>
      </c>
      <c r="I80" s="1">
        <f t="shared" si="9"/>
        <v>9.7633999394020066E-4</v>
      </c>
      <c r="O80" s="1">
        <f t="shared" ca="1" si="5"/>
        <v>-1.2093620714620501E-4</v>
      </c>
      <c r="Q80" s="49">
        <f t="shared" si="6"/>
        <v>27756.006999999998</v>
      </c>
      <c r="R80" s="7">
        <f t="shared" si="7"/>
        <v>9.53239783767151E-7</v>
      </c>
      <c r="S80" s="2">
        <v>0.1</v>
      </c>
      <c r="T80" s="7">
        <f t="shared" si="8"/>
        <v>9.5323978376715111E-8</v>
      </c>
      <c r="AD80" s="1">
        <v>6</v>
      </c>
      <c r="AF80" s="1" t="s">
        <v>51</v>
      </c>
      <c r="AH80" s="1" t="s">
        <v>52</v>
      </c>
    </row>
    <row r="81" spans="1:34" ht="12" customHeight="1">
      <c r="A81" s="1" t="s">
        <v>79</v>
      </c>
      <c r="B81" s="2" t="s">
        <v>54</v>
      </c>
      <c r="C81" s="35">
        <v>42782.482000000004</v>
      </c>
      <c r="D81" s="33"/>
      <c r="E81" s="1">
        <f t="shared" si="1"/>
        <v>4546.5077430240162</v>
      </c>
      <c r="F81" s="1">
        <f t="shared" si="2"/>
        <v>4546.5</v>
      </c>
      <c r="G81" s="1">
        <f t="shared" si="3"/>
        <v>3.6311799995019101E-3</v>
      </c>
      <c r="I81" s="1">
        <f t="shared" si="9"/>
        <v>3.6311799995019101E-3</v>
      </c>
      <c r="O81" s="1">
        <f t="shared" ca="1" si="5"/>
        <v>-1.5396793348231193E-4</v>
      </c>
      <c r="Q81" s="49">
        <f t="shared" si="6"/>
        <v>27763.982000000004</v>
      </c>
      <c r="R81" s="7">
        <f t="shared" si="7"/>
        <v>1.3185468188782692E-5</v>
      </c>
      <c r="S81" s="2">
        <v>0.1</v>
      </c>
      <c r="T81" s="7">
        <f t="shared" si="8"/>
        <v>1.3185468188782694E-6</v>
      </c>
      <c r="AD81" s="1">
        <v>8</v>
      </c>
      <c r="AF81" s="1" t="s">
        <v>51</v>
      </c>
      <c r="AH81" s="1" t="s">
        <v>52</v>
      </c>
    </row>
    <row r="82" spans="1:34" ht="12" customHeight="1">
      <c r="A82" s="1" t="s">
        <v>79</v>
      </c>
      <c r="B82" s="2" t="s">
        <v>54</v>
      </c>
      <c r="C82" s="35">
        <v>42837.347999999998</v>
      </c>
      <c r="D82" s="33"/>
      <c r="E82" s="1">
        <f t="shared" si="1"/>
        <v>4663.5024266811788</v>
      </c>
      <c r="F82" s="1">
        <f t="shared" si="2"/>
        <v>4663.5</v>
      </c>
      <c r="G82" s="1">
        <f t="shared" si="3"/>
        <v>1.1380199939594604E-3</v>
      </c>
      <c r="I82" s="1">
        <f t="shared" si="9"/>
        <v>1.1380199939594604E-3</v>
      </c>
      <c r="O82" s="1">
        <f t="shared" ca="1" si="5"/>
        <v>-3.8130393238375131E-4</v>
      </c>
      <c r="Q82" s="49">
        <f t="shared" si="6"/>
        <v>27818.847999999998</v>
      </c>
      <c r="R82" s="7">
        <f t="shared" si="7"/>
        <v>1.2950895066514902E-6</v>
      </c>
      <c r="S82" s="2">
        <v>0.1</v>
      </c>
      <c r="T82" s="7">
        <f t="shared" si="8"/>
        <v>1.2950895066514904E-7</v>
      </c>
      <c r="AD82" s="1">
        <v>7</v>
      </c>
      <c r="AF82" s="1" t="s">
        <v>51</v>
      </c>
      <c r="AH82" s="1" t="s">
        <v>52</v>
      </c>
    </row>
    <row r="83" spans="1:34" ht="12" customHeight="1">
      <c r="A83" s="1" t="s">
        <v>80</v>
      </c>
      <c r="C83" s="35">
        <v>42840.396999999997</v>
      </c>
      <c r="D83" s="33"/>
      <c r="E83" s="1">
        <f t="shared" si="1"/>
        <v>4670.0040267699515</v>
      </c>
      <c r="F83" s="1">
        <f t="shared" si="2"/>
        <v>4670</v>
      </c>
      <c r="G83" s="1">
        <f t="shared" si="3"/>
        <v>1.8883999946410768E-3</v>
      </c>
      <c r="I83" s="1">
        <f t="shared" si="9"/>
        <v>1.8883999946410768E-3</v>
      </c>
      <c r="O83" s="1">
        <f t="shared" ca="1" si="5"/>
        <v>-3.9393371010049832E-4</v>
      </c>
      <c r="Q83" s="49">
        <f t="shared" si="6"/>
        <v>27821.896999999997</v>
      </c>
      <c r="R83" s="7">
        <f t="shared" si="7"/>
        <v>3.5660545397604187E-6</v>
      </c>
      <c r="S83" s="2">
        <v>0.1</v>
      </c>
      <c r="T83" s="7">
        <f t="shared" si="8"/>
        <v>3.5660545397604187E-7</v>
      </c>
      <c r="AD83" s="1">
        <v>7</v>
      </c>
      <c r="AF83" s="1" t="s">
        <v>51</v>
      </c>
      <c r="AH83" s="1" t="s">
        <v>52</v>
      </c>
    </row>
    <row r="84" spans="1:34" ht="12" customHeight="1">
      <c r="A84" s="1" t="s">
        <v>80</v>
      </c>
      <c r="C84" s="35">
        <v>42842.283000000003</v>
      </c>
      <c r="D84" s="33"/>
      <c r="E84" s="1">
        <f t="shared" si="1"/>
        <v>4674.0256790387175</v>
      </c>
      <c r="F84" s="1">
        <f t="shared" si="2"/>
        <v>4674</v>
      </c>
      <c r="G84" s="1">
        <f t="shared" si="3"/>
        <v>1.2042480004311074E-2</v>
      </c>
      <c r="I84" s="1">
        <f t="shared" si="9"/>
        <v>1.2042480004311074E-2</v>
      </c>
      <c r="O84" s="1">
        <f t="shared" ca="1" si="5"/>
        <v>-4.0170588100311121E-4</v>
      </c>
      <c r="Q84" s="49">
        <f t="shared" si="6"/>
        <v>27823.783000000003</v>
      </c>
      <c r="R84" s="7">
        <f t="shared" si="7"/>
        <v>1.4502132465423203E-4</v>
      </c>
      <c r="S84" s="2">
        <v>0.1</v>
      </c>
      <c r="T84" s="7">
        <f t="shared" si="8"/>
        <v>1.4502132465423204E-5</v>
      </c>
      <c r="AD84" s="1">
        <v>6</v>
      </c>
      <c r="AF84" s="1" t="s">
        <v>51</v>
      </c>
      <c r="AH84" s="1" t="s">
        <v>52</v>
      </c>
    </row>
    <row r="85" spans="1:34" ht="12" customHeight="1">
      <c r="A85" s="1" t="s">
        <v>80</v>
      </c>
      <c r="C85" s="35">
        <v>42864.319000000003</v>
      </c>
      <c r="D85" s="33"/>
      <c r="E85" s="1">
        <f t="shared" si="1"/>
        <v>4721.0146129699224</v>
      </c>
      <c r="F85" s="1">
        <f t="shared" si="2"/>
        <v>4721</v>
      </c>
      <c r="G85" s="1">
        <f t="shared" si="3"/>
        <v>6.8529199998010881E-3</v>
      </c>
      <c r="I85" s="1">
        <f t="shared" si="9"/>
        <v>6.8529199998010881E-3</v>
      </c>
      <c r="O85" s="1">
        <f t="shared" ca="1" si="5"/>
        <v>-4.9302888910881734E-4</v>
      </c>
      <c r="Q85" s="49">
        <f t="shared" si="6"/>
        <v>27845.819000000003</v>
      </c>
      <c r="R85" s="7">
        <f t="shared" si="7"/>
        <v>4.6962512523673745E-5</v>
      </c>
      <c r="S85" s="2">
        <v>0.1</v>
      </c>
      <c r="T85" s="7">
        <f t="shared" si="8"/>
        <v>4.6962512523673752E-6</v>
      </c>
      <c r="AD85" s="1">
        <v>7</v>
      </c>
      <c r="AF85" s="1" t="s">
        <v>51</v>
      </c>
      <c r="AH85" s="1" t="s">
        <v>52</v>
      </c>
    </row>
    <row r="86" spans="1:34" ht="12" customHeight="1">
      <c r="A86" s="1" t="s">
        <v>81</v>
      </c>
      <c r="B86" s="2" t="s">
        <v>54</v>
      </c>
      <c r="C86" s="35">
        <v>43090.584000000003</v>
      </c>
      <c r="D86" s="33"/>
      <c r="E86" s="1">
        <f t="shared" ref="E86:E133" si="10">+(C86-C$7)/C$8</f>
        <v>5203.4956047989299</v>
      </c>
      <c r="F86" s="1">
        <f t="shared" ref="F86:F136" si="11">ROUND(2*E86,0)/2</f>
        <v>5203.5</v>
      </c>
      <c r="G86" s="1">
        <f t="shared" ref="G86:G133" si="12">+C86-(C$7+F86*C$8)</f>
        <v>-2.0611799991456792E-3</v>
      </c>
      <c r="I86" s="1">
        <f t="shared" ref="I86:I117" si="13">+G86</f>
        <v>-2.0611799991456792E-3</v>
      </c>
      <c r="O86" s="1">
        <f t="shared" ref="O86:O133" ca="1" si="14">+C$11+C$12*$F86</f>
        <v>-1.4305470042365494E-3</v>
      </c>
      <c r="Q86" s="49">
        <f t="shared" ref="Q86:Q133" si="15">+C86-15018.5</f>
        <v>28072.084000000003</v>
      </c>
      <c r="R86" s="7">
        <f t="shared" ref="R86:R134" si="16">+(P86-G86)^2</f>
        <v>4.2484629888781818E-6</v>
      </c>
      <c r="S86" s="2">
        <v>0.1</v>
      </c>
      <c r="T86" s="7">
        <f t="shared" ref="T86:T134" si="17">+S86*R86</f>
        <v>4.2484629888781818E-7</v>
      </c>
      <c r="AD86" s="1">
        <v>6</v>
      </c>
      <c r="AF86" s="1" t="s">
        <v>51</v>
      </c>
      <c r="AH86" s="1" t="s">
        <v>52</v>
      </c>
    </row>
    <row r="87" spans="1:34" ht="12" customHeight="1">
      <c r="A87" s="1" t="s">
        <v>81</v>
      </c>
      <c r="C87" s="35">
        <v>43139.595000000001</v>
      </c>
      <c r="D87" s="33"/>
      <c r="E87" s="1">
        <f t="shared" si="10"/>
        <v>5308.0052545040589</v>
      </c>
      <c r="F87" s="1">
        <f t="shared" si="11"/>
        <v>5308</v>
      </c>
      <c r="G87" s="1">
        <f t="shared" si="12"/>
        <v>2.4641600030008703E-3</v>
      </c>
      <c r="I87" s="1">
        <f t="shared" si="13"/>
        <v>2.4641600030008703E-3</v>
      </c>
      <c r="O87" s="1">
        <f t="shared" ca="1" si="14"/>
        <v>-1.6335949690673215E-3</v>
      </c>
      <c r="Q87" s="49">
        <f t="shared" si="15"/>
        <v>28121.095000000001</v>
      </c>
      <c r="R87" s="7">
        <f t="shared" si="16"/>
        <v>6.0720845203892494E-6</v>
      </c>
      <c r="S87" s="2">
        <v>0.1</v>
      </c>
      <c r="T87" s="7">
        <f t="shared" si="17"/>
        <v>6.0720845203892502E-7</v>
      </c>
      <c r="AD87" s="1">
        <v>6</v>
      </c>
      <c r="AF87" s="1" t="s">
        <v>51</v>
      </c>
      <c r="AH87" s="1" t="s">
        <v>52</v>
      </c>
    </row>
    <row r="88" spans="1:34" ht="12" customHeight="1">
      <c r="A88" s="1" t="s">
        <v>82</v>
      </c>
      <c r="C88" s="35">
        <v>43188.366000000002</v>
      </c>
      <c r="D88" s="33"/>
      <c r="E88" s="1">
        <f t="shared" si="10"/>
        <v>5412.0031350975796</v>
      </c>
      <c r="F88" s="1">
        <f t="shared" si="11"/>
        <v>5412</v>
      </c>
      <c r="G88" s="1">
        <f t="shared" si="12"/>
        <v>1.4702400003443472E-3</v>
      </c>
      <c r="I88" s="1">
        <f t="shared" si="13"/>
        <v>1.4702400003443472E-3</v>
      </c>
      <c r="O88" s="1">
        <f t="shared" ca="1" si="14"/>
        <v>-1.8356714125352669E-3</v>
      </c>
      <c r="Q88" s="49">
        <f t="shared" si="15"/>
        <v>28169.866000000002</v>
      </c>
      <c r="R88" s="7">
        <f t="shared" si="16"/>
        <v>2.161605658612546E-6</v>
      </c>
      <c r="S88" s="2">
        <v>0.1</v>
      </c>
      <c r="T88" s="7">
        <f t="shared" si="17"/>
        <v>2.1616056586125461E-7</v>
      </c>
      <c r="AD88" s="1">
        <v>10</v>
      </c>
      <c r="AF88" s="1" t="s">
        <v>51</v>
      </c>
      <c r="AH88" s="1" t="s">
        <v>52</v>
      </c>
    </row>
    <row r="89" spans="1:34" ht="12" customHeight="1">
      <c r="A89" s="1" t="s">
        <v>83</v>
      </c>
      <c r="C89" s="35">
        <v>43447.697</v>
      </c>
      <c r="D89" s="33"/>
      <c r="E89" s="1">
        <f t="shared" si="10"/>
        <v>5964.9931162789726</v>
      </c>
      <c r="F89" s="1">
        <f t="shared" si="11"/>
        <v>5965</v>
      </c>
      <c r="G89" s="1">
        <f t="shared" si="12"/>
        <v>-3.2282000029226765E-3</v>
      </c>
      <c r="I89" s="1">
        <f t="shared" si="13"/>
        <v>-3.2282000029226765E-3</v>
      </c>
      <c r="O89" s="1">
        <f t="shared" ca="1" si="14"/>
        <v>-2.9101740398215573E-3</v>
      </c>
      <c r="Q89" s="49">
        <f t="shared" si="15"/>
        <v>28429.197</v>
      </c>
      <c r="R89" s="7">
        <f t="shared" si="16"/>
        <v>1.0421275258869968E-5</v>
      </c>
      <c r="S89" s="2">
        <v>0.1</v>
      </c>
      <c r="T89" s="7">
        <f t="shared" si="17"/>
        <v>1.042127525886997E-6</v>
      </c>
      <c r="AD89" s="1">
        <v>10</v>
      </c>
      <c r="AF89" s="1" t="s">
        <v>51</v>
      </c>
      <c r="AH89" s="1" t="s">
        <v>52</v>
      </c>
    </row>
    <row r="90" spans="1:34" ht="12" customHeight="1">
      <c r="A90" s="1" t="s">
        <v>83</v>
      </c>
      <c r="C90" s="35">
        <v>43463.665000000001</v>
      </c>
      <c r="D90" s="33"/>
      <c r="E90" s="1">
        <f t="shared" si="10"/>
        <v>5999.0428211715807</v>
      </c>
      <c r="F90" s="1">
        <f t="shared" si="11"/>
        <v>5999</v>
      </c>
      <c r="G90" s="1">
        <f t="shared" si="12"/>
        <v>2.008147999731591E-2</v>
      </c>
      <c r="I90" s="1">
        <f t="shared" si="13"/>
        <v>2.008147999731591E-2</v>
      </c>
      <c r="O90" s="1">
        <f t="shared" ca="1" si="14"/>
        <v>-2.9762374924937711E-3</v>
      </c>
      <c r="Q90" s="49">
        <f t="shared" si="15"/>
        <v>28445.165000000001</v>
      </c>
      <c r="R90" s="7">
        <f t="shared" si="16"/>
        <v>4.03265838882599E-4</v>
      </c>
      <c r="S90" s="2">
        <v>0.1</v>
      </c>
      <c r="T90" s="7">
        <f t="shared" si="17"/>
        <v>4.0326583888259906E-5</v>
      </c>
      <c r="AD90" s="1">
        <v>6</v>
      </c>
      <c r="AF90" s="1" t="s">
        <v>51</v>
      </c>
      <c r="AH90" s="1" t="s">
        <v>52</v>
      </c>
    </row>
    <row r="91" spans="1:34" ht="12" customHeight="1">
      <c r="A91" s="1" t="s">
        <v>83</v>
      </c>
      <c r="B91" s="2" t="s">
        <v>54</v>
      </c>
      <c r="C91" s="35">
        <v>43467.623</v>
      </c>
      <c r="D91" s="33"/>
      <c r="E91" s="1">
        <f t="shared" si="10"/>
        <v>6007.4827467705845</v>
      </c>
      <c r="F91" s="1">
        <f t="shared" si="11"/>
        <v>6007.5</v>
      </c>
      <c r="G91" s="1">
        <f t="shared" si="12"/>
        <v>-8.0911000040941872E-3</v>
      </c>
      <c r="I91" s="1">
        <f t="shared" si="13"/>
        <v>-8.0911000040941872E-3</v>
      </c>
      <c r="O91" s="1">
        <f t="shared" ca="1" si="14"/>
        <v>-2.9927533556618237E-3</v>
      </c>
      <c r="Q91" s="49">
        <f t="shared" si="15"/>
        <v>28449.123</v>
      </c>
      <c r="R91" s="7">
        <f t="shared" si="16"/>
        <v>6.5465899276252962E-5</v>
      </c>
      <c r="S91" s="2">
        <v>0.1</v>
      </c>
      <c r="T91" s="7">
        <f t="shared" si="17"/>
        <v>6.5465899276252964E-6</v>
      </c>
      <c r="AD91" s="1">
        <v>6</v>
      </c>
      <c r="AF91" s="1" t="s">
        <v>51</v>
      </c>
      <c r="AH91" s="1" t="s">
        <v>52</v>
      </c>
    </row>
    <row r="92" spans="1:34" ht="12" customHeight="1">
      <c r="A92" s="1" t="s">
        <v>84</v>
      </c>
      <c r="C92" s="35">
        <v>43495.531999999999</v>
      </c>
      <c r="D92" s="33"/>
      <c r="E92" s="1">
        <f t="shared" si="10"/>
        <v>6066.9950973372015</v>
      </c>
      <c r="F92" s="1">
        <f t="shared" si="11"/>
        <v>6067</v>
      </c>
      <c r="G92" s="1">
        <f t="shared" si="12"/>
        <v>-2.2991600053501315E-3</v>
      </c>
      <c r="I92" s="1">
        <f t="shared" si="13"/>
        <v>-2.2991600053501315E-3</v>
      </c>
      <c r="O92" s="1">
        <f t="shared" ca="1" si="14"/>
        <v>-3.108364397838197E-3</v>
      </c>
      <c r="Q92" s="49">
        <f t="shared" si="15"/>
        <v>28477.031999999999</v>
      </c>
      <c r="R92" s="7">
        <f t="shared" si="16"/>
        <v>5.2861367302016168E-6</v>
      </c>
      <c r="S92" s="2">
        <v>0.1</v>
      </c>
      <c r="T92" s="7">
        <f t="shared" si="17"/>
        <v>5.2861367302016166E-7</v>
      </c>
      <c r="AD92" s="1">
        <v>12</v>
      </c>
      <c r="AF92" s="1" t="s">
        <v>51</v>
      </c>
      <c r="AH92" s="1" t="s">
        <v>52</v>
      </c>
    </row>
    <row r="93" spans="1:34" ht="12" customHeight="1">
      <c r="A93" s="1" t="s">
        <v>84</v>
      </c>
      <c r="C93" s="35">
        <v>43510.548000000003</v>
      </c>
      <c r="D93" s="33"/>
      <c r="E93" s="1">
        <f t="shared" si="10"/>
        <v>6099.0147847537528</v>
      </c>
      <c r="F93" s="1">
        <f t="shared" si="11"/>
        <v>6099</v>
      </c>
      <c r="G93" s="1">
        <f t="shared" si="12"/>
        <v>6.9334799991338514E-3</v>
      </c>
      <c r="I93" s="1">
        <f t="shared" si="13"/>
        <v>6.9334799991338514E-3</v>
      </c>
      <c r="O93" s="1">
        <f t="shared" ca="1" si="14"/>
        <v>-3.1705417650591036E-3</v>
      </c>
      <c r="Q93" s="49">
        <f t="shared" si="15"/>
        <v>28492.048000000003</v>
      </c>
      <c r="R93" s="7">
        <f t="shared" si="16"/>
        <v>4.807314489838915E-5</v>
      </c>
      <c r="S93" s="2">
        <v>0.1</v>
      </c>
      <c r="T93" s="7">
        <f t="shared" si="17"/>
        <v>4.807314489838915E-6</v>
      </c>
      <c r="AD93" s="1">
        <v>6</v>
      </c>
      <c r="AF93" s="1" t="s">
        <v>51</v>
      </c>
      <c r="AH93" s="1" t="s">
        <v>52</v>
      </c>
    </row>
    <row r="94" spans="1:34" ht="12" customHeight="1">
      <c r="A94" s="1" t="s">
        <v>84</v>
      </c>
      <c r="B94" s="2" t="s">
        <v>54</v>
      </c>
      <c r="C94" s="35">
        <v>43513.591</v>
      </c>
      <c r="D94" s="33"/>
      <c r="E94" s="1">
        <f t="shared" si="10"/>
        <v>6105.5035906147332</v>
      </c>
      <c r="F94" s="1">
        <f t="shared" si="11"/>
        <v>6105.5</v>
      </c>
      <c r="G94" s="1">
        <f t="shared" si="12"/>
        <v>1.6838599985931069E-3</v>
      </c>
      <c r="I94" s="1">
        <f t="shared" si="13"/>
        <v>1.6838599985931069E-3</v>
      </c>
      <c r="O94" s="1">
        <f t="shared" ca="1" si="14"/>
        <v>-3.1831715427758506E-3</v>
      </c>
      <c r="Q94" s="49">
        <f t="shared" si="15"/>
        <v>28495.091</v>
      </c>
      <c r="R94" s="7">
        <f t="shared" si="16"/>
        <v>2.8353844948619779E-6</v>
      </c>
      <c r="S94" s="2">
        <v>0.1</v>
      </c>
      <c r="T94" s="7">
        <f t="shared" si="17"/>
        <v>2.8353844948619781E-7</v>
      </c>
      <c r="AD94" s="1">
        <v>11</v>
      </c>
      <c r="AF94" s="1" t="s">
        <v>51</v>
      </c>
      <c r="AH94" s="1" t="s">
        <v>52</v>
      </c>
    </row>
    <row r="95" spans="1:34" ht="12" customHeight="1">
      <c r="A95" s="1" t="s">
        <v>85</v>
      </c>
      <c r="B95" s="2" t="s">
        <v>54</v>
      </c>
      <c r="C95" s="35">
        <v>43837.644999999997</v>
      </c>
      <c r="D95" s="33"/>
      <c r="E95" s="1">
        <f t="shared" si="10"/>
        <v>6796.5070393414735</v>
      </c>
      <c r="F95" s="1">
        <f t="shared" si="11"/>
        <v>6796.5</v>
      </c>
      <c r="G95" s="1">
        <f t="shared" si="12"/>
        <v>3.3011799969244748E-3</v>
      </c>
      <c r="I95" s="1">
        <f t="shared" si="13"/>
        <v>3.3011799969244748E-3</v>
      </c>
      <c r="O95" s="1">
        <f t="shared" ca="1" si="14"/>
        <v>-4.5258140662023001E-3</v>
      </c>
      <c r="Q95" s="49">
        <f t="shared" si="15"/>
        <v>28819.144999999997</v>
      </c>
      <c r="R95" s="7">
        <f t="shared" si="16"/>
        <v>1.0897789372094275E-5</v>
      </c>
      <c r="S95" s="2">
        <v>0.1</v>
      </c>
      <c r="T95" s="7">
        <f t="shared" si="17"/>
        <v>1.0897789372094275E-6</v>
      </c>
      <c r="AD95" s="1">
        <v>6</v>
      </c>
      <c r="AF95" s="1" t="s">
        <v>51</v>
      </c>
      <c r="AH95" s="1" t="s">
        <v>52</v>
      </c>
    </row>
    <row r="96" spans="1:34" ht="12" customHeight="1">
      <c r="A96" s="1" t="s">
        <v>86</v>
      </c>
      <c r="C96" s="35">
        <v>43905.4</v>
      </c>
      <c r="D96" s="33"/>
      <c r="E96" s="1">
        <f t="shared" si="10"/>
        <v>6940.9858566635376</v>
      </c>
      <c r="F96" s="1">
        <f t="shared" si="11"/>
        <v>6941</v>
      </c>
      <c r="G96" s="1">
        <f t="shared" si="12"/>
        <v>-6.6326800006208941E-3</v>
      </c>
      <c r="I96" s="1">
        <f t="shared" si="13"/>
        <v>-6.6326800006208941E-3</v>
      </c>
      <c r="O96" s="1">
        <f t="shared" ca="1" si="14"/>
        <v>-4.8065837400592046E-3</v>
      </c>
      <c r="Q96" s="49">
        <f t="shared" si="15"/>
        <v>28886.9</v>
      </c>
      <c r="R96" s="7">
        <f t="shared" si="16"/>
        <v>4.3992443990636386E-5</v>
      </c>
      <c r="S96" s="2">
        <v>0.1</v>
      </c>
      <c r="T96" s="7">
        <f t="shared" si="17"/>
        <v>4.3992443990636384E-6</v>
      </c>
      <c r="AD96" s="1">
        <v>8</v>
      </c>
      <c r="AF96" s="1" t="s">
        <v>51</v>
      </c>
      <c r="AH96" s="1" t="s">
        <v>52</v>
      </c>
    </row>
    <row r="97" spans="1:34" ht="12" customHeight="1">
      <c r="A97" s="1" t="s">
        <v>87</v>
      </c>
      <c r="C97" s="35">
        <v>44165.675999999999</v>
      </c>
      <c r="D97" s="33"/>
      <c r="E97" s="1">
        <f t="shared" si="10"/>
        <v>7495.9909287219034</v>
      </c>
      <c r="F97" s="1">
        <f t="shared" si="11"/>
        <v>7496</v>
      </c>
      <c r="G97" s="1">
        <f t="shared" si="12"/>
        <v>-4.2540799986454658E-3</v>
      </c>
      <c r="I97" s="1">
        <f t="shared" si="13"/>
        <v>-4.2540799986454658E-3</v>
      </c>
      <c r="O97" s="1">
        <f t="shared" ca="1" si="14"/>
        <v>-5.8849724527968023E-3</v>
      </c>
      <c r="Q97" s="49">
        <f t="shared" si="15"/>
        <v>29147.175999999999</v>
      </c>
      <c r="R97" s="7">
        <f t="shared" si="16"/>
        <v>1.8097196634875408E-5</v>
      </c>
      <c r="S97" s="2">
        <v>0.1</v>
      </c>
      <c r="T97" s="7">
        <f t="shared" si="17"/>
        <v>1.8097196634875408E-6</v>
      </c>
      <c r="AD97" s="1">
        <v>6</v>
      </c>
      <c r="AF97" s="1" t="s">
        <v>51</v>
      </c>
      <c r="AH97" s="1" t="s">
        <v>52</v>
      </c>
    </row>
    <row r="98" spans="1:34" ht="12" customHeight="1">
      <c r="A98" s="1" t="s">
        <v>87</v>
      </c>
      <c r="C98" s="35">
        <v>44189.595999999998</v>
      </c>
      <c r="D98" s="33"/>
      <c r="E98" s="1">
        <f t="shared" si="10"/>
        <v>7546.9972501792618</v>
      </c>
      <c r="F98" s="1">
        <f t="shared" si="11"/>
        <v>7547</v>
      </c>
      <c r="G98" s="1">
        <f t="shared" si="12"/>
        <v>-1.2895600011688657E-3</v>
      </c>
      <c r="I98" s="1">
        <f t="shared" si="13"/>
        <v>-1.2895600011688657E-3</v>
      </c>
      <c r="O98" s="1">
        <f t="shared" ca="1" si="14"/>
        <v>-5.9840676318051213E-3</v>
      </c>
      <c r="Q98" s="49">
        <f t="shared" si="15"/>
        <v>29171.095999999998</v>
      </c>
      <c r="R98" s="7">
        <f t="shared" si="16"/>
        <v>1.6629649966146449E-6</v>
      </c>
      <c r="S98" s="2">
        <v>0.1</v>
      </c>
      <c r="T98" s="7">
        <f t="shared" si="17"/>
        <v>1.662964996614645E-7</v>
      </c>
      <c r="AC98" s="1" t="s">
        <v>88</v>
      </c>
      <c r="AD98" s="1">
        <v>7</v>
      </c>
      <c r="AF98" s="1" t="s">
        <v>51</v>
      </c>
      <c r="AH98" s="1" t="s">
        <v>52</v>
      </c>
    </row>
    <row r="99" spans="1:34" ht="12" customHeight="1">
      <c r="A99" s="1" t="s">
        <v>87</v>
      </c>
      <c r="B99" s="2" t="s">
        <v>54</v>
      </c>
      <c r="C99" s="35">
        <v>44201.548999999999</v>
      </c>
      <c r="D99" s="33"/>
      <c r="E99" s="1">
        <f t="shared" si="10"/>
        <v>7572.485484308856</v>
      </c>
      <c r="F99" s="1">
        <f t="shared" si="11"/>
        <v>7572.5</v>
      </c>
      <c r="G99" s="1">
        <f t="shared" si="12"/>
        <v>-6.8073000002186745E-3</v>
      </c>
      <c r="I99" s="1">
        <f t="shared" si="13"/>
        <v>-6.8073000002186745E-3</v>
      </c>
      <c r="O99" s="1">
        <f t="shared" ca="1" si="14"/>
        <v>-6.0336152213092825E-3</v>
      </c>
      <c r="Q99" s="49">
        <f t="shared" si="15"/>
        <v>29183.048999999999</v>
      </c>
      <c r="R99" s="7">
        <f t="shared" si="16"/>
        <v>4.6339333292977166E-5</v>
      </c>
      <c r="S99" s="2">
        <v>0.1</v>
      </c>
      <c r="T99" s="7">
        <f t="shared" si="17"/>
        <v>4.6339333292977167E-6</v>
      </c>
      <c r="AC99" s="1" t="s">
        <v>88</v>
      </c>
      <c r="AD99" s="1">
        <v>5</v>
      </c>
      <c r="AF99" s="1" t="s">
        <v>51</v>
      </c>
      <c r="AH99" s="1" t="s">
        <v>52</v>
      </c>
    </row>
    <row r="100" spans="1:34" ht="12" customHeight="1">
      <c r="A100" s="1" t="s">
        <v>89</v>
      </c>
      <c r="B100" s="2" t="s">
        <v>54</v>
      </c>
      <c r="C100" s="35">
        <v>44225.46</v>
      </c>
      <c r="D100" s="33"/>
      <c r="E100" s="1">
        <f t="shared" si="10"/>
        <v>7623.4726144245324</v>
      </c>
      <c r="F100" s="1">
        <f t="shared" si="11"/>
        <v>7623.5</v>
      </c>
      <c r="G100" s="1">
        <f t="shared" si="12"/>
        <v>-1.2842780000937637E-2</v>
      </c>
      <c r="I100" s="1">
        <f t="shared" si="13"/>
        <v>-1.2842780000937637E-2</v>
      </c>
      <c r="O100" s="1">
        <f t="shared" ca="1" si="14"/>
        <v>-6.1327104003176015E-3</v>
      </c>
      <c r="Q100" s="49">
        <f t="shared" si="15"/>
        <v>29206.959999999999</v>
      </c>
      <c r="R100" s="7">
        <f t="shared" si="16"/>
        <v>1.6493699815248373E-4</v>
      </c>
      <c r="S100" s="2">
        <v>0.1</v>
      </c>
      <c r="T100" s="7">
        <f t="shared" si="17"/>
        <v>1.6493699815248373E-5</v>
      </c>
      <c r="AD100" s="1">
        <v>6</v>
      </c>
      <c r="AF100" s="1" t="s">
        <v>51</v>
      </c>
      <c r="AH100" s="1" t="s">
        <v>52</v>
      </c>
    </row>
    <row r="101" spans="1:34" ht="12" customHeight="1">
      <c r="A101" s="1" t="s">
        <v>90</v>
      </c>
      <c r="C101" s="35">
        <v>44225.468000000001</v>
      </c>
      <c r="D101" s="33"/>
      <c r="E101" s="1">
        <f t="shared" si="10"/>
        <v>7623.4896733949226</v>
      </c>
      <c r="F101" s="1">
        <f t="shared" si="11"/>
        <v>7623.5</v>
      </c>
      <c r="G101" s="1">
        <f t="shared" si="12"/>
        <v>-4.8427799993078224E-3</v>
      </c>
      <c r="I101" s="1">
        <f t="shared" si="13"/>
        <v>-4.8427799993078224E-3</v>
      </c>
      <c r="O101" s="1">
        <f t="shared" ca="1" si="14"/>
        <v>-6.1327104003176015E-3</v>
      </c>
      <c r="Q101" s="49">
        <f t="shared" si="15"/>
        <v>29206.968000000001</v>
      </c>
      <c r="R101" s="7">
        <f t="shared" si="16"/>
        <v>2.3452518121695872E-5</v>
      </c>
      <c r="S101" s="2">
        <v>0.1</v>
      </c>
      <c r="T101" s="7">
        <f t="shared" si="17"/>
        <v>2.3452518121695873E-6</v>
      </c>
      <c r="AC101" s="1" t="s">
        <v>88</v>
      </c>
      <c r="AH101" s="1" t="s">
        <v>91</v>
      </c>
    </row>
    <row r="102" spans="1:34" ht="12" customHeight="1">
      <c r="A102" s="1" t="s">
        <v>92</v>
      </c>
      <c r="C102" s="35">
        <v>44590.561999999998</v>
      </c>
      <c r="D102" s="33"/>
      <c r="E102" s="1">
        <f t="shared" si="10"/>
        <v>8402.0056402073733</v>
      </c>
      <c r="F102" s="1">
        <f t="shared" si="11"/>
        <v>8402</v>
      </c>
      <c r="G102" s="1">
        <f t="shared" si="12"/>
        <v>2.6450399964232929E-3</v>
      </c>
      <c r="I102" s="1">
        <f t="shared" si="13"/>
        <v>2.6450399964232929E-3</v>
      </c>
      <c r="O102" s="1">
        <f t="shared" ca="1" si="14"/>
        <v>-7.6453691622387163E-3</v>
      </c>
      <c r="Q102" s="49">
        <f t="shared" si="15"/>
        <v>29572.061999999998</v>
      </c>
      <c r="R102" s="7">
        <f t="shared" si="16"/>
        <v>6.9962365826789333E-6</v>
      </c>
      <c r="S102" s="2">
        <v>0.1</v>
      </c>
      <c r="T102" s="7">
        <f t="shared" si="17"/>
        <v>6.9962365826789333E-7</v>
      </c>
      <c r="AC102" s="1" t="s">
        <v>88</v>
      </c>
      <c r="AD102" s="1">
        <v>4</v>
      </c>
      <c r="AF102" s="1" t="s">
        <v>51</v>
      </c>
      <c r="AH102" s="1" t="s">
        <v>52</v>
      </c>
    </row>
    <row r="103" spans="1:34" ht="12" customHeight="1">
      <c r="A103" s="1" t="s">
        <v>92</v>
      </c>
      <c r="C103" s="35">
        <v>44591.487000000001</v>
      </c>
      <c r="D103" s="33"/>
      <c r="E103" s="1">
        <f t="shared" si="10"/>
        <v>8403.978083658385</v>
      </c>
      <c r="F103" s="1">
        <f t="shared" si="11"/>
        <v>8404</v>
      </c>
      <c r="G103" s="1">
        <f t="shared" si="12"/>
        <v>-1.0277920002408791E-2</v>
      </c>
      <c r="I103" s="1">
        <f t="shared" si="13"/>
        <v>-1.0277920002408791E-2</v>
      </c>
      <c r="O103" s="1">
        <f t="shared" ca="1" si="14"/>
        <v>-7.6492552476900236E-3</v>
      </c>
      <c r="Q103" s="49">
        <f t="shared" si="15"/>
        <v>29572.987000000001</v>
      </c>
      <c r="R103" s="7">
        <f t="shared" si="16"/>
        <v>1.0563563957591473E-4</v>
      </c>
      <c r="S103" s="2">
        <v>0.1</v>
      </c>
      <c r="T103" s="7">
        <f t="shared" si="17"/>
        <v>1.0563563957591474E-5</v>
      </c>
      <c r="AC103" s="1" t="s">
        <v>88</v>
      </c>
      <c r="AD103" s="1">
        <v>6</v>
      </c>
      <c r="AF103" s="1" t="s">
        <v>51</v>
      </c>
      <c r="AH103" s="1" t="s">
        <v>52</v>
      </c>
    </row>
    <row r="104" spans="1:34" ht="12" customHeight="1">
      <c r="A104" s="1" t="s">
        <v>92</v>
      </c>
      <c r="C104" s="35">
        <v>44598.525999999998</v>
      </c>
      <c r="D104" s="33"/>
      <c r="E104" s="1">
        <f t="shared" si="10"/>
        <v>8418.987845227708</v>
      </c>
      <c r="F104" s="1">
        <f t="shared" si="11"/>
        <v>8419</v>
      </c>
      <c r="G104" s="1">
        <f t="shared" si="12"/>
        <v>-5.7001200038939714E-3</v>
      </c>
      <c r="I104" s="1">
        <f t="shared" si="13"/>
        <v>-5.7001200038939714E-3</v>
      </c>
      <c r="O104" s="1">
        <f t="shared" ca="1" si="14"/>
        <v>-7.678400888574825E-3</v>
      </c>
      <c r="Q104" s="49">
        <f t="shared" si="15"/>
        <v>29580.025999999998</v>
      </c>
      <c r="R104" s="7">
        <f t="shared" si="16"/>
        <v>3.2491368058792209E-5</v>
      </c>
      <c r="S104" s="2">
        <v>0.1</v>
      </c>
      <c r="T104" s="7">
        <f t="shared" si="17"/>
        <v>3.249136805879221E-6</v>
      </c>
      <c r="AC104" s="1" t="s">
        <v>88</v>
      </c>
      <c r="AD104" s="1">
        <v>9</v>
      </c>
      <c r="AF104" s="1" t="s">
        <v>51</v>
      </c>
      <c r="AH104" s="1" t="s">
        <v>52</v>
      </c>
    </row>
    <row r="105" spans="1:34" ht="12" customHeight="1">
      <c r="A105" s="1" t="s">
        <v>92</v>
      </c>
      <c r="B105" s="2" t="s">
        <v>54</v>
      </c>
      <c r="C105" s="35">
        <v>44602.52</v>
      </c>
      <c r="D105" s="33"/>
      <c r="E105" s="1">
        <f t="shared" si="10"/>
        <v>8427.5045361934535</v>
      </c>
      <c r="F105" s="1">
        <f t="shared" si="11"/>
        <v>8427.5</v>
      </c>
      <c r="G105" s="1">
        <f t="shared" si="12"/>
        <v>2.1272999947541393E-3</v>
      </c>
      <c r="I105" s="1">
        <f t="shared" si="13"/>
        <v>2.1272999947541393E-3</v>
      </c>
      <c r="O105" s="1">
        <f t="shared" ca="1" si="14"/>
        <v>-7.6949167517428776E-3</v>
      </c>
      <c r="Q105" s="49">
        <f t="shared" si="15"/>
        <v>29584.019999999997</v>
      </c>
      <c r="R105" s="7">
        <f t="shared" si="16"/>
        <v>4.5254052676809616E-6</v>
      </c>
      <c r="S105" s="2">
        <v>0.1</v>
      </c>
      <c r="T105" s="7">
        <f t="shared" si="17"/>
        <v>4.525405267680962E-7</v>
      </c>
      <c r="AC105" s="1" t="s">
        <v>88</v>
      </c>
      <c r="AD105" s="1">
        <v>8</v>
      </c>
      <c r="AF105" s="1" t="s">
        <v>51</v>
      </c>
      <c r="AH105" s="1" t="s">
        <v>52</v>
      </c>
    </row>
    <row r="106" spans="1:34" ht="12" customHeight="1">
      <c r="A106" s="1" t="s">
        <v>92</v>
      </c>
      <c r="B106" s="2" t="s">
        <v>54</v>
      </c>
      <c r="C106" s="35">
        <v>44633.466999999997</v>
      </c>
      <c r="D106" s="33"/>
      <c r="E106" s="1">
        <f t="shared" si="10"/>
        <v>8493.4950307645649</v>
      </c>
      <c r="F106" s="1">
        <f t="shared" si="11"/>
        <v>8493.5</v>
      </c>
      <c r="G106" s="1">
        <f t="shared" si="12"/>
        <v>-2.3303800044232048E-3</v>
      </c>
      <c r="I106" s="1">
        <f t="shared" si="13"/>
        <v>-2.3303800044232048E-3</v>
      </c>
      <c r="O106" s="1">
        <f t="shared" ca="1" si="14"/>
        <v>-7.8231575716359979E-3</v>
      </c>
      <c r="Q106" s="49">
        <f t="shared" si="15"/>
        <v>29614.966999999997</v>
      </c>
      <c r="R106" s="7">
        <f t="shared" si="16"/>
        <v>5.4306709650154964E-6</v>
      </c>
      <c r="S106" s="2">
        <v>0.1</v>
      </c>
      <c r="T106" s="7">
        <f t="shared" si="17"/>
        <v>5.4306709650154971E-7</v>
      </c>
      <c r="AC106" s="1" t="s">
        <v>88</v>
      </c>
      <c r="AD106" s="1">
        <v>6</v>
      </c>
      <c r="AF106" s="1" t="s">
        <v>51</v>
      </c>
      <c r="AH106" s="1" t="s">
        <v>52</v>
      </c>
    </row>
    <row r="107" spans="1:34" ht="12" customHeight="1">
      <c r="A107" s="1" t="s">
        <v>93</v>
      </c>
      <c r="C107" s="35">
        <v>44637.445</v>
      </c>
      <c r="D107" s="33"/>
      <c r="E107" s="1">
        <f t="shared" si="10"/>
        <v>8501.9776037895444</v>
      </c>
      <c r="F107" s="1">
        <f t="shared" si="11"/>
        <v>8502</v>
      </c>
      <c r="G107" s="1">
        <f t="shared" si="12"/>
        <v>-1.0502960001758765E-2</v>
      </c>
      <c r="I107" s="1">
        <f t="shared" si="13"/>
        <v>-1.0502960001758765E-2</v>
      </c>
      <c r="O107" s="1">
        <f t="shared" ca="1" si="14"/>
        <v>-7.8396734348040505E-3</v>
      </c>
      <c r="Q107" s="49">
        <f t="shared" si="15"/>
        <v>29618.945</v>
      </c>
      <c r="R107" s="7">
        <f t="shared" si="16"/>
        <v>1.1031216879854449E-4</v>
      </c>
      <c r="S107" s="2">
        <v>0.1</v>
      </c>
      <c r="T107" s="7">
        <f t="shared" si="17"/>
        <v>1.103121687985445E-5</v>
      </c>
      <c r="AC107" s="1" t="s">
        <v>88</v>
      </c>
      <c r="AD107" s="1">
        <v>6</v>
      </c>
      <c r="AF107" s="1" t="s">
        <v>51</v>
      </c>
      <c r="AH107" s="1" t="s">
        <v>52</v>
      </c>
    </row>
    <row r="108" spans="1:34" ht="12" customHeight="1">
      <c r="A108" s="1" t="s">
        <v>93</v>
      </c>
      <c r="C108" s="35">
        <v>44638.392</v>
      </c>
      <c r="D108" s="33"/>
      <c r="E108" s="1">
        <f t="shared" si="10"/>
        <v>8503.9969594091162</v>
      </c>
      <c r="F108" s="1">
        <f t="shared" si="11"/>
        <v>8504</v>
      </c>
      <c r="G108" s="1">
        <f t="shared" si="12"/>
        <v>-1.4259200033848174E-3</v>
      </c>
      <c r="I108" s="1">
        <f t="shared" si="13"/>
        <v>-1.4259200033848174E-3</v>
      </c>
      <c r="O108" s="1">
        <f t="shared" ca="1" si="14"/>
        <v>-7.8435595202553578E-3</v>
      </c>
      <c r="Q108" s="49">
        <f t="shared" si="15"/>
        <v>29619.892</v>
      </c>
      <c r="R108" s="7">
        <f t="shared" si="16"/>
        <v>2.0332478560529576E-6</v>
      </c>
      <c r="S108" s="2">
        <v>0.1</v>
      </c>
      <c r="T108" s="7">
        <f t="shared" si="17"/>
        <v>2.0332478560529577E-7</v>
      </c>
      <c r="AC108" s="1" t="s">
        <v>88</v>
      </c>
      <c r="AD108" s="1">
        <v>6</v>
      </c>
      <c r="AF108" s="1" t="s">
        <v>51</v>
      </c>
      <c r="AH108" s="1" t="s">
        <v>52</v>
      </c>
    </row>
    <row r="109" spans="1:34" ht="12" customHeight="1">
      <c r="A109" s="1" t="s">
        <v>94</v>
      </c>
      <c r="C109" s="35">
        <v>44883.656999999999</v>
      </c>
      <c r="D109" s="33"/>
      <c r="E109" s="1">
        <f t="shared" si="10"/>
        <v>9026.9930059074322</v>
      </c>
      <c r="F109" s="1">
        <f t="shared" si="11"/>
        <v>9027</v>
      </c>
      <c r="G109" s="1">
        <f t="shared" si="12"/>
        <v>-3.2799600012367591E-3</v>
      </c>
      <c r="I109" s="1">
        <f t="shared" si="13"/>
        <v>-3.2799600012367591E-3</v>
      </c>
      <c r="O109" s="1">
        <f t="shared" ca="1" si="14"/>
        <v>-8.8597708657720455E-3</v>
      </c>
      <c r="Q109" s="49">
        <f t="shared" si="15"/>
        <v>29865.156999999999</v>
      </c>
      <c r="R109" s="7">
        <f t="shared" si="16"/>
        <v>1.0758137609713041E-5</v>
      </c>
      <c r="S109" s="2">
        <v>0.1</v>
      </c>
      <c r="T109" s="7">
        <f t="shared" si="17"/>
        <v>1.0758137609713042E-6</v>
      </c>
      <c r="AC109" s="1" t="s">
        <v>88</v>
      </c>
      <c r="AD109" s="1">
        <v>6</v>
      </c>
      <c r="AF109" s="1" t="s">
        <v>51</v>
      </c>
      <c r="AH109" s="1" t="s">
        <v>52</v>
      </c>
    </row>
    <row r="110" spans="1:34" ht="12" customHeight="1">
      <c r="A110" s="1" t="s">
        <v>94</v>
      </c>
      <c r="C110" s="35">
        <v>44906.629000000001</v>
      </c>
      <c r="D110" s="33"/>
      <c r="E110" s="1">
        <f t="shared" si="10"/>
        <v>9075.9778393739289</v>
      </c>
      <c r="F110" s="1">
        <f t="shared" si="11"/>
        <v>9076</v>
      </c>
      <c r="G110" s="1">
        <f t="shared" si="12"/>
        <v>-1.0392479998699855E-2</v>
      </c>
      <c r="I110" s="1">
        <f t="shared" si="13"/>
        <v>-1.0392479998699855E-2</v>
      </c>
      <c r="O110" s="1">
        <f t="shared" ca="1" si="14"/>
        <v>-8.9549799593290607E-3</v>
      </c>
      <c r="Q110" s="49">
        <f t="shared" si="15"/>
        <v>29888.129000000001</v>
      </c>
      <c r="R110" s="7">
        <f t="shared" si="16"/>
        <v>1.0800364052337654E-4</v>
      </c>
      <c r="S110" s="2">
        <v>0.1</v>
      </c>
      <c r="T110" s="7">
        <f t="shared" si="17"/>
        <v>1.0800364052337655E-5</v>
      </c>
      <c r="AC110" s="1" t="s">
        <v>88</v>
      </c>
      <c r="AD110" s="1">
        <v>8</v>
      </c>
      <c r="AF110" s="1" t="s">
        <v>51</v>
      </c>
      <c r="AH110" s="1" t="s">
        <v>52</v>
      </c>
    </row>
    <row r="111" spans="1:34" ht="12" customHeight="1">
      <c r="A111" s="1" t="s">
        <v>94</v>
      </c>
      <c r="B111" s="2" t="s">
        <v>54</v>
      </c>
      <c r="C111" s="35">
        <v>44925.633999999998</v>
      </c>
      <c r="D111" s="33"/>
      <c r="E111" s="1">
        <f t="shared" si="10"/>
        <v>9116.5035558997242</v>
      </c>
      <c r="F111" s="1">
        <f t="shared" si="11"/>
        <v>9116.5</v>
      </c>
      <c r="G111" s="1">
        <f t="shared" si="12"/>
        <v>1.6675799997756258E-3</v>
      </c>
      <c r="I111" s="1">
        <f t="shared" si="13"/>
        <v>1.6675799997756258E-3</v>
      </c>
      <c r="O111" s="1">
        <f t="shared" ca="1" si="14"/>
        <v>-9.0336731897180198E-3</v>
      </c>
      <c r="Q111" s="49">
        <f t="shared" si="15"/>
        <v>29907.133999999998</v>
      </c>
      <c r="R111" s="7">
        <f t="shared" si="16"/>
        <v>2.7808230556516758E-6</v>
      </c>
      <c r="S111" s="2">
        <v>0.1</v>
      </c>
      <c r="T111" s="7">
        <f t="shared" si="17"/>
        <v>2.780823055651676E-7</v>
      </c>
      <c r="AC111" s="1" t="s">
        <v>88</v>
      </c>
      <c r="AD111" s="1">
        <v>8</v>
      </c>
      <c r="AF111" s="1" t="s">
        <v>51</v>
      </c>
      <c r="AH111" s="1" t="s">
        <v>52</v>
      </c>
    </row>
    <row r="112" spans="1:34" ht="12" customHeight="1">
      <c r="A112" s="1" t="s">
        <v>95</v>
      </c>
      <c r="C112" s="35">
        <v>44968.54</v>
      </c>
      <c r="D112" s="33"/>
      <c r="E112" s="1">
        <f t="shared" si="10"/>
        <v>9207.9950788282222</v>
      </c>
      <c r="F112" s="1">
        <f t="shared" si="11"/>
        <v>9208</v>
      </c>
      <c r="G112" s="1">
        <f t="shared" si="12"/>
        <v>-2.3078399972291663E-3</v>
      </c>
      <c r="I112" s="1">
        <f t="shared" si="13"/>
        <v>-2.3078399972291663E-3</v>
      </c>
      <c r="O112" s="1">
        <f t="shared" ca="1" si="14"/>
        <v>-9.211461599115298E-3</v>
      </c>
      <c r="Q112" s="49">
        <f t="shared" si="15"/>
        <v>29950.04</v>
      </c>
      <c r="R112" s="7">
        <f t="shared" si="16"/>
        <v>5.3261254528107182E-6</v>
      </c>
      <c r="S112" s="2">
        <v>0.1</v>
      </c>
      <c r="T112" s="7">
        <f t="shared" si="17"/>
        <v>5.3261254528107187E-7</v>
      </c>
      <c r="AC112" s="1" t="s">
        <v>88</v>
      </c>
      <c r="AD112" s="1">
        <v>4</v>
      </c>
      <c r="AF112" s="1" t="s">
        <v>51</v>
      </c>
      <c r="AH112" s="1" t="s">
        <v>52</v>
      </c>
    </row>
    <row r="113" spans="1:34" ht="12" customHeight="1">
      <c r="A113" s="1" t="s">
        <v>95</v>
      </c>
      <c r="C113" s="35">
        <v>44969.481</v>
      </c>
      <c r="D113" s="33"/>
      <c r="E113" s="1">
        <f t="shared" si="10"/>
        <v>9210.0016402199999</v>
      </c>
      <c r="F113" s="1">
        <f t="shared" si="11"/>
        <v>9210</v>
      </c>
      <c r="G113" s="1">
        <f t="shared" si="12"/>
        <v>7.6919999992242083E-4</v>
      </c>
      <c r="I113" s="1">
        <f t="shared" si="13"/>
        <v>7.6919999992242083E-4</v>
      </c>
      <c r="O113" s="1">
        <f t="shared" ca="1" si="14"/>
        <v>-9.2153476845666053E-3</v>
      </c>
      <c r="Q113" s="49">
        <f t="shared" si="15"/>
        <v>29950.981</v>
      </c>
      <c r="R113" s="7">
        <f t="shared" si="16"/>
        <v>5.9166863988065215E-7</v>
      </c>
      <c r="S113" s="2">
        <v>0.1</v>
      </c>
      <c r="T113" s="7">
        <f t="shared" si="17"/>
        <v>5.9166863988065219E-8</v>
      </c>
      <c r="AC113" s="1" t="s">
        <v>88</v>
      </c>
      <c r="AD113" s="1">
        <v>6</v>
      </c>
      <c r="AF113" s="1" t="s">
        <v>51</v>
      </c>
      <c r="AH113" s="1" t="s">
        <v>52</v>
      </c>
    </row>
    <row r="114" spans="1:34" ht="12" customHeight="1">
      <c r="A114" s="1" t="s">
        <v>96</v>
      </c>
      <c r="C114" s="35">
        <v>45054.34</v>
      </c>
      <c r="D114" s="33"/>
      <c r="E114" s="1">
        <f t="shared" si="10"/>
        <v>9390.952536229619</v>
      </c>
      <c r="F114" s="1">
        <f t="shared" si="11"/>
        <v>9391</v>
      </c>
      <c r="G114" s="1">
        <f t="shared" si="12"/>
        <v>-2.2258680008235388E-2</v>
      </c>
      <c r="I114" s="1">
        <f t="shared" si="13"/>
        <v>-2.2258680008235388E-2</v>
      </c>
      <c r="O114" s="1">
        <f t="shared" ca="1" si="14"/>
        <v>-9.5670384179098577E-3</v>
      </c>
      <c r="Q114" s="49">
        <f t="shared" si="15"/>
        <v>30035.839999999997</v>
      </c>
      <c r="R114" s="7">
        <f t="shared" si="16"/>
        <v>4.9544883570901773E-4</v>
      </c>
      <c r="S114" s="2">
        <v>0.1</v>
      </c>
      <c r="T114" s="7">
        <f t="shared" si="17"/>
        <v>4.9544883570901773E-5</v>
      </c>
      <c r="AD114" s="1">
        <v>6</v>
      </c>
      <c r="AF114" s="1" t="s">
        <v>51</v>
      </c>
      <c r="AH114" s="1" t="s">
        <v>52</v>
      </c>
    </row>
    <row r="115" spans="1:34" ht="12" customHeight="1">
      <c r="A115" s="1" t="s">
        <v>97</v>
      </c>
      <c r="C115" s="35">
        <v>45054.341999999997</v>
      </c>
      <c r="D115" s="33"/>
      <c r="E115" s="1">
        <f t="shared" si="10"/>
        <v>9390.9568009722152</v>
      </c>
      <c r="F115" s="1">
        <f t="shared" si="11"/>
        <v>9391</v>
      </c>
      <c r="G115" s="1">
        <f t="shared" si="12"/>
        <v>-2.0258680007827934E-2</v>
      </c>
      <c r="I115" s="1">
        <f t="shared" si="13"/>
        <v>-2.0258680007827934E-2</v>
      </c>
      <c r="O115" s="1">
        <f t="shared" ca="1" si="14"/>
        <v>-9.5670384179098577E-3</v>
      </c>
      <c r="Q115" s="49">
        <f t="shared" si="15"/>
        <v>30035.841999999997</v>
      </c>
      <c r="R115" s="7">
        <f t="shared" si="16"/>
        <v>4.1041411565956721E-4</v>
      </c>
      <c r="S115" s="2">
        <v>0.1</v>
      </c>
      <c r="T115" s="7">
        <f t="shared" si="17"/>
        <v>4.1041411565956726E-5</v>
      </c>
      <c r="AC115" s="1" t="s">
        <v>88</v>
      </c>
      <c r="AH115" s="1" t="s">
        <v>91</v>
      </c>
    </row>
    <row r="116" spans="1:34" ht="12" customHeight="1">
      <c r="A116" s="1" t="s">
        <v>98</v>
      </c>
      <c r="C116" s="35">
        <v>45253.648000000001</v>
      </c>
      <c r="D116" s="33"/>
      <c r="E116" s="1">
        <f t="shared" si="10"/>
        <v>9815.9511949680818</v>
      </c>
      <c r="F116" s="1">
        <f t="shared" si="11"/>
        <v>9816</v>
      </c>
      <c r="G116" s="1">
        <f t="shared" si="12"/>
        <v>-2.288768000289565E-2</v>
      </c>
      <c r="I116" s="1">
        <f t="shared" si="13"/>
        <v>-2.288768000289565E-2</v>
      </c>
      <c r="O116" s="1">
        <f t="shared" ca="1" si="14"/>
        <v>-1.0392831576312522E-2</v>
      </c>
      <c r="Q116" s="49">
        <f t="shared" si="15"/>
        <v>30235.148000000001</v>
      </c>
      <c r="R116" s="7">
        <f t="shared" si="16"/>
        <v>5.2384589591494943E-4</v>
      </c>
      <c r="S116" s="2">
        <v>0.1</v>
      </c>
      <c r="T116" s="7">
        <f t="shared" si="17"/>
        <v>5.2384589591494948E-5</v>
      </c>
      <c r="AC116" s="1" t="s">
        <v>88</v>
      </c>
      <c r="AD116" s="1">
        <v>6</v>
      </c>
      <c r="AF116" s="1" t="s">
        <v>51</v>
      </c>
      <c r="AH116" s="1" t="s">
        <v>52</v>
      </c>
    </row>
    <row r="117" spans="1:34" ht="12" customHeight="1">
      <c r="A117" s="1" t="s">
        <v>99</v>
      </c>
      <c r="B117" s="2" t="s">
        <v>54</v>
      </c>
      <c r="C117" s="35">
        <v>45295.631000000001</v>
      </c>
      <c r="D117" s="33"/>
      <c r="E117" s="1">
        <f t="shared" si="10"/>
        <v>9905.4745391881661</v>
      </c>
      <c r="F117" s="1">
        <f t="shared" si="11"/>
        <v>9905.5</v>
      </c>
      <c r="G117" s="1">
        <f t="shared" si="12"/>
        <v>-1.1940140000660904E-2</v>
      </c>
      <c r="I117" s="1">
        <f t="shared" si="13"/>
        <v>-1.1940140000660904E-2</v>
      </c>
      <c r="O117" s="1">
        <f t="shared" ca="1" si="14"/>
        <v>-1.0566733900258496E-2</v>
      </c>
      <c r="Q117" s="49">
        <f t="shared" si="15"/>
        <v>30277.131000000001</v>
      </c>
      <c r="R117" s="7">
        <f t="shared" si="16"/>
        <v>1.4256694323538257E-4</v>
      </c>
      <c r="S117" s="2">
        <v>0.1</v>
      </c>
      <c r="T117" s="7">
        <f t="shared" si="17"/>
        <v>1.4256694323538258E-5</v>
      </c>
      <c r="AC117" s="1" t="s">
        <v>88</v>
      </c>
      <c r="AD117" s="1">
        <v>6</v>
      </c>
      <c r="AF117" s="1" t="s">
        <v>51</v>
      </c>
      <c r="AH117" s="1" t="s">
        <v>52</v>
      </c>
    </row>
    <row r="118" spans="1:34" ht="12" customHeight="1">
      <c r="A118" s="1" t="s">
        <v>99</v>
      </c>
      <c r="C118" s="35">
        <v>45346.53</v>
      </c>
      <c r="D118" s="33"/>
      <c r="E118" s="1">
        <f t="shared" si="10"/>
        <v>10014.010105904643</v>
      </c>
      <c r="F118" s="1">
        <f t="shared" si="11"/>
        <v>10014</v>
      </c>
      <c r="G118" s="1">
        <f t="shared" si="12"/>
        <v>4.739279997011181E-3</v>
      </c>
      <c r="I118" s="1">
        <f t="shared" ref="I118:I133" si="18">+G118</f>
        <v>4.739279997011181E-3</v>
      </c>
      <c r="O118" s="1">
        <f t="shared" ca="1" si="14"/>
        <v>-1.0777554035991883E-2</v>
      </c>
      <c r="Q118" s="49">
        <f t="shared" si="15"/>
        <v>30328.03</v>
      </c>
      <c r="R118" s="7">
        <f t="shared" si="16"/>
        <v>2.2460774890070301E-5</v>
      </c>
      <c r="S118" s="2">
        <v>0.1</v>
      </c>
      <c r="T118" s="7">
        <f t="shared" si="17"/>
        <v>2.2460774890070303E-6</v>
      </c>
      <c r="AC118" s="1" t="s">
        <v>88</v>
      </c>
      <c r="AD118" s="1">
        <v>6</v>
      </c>
      <c r="AF118" s="1" t="s">
        <v>51</v>
      </c>
      <c r="AH118" s="1" t="s">
        <v>52</v>
      </c>
    </row>
    <row r="119" spans="1:34" ht="12" customHeight="1">
      <c r="A119" s="1" t="s">
        <v>100</v>
      </c>
      <c r="C119" s="35">
        <v>45401.375</v>
      </c>
      <c r="D119" s="33"/>
      <c r="E119" s="1">
        <f t="shared" si="10"/>
        <v>10130.960009764553</v>
      </c>
      <c r="F119" s="1">
        <f t="shared" si="11"/>
        <v>10131</v>
      </c>
      <c r="G119" s="1">
        <f t="shared" si="12"/>
        <v>-1.8753880001895595E-2</v>
      </c>
      <c r="I119" s="1">
        <f t="shared" si="18"/>
        <v>-1.8753880001895595E-2</v>
      </c>
      <c r="O119" s="1">
        <f t="shared" ca="1" si="14"/>
        <v>-1.1004890034893322E-2</v>
      </c>
      <c r="Q119" s="49">
        <f t="shared" si="15"/>
        <v>30382.875</v>
      </c>
      <c r="R119" s="7">
        <f t="shared" si="16"/>
        <v>3.5170801512549954E-4</v>
      </c>
      <c r="S119" s="2">
        <v>0.1</v>
      </c>
      <c r="T119" s="7">
        <f t="shared" si="17"/>
        <v>3.5170801512549958E-5</v>
      </c>
      <c r="AC119" s="1" t="s">
        <v>88</v>
      </c>
      <c r="AD119" s="1">
        <v>6</v>
      </c>
      <c r="AF119" s="1" t="s">
        <v>51</v>
      </c>
      <c r="AH119" s="1" t="s">
        <v>52</v>
      </c>
    </row>
    <row r="120" spans="1:34" ht="12" customHeight="1">
      <c r="A120" s="1" t="s">
        <v>100</v>
      </c>
      <c r="C120" s="35">
        <v>45402.313000000002</v>
      </c>
      <c r="D120" s="33"/>
      <c r="E120" s="1">
        <f t="shared" si="10"/>
        <v>10132.96017404244</v>
      </c>
      <c r="F120" s="1">
        <f t="shared" si="11"/>
        <v>10133</v>
      </c>
      <c r="G120" s="1">
        <f t="shared" si="12"/>
        <v>-1.867684000171721E-2</v>
      </c>
      <c r="I120" s="1">
        <f t="shared" si="18"/>
        <v>-1.867684000171721E-2</v>
      </c>
      <c r="O120" s="1">
        <f t="shared" ca="1" si="14"/>
        <v>-1.1008776120344626E-2</v>
      </c>
      <c r="Q120" s="49">
        <f t="shared" si="15"/>
        <v>30383.813000000002</v>
      </c>
      <c r="R120" s="7">
        <f t="shared" si="16"/>
        <v>3.4882435244974411E-4</v>
      </c>
      <c r="S120" s="2">
        <v>0.1</v>
      </c>
      <c r="T120" s="7">
        <f t="shared" si="17"/>
        <v>3.4882435244974409E-5</v>
      </c>
      <c r="AC120" s="1" t="s">
        <v>88</v>
      </c>
      <c r="AD120" s="1">
        <v>7</v>
      </c>
      <c r="AF120" s="1" t="s">
        <v>51</v>
      </c>
      <c r="AH120" s="1" t="s">
        <v>52</v>
      </c>
    </row>
    <row r="121" spans="1:34" ht="12" customHeight="1">
      <c r="A121" s="1" t="s">
        <v>100</v>
      </c>
      <c r="C121" s="35">
        <v>45417.324000000001</v>
      </c>
      <c r="D121" s="33"/>
      <c r="E121" s="1">
        <f t="shared" si="10"/>
        <v>10164.96919960249</v>
      </c>
      <c r="F121" s="1">
        <f t="shared" si="11"/>
        <v>10165</v>
      </c>
      <c r="G121" s="1">
        <f t="shared" si="12"/>
        <v>-1.444420000188984E-2</v>
      </c>
      <c r="I121" s="1">
        <f t="shared" si="18"/>
        <v>-1.444420000188984E-2</v>
      </c>
      <c r="O121" s="1">
        <f t="shared" ca="1" si="14"/>
        <v>-1.1070953487565533E-2</v>
      </c>
      <c r="Q121" s="49">
        <f t="shared" si="15"/>
        <v>30398.824000000001</v>
      </c>
      <c r="R121" s="7">
        <f t="shared" si="16"/>
        <v>2.0863491369459445E-4</v>
      </c>
      <c r="S121" s="2">
        <v>0.1</v>
      </c>
      <c r="T121" s="7">
        <f t="shared" si="17"/>
        <v>2.0863491369459447E-5</v>
      </c>
      <c r="AC121" s="1" t="s">
        <v>88</v>
      </c>
      <c r="AD121" s="1">
        <v>4</v>
      </c>
      <c r="AF121" s="1" t="s">
        <v>51</v>
      </c>
      <c r="AH121" s="1" t="s">
        <v>52</v>
      </c>
    </row>
    <row r="122" spans="1:34" ht="12" customHeight="1">
      <c r="A122" s="1" t="s">
        <v>101</v>
      </c>
      <c r="C122" s="35">
        <v>45670.574999999997</v>
      </c>
      <c r="D122" s="33"/>
      <c r="E122" s="1">
        <f t="shared" si="10"/>
        <v>10704.994363289701</v>
      </c>
      <c r="F122" s="1">
        <f t="shared" si="11"/>
        <v>10705</v>
      </c>
      <c r="G122" s="1">
        <f t="shared" si="12"/>
        <v>-2.6434000028530136E-3</v>
      </c>
      <c r="I122" s="1">
        <f t="shared" si="18"/>
        <v>-2.6434000028530136E-3</v>
      </c>
      <c r="O122" s="1">
        <f t="shared" ca="1" si="14"/>
        <v>-1.2120196559418329E-2</v>
      </c>
      <c r="Q122" s="49">
        <f t="shared" si="15"/>
        <v>30652.074999999997</v>
      </c>
      <c r="R122" s="7">
        <f t="shared" si="16"/>
        <v>6.987563575083312E-6</v>
      </c>
      <c r="S122" s="2">
        <v>0.1</v>
      </c>
      <c r="T122" s="7">
        <f t="shared" si="17"/>
        <v>6.9875635750833122E-7</v>
      </c>
      <c r="AC122" s="1" t="s">
        <v>88</v>
      </c>
      <c r="AD122" s="1">
        <v>8</v>
      </c>
      <c r="AF122" s="1" t="s">
        <v>51</v>
      </c>
      <c r="AH122" s="1" t="s">
        <v>52</v>
      </c>
    </row>
    <row r="123" spans="1:34" ht="12" customHeight="1">
      <c r="A123" s="1" t="s">
        <v>101</v>
      </c>
      <c r="B123" s="2" t="s">
        <v>54</v>
      </c>
      <c r="C123" s="35">
        <v>45697.53</v>
      </c>
      <c r="D123" s="33"/>
      <c r="E123" s="1">
        <f t="shared" si="10"/>
        <v>10762.472431637665</v>
      </c>
      <c r="F123" s="1">
        <f t="shared" si="11"/>
        <v>10762.5</v>
      </c>
      <c r="G123" s="1">
        <f t="shared" si="12"/>
        <v>-1.2928500000271015E-2</v>
      </c>
      <c r="I123" s="1">
        <f t="shared" si="18"/>
        <v>-1.2928500000271015E-2</v>
      </c>
      <c r="O123" s="1">
        <f t="shared" ca="1" si="14"/>
        <v>-1.2231921516143397E-2</v>
      </c>
      <c r="Q123" s="49">
        <f t="shared" si="15"/>
        <v>30679.03</v>
      </c>
      <c r="R123" s="7">
        <f t="shared" si="16"/>
        <v>1.6714611225700763E-4</v>
      </c>
      <c r="S123" s="2">
        <v>0.1</v>
      </c>
      <c r="T123" s="7">
        <f t="shared" si="17"/>
        <v>1.6714611225700763E-5</v>
      </c>
      <c r="AC123" s="1" t="s">
        <v>88</v>
      </c>
      <c r="AD123" s="1">
        <v>6</v>
      </c>
      <c r="AF123" s="1" t="s">
        <v>51</v>
      </c>
      <c r="AH123" s="1" t="s">
        <v>52</v>
      </c>
    </row>
    <row r="124" spans="1:34" ht="12" customHeight="1">
      <c r="A124" s="1" t="s">
        <v>101</v>
      </c>
      <c r="C124" s="35">
        <v>45700.582999999999</v>
      </c>
      <c r="D124" s="33"/>
      <c r="E124" s="1">
        <f t="shared" si="10"/>
        <v>10768.982561211633</v>
      </c>
      <c r="F124" s="1">
        <f t="shared" si="11"/>
        <v>10769</v>
      </c>
      <c r="G124" s="1">
        <f t="shared" si="12"/>
        <v>-8.1781199987744913E-3</v>
      </c>
      <c r="I124" s="1">
        <f t="shared" si="18"/>
        <v>-8.1781199987744913E-3</v>
      </c>
      <c r="O124" s="1">
        <f t="shared" ca="1" si="14"/>
        <v>-1.2244551293860142E-2</v>
      </c>
      <c r="Q124" s="49">
        <f t="shared" si="15"/>
        <v>30682.082999999999</v>
      </c>
      <c r="R124" s="7">
        <f t="shared" si="16"/>
        <v>6.6881646714355285E-5</v>
      </c>
      <c r="S124" s="2">
        <v>0.1</v>
      </c>
      <c r="T124" s="7">
        <f t="shared" si="17"/>
        <v>6.6881646714355291E-6</v>
      </c>
      <c r="AC124" s="1" t="s">
        <v>88</v>
      </c>
      <c r="AD124" s="1">
        <v>6</v>
      </c>
      <c r="AF124" s="1" t="s">
        <v>51</v>
      </c>
      <c r="AH124" s="1" t="s">
        <v>52</v>
      </c>
    </row>
    <row r="125" spans="1:34" ht="12" customHeight="1">
      <c r="A125" s="1" t="s">
        <v>102</v>
      </c>
      <c r="C125" s="35">
        <v>46798.427000000003</v>
      </c>
      <c r="D125" s="33"/>
      <c r="E125" s="1">
        <f t="shared" si="10"/>
        <v>13109.99359691547</v>
      </c>
      <c r="F125" s="1">
        <f t="shared" si="11"/>
        <v>13110</v>
      </c>
      <c r="G125" s="1">
        <f t="shared" si="12"/>
        <v>-3.0027999964659102E-3</v>
      </c>
      <c r="I125" s="1">
        <f t="shared" si="18"/>
        <v>-3.0027999964659102E-3</v>
      </c>
      <c r="O125" s="1">
        <f t="shared" ca="1" si="14"/>
        <v>-1.6793214314614585E-2</v>
      </c>
      <c r="Q125" s="49">
        <f t="shared" si="15"/>
        <v>31779.927000000003</v>
      </c>
      <c r="R125" s="7">
        <f t="shared" si="16"/>
        <v>9.0168078187756713E-6</v>
      </c>
      <c r="S125" s="2">
        <v>0.1</v>
      </c>
      <c r="T125" s="7">
        <f t="shared" si="17"/>
        <v>9.0168078187756715E-7</v>
      </c>
      <c r="AC125" s="1" t="s">
        <v>88</v>
      </c>
      <c r="AD125" s="1">
        <v>7</v>
      </c>
      <c r="AF125" s="1" t="s">
        <v>51</v>
      </c>
      <c r="AH125" s="1" t="s">
        <v>52</v>
      </c>
    </row>
    <row r="126" spans="1:34" ht="12" customHeight="1">
      <c r="A126" s="1" t="s">
        <v>103</v>
      </c>
      <c r="C126" s="35">
        <v>46884.247000000003</v>
      </c>
      <c r="D126" s="33"/>
      <c r="E126" s="1">
        <f t="shared" si="10"/>
        <v>13292.993701742842</v>
      </c>
      <c r="F126" s="1">
        <f t="shared" si="11"/>
        <v>13293</v>
      </c>
      <c r="G126" s="1">
        <f t="shared" si="12"/>
        <v>-2.9536399961216375E-3</v>
      </c>
      <c r="I126" s="1">
        <f t="shared" si="18"/>
        <v>-2.9536399961216375E-3</v>
      </c>
      <c r="O126" s="1">
        <f t="shared" ca="1" si="14"/>
        <v>-1.7148791133409141E-2</v>
      </c>
      <c r="Q126" s="49">
        <f t="shared" si="15"/>
        <v>31865.747000000003</v>
      </c>
      <c r="R126" s="7">
        <f t="shared" si="16"/>
        <v>8.7239892266894267E-6</v>
      </c>
      <c r="S126" s="2">
        <v>0.1</v>
      </c>
      <c r="T126" s="7">
        <f t="shared" si="17"/>
        <v>8.7239892266894269E-7</v>
      </c>
      <c r="AC126" s="1" t="s">
        <v>88</v>
      </c>
      <c r="AD126" s="1">
        <v>6</v>
      </c>
      <c r="AF126" s="1" t="s">
        <v>51</v>
      </c>
      <c r="AH126" s="1" t="s">
        <v>52</v>
      </c>
    </row>
    <row r="127" spans="1:34" ht="12" customHeight="1">
      <c r="A127" s="1" t="s">
        <v>104</v>
      </c>
      <c r="C127" s="35">
        <v>47158.582999999999</v>
      </c>
      <c r="D127" s="33"/>
      <c r="E127" s="1">
        <f t="shared" si="10"/>
        <v>13877.979914256492</v>
      </c>
      <c r="F127" s="1">
        <f t="shared" si="11"/>
        <v>13878</v>
      </c>
      <c r="G127" s="1">
        <f t="shared" si="12"/>
        <v>-9.4194400007836521E-3</v>
      </c>
      <c r="I127" s="1">
        <f t="shared" si="18"/>
        <v>-9.4194400007836521E-3</v>
      </c>
      <c r="O127" s="1">
        <f t="shared" ca="1" si="14"/>
        <v>-1.8285471127916342E-2</v>
      </c>
      <c r="Q127" s="49">
        <f t="shared" si="15"/>
        <v>32140.082999999999</v>
      </c>
      <c r="R127" s="7">
        <f t="shared" si="16"/>
        <v>8.8725849928363124E-5</v>
      </c>
      <c r="S127" s="2">
        <v>0.1</v>
      </c>
      <c r="T127" s="7">
        <f t="shared" si="17"/>
        <v>8.8725849928363131E-6</v>
      </c>
      <c r="AC127" s="1" t="s">
        <v>88</v>
      </c>
      <c r="AD127" s="1">
        <v>6</v>
      </c>
      <c r="AF127" s="1" t="s">
        <v>51</v>
      </c>
      <c r="AH127" s="1" t="s">
        <v>52</v>
      </c>
    </row>
    <row r="128" spans="1:34" ht="12" customHeight="1">
      <c r="A128" s="1" t="s">
        <v>105</v>
      </c>
      <c r="B128" s="2" t="s">
        <v>54</v>
      </c>
      <c r="C128" s="35">
        <v>47170.53</v>
      </c>
      <c r="D128" s="33"/>
      <c r="E128" s="1">
        <f t="shared" si="10"/>
        <v>13903.455354158294</v>
      </c>
      <c r="F128" s="1">
        <f t="shared" si="11"/>
        <v>13903.5</v>
      </c>
      <c r="G128" s="1">
        <f t="shared" si="12"/>
        <v>-2.0937180001055822E-2</v>
      </c>
      <c r="I128" s="1">
        <f t="shared" si="18"/>
        <v>-2.0937180001055822E-2</v>
      </c>
      <c r="O128" s="1">
        <f t="shared" ca="1" si="14"/>
        <v>-1.83350187174205E-2</v>
      </c>
      <c r="Q128" s="49">
        <f t="shared" si="15"/>
        <v>32152.03</v>
      </c>
      <c r="R128" s="7">
        <f t="shared" si="16"/>
        <v>4.3836550639661184E-4</v>
      </c>
      <c r="S128" s="2">
        <v>0.1</v>
      </c>
      <c r="T128" s="7">
        <f t="shared" si="17"/>
        <v>4.3836550639661185E-5</v>
      </c>
      <c r="AC128" s="1" t="s">
        <v>88</v>
      </c>
      <c r="AD128" s="1">
        <v>6</v>
      </c>
      <c r="AF128" s="1" t="s">
        <v>51</v>
      </c>
      <c r="AH128" s="1" t="s">
        <v>52</v>
      </c>
    </row>
    <row r="129" spans="1:34" ht="12" customHeight="1">
      <c r="A129" s="1" t="s">
        <v>106</v>
      </c>
      <c r="B129" s="2" t="s">
        <v>54</v>
      </c>
      <c r="C129" s="35">
        <v>47511.481</v>
      </c>
      <c r="D129" s="33"/>
      <c r="E129" s="1">
        <f t="shared" si="10"/>
        <v>14630.48948071385</v>
      </c>
      <c r="F129" s="1">
        <f t="shared" si="11"/>
        <v>14630.5</v>
      </c>
      <c r="G129" s="1">
        <f t="shared" si="12"/>
        <v>-4.9331400005030446E-3</v>
      </c>
      <c r="I129" s="1">
        <f t="shared" si="18"/>
        <v>-4.9331400005030446E-3</v>
      </c>
      <c r="O129" s="1">
        <f t="shared" ca="1" si="14"/>
        <v>-1.974761077897047E-2</v>
      </c>
      <c r="Q129" s="49">
        <f t="shared" si="15"/>
        <v>32492.981</v>
      </c>
      <c r="R129" s="7">
        <f t="shared" si="16"/>
        <v>2.4335870264563179E-5</v>
      </c>
      <c r="S129" s="2">
        <v>0.1</v>
      </c>
      <c r="T129" s="7">
        <f t="shared" si="17"/>
        <v>2.4335870264563179E-6</v>
      </c>
      <c r="AC129" s="1" t="s">
        <v>88</v>
      </c>
      <c r="AD129" s="1">
        <v>4</v>
      </c>
      <c r="AF129" s="1" t="s">
        <v>51</v>
      </c>
      <c r="AH129" s="1" t="s">
        <v>52</v>
      </c>
    </row>
    <row r="130" spans="1:34" ht="12" customHeight="1">
      <c r="A130" s="1" t="s">
        <v>107</v>
      </c>
      <c r="B130" s="2" t="s">
        <v>54</v>
      </c>
      <c r="C130" s="35">
        <v>47564.47</v>
      </c>
      <c r="D130" s="33"/>
      <c r="E130" s="1">
        <f t="shared" si="10"/>
        <v>14743.481703443958</v>
      </c>
      <c r="F130" s="1">
        <f t="shared" si="11"/>
        <v>14743.5</v>
      </c>
      <c r="G130" s="1">
        <f t="shared" si="12"/>
        <v>-8.5803800029680133E-3</v>
      </c>
      <c r="I130" s="1">
        <f t="shared" si="18"/>
        <v>-8.5803800029680133E-3</v>
      </c>
      <c r="O130" s="1">
        <f t="shared" ca="1" si="14"/>
        <v>-1.9967174606969292E-2</v>
      </c>
      <c r="Q130" s="49">
        <f t="shared" si="15"/>
        <v>32545.97</v>
      </c>
      <c r="R130" s="7">
        <f t="shared" si="16"/>
        <v>7.3622920995333364E-5</v>
      </c>
      <c r="S130" s="2">
        <v>0.1</v>
      </c>
      <c r="T130" s="7">
        <f t="shared" si="17"/>
        <v>7.3622920995333369E-6</v>
      </c>
      <c r="AC130" s="1" t="s">
        <v>88</v>
      </c>
      <c r="AD130" s="1">
        <v>5</v>
      </c>
      <c r="AF130" s="1" t="s">
        <v>51</v>
      </c>
      <c r="AH130" s="1" t="s">
        <v>52</v>
      </c>
    </row>
    <row r="131" spans="1:34" ht="12" customHeight="1">
      <c r="A131" s="1" t="s">
        <v>108</v>
      </c>
      <c r="C131" s="35">
        <v>47822.614999999998</v>
      </c>
      <c r="D131" s="33"/>
      <c r="E131" s="1">
        <f t="shared" si="10"/>
        <v>15293.942692265466</v>
      </c>
      <c r="F131" s="1">
        <f t="shared" si="11"/>
        <v>15294</v>
      </c>
      <c r="G131" s="1">
        <f t="shared" si="12"/>
        <v>-2.6875120005570352E-2</v>
      </c>
      <c r="I131" s="1">
        <f t="shared" si="18"/>
        <v>-2.6875120005570352E-2</v>
      </c>
      <c r="O131" s="1">
        <f t="shared" ca="1" si="14"/>
        <v>-2.1036819627441451E-2</v>
      </c>
      <c r="Q131" s="49">
        <f t="shared" si="15"/>
        <v>32804.114999999998</v>
      </c>
      <c r="R131" s="7">
        <f t="shared" si="16"/>
        <v>7.2227207531380775E-4</v>
      </c>
      <c r="S131" s="2">
        <v>0.1</v>
      </c>
      <c r="T131" s="7">
        <f t="shared" si="17"/>
        <v>7.2227207531380777E-5</v>
      </c>
      <c r="AC131" s="1" t="s">
        <v>88</v>
      </c>
      <c r="AD131" s="1">
        <v>5</v>
      </c>
      <c r="AF131" s="1" t="s">
        <v>51</v>
      </c>
      <c r="AH131" s="1" t="s">
        <v>52</v>
      </c>
    </row>
    <row r="132" spans="1:34" ht="12" customHeight="1">
      <c r="A132" s="1" t="s">
        <v>109</v>
      </c>
      <c r="C132" s="35">
        <v>47947.385000000002</v>
      </c>
      <c r="D132" s="33"/>
      <c r="E132" s="1">
        <f t="shared" si="10"/>
        <v>15559.99865916493</v>
      </c>
      <c r="F132" s="1">
        <f t="shared" si="11"/>
        <v>15560</v>
      </c>
      <c r="G132" s="1">
        <f t="shared" si="12"/>
        <v>-6.2880000041332096E-4</v>
      </c>
      <c r="I132" s="1">
        <f t="shared" si="18"/>
        <v>-6.2880000041332096E-4</v>
      </c>
      <c r="O132" s="1">
        <f t="shared" ca="1" si="14"/>
        <v>-2.155366899246524E-2</v>
      </c>
      <c r="Q132" s="49">
        <f t="shared" si="15"/>
        <v>32928.885000000002</v>
      </c>
      <c r="R132" s="7">
        <f t="shared" si="16"/>
        <v>3.9538944051979244E-7</v>
      </c>
      <c r="S132" s="2">
        <v>0.1</v>
      </c>
      <c r="T132" s="7">
        <f t="shared" si="17"/>
        <v>3.9538944051979245E-8</v>
      </c>
      <c r="AC132" s="1" t="s">
        <v>88</v>
      </c>
      <c r="AD132" s="1">
        <v>6</v>
      </c>
      <c r="AF132" s="1" t="s">
        <v>51</v>
      </c>
      <c r="AH132" s="1" t="s">
        <v>52</v>
      </c>
    </row>
    <row r="133" spans="1:34" ht="12" customHeight="1">
      <c r="A133" s="1" t="s">
        <v>110</v>
      </c>
      <c r="C133" s="35">
        <v>48255.487000000001</v>
      </c>
      <c r="D133" s="33"/>
      <c r="E133" s="1">
        <f t="shared" si="10"/>
        <v>16216.986520939843</v>
      </c>
      <c r="F133" s="1">
        <f t="shared" si="11"/>
        <v>16217</v>
      </c>
      <c r="G133" s="1">
        <f t="shared" si="12"/>
        <v>-6.3211599990609102E-3</v>
      </c>
      <c r="I133" s="1">
        <f t="shared" si="18"/>
        <v>-6.3211599990609102E-3</v>
      </c>
      <c r="O133" s="1">
        <f t="shared" ca="1" si="14"/>
        <v>-2.2830248063219476E-2</v>
      </c>
      <c r="Q133" s="49">
        <f t="shared" si="15"/>
        <v>33236.987000000001</v>
      </c>
      <c r="R133" s="7">
        <f t="shared" si="16"/>
        <v>3.9957063733727724E-5</v>
      </c>
      <c r="S133" s="2">
        <v>0.1</v>
      </c>
      <c r="T133" s="7">
        <f t="shared" si="17"/>
        <v>3.9957063733727723E-6</v>
      </c>
      <c r="AC133" s="1" t="s">
        <v>88</v>
      </c>
      <c r="AD133" s="1">
        <v>6</v>
      </c>
      <c r="AE133" s="1">
        <v>4.0000000000000001E-3</v>
      </c>
      <c r="AF133" s="1" t="s">
        <v>51</v>
      </c>
      <c r="AH133" s="1" t="s">
        <v>52</v>
      </c>
    </row>
    <row r="134" spans="1:34" ht="12" customHeight="1">
      <c r="A134" s="36" t="s">
        <v>111</v>
      </c>
      <c r="B134" s="37" t="s">
        <v>112</v>
      </c>
      <c r="C134" s="33">
        <v>57146.926399999997</v>
      </c>
      <c r="D134" s="38">
        <v>5.0000000000000001E-4</v>
      </c>
      <c r="E134" s="1">
        <f>+(C134-C$7)/C$8</f>
        <v>35176.836698826512</v>
      </c>
      <c r="F134" s="1">
        <f t="shared" si="11"/>
        <v>35177</v>
      </c>
      <c r="G134" s="1">
        <f>+C134-(C$7+F134*C$8)</f>
        <v>-7.6581960005569272E-2</v>
      </c>
      <c r="J134" s="1">
        <f>+G134</f>
        <v>-7.6581960005569272E-2</v>
      </c>
      <c r="O134" s="1">
        <f ca="1">+C$11+C$12*$F134</f>
        <v>-5.967033814160657E-2</v>
      </c>
      <c r="Q134" s="49">
        <f>+C134-15018.5</f>
        <v>42128.426399999997</v>
      </c>
      <c r="R134" s="7">
        <f t="shared" si="16"/>
        <v>5.8647965982946111E-3</v>
      </c>
      <c r="S134" s="2">
        <v>1</v>
      </c>
      <c r="T134" s="7">
        <f t="shared" si="17"/>
        <v>5.8647965982946111E-3</v>
      </c>
    </row>
    <row r="135" spans="1:34" ht="12" customHeight="1">
      <c r="A135" s="39" t="s">
        <v>113</v>
      </c>
      <c r="B135" s="40" t="s">
        <v>112</v>
      </c>
      <c r="C135" s="41">
        <v>57091.585120000003</v>
      </c>
      <c r="D135" s="42">
        <v>0</v>
      </c>
      <c r="E135" s="1">
        <f>+(C135-C$7)/C$8</f>
        <v>35058.828541738658</v>
      </c>
      <c r="F135" s="1">
        <f t="shared" si="11"/>
        <v>35059</v>
      </c>
      <c r="G135" s="1">
        <f>+C135-(C$7+F135*C$8)</f>
        <v>-8.040731999790296E-2</v>
      </c>
      <c r="K135" s="1">
        <f>+G135</f>
        <v>-8.040731999790296E-2</v>
      </c>
      <c r="O135" s="1">
        <f ca="1">+C$11+C$12*$F135</f>
        <v>-5.9441059099979481E-2</v>
      </c>
      <c r="Q135" s="49">
        <f>+C135-15018.5</f>
        <v>42073.085120000003</v>
      </c>
      <c r="R135" s="7">
        <f>+(P135-G135)^2</f>
        <v>6.4653371092451648E-3</v>
      </c>
      <c r="S135" s="2">
        <v>1</v>
      </c>
      <c r="T135" s="7">
        <f>+S135*R135</f>
        <v>6.4653371092451648E-3</v>
      </c>
    </row>
    <row r="136" spans="1:34" ht="12" customHeight="1">
      <c r="A136" s="43" t="s">
        <v>114</v>
      </c>
      <c r="B136" s="44" t="s">
        <v>112</v>
      </c>
      <c r="C136" s="43">
        <v>57146.926399999997</v>
      </c>
      <c r="D136" s="43">
        <v>5.0000000000000001E-4</v>
      </c>
      <c r="E136" s="1">
        <f>+(C136-C$7)/C$8</f>
        <v>35176.836698826512</v>
      </c>
      <c r="F136" s="1">
        <f t="shared" si="11"/>
        <v>35177</v>
      </c>
      <c r="G136" s="1">
        <f>+C136-(C$7+F136*C$8)</f>
        <v>-7.6581960005569272E-2</v>
      </c>
      <c r="K136" s="1">
        <f>+G136</f>
        <v>-7.6581960005569272E-2</v>
      </c>
      <c r="O136" s="1">
        <f ca="1">+C$11+C$12*$F136</f>
        <v>-5.967033814160657E-2</v>
      </c>
      <c r="Q136" s="49">
        <f>+C136-15018.5</f>
        <v>42128.426399999997</v>
      </c>
      <c r="R136" s="7">
        <f>+(P136-G136)^2</f>
        <v>5.8647965982946111E-3</v>
      </c>
      <c r="S136" s="2">
        <v>1</v>
      </c>
      <c r="T136" s="7">
        <f>+S136*R136</f>
        <v>5.8647965982946111E-3</v>
      </c>
    </row>
    <row r="137" spans="1:34" ht="12" customHeight="1">
      <c r="A137" s="45" t="s">
        <v>114</v>
      </c>
      <c r="B137" s="46" t="s">
        <v>112</v>
      </c>
      <c r="C137" s="47">
        <v>57146.926400000229</v>
      </c>
      <c r="D137" s="47">
        <v>5.0000000000000001E-4</v>
      </c>
      <c r="E137" s="1">
        <f>+(C137-C$7)/C$8</f>
        <v>35176.836698827006</v>
      </c>
      <c r="F137" s="1">
        <f>ROUND(2*E137,0)/2</f>
        <v>35177</v>
      </c>
      <c r="G137" s="1">
        <f>+C137-(C$7+F137*C$8)</f>
        <v>-7.6581959772738628E-2</v>
      </c>
      <c r="K137" s="1">
        <f>+G137</f>
        <v>-7.6581959772738628E-2</v>
      </c>
      <c r="O137" s="1">
        <f ca="1">+C$11+C$12*$F137</f>
        <v>-5.967033814160657E-2</v>
      </c>
      <c r="Q137" s="49">
        <f>+C137-15018.5</f>
        <v>42128.426400000229</v>
      </c>
      <c r="R137" s="7">
        <f>+(P137-G137)^2</f>
        <v>5.8647965626333577E-3</v>
      </c>
      <c r="S137" s="2">
        <v>1</v>
      </c>
      <c r="T137" s="7">
        <f>+S137*R137</f>
        <v>5.8647965626333577E-3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Active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2024-03-04T05:31:16Z</dcterms:created>
  <dcterms:modified xsi:type="dcterms:W3CDTF">2024-03-04T05:31:17Z</dcterms:modified>
</cp:coreProperties>
</file>