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1D571D-21AE-4F92-ABD2-8C00B5EF4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L31" i="1" s="1"/>
  <c r="Q31" i="1"/>
  <c r="E32" i="1"/>
  <c r="F32" i="1"/>
  <c r="G32" i="1" s="1"/>
  <c r="L32" i="1" s="1"/>
  <c r="Q32" i="1"/>
  <c r="E33" i="1"/>
  <c r="F33" i="1"/>
  <c r="G33" i="1"/>
  <c r="L33" i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/>
  <c r="G36" i="1" s="1"/>
  <c r="L36" i="1" s="1"/>
  <c r="Q36" i="1"/>
  <c r="E37" i="1"/>
  <c r="F37" i="1"/>
  <c r="G37" i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30" i="1"/>
  <c r="F30" i="1" s="1"/>
  <c r="G30" i="1" s="1"/>
  <c r="K30" i="1" s="1"/>
  <c r="Q30" i="1"/>
  <c r="E28" i="1"/>
  <c r="F28" i="1" s="1"/>
  <c r="G28" i="1" s="1"/>
  <c r="K28" i="1" s="1"/>
  <c r="Q28" i="1"/>
  <c r="Q29" i="1"/>
  <c r="D9" i="1"/>
  <c r="C9" i="1"/>
  <c r="Q27" i="1"/>
  <c r="Q22" i="1"/>
  <c r="Q23" i="1"/>
  <c r="Q24" i="1"/>
  <c r="Q25" i="1"/>
  <c r="Q26" i="1"/>
  <c r="F17" i="1"/>
  <c r="E29" i="1" l="1"/>
  <c r="F29" i="1" s="1"/>
  <c r="G29" i="1" s="1"/>
  <c r="K29" i="1" s="1"/>
  <c r="E23" i="1"/>
  <c r="F23" i="1" s="1"/>
  <c r="G23" i="1" s="1"/>
  <c r="K23" i="1" s="1"/>
  <c r="C21" i="1"/>
  <c r="E27" i="1"/>
  <c r="F27" i="1" s="1"/>
  <c r="G27" i="1" s="1"/>
  <c r="K27" i="1" s="1"/>
  <c r="E22" i="1"/>
  <c r="F22" i="1" s="1"/>
  <c r="G22" i="1" s="1"/>
  <c r="K22" i="1" s="1"/>
  <c r="E25" i="1"/>
  <c r="F25" i="1" s="1"/>
  <c r="G25" i="1" s="1"/>
  <c r="K25" i="1" s="1"/>
  <c r="E26" i="1"/>
  <c r="F26" i="1" s="1"/>
  <c r="G26" i="1" s="1"/>
  <c r="K26" i="1" s="1"/>
  <c r="E24" i="1"/>
  <c r="F24" i="1" s="1"/>
  <c r="G24" i="1" s="1"/>
  <c r="K24" i="1" s="1"/>
  <c r="E21" i="1" l="1"/>
  <c r="F21" i="1" s="1"/>
  <c r="G21" i="1" s="1"/>
  <c r="Q21" i="1"/>
  <c r="C17" i="1"/>
  <c r="C11" i="1"/>
  <c r="C12" i="1"/>
  <c r="O33" i="1" l="1"/>
  <c r="O37" i="1"/>
  <c r="O41" i="1"/>
  <c r="O34" i="1"/>
  <c r="O38" i="1"/>
  <c r="O42" i="1"/>
  <c r="O32" i="1"/>
  <c r="O36" i="1"/>
  <c r="O40" i="1"/>
  <c r="O35" i="1"/>
  <c r="O39" i="1"/>
  <c r="O31" i="1"/>
  <c r="O30" i="1"/>
  <c r="O28" i="1"/>
  <c r="O26" i="1"/>
  <c r="O21" i="1"/>
  <c r="O24" i="1"/>
  <c r="O23" i="1"/>
  <c r="O25" i="1"/>
  <c r="O27" i="1"/>
  <c r="O29" i="1"/>
  <c r="O22" i="1"/>
  <c r="C15" i="1"/>
  <c r="C16" i="1"/>
  <c r="D18" i="1" s="1"/>
  <c r="I21" i="1"/>
  <c r="C18" i="1" l="1"/>
  <c r="F18" i="1"/>
  <c r="F19" i="1" s="1"/>
</calcChain>
</file>

<file path=xl/sharedStrings.xml><?xml version="1.0" encoding="utf-8"?>
<sst xmlns="http://schemas.openxmlformats.org/spreadsheetml/2006/main" count="97" uniqueCount="50">
  <si>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</si>
  <si>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</si>
  <si>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</si>
  <si>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</si>
  <si>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</si>
  <si>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</si>
  <si>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</si>
  <si>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</si>
  <si>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</si>
  <si>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</si>
  <si>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</si>
  <si>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</si>
  <si>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</si>
  <si>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</si>
  <si>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</si>
  <si>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</si>
  <si>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</si>
  <si>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</si>
  <si>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</si>
  <si>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</si>
  <si>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</si>
  <si>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</si>
  <si>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</si>
  <si>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</si>
  <si>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</si>
  <si>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</si>
  <si>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</si>
  <si>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</si>
  <si>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</si>
  <si>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</si>
  <si>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</si>
  <si>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</si>
  <si>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</si>
  <si>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</si>
  <si>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</si>
  <si>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GY Pup / GSC 7634-1792               </t>
  </si>
  <si>
    <t xml:space="preserve">EW/KW     </t>
  </si>
  <si>
    <t>IBVS 5809</t>
  </si>
  <si>
    <t>II</t>
  </si>
  <si>
    <t>OEJV 0179</t>
  </si>
  <si>
    <t>pg</t>
  </si>
  <si>
    <t>vis</t>
  </si>
  <si>
    <t>PE</t>
  </si>
  <si>
    <t>CCD</t>
  </si>
  <si>
    <t>JAVSO 49, 251</t>
  </si>
  <si>
    <t>JAVSO, 48, 250</t>
  </si>
  <si>
    <t>RIX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</si>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</sst>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"/>
    <numFmt numFmtId="166" formatCode="0.000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24" fillId="0" borderId="0"/>
    <xf numFmtId="0" fontId="13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Alignment="1" applyProtection="1">
      <alignment horizontal="center"/>
      <protection locked="0"/>
    </xf>
    <xf numFmtId="165" fontId="1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165" fontId="28" fillId="0" borderId="0" xfId="41" applyNumberFormat="1" applyFont="1" applyAlignment="1">
      <alignment horizontal="left"/>
    </xf>
    <xf numFmtId="165" fontId="28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 wrapText="1"/>
    </xf>
    <xf numFmtId="166" fontId="28" fillId="0" borderId="0" xfId="41" applyNumberFormat="1" applyFont="1" applyAlignment="1">
      <alignment horizontal="left"/>
    </xf>
    <xf numFmtId="166" fontId="28" fillId="0" borderId="0" xfId="0" applyNumberFormat="1" applyFont="1" applyAlignment="1">
      <alignment horizontal="left"/>
    </xf>
    <xf numFmtId="166" fontId="30" fillId="0" borderId="0" xfId="0" applyNumberFormat="1" applyFont="1" applyAlignment="1">
      <alignment horizontal="left"/>
    </xf>
    <xf numFmtId="0" fontId="6" fillId="0" borderId="0" xfId="0" applyFont="1" applyAlignment="1"/>
    <xf numFmtId="166" fontId="29" fillId="0" borderId="0" xfId="0" applyNumberFormat="1" applyFont="1" applyAlignment="1">
      <alignment horizontal="left" vertical="center" wrapText="1"/>
    </xf>
    <xf numFmtId="165" fontId="29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8" xfId="0" applyFont="1" applyBorder="1" applyAlignment="1">
      <alignment horizontal="center"/>
    </xf>
    <xf numFmtId="0" fontId="6" fillId="0" borderId="9" xfId="0" applyFont="1" applyBorder="1">
      <alignment vertical="top"/>
    </xf>
    <xf numFmtId="0" fontId="6" fillId="0" borderId="10" xfId="0" applyFont="1" applyBorder="1">
      <alignment vertical="top"/>
    </xf>
    <xf numFmtId="14" fontId="6" fillId="0" borderId="0" xfId="0" applyNumberFormat="1" applyFont="1" applyAlignment="1"/>
    <xf numFmtId="166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Pup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B-401B-8272-3BF058D4A4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B-401B-8272-3BF058D4A4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DB-401B-8272-3BF058D4A4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1.5625799933332019E-3</c:v>
                </c:pt>
                <c:pt idx="2">
                  <c:v>2.0873899993603118E-3</c:v>
                </c:pt>
                <c:pt idx="3">
                  <c:v>1.9566000264603645E-4</c:v>
                </c:pt>
                <c:pt idx="4">
                  <c:v>9.0392999845789745E-4</c:v>
                </c:pt>
                <c:pt idx="5">
                  <c:v>1.2121999970986508E-3</c:v>
                </c:pt>
                <c:pt idx="6">
                  <c:v>-1.6769970003224444E-2</c:v>
                </c:pt>
                <c:pt idx="7">
                  <c:v>-1.6779080018750392E-2</c:v>
                </c:pt>
                <c:pt idx="8">
                  <c:v>-1.6615439999441151E-2</c:v>
                </c:pt>
                <c:pt idx="9">
                  <c:v>-1.8837420000636484E-2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DB-401B-8272-3BF058D4A4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  <c:pt idx="10">
                  <c:v>-1.5941409728839062E-2</c:v>
                </c:pt>
                <c:pt idx="11">
                  <c:v>-1.6123130859341472E-2</c:v>
                </c:pt>
                <c:pt idx="12">
                  <c:v>-1.6088074931758456E-2</c:v>
                </c:pt>
                <c:pt idx="13">
                  <c:v>-1.5969804488122463E-2</c:v>
                </c:pt>
                <c:pt idx="14">
                  <c:v>-1.6052366518124472E-2</c:v>
                </c:pt>
                <c:pt idx="15">
                  <c:v>-1.6094092170533258E-2</c:v>
                </c:pt>
                <c:pt idx="16">
                  <c:v>-1.6029655111196917E-2</c:v>
                </c:pt>
                <c:pt idx="17">
                  <c:v>-1.6081387366284616E-2</c:v>
                </c:pt>
                <c:pt idx="18">
                  <c:v>-1.600291627983097E-2</c:v>
                </c:pt>
                <c:pt idx="19">
                  <c:v>-1.6174641066754702E-2</c:v>
                </c:pt>
                <c:pt idx="20">
                  <c:v>-1.5943780759698711E-2</c:v>
                </c:pt>
                <c:pt idx="21">
                  <c:v>-1.6355505045794416E-2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DB-401B-8272-3BF058D4A4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DB-401B-8272-3BF058D4A4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8.0000000000000002E-3</c:v>
                  </c:pt>
                  <c:pt idx="8">
                    <c:v>1.41E-3</c:v>
                  </c:pt>
                  <c:pt idx="9">
                    <c:v>1.5300000000000001E-4</c:v>
                  </c:pt>
                  <c:pt idx="10">
                    <c:v>3.3470000000000001E-3</c:v>
                  </c:pt>
                  <c:pt idx="11">
                    <c:v>2.2550000000000001E-3</c:v>
                  </c:pt>
                  <c:pt idx="12">
                    <c:v>3.4499999999999999E-3</c:v>
                  </c:pt>
                  <c:pt idx="13">
                    <c:v>1.536E-3</c:v>
                  </c:pt>
                  <c:pt idx="14">
                    <c:v>2.7789999999999998E-3</c:v>
                  </c:pt>
                  <c:pt idx="15">
                    <c:v>1.9870000000000001E-3</c:v>
                  </c:pt>
                  <c:pt idx="16">
                    <c:v>2.7889999999999998E-3</c:v>
                  </c:pt>
                  <c:pt idx="17">
                    <c:v>2.0219999999999999E-3</c:v>
                  </c:pt>
                  <c:pt idx="18">
                    <c:v>3.9950000000000003E-3</c:v>
                  </c:pt>
                  <c:pt idx="19">
                    <c:v>1.678E-3</c:v>
                  </c:pt>
                  <c:pt idx="20">
                    <c:v>3.4520000000000002E-3</c:v>
                  </c:pt>
                  <c:pt idx="21">
                    <c:v>1.544E-3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DB-401B-8272-3BF058D4A4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427</c:v>
                </c:pt>
                <c:pt idx="2">
                  <c:v>428.5</c:v>
                </c:pt>
                <c:pt idx="3">
                  <c:v>429</c:v>
                </c:pt>
                <c:pt idx="4">
                  <c:v>429.5</c:v>
                </c:pt>
                <c:pt idx="5">
                  <c:v>430</c:v>
                </c:pt>
                <c:pt idx="6">
                  <c:v>11144.5</c:v>
                </c:pt>
                <c:pt idx="7">
                  <c:v>14598</c:v>
                </c:pt>
                <c:pt idx="8">
                  <c:v>15464</c:v>
                </c:pt>
                <c:pt idx="9">
                  <c:v>18077</c:v>
                </c:pt>
                <c:pt idx="10">
                  <c:v>16259.5</c:v>
                </c:pt>
                <c:pt idx="11">
                  <c:v>16260</c:v>
                </c:pt>
                <c:pt idx="12">
                  <c:v>16287.5</c:v>
                </c:pt>
                <c:pt idx="13">
                  <c:v>16288</c:v>
                </c:pt>
                <c:pt idx="14">
                  <c:v>16320.5</c:v>
                </c:pt>
                <c:pt idx="15">
                  <c:v>16321</c:v>
                </c:pt>
                <c:pt idx="16">
                  <c:v>16325.5</c:v>
                </c:pt>
                <c:pt idx="17">
                  <c:v>16326</c:v>
                </c:pt>
                <c:pt idx="18">
                  <c:v>16352.5</c:v>
                </c:pt>
                <c:pt idx="19">
                  <c:v>16353</c:v>
                </c:pt>
                <c:pt idx="20">
                  <c:v>16384.5</c:v>
                </c:pt>
                <c:pt idx="21">
                  <c:v>16385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1.0255035963670847E-3</c:v>
                </c:pt>
                <c:pt idx="1">
                  <c:v>5.6337396773758802E-4</c:v>
                </c:pt>
                <c:pt idx="2">
                  <c:v>5.6175056154802311E-4</c:v>
                </c:pt>
                <c:pt idx="3">
                  <c:v>5.6120942615150147E-4</c:v>
                </c:pt>
                <c:pt idx="4">
                  <c:v>5.6066829075497983E-4</c:v>
                </c:pt>
                <c:pt idx="5">
                  <c:v>5.6012715535845809E-4</c:v>
                </c:pt>
                <c:pt idx="6">
                  <c:v>-1.103586325670417E-2</c:v>
                </c:pt>
                <c:pt idx="7">
                  <c:v>-1.4773485440479267E-2</c:v>
                </c:pt>
                <c:pt idx="8">
                  <c:v>-1.571073194725478E-2</c:v>
                </c:pt>
                <c:pt idx="9">
                  <c:v>-1.8538705529476968E-2</c:v>
                </c:pt>
                <c:pt idx="10">
                  <c:v>-1.6571678363120741E-2</c:v>
                </c:pt>
                <c:pt idx="11">
                  <c:v>-1.6572219498517261E-2</c:v>
                </c:pt>
                <c:pt idx="12">
                  <c:v>-1.6601981945325951E-2</c:v>
                </c:pt>
                <c:pt idx="13">
                  <c:v>-1.6602523080722475E-2</c:v>
                </c:pt>
                <c:pt idx="14">
                  <c:v>-1.6637696881496383E-2</c:v>
                </c:pt>
                <c:pt idx="15">
                  <c:v>-1.6638238016892903E-2</c:v>
                </c:pt>
                <c:pt idx="16">
                  <c:v>-1.6643108235461598E-2</c:v>
                </c:pt>
                <c:pt idx="17">
                  <c:v>-1.6643649370858122E-2</c:v>
                </c:pt>
                <c:pt idx="18">
                  <c:v>-1.6672329546873768E-2</c:v>
                </c:pt>
                <c:pt idx="19">
                  <c:v>-1.6672870682270292E-2</c:v>
                </c:pt>
                <c:pt idx="20">
                  <c:v>-1.6706962212251153E-2</c:v>
                </c:pt>
                <c:pt idx="21">
                  <c:v>-1.6707503347647677E-2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DB-401B-8272-3BF058D4A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12840"/>
        <c:axId val="1"/>
      </c:scatterChart>
      <c:valAx>
        <c:axId val="75111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11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247650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117F90B-BC6F-457D-15BC-299B30E54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22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" customWidth="1"/>
    <col min="4" max="4" width="10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" customWidth="1"/>
  </cols>
  <sheetData>
    <row r="1" spans="1:20" ht="20.25" x14ac:dyDescent="0.3">
      <c r="A1" s="1" t="s">
        <v>35</v>
      </c>
      <c r="F1" s="2">
        <v>52500.048000000003</v>
      </c>
      <c r="G1" s="2">
        <v>0.41218346</v>
      </c>
      <c r="H1" s="2" t="s">
        <v>36</v>
      </c>
      <c r="T1" s="38"/>
    </row>
    <row r="2" spans="1:20" s="38" customFormat="1" ht="12.95" customHeight="1" x14ac:dyDescent="0.2">
      <c r="A2" s="38" t="s">
        <v>22</v>
      </c>
      <c r="B2" s="38" t="s">
        <v>36</v>
      </c>
      <c r="C2" s="41"/>
      <c r="D2" s="41"/>
    </row>
    <row r="3" spans="1:20" s="38" customFormat="1" ht="12.95" customHeight="1" thickBot="1" x14ac:dyDescent="0.25"/>
    <row r="4" spans="1:20" s="38" customFormat="1" ht="12.95" customHeight="1" thickTop="1" thickBot="1" x14ac:dyDescent="0.25">
      <c r="A4" s="42" t="s">
        <v>34</v>
      </c>
      <c r="C4" s="43">
        <v>52500.048000000003</v>
      </c>
      <c r="D4" s="44">
        <v>0.41218346</v>
      </c>
    </row>
    <row r="5" spans="1:20" s="38" customFormat="1" ht="12.95" customHeight="1" thickTop="1" x14ac:dyDescent="0.2">
      <c r="A5" s="5" t="s">
        <v>26</v>
      </c>
      <c r="B5" s="45"/>
      <c r="C5" s="6">
        <v>-9.5</v>
      </c>
      <c r="D5" s="45" t="s">
        <v>27</v>
      </c>
    </row>
    <row r="6" spans="1:20" s="38" customFormat="1" ht="12.95" customHeight="1" x14ac:dyDescent="0.2">
      <c r="A6" s="42" t="s">
        <v>0</v>
      </c>
    </row>
    <row r="7" spans="1:20" s="38" customFormat="1" ht="12.95" customHeight="1" x14ac:dyDescent="0.2">
      <c r="A7" s="38" t="s">
        <v>1</v>
      </c>
      <c r="C7" s="38">
        <v>52500.048000000003</v>
      </c>
    </row>
    <row r="8" spans="1:20" s="38" customFormat="1" ht="12.95" customHeight="1" x14ac:dyDescent="0.2">
      <c r="A8" s="38" t="s">
        <v>2</v>
      </c>
      <c r="C8" s="38">
        <v>0.41218346</v>
      </c>
      <c r="D8" s="15"/>
    </row>
    <row r="9" spans="1:20" s="38" customFormat="1" ht="12.95" customHeight="1" x14ac:dyDescent="0.2">
      <c r="A9" s="9" t="s">
        <v>31</v>
      </c>
      <c r="B9" s="14">
        <v>21</v>
      </c>
      <c r="C9" s="12" t="str">
        <f>"F"&amp;B9</f>
        <v>F21</v>
      </c>
      <c r="D9" s="13" t="str">
        <f>"G"&amp;B9</f>
        <v>G21</v>
      </c>
    </row>
    <row r="10" spans="1:20" s="38" customFormat="1" ht="12.95" customHeight="1" thickBot="1" x14ac:dyDescent="0.25">
      <c r="A10" s="45"/>
      <c r="B10" s="45"/>
      <c r="C10" s="46" t="s">
        <v>18</v>
      </c>
      <c r="D10" s="46" t="s">
        <v>19</v>
      </c>
      <c r="E10" s="45"/>
    </row>
    <row r="11" spans="1:20" s="38" customFormat="1" ht="12.95" customHeight="1" x14ac:dyDescent="0.2">
      <c r="A11" s="45" t="s">
        <v>14</v>
      </c>
      <c r="B11" s="45"/>
      <c r="C11" s="11">
        <f ca="1">INTERCEPT(INDIRECT($D$9):G974,INDIRECT($C$9):F974)</f>
        <v>1.0255035963670847E-3</v>
      </c>
      <c r="D11" s="41"/>
      <c r="E11" s="45"/>
    </row>
    <row r="12" spans="1:20" s="38" customFormat="1" ht="12.95" customHeight="1" x14ac:dyDescent="0.2">
      <c r="A12" s="45" t="s">
        <v>15</v>
      </c>
      <c r="B12" s="45"/>
      <c r="C12" s="11">
        <f ca="1">SLOPE(INDIRECT($D$9):G974,INDIRECT($C$9):F974)</f>
        <v>-1.0822707930433177E-6</v>
      </c>
      <c r="D12" s="41"/>
      <c r="E12" s="45"/>
    </row>
    <row r="13" spans="1:20" s="38" customFormat="1" ht="12.95" customHeight="1" x14ac:dyDescent="0.2">
      <c r="A13" s="45" t="s">
        <v>17</v>
      </c>
      <c r="B13" s="45"/>
      <c r="C13" s="41" t="s">
        <v>12</v>
      </c>
    </row>
    <row r="14" spans="1:20" s="38" customFormat="1" ht="12.95" customHeight="1" x14ac:dyDescent="0.2">
      <c r="A14" s="45"/>
      <c r="B14" s="45"/>
      <c r="C14" s="45"/>
    </row>
    <row r="15" spans="1:20" s="38" customFormat="1" ht="12.95" customHeight="1" x14ac:dyDescent="0.2">
      <c r="A15" s="7" t="s">
        <v>16</v>
      </c>
      <c r="B15" s="45"/>
      <c r="C15" s="8">
        <f ca="1">(C7+C11)+(C8+C12)*INT(MAX(F21:F3515))</f>
        <v>59951.069867714476</v>
      </c>
      <c r="E15" s="41"/>
      <c r="F15" s="45"/>
    </row>
    <row r="16" spans="1:20" s="38" customFormat="1" ht="12.95" customHeight="1" x14ac:dyDescent="0.2">
      <c r="A16" s="7" t="s">
        <v>3</v>
      </c>
      <c r="B16" s="45"/>
      <c r="C16" s="8">
        <f ca="1">+C8+C12</f>
        <v>0.41218237772920696</v>
      </c>
      <c r="E16" s="45"/>
      <c r="F16" s="45"/>
    </row>
    <row r="17" spans="1:20" s="38" customFormat="1" ht="12.95" customHeight="1" thickBot="1" x14ac:dyDescent="0.25">
      <c r="A17" s="9" t="s">
        <v>25</v>
      </c>
      <c r="B17" s="45"/>
      <c r="C17" s="45">
        <f>COUNT(C21:C2173)</f>
        <v>22</v>
      </c>
      <c r="E17" s="9" t="s">
        <v>28</v>
      </c>
      <c r="F17" s="11">
        <f ca="1">TODAY()+15018.5-B5/24</f>
        <v>60373.5</v>
      </c>
    </row>
    <row r="18" spans="1:20" s="38" customFormat="1" ht="12.95" customHeight="1" thickTop="1" thickBot="1" x14ac:dyDescent="0.25">
      <c r="A18" s="7" t="s">
        <v>4</v>
      </c>
      <c r="B18" s="45"/>
      <c r="C18" s="47">
        <f ca="1">+C15</f>
        <v>59951.069867714476</v>
      </c>
      <c r="D18" s="48">
        <f ca="1">+C16</f>
        <v>0.41218237772920696</v>
      </c>
      <c r="E18" s="9" t="s">
        <v>29</v>
      </c>
      <c r="F18" s="11">
        <f ca="1">ROUND(2*(F17-C15)/C16,0)/2+1</f>
        <v>1026</v>
      </c>
    </row>
    <row r="19" spans="1:20" s="38" customFormat="1" ht="12.95" customHeight="1" thickTop="1" x14ac:dyDescent="0.2">
      <c r="E19" s="9" t="s">
        <v>30</v>
      </c>
      <c r="F19" s="10">
        <f ca="1">+C15+C16*F18-15018.5-C5/24</f>
        <v>45355.864820597977</v>
      </c>
    </row>
    <row r="20" spans="1:20" s="38" customFormat="1" ht="12.95" customHeight="1" thickBot="1" x14ac:dyDescent="0.25">
      <c r="A20" s="46" t="s">
        <v>5</v>
      </c>
      <c r="B20" s="46" t="s">
        <v>6</v>
      </c>
      <c r="C20" s="46" t="s">
        <v>7</v>
      </c>
      <c r="D20" s="46" t="s">
        <v>11</v>
      </c>
      <c r="E20" s="46" t="s">
        <v>8</v>
      </c>
      <c r="F20" s="46" t="s">
        <v>9</v>
      </c>
      <c r="G20" s="46" t="s">
        <v>10</v>
      </c>
      <c r="H20" s="3" t="s">
        <v>40</v>
      </c>
      <c r="I20" s="3" t="s">
        <v>41</v>
      </c>
      <c r="J20" s="3" t="s">
        <v>42</v>
      </c>
      <c r="K20" s="3" t="s">
        <v>43</v>
      </c>
      <c r="L20" s="3" t="s">
        <v>48</v>
      </c>
      <c r="M20" s="3" t="s">
        <v>23</v>
      </c>
      <c r="N20" s="3" t="s">
        <v>24</v>
      </c>
      <c r="O20" s="3" t="s">
        <v>21</v>
      </c>
      <c r="P20" s="3" t="s">
        <v>20</v>
      </c>
      <c r="Q20" s="46" t="s">
        <v>13</v>
      </c>
    </row>
    <row r="21" spans="1:20" s="38" customFormat="1" ht="12.95" customHeight="1" x14ac:dyDescent="0.2">
      <c r="A21" s="17" t="s">
        <v>33</v>
      </c>
      <c r="B21" s="16" t="s">
        <v>32</v>
      </c>
      <c r="C21" s="33">
        <f>C7</f>
        <v>52500.048000000003</v>
      </c>
      <c r="D21" s="28"/>
      <c r="E21" s="38">
        <f t="shared" ref="E21:E29" si="0">+(C21-C$7)/C$8</f>
        <v>0</v>
      </c>
      <c r="F21" s="38">
        <f t="shared" ref="F21:F30" si="1">ROUND(2*E21,0)/2</f>
        <v>0</v>
      </c>
      <c r="G21" s="38">
        <f t="shared" ref="G21:G29" si="2">+C21-(C$7+F21*C$8)</f>
        <v>0</v>
      </c>
      <c r="I21" s="38">
        <f>+G21</f>
        <v>0</v>
      </c>
      <c r="O21" s="38">
        <f t="shared" ref="O21:O29" ca="1" si="3">+C$11+C$12*$F21</f>
        <v>1.0255035963670847E-3</v>
      </c>
      <c r="Q21" s="49">
        <f t="shared" ref="Q21:Q29" si="4">+C21-15018.5</f>
        <v>37481.548000000003</v>
      </c>
    </row>
    <row r="22" spans="1:20" s="38" customFormat="1" ht="12.95" customHeight="1" x14ac:dyDescent="0.2">
      <c r="A22" s="19" t="s">
        <v>37</v>
      </c>
      <c r="B22" s="18" t="s">
        <v>32</v>
      </c>
      <c r="C22" s="34">
        <v>52676.051899999999</v>
      </c>
      <c r="D22" s="29">
        <v>2.9999999999999997E-4</v>
      </c>
      <c r="E22" s="38">
        <f t="shared" si="0"/>
        <v>427.0037909818023</v>
      </c>
      <c r="F22" s="38">
        <f t="shared" si="1"/>
        <v>427</v>
      </c>
      <c r="G22" s="38">
        <f t="shared" si="2"/>
        <v>1.5625799933332019E-3</v>
      </c>
      <c r="K22" s="38">
        <f t="shared" ref="K22:K29" si="5">+G22</f>
        <v>1.5625799933332019E-3</v>
      </c>
      <c r="O22" s="38">
        <f t="shared" ca="1" si="3"/>
        <v>5.6337396773758802E-4</v>
      </c>
      <c r="Q22" s="49">
        <f t="shared" si="4"/>
        <v>37657.551899999999</v>
      </c>
    </row>
    <row r="23" spans="1:20" s="38" customFormat="1" ht="12.95" customHeight="1" x14ac:dyDescent="0.2">
      <c r="A23" s="19" t="s">
        <v>37</v>
      </c>
      <c r="B23" s="18" t="s">
        <v>38</v>
      </c>
      <c r="C23" s="34">
        <v>52676.670700000002</v>
      </c>
      <c r="D23" s="29">
        <v>2.0000000000000001E-4</v>
      </c>
      <c r="E23" s="38">
        <f t="shared" si="0"/>
        <v>428.50506422552689</v>
      </c>
      <c r="F23" s="38">
        <f t="shared" si="1"/>
        <v>428.5</v>
      </c>
      <c r="G23" s="38">
        <f t="shared" si="2"/>
        <v>2.0873899993603118E-3</v>
      </c>
      <c r="K23" s="38">
        <f t="shared" si="5"/>
        <v>2.0873899993603118E-3</v>
      </c>
      <c r="O23" s="38">
        <f t="shared" ca="1" si="3"/>
        <v>5.6175056154802311E-4</v>
      </c>
      <c r="Q23" s="49">
        <f t="shared" si="4"/>
        <v>37658.170700000002</v>
      </c>
    </row>
    <row r="24" spans="1:20" s="38" customFormat="1" ht="12.95" customHeight="1" x14ac:dyDescent="0.2">
      <c r="A24" s="19" t="s">
        <v>37</v>
      </c>
      <c r="B24" s="18" t="s">
        <v>32</v>
      </c>
      <c r="C24" s="34">
        <v>52676.874900000003</v>
      </c>
      <c r="D24" s="29">
        <v>2.9999999999999997E-4</v>
      </c>
      <c r="E24" s="38">
        <f t="shared" si="0"/>
        <v>429.00047469153668</v>
      </c>
      <c r="F24" s="38">
        <f t="shared" si="1"/>
        <v>429</v>
      </c>
      <c r="G24" s="38">
        <f t="shared" si="2"/>
        <v>1.9566000264603645E-4</v>
      </c>
      <c r="K24" s="38">
        <f t="shared" si="5"/>
        <v>1.9566000264603645E-4</v>
      </c>
      <c r="O24" s="38">
        <f t="shared" ca="1" si="3"/>
        <v>5.6120942615150147E-4</v>
      </c>
      <c r="Q24" s="49">
        <f t="shared" si="4"/>
        <v>37658.374900000003</v>
      </c>
    </row>
    <row r="25" spans="1:20" s="38" customFormat="1" ht="12.95" customHeight="1" x14ac:dyDescent="0.2">
      <c r="A25" s="19" t="s">
        <v>37</v>
      </c>
      <c r="B25" s="18" t="s">
        <v>38</v>
      </c>
      <c r="C25" s="34">
        <v>52677.081700000002</v>
      </c>
      <c r="D25" s="29">
        <v>2.9999999999999997E-4</v>
      </c>
      <c r="E25" s="38">
        <f t="shared" si="0"/>
        <v>429.50219302831789</v>
      </c>
      <c r="F25" s="38">
        <f t="shared" si="1"/>
        <v>429.5</v>
      </c>
      <c r="G25" s="38">
        <f t="shared" si="2"/>
        <v>9.0392999845789745E-4</v>
      </c>
      <c r="K25" s="38">
        <f t="shared" si="5"/>
        <v>9.0392999845789745E-4</v>
      </c>
      <c r="O25" s="38">
        <f t="shared" ca="1" si="3"/>
        <v>5.6066829075497983E-4</v>
      </c>
      <c r="Q25" s="49">
        <f t="shared" si="4"/>
        <v>37658.581700000002</v>
      </c>
    </row>
    <row r="26" spans="1:20" s="38" customFormat="1" ht="12.95" customHeight="1" x14ac:dyDescent="0.2">
      <c r="A26" s="19" t="s">
        <v>37</v>
      </c>
      <c r="B26" s="18" t="s">
        <v>32</v>
      </c>
      <c r="C26" s="34">
        <v>52677.288099999998</v>
      </c>
      <c r="D26" s="29">
        <v>2.9999999999999997E-4</v>
      </c>
      <c r="E26" s="38">
        <f t="shared" si="0"/>
        <v>430.00294092343114</v>
      </c>
      <c r="F26" s="38">
        <f t="shared" si="1"/>
        <v>430</v>
      </c>
      <c r="G26" s="38">
        <f t="shared" si="2"/>
        <v>1.2121999970986508E-3</v>
      </c>
      <c r="K26" s="38">
        <f t="shared" si="5"/>
        <v>1.2121999970986508E-3</v>
      </c>
      <c r="O26" s="38">
        <f t="shared" ca="1" si="3"/>
        <v>5.6012715535845809E-4</v>
      </c>
      <c r="Q26" s="49">
        <f t="shared" si="4"/>
        <v>37658.788099999998</v>
      </c>
    </row>
    <row r="27" spans="1:20" s="38" customFormat="1" ht="12.95" customHeight="1" x14ac:dyDescent="0.2">
      <c r="A27" s="20" t="s">
        <v>39</v>
      </c>
      <c r="B27" s="21" t="s">
        <v>32</v>
      </c>
      <c r="C27" s="35">
        <v>57093.609799999998</v>
      </c>
      <c r="D27" s="30">
        <v>1E-4</v>
      </c>
      <c r="E27" s="38">
        <f t="shared" si="0"/>
        <v>11144.459314306294</v>
      </c>
      <c r="F27" s="38">
        <f t="shared" si="1"/>
        <v>11144.5</v>
      </c>
      <c r="G27" s="38">
        <f t="shared" si="2"/>
        <v>-1.6769970003224444E-2</v>
      </c>
      <c r="K27" s="38">
        <f t="shared" si="5"/>
        <v>-1.6769970003224444E-2</v>
      </c>
      <c r="O27" s="38">
        <f t="shared" ca="1" si="3"/>
        <v>-1.103586325670417E-2</v>
      </c>
      <c r="Q27" s="49">
        <f t="shared" si="4"/>
        <v>42075.109799999998</v>
      </c>
    </row>
    <row r="28" spans="1:20" s="38" customFormat="1" ht="12.95" customHeight="1" x14ac:dyDescent="0.2">
      <c r="A28" s="24" t="s">
        <v>45</v>
      </c>
      <c r="B28" s="25" t="s">
        <v>32</v>
      </c>
      <c r="C28" s="39">
        <v>58517.085369999986</v>
      </c>
      <c r="D28" s="40">
        <v>8.0000000000000002E-3</v>
      </c>
      <c r="E28" s="38">
        <f t="shared" si="0"/>
        <v>14597.959292204456</v>
      </c>
      <c r="F28" s="38">
        <f t="shared" si="1"/>
        <v>14598</v>
      </c>
      <c r="G28" s="38">
        <f t="shared" si="2"/>
        <v>-1.6779080018750392E-2</v>
      </c>
      <c r="K28" s="38">
        <f t="shared" si="5"/>
        <v>-1.6779080018750392E-2</v>
      </c>
      <c r="O28" s="38">
        <f t="shared" ca="1" si="3"/>
        <v>-1.4773485440479267E-2</v>
      </c>
      <c r="Q28" s="49">
        <f t="shared" si="4"/>
        <v>43498.585369999986</v>
      </c>
    </row>
    <row r="29" spans="1:20" s="38" customFormat="1" ht="12.95" customHeight="1" x14ac:dyDescent="0.2">
      <c r="A29" s="22" t="s">
        <v>44</v>
      </c>
      <c r="B29" s="23" t="s">
        <v>38</v>
      </c>
      <c r="C29" s="36">
        <v>58874.036410000001</v>
      </c>
      <c r="D29" s="31">
        <v>1.41E-3</v>
      </c>
      <c r="E29" s="38">
        <f t="shared" si="0"/>
        <v>15463.959689212174</v>
      </c>
      <c r="F29" s="38">
        <f t="shared" si="1"/>
        <v>15464</v>
      </c>
      <c r="G29" s="38">
        <f t="shared" si="2"/>
        <v>-1.6615439999441151E-2</v>
      </c>
      <c r="K29" s="38">
        <f t="shared" si="5"/>
        <v>-1.6615439999441151E-2</v>
      </c>
      <c r="O29" s="38">
        <f t="shared" ca="1" si="3"/>
        <v>-1.571073194725478E-2</v>
      </c>
      <c r="Q29" s="49">
        <f t="shared" si="4"/>
        <v>43855.536410000001</v>
      </c>
    </row>
    <row r="30" spans="1:20" s="38" customFormat="1" ht="12.95" customHeight="1" x14ac:dyDescent="0.2">
      <c r="A30" s="26" t="s">
        <v>46</v>
      </c>
      <c r="B30" s="53" t="s">
        <v>32</v>
      </c>
      <c r="C30" s="37">
        <v>59951.069568999999</v>
      </c>
      <c r="D30" s="32">
        <v>1.5300000000000001E-4</v>
      </c>
      <c r="E30" s="38">
        <f t="shared" ref="E30" si="6">+(C30-C$7)/C$8</f>
        <v>18076.954298457287</v>
      </c>
      <c r="F30" s="38">
        <f t="shared" si="1"/>
        <v>18077</v>
      </c>
      <c r="G30" s="38">
        <f t="shared" ref="G30" si="7">+C30-(C$7+F30*C$8)</f>
        <v>-1.8837420000636484E-2</v>
      </c>
      <c r="K30" s="38">
        <f t="shared" ref="K30" si="8">+G30</f>
        <v>-1.8837420000636484E-2</v>
      </c>
      <c r="O30" s="38">
        <f t="shared" ref="O30" ca="1" si="9">+C$11+C$12*$F30</f>
        <v>-1.8538705529476968E-2</v>
      </c>
      <c r="Q30" s="49">
        <f t="shared" ref="Q30" si="10">+C30-15018.5</f>
        <v>44932.569568999999</v>
      </c>
    </row>
    <row r="31" spans="1:20" s="38" customFormat="1" ht="12.95" customHeight="1" x14ac:dyDescent="0.2">
      <c r="A31" s="26" t="s">
        <v>47</v>
      </c>
      <c r="B31" s="27" t="s">
        <v>38</v>
      </c>
      <c r="C31" s="37">
        <v>59201.929026460275</v>
      </c>
      <c r="D31" s="32">
        <v>3.3470000000000001E-3</v>
      </c>
      <c r="E31" s="38">
        <f t="shared" ref="E31:E42" si="11">+(C31-C$7)/C$8</f>
        <v>16259.461324479815</v>
      </c>
      <c r="F31" s="38">
        <f t="shared" ref="F31:F42" si="12">ROUND(2*E31,0)/2</f>
        <v>16259.5</v>
      </c>
      <c r="G31" s="38">
        <f t="shared" ref="G31:G42" si="13">+C31-(C$7+F31*C$8)</f>
        <v>-1.5941409728839062E-2</v>
      </c>
      <c r="L31" s="38">
        <f t="shared" ref="L31:L42" si="14">+G31</f>
        <v>-1.5941409728839062E-2</v>
      </c>
      <c r="O31" s="38">
        <f t="shared" ref="O31:O42" ca="1" si="15">+C$11+C$12*$F31</f>
        <v>-1.6571678363120741E-2</v>
      </c>
      <c r="Q31" s="49">
        <f t="shared" ref="Q31:Q42" si="16">+C31-15018.5</f>
        <v>44183.429026460275</v>
      </c>
      <c r="T31" s="54" t="s">
        <v>49</v>
      </c>
    </row>
    <row r="32" spans="1:20" s="38" customFormat="1" ht="12.95" customHeight="1" x14ac:dyDescent="0.2">
      <c r="A32" s="26" t="s">
        <v>47</v>
      </c>
      <c r="B32" s="27" t="s">
        <v>38</v>
      </c>
      <c r="C32" s="37">
        <v>59202.134936469141</v>
      </c>
      <c r="D32" s="32">
        <v>2.2550000000000001E-3</v>
      </c>
      <c r="E32" s="38">
        <f t="shared" si="11"/>
        <v>16259.960883605419</v>
      </c>
      <c r="F32" s="38">
        <f t="shared" si="12"/>
        <v>16260</v>
      </c>
      <c r="G32" s="38">
        <f t="shared" si="13"/>
        <v>-1.6123130859341472E-2</v>
      </c>
      <c r="L32" s="38">
        <f t="shared" si="14"/>
        <v>-1.6123130859341472E-2</v>
      </c>
      <c r="O32" s="38">
        <f t="shared" ca="1" si="15"/>
        <v>-1.6572219498517261E-2</v>
      </c>
      <c r="Q32" s="49">
        <f t="shared" si="16"/>
        <v>44183.634936469141</v>
      </c>
      <c r="T32" s="54" t="s">
        <v>49</v>
      </c>
    </row>
    <row r="33" spans="1:20" s="38" customFormat="1" ht="12.95" customHeight="1" x14ac:dyDescent="0.2">
      <c r="A33" s="26" t="s">
        <v>47</v>
      </c>
      <c r="B33" s="27" t="s">
        <v>38</v>
      </c>
      <c r="C33" s="37">
        <v>59213.47001667507</v>
      </c>
      <c r="D33" s="32">
        <v>3.4499999999999999E-3</v>
      </c>
      <c r="E33" s="38">
        <f t="shared" si="11"/>
        <v>16287.460968654752</v>
      </c>
      <c r="F33" s="38">
        <f t="shared" si="12"/>
        <v>16287.5</v>
      </c>
      <c r="G33" s="38">
        <f t="shared" si="13"/>
        <v>-1.6088074931758456E-2</v>
      </c>
      <c r="L33" s="38">
        <f t="shared" si="14"/>
        <v>-1.6088074931758456E-2</v>
      </c>
      <c r="O33" s="38">
        <f t="shared" ca="1" si="15"/>
        <v>-1.6601981945325951E-2</v>
      </c>
      <c r="Q33" s="49">
        <f t="shared" si="16"/>
        <v>44194.97001667507</v>
      </c>
      <c r="T33" s="54" t="s">
        <v>49</v>
      </c>
    </row>
    <row r="34" spans="1:20" s="38" customFormat="1" ht="12.95" customHeight="1" x14ac:dyDescent="0.2">
      <c r="A34" s="26" t="s">
        <v>47</v>
      </c>
      <c r="B34" s="27" t="s">
        <v>38</v>
      </c>
      <c r="C34" s="37">
        <v>59213.67622667551</v>
      </c>
      <c r="D34" s="32">
        <v>1.536E-3</v>
      </c>
      <c r="E34" s="38">
        <f t="shared" si="11"/>
        <v>16287.961255591157</v>
      </c>
      <c r="F34" s="38">
        <f t="shared" si="12"/>
        <v>16288</v>
      </c>
      <c r="G34" s="38">
        <f t="shared" si="13"/>
        <v>-1.5969804488122463E-2</v>
      </c>
      <c r="L34" s="38">
        <f t="shared" si="14"/>
        <v>-1.5969804488122463E-2</v>
      </c>
      <c r="O34" s="38">
        <f t="shared" ca="1" si="15"/>
        <v>-1.6602523080722475E-2</v>
      </c>
      <c r="Q34" s="49">
        <f t="shared" si="16"/>
        <v>44195.17622667551</v>
      </c>
      <c r="T34" s="54" t="s">
        <v>49</v>
      </c>
    </row>
    <row r="35" spans="1:20" s="38" customFormat="1" ht="12.95" customHeight="1" x14ac:dyDescent="0.2">
      <c r="A35" s="26" t="s">
        <v>47</v>
      </c>
      <c r="B35" s="27" t="s">
        <v>38</v>
      </c>
      <c r="C35" s="37">
        <v>59227.072106563486</v>
      </c>
      <c r="D35" s="32">
        <v>2.7789999999999998E-3</v>
      </c>
      <c r="E35" s="38">
        <f t="shared" si="11"/>
        <v>16320.461055287089</v>
      </c>
      <c r="F35" s="38">
        <f t="shared" si="12"/>
        <v>16320.5</v>
      </c>
      <c r="G35" s="38">
        <f t="shared" si="13"/>
        <v>-1.6052366518124472E-2</v>
      </c>
      <c r="L35" s="38">
        <f t="shared" si="14"/>
        <v>-1.6052366518124472E-2</v>
      </c>
      <c r="O35" s="38">
        <f t="shared" ca="1" si="15"/>
        <v>-1.6637696881496383E-2</v>
      </c>
      <c r="Q35" s="49">
        <f t="shared" si="16"/>
        <v>44208.572106563486</v>
      </c>
      <c r="T35" s="54" t="s">
        <v>49</v>
      </c>
    </row>
    <row r="36" spans="1:20" s="38" customFormat="1" ht="12.95" customHeight="1" x14ac:dyDescent="0.2">
      <c r="A36" s="26" t="s">
        <v>47</v>
      </c>
      <c r="B36" s="27" t="s">
        <v>38</v>
      </c>
      <c r="C36" s="37">
        <v>59227.278156567831</v>
      </c>
      <c r="D36" s="32">
        <v>1.9870000000000001E-3</v>
      </c>
      <c r="E36" s="38">
        <f t="shared" si="11"/>
        <v>16320.960954056303</v>
      </c>
      <c r="F36" s="38">
        <f t="shared" si="12"/>
        <v>16321</v>
      </c>
      <c r="G36" s="38">
        <f t="shared" si="13"/>
        <v>-1.6094092170533258E-2</v>
      </c>
      <c r="L36" s="38">
        <f t="shared" si="14"/>
        <v>-1.6094092170533258E-2</v>
      </c>
      <c r="O36" s="38">
        <f t="shared" ca="1" si="15"/>
        <v>-1.6638238016892903E-2</v>
      </c>
      <c r="Q36" s="49">
        <f t="shared" si="16"/>
        <v>44208.778156567831</v>
      </c>
      <c r="T36" s="54" t="s">
        <v>49</v>
      </c>
    </row>
    <row r="37" spans="1:20" s="38" customFormat="1" ht="12.95" customHeight="1" x14ac:dyDescent="0.2">
      <c r="A37" s="26" t="s">
        <v>47</v>
      </c>
      <c r="B37" s="27" t="s">
        <v>38</v>
      </c>
      <c r="C37" s="37">
        <v>59229.133046574891</v>
      </c>
      <c r="D37" s="32">
        <v>2.7889999999999998E-3</v>
      </c>
      <c r="E37" s="38">
        <f t="shared" si="11"/>
        <v>16325.461110387321</v>
      </c>
      <c r="F37" s="38">
        <f t="shared" si="12"/>
        <v>16325.5</v>
      </c>
      <c r="G37" s="38">
        <f t="shared" si="13"/>
        <v>-1.6029655111196917E-2</v>
      </c>
      <c r="L37" s="38">
        <f t="shared" si="14"/>
        <v>-1.6029655111196917E-2</v>
      </c>
      <c r="O37" s="38">
        <f t="shared" ca="1" si="15"/>
        <v>-1.6643108235461598E-2</v>
      </c>
      <c r="Q37" s="49">
        <f t="shared" si="16"/>
        <v>44210.633046574891</v>
      </c>
      <c r="T37" s="54" t="s">
        <v>49</v>
      </c>
    </row>
    <row r="38" spans="1:20" s="38" customFormat="1" ht="12.95" customHeight="1" x14ac:dyDescent="0.2">
      <c r="A38" s="26" t="s">
        <v>47</v>
      </c>
      <c r="B38" s="27" t="s">
        <v>38</v>
      </c>
      <c r="C38" s="37">
        <v>59229.33908657264</v>
      </c>
      <c r="D38" s="32">
        <v>2.0219999999999999E-3</v>
      </c>
      <c r="E38" s="38">
        <f t="shared" si="11"/>
        <v>16325.960984879493</v>
      </c>
      <c r="F38" s="38">
        <f t="shared" si="12"/>
        <v>16326</v>
      </c>
      <c r="G38" s="38">
        <f t="shared" si="13"/>
        <v>-1.6081387366284616E-2</v>
      </c>
      <c r="L38" s="38">
        <f t="shared" si="14"/>
        <v>-1.6081387366284616E-2</v>
      </c>
      <c r="O38" s="38">
        <f t="shared" ca="1" si="15"/>
        <v>-1.6643649370858122E-2</v>
      </c>
      <c r="Q38" s="49">
        <f t="shared" si="16"/>
        <v>44210.83908657264</v>
      </c>
      <c r="T38" s="54" t="s">
        <v>49</v>
      </c>
    </row>
    <row r="39" spans="1:20" s="38" customFormat="1" ht="12.95" customHeight="1" x14ac:dyDescent="0.2">
      <c r="A39" s="26" t="s">
        <v>47</v>
      </c>
      <c r="B39" s="27" t="s">
        <v>38</v>
      </c>
      <c r="C39" s="37">
        <v>59240.262026733719</v>
      </c>
      <c r="D39" s="32">
        <v>3.9950000000000003E-3</v>
      </c>
      <c r="E39" s="38">
        <f t="shared" si="11"/>
        <v>16352.461175258502</v>
      </c>
      <c r="F39" s="38">
        <f t="shared" si="12"/>
        <v>16352.5</v>
      </c>
      <c r="G39" s="38">
        <f t="shared" si="13"/>
        <v>-1.600291627983097E-2</v>
      </c>
      <c r="L39" s="38">
        <f t="shared" si="14"/>
        <v>-1.600291627983097E-2</v>
      </c>
      <c r="O39" s="38">
        <f t="shared" ca="1" si="15"/>
        <v>-1.6672329546873768E-2</v>
      </c>
      <c r="Q39" s="49">
        <f t="shared" si="16"/>
        <v>44221.762026733719</v>
      </c>
      <c r="T39" s="54" t="s">
        <v>49</v>
      </c>
    </row>
    <row r="40" spans="1:20" s="38" customFormat="1" ht="12.95" customHeight="1" x14ac:dyDescent="0.2">
      <c r="A40" s="26" t="s">
        <v>47</v>
      </c>
      <c r="B40" s="27" t="s">
        <v>38</v>
      </c>
      <c r="C40" s="37">
        <v>59240.467946738936</v>
      </c>
      <c r="D40" s="32">
        <v>1.678E-3</v>
      </c>
      <c r="E40" s="38">
        <f t="shared" si="11"/>
        <v>16352.960758636296</v>
      </c>
      <c r="F40" s="38">
        <f t="shared" si="12"/>
        <v>16353</v>
      </c>
      <c r="G40" s="38">
        <f t="shared" si="13"/>
        <v>-1.6174641066754702E-2</v>
      </c>
      <c r="L40" s="38">
        <f t="shared" si="14"/>
        <v>-1.6174641066754702E-2</v>
      </c>
      <c r="O40" s="38">
        <f t="shared" ca="1" si="15"/>
        <v>-1.6672870682270292E-2</v>
      </c>
      <c r="Q40" s="49">
        <f t="shared" si="16"/>
        <v>44221.967946738936</v>
      </c>
      <c r="T40" s="54" t="s">
        <v>49</v>
      </c>
    </row>
    <row r="41" spans="1:20" s="38" customFormat="1" ht="12.95" customHeight="1" x14ac:dyDescent="0.2">
      <c r="A41" s="26" t="s">
        <v>47</v>
      </c>
      <c r="B41" s="27" t="s">
        <v>38</v>
      </c>
      <c r="C41" s="37">
        <v>59253.451956589241</v>
      </c>
      <c r="D41" s="32">
        <v>3.4520000000000002E-3</v>
      </c>
      <c r="E41" s="38">
        <f t="shared" si="11"/>
        <v>16384.461318727437</v>
      </c>
      <c r="F41" s="38">
        <f t="shared" si="12"/>
        <v>16384.5</v>
      </c>
      <c r="G41" s="38">
        <f t="shared" si="13"/>
        <v>-1.5943780759698711E-2</v>
      </c>
      <c r="L41" s="38">
        <f t="shared" si="14"/>
        <v>-1.5943780759698711E-2</v>
      </c>
      <c r="O41" s="38">
        <f t="shared" ca="1" si="15"/>
        <v>-1.6706962212251153E-2</v>
      </c>
      <c r="Q41" s="49">
        <f t="shared" si="16"/>
        <v>44234.951956589241</v>
      </c>
      <c r="T41" s="54" t="s">
        <v>49</v>
      </c>
    </row>
    <row r="42" spans="1:20" s="38" customFormat="1" ht="12.95" customHeight="1" x14ac:dyDescent="0.2">
      <c r="A42" s="26" t="s">
        <v>47</v>
      </c>
      <c r="B42" s="27" t="s">
        <v>38</v>
      </c>
      <c r="C42" s="37">
        <v>59253.657636594959</v>
      </c>
      <c r="D42" s="32">
        <v>1.544E-3</v>
      </c>
      <c r="E42" s="38">
        <f t="shared" si="11"/>
        <v>16384.960319841452</v>
      </c>
      <c r="F42" s="38">
        <f t="shared" si="12"/>
        <v>16385</v>
      </c>
      <c r="G42" s="38">
        <f t="shared" si="13"/>
        <v>-1.6355505045794416E-2</v>
      </c>
      <c r="L42" s="38">
        <f t="shared" si="14"/>
        <v>-1.6355505045794416E-2</v>
      </c>
      <c r="O42" s="38">
        <f t="shared" ca="1" si="15"/>
        <v>-1.6707503347647677E-2</v>
      </c>
      <c r="Q42" s="49">
        <f t="shared" si="16"/>
        <v>44235.157636594959</v>
      </c>
      <c r="T42" s="54" t="s">
        <v>49</v>
      </c>
    </row>
    <row r="43" spans="1:20" s="38" customFormat="1" ht="12.95" customHeight="1" x14ac:dyDescent="0.2">
      <c r="C43" s="50"/>
      <c r="D43" s="51"/>
    </row>
    <row r="44" spans="1:20" s="38" customFormat="1" ht="12.95" customHeight="1" x14ac:dyDescent="0.2">
      <c r="C44" s="50"/>
      <c r="D44" s="50"/>
    </row>
    <row r="45" spans="1:20" s="38" customFormat="1" ht="12.95" customHeight="1" x14ac:dyDescent="0.2">
      <c r="C45" s="50"/>
      <c r="D45" s="50"/>
    </row>
    <row r="46" spans="1:20" s="38" customFormat="1" ht="12.95" customHeight="1" x14ac:dyDescent="0.2">
      <c r="C46" s="50"/>
      <c r="D46" s="50"/>
    </row>
    <row r="47" spans="1:20" s="38" customFormat="1" ht="12.95" customHeight="1" x14ac:dyDescent="0.2">
      <c r="C47" s="50"/>
      <c r="D47" s="50"/>
    </row>
    <row r="48" spans="1:20" s="38" customFormat="1" ht="12.95" customHeight="1" x14ac:dyDescent="0.2">
      <c r="C48" s="50"/>
      <c r="D48" s="50"/>
    </row>
    <row r="49" spans="3:4" s="38" customFormat="1" ht="12.95" customHeight="1" x14ac:dyDescent="0.2">
      <c r="C49" s="50"/>
      <c r="D49" s="50"/>
    </row>
    <row r="50" spans="3:4" s="38" customFormat="1" ht="12.95" customHeight="1" x14ac:dyDescent="0.2">
      <c r="C50" s="50"/>
      <c r="D50" s="50"/>
    </row>
    <row r="51" spans="3:4" s="38" customFormat="1" ht="12.95" customHeight="1" x14ac:dyDescent="0.2">
      <c r="C51" s="50"/>
      <c r="D51" s="50"/>
    </row>
    <row r="52" spans="3:4" s="38" customFormat="1" ht="12.95" customHeight="1" x14ac:dyDescent="0.2">
      <c r="C52" s="50"/>
      <c r="D52" s="50"/>
    </row>
    <row r="53" spans="3:4" s="38" customFormat="1" ht="12.95" customHeight="1" x14ac:dyDescent="0.2">
      <c r="C53" s="50"/>
      <c r="D53" s="50"/>
    </row>
    <row r="54" spans="3:4" s="38" customFormat="1" ht="12.95" customHeight="1" x14ac:dyDescent="0.2">
      <c r="C54" s="50"/>
      <c r="D54" s="50"/>
    </row>
    <row r="55" spans="3:4" s="38" customFormat="1" ht="12.95" customHeight="1" x14ac:dyDescent="0.2">
      <c r="C55" s="50"/>
      <c r="D55" s="50"/>
    </row>
    <row r="56" spans="3:4" s="38" customFormat="1" ht="12.95" customHeight="1" x14ac:dyDescent="0.2">
      <c r="C56" s="50"/>
      <c r="D56" s="50"/>
    </row>
    <row r="57" spans="3:4" s="38" customFormat="1" ht="12.95" customHeight="1" x14ac:dyDescent="0.2">
      <c r="C57" s="50"/>
      <c r="D57" s="50"/>
    </row>
    <row r="58" spans="3:4" s="38" customFormat="1" ht="12.95" customHeight="1" x14ac:dyDescent="0.2">
      <c r="C58" s="50"/>
      <c r="D58" s="50"/>
    </row>
    <row r="59" spans="3:4" s="38" customFormat="1" ht="12.95" customHeight="1" x14ac:dyDescent="0.2">
      <c r="C59" s="50"/>
      <c r="D59" s="50"/>
    </row>
    <row r="60" spans="3:4" s="38" customFormat="1" ht="12.95" customHeight="1" x14ac:dyDescent="0.2">
      <c r="C60" s="50"/>
      <c r="D60" s="50"/>
    </row>
    <row r="61" spans="3:4" s="38" customFormat="1" ht="12.95" customHeight="1" x14ac:dyDescent="0.2">
      <c r="C61" s="50"/>
      <c r="D61" s="50"/>
    </row>
    <row r="62" spans="3:4" s="38" customFormat="1" ht="12.95" customHeight="1" x14ac:dyDescent="0.2">
      <c r="C62" s="50"/>
      <c r="D62" s="50"/>
    </row>
    <row r="63" spans="3:4" s="38" customFormat="1" ht="12.95" customHeight="1" x14ac:dyDescent="0.2">
      <c r="C63" s="50"/>
      <c r="D63" s="50"/>
    </row>
    <row r="64" spans="3:4" s="38" customFormat="1" ht="12.95" customHeight="1" x14ac:dyDescent="0.2">
      <c r="C64" s="50"/>
      <c r="D64" s="50"/>
    </row>
    <row r="65" spans="3:4" s="38" customFormat="1" ht="12.95" customHeight="1" x14ac:dyDescent="0.2">
      <c r="C65" s="50"/>
      <c r="D65" s="50"/>
    </row>
    <row r="66" spans="3:4" s="38" customFormat="1" ht="12.95" customHeight="1" x14ac:dyDescent="0.2">
      <c r="C66" s="50"/>
      <c r="D66" s="50"/>
    </row>
    <row r="67" spans="3:4" s="38" customFormat="1" ht="12.95" customHeight="1" x14ac:dyDescent="0.2">
      <c r="C67" s="50"/>
      <c r="D67" s="50"/>
    </row>
    <row r="68" spans="3:4" s="38" customFormat="1" ht="12.95" customHeight="1" x14ac:dyDescent="0.2">
      <c r="C68" s="50"/>
      <c r="D68" s="50"/>
    </row>
    <row r="69" spans="3:4" s="38" customFormat="1" ht="12.95" customHeight="1" x14ac:dyDescent="0.2">
      <c r="C69" s="50"/>
      <c r="D69" s="50"/>
    </row>
    <row r="70" spans="3:4" s="38" customFormat="1" ht="12.95" customHeight="1" x14ac:dyDescent="0.2">
      <c r="C70" s="50"/>
      <c r="D70" s="50"/>
    </row>
    <row r="71" spans="3:4" s="38" customFormat="1" ht="12.95" customHeight="1" x14ac:dyDescent="0.2">
      <c r="C71" s="50"/>
      <c r="D71" s="50"/>
    </row>
    <row r="72" spans="3:4" s="38" customFormat="1" ht="12.95" customHeight="1" x14ac:dyDescent="0.2">
      <c r="C72" s="50"/>
      <c r="D72" s="50"/>
    </row>
    <row r="73" spans="3:4" s="38" customFormat="1" ht="12.95" customHeight="1" x14ac:dyDescent="0.2">
      <c r="C73" s="50"/>
      <c r="D73" s="50"/>
    </row>
    <row r="74" spans="3:4" s="38" customFormat="1" ht="12.95" customHeight="1" x14ac:dyDescent="0.2">
      <c r="C74" s="50"/>
      <c r="D74" s="50"/>
    </row>
    <row r="75" spans="3:4" s="38" customFormat="1" ht="12.95" customHeight="1" x14ac:dyDescent="0.2">
      <c r="C75" s="50"/>
      <c r="D75" s="50"/>
    </row>
    <row r="76" spans="3:4" s="38" customFormat="1" ht="12.95" customHeight="1" x14ac:dyDescent="0.2">
      <c r="C76" s="50"/>
      <c r="D76" s="50"/>
    </row>
    <row r="77" spans="3:4" s="38" customFormat="1" ht="12.95" customHeight="1" x14ac:dyDescent="0.2">
      <c r="C77" s="50"/>
      <c r="D77" s="50"/>
    </row>
    <row r="78" spans="3:4" s="38" customFormat="1" ht="12.95" customHeight="1" x14ac:dyDescent="0.2">
      <c r="C78" s="50"/>
      <c r="D78" s="50"/>
    </row>
    <row r="79" spans="3:4" s="38" customFormat="1" ht="12.95" customHeight="1" x14ac:dyDescent="0.2">
      <c r="C79" s="50"/>
      <c r="D79" s="50"/>
    </row>
    <row r="80" spans="3:4" s="38" customFormat="1" ht="12.95" customHeight="1" x14ac:dyDescent="0.2">
      <c r="C80" s="50"/>
      <c r="D80" s="50"/>
    </row>
    <row r="81" spans="3:4" s="38" customFormat="1" ht="12.95" customHeight="1" x14ac:dyDescent="0.2">
      <c r="C81" s="50"/>
      <c r="D81" s="50"/>
    </row>
    <row r="82" spans="3:4" s="38" customFormat="1" ht="12.95" customHeight="1" x14ac:dyDescent="0.2">
      <c r="C82" s="52"/>
      <c r="D82" s="52"/>
    </row>
    <row r="83" spans="3:4" s="38" customFormat="1" ht="12.95" customHeight="1" x14ac:dyDescent="0.2">
      <c r="C83" s="52"/>
      <c r="D83" s="52"/>
    </row>
    <row r="84" spans="3:4" s="38" customFormat="1" ht="12.95" customHeight="1" x14ac:dyDescent="0.2">
      <c r="C84" s="52"/>
      <c r="D84" s="52"/>
    </row>
    <row r="85" spans="3:4" s="38" customFormat="1" ht="12.95" customHeight="1" x14ac:dyDescent="0.2">
      <c r="C85" s="52"/>
      <c r="D85" s="52"/>
    </row>
    <row r="86" spans="3:4" s="38" customFormat="1" ht="12.95" customHeight="1" x14ac:dyDescent="0.2">
      <c r="C86" s="52"/>
      <c r="D86" s="52"/>
    </row>
    <row r="87" spans="3:4" s="38" customFormat="1" ht="12.95" customHeight="1" x14ac:dyDescent="0.2">
      <c r="C87" s="52"/>
      <c r="D87" s="52"/>
    </row>
    <row r="88" spans="3:4" s="38" customFormat="1" ht="12.95" customHeight="1" x14ac:dyDescent="0.2">
      <c r="C88" s="52"/>
      <c r="D88" s="52"/>
    </row>
    <row r="89" spans="3:4" s="38" customFormat="1" ht="12.95" customHeight="1" x14ac:dyDescent="0.2">
      <c r="C89" s="52"/>
      <c r="D89" s="52"/>
    </row>
    <row r="90" spans="3:4" s="38" customFormat="1" ht="12.95" customHeight="1" x14ac:dyDescent="0.2">
      <c r="C90" s="52"/>
      <c r="D90" s="52"/>
    </row>
    <row r="91" spans="3:4" s="38" customFormat="1" ht="12.95" customHeight="1" x14ac:dyDescent="0.2">
      <c r="C91" s="52"/>
      <c r="D91" s="52"/>
    </row>
    <row r="92" spans="3:4" s="38" customFormat="1" ht="12.95" customHeight="1" x14ac:dyDescent="0.2">
      <c r="C92" s="52"/>
      <c r="D92" s="52"/>
    </row>
    <row r="93" spans="3:4" s="38" customFormat="1" ht="12.95" customHeight="1" x14ac:dyDescent="0.2">
      <c r="C93" s="52"/>
      <c r="D93" s="52"/>
    </row>
    <row r="94" spans="3:4" s="38" customFormat="1" ht="12.95" customHeight="1" x14ac:dyDescent="0.2">
      <c r="C94" s="52"/>
      <c r="D94" s="52"/>
    </row>
    <row r="95" spans="3:4" s="38" customFormat="1" ht="12.95" customHeight="1" x14ac:dyDescent="0.2">
      <c r="C95" s="52"/>
      <c r="D95" s="52"/>
    </row>
    <row r="96" spans="3:4" s="38" customFormat="1" ht="12.95" customHeight="1" x14ac:dyDescent="0.2">
      <c r="C96" s="52"/>
      <c r="D96" s="52"/>
    </row>
    <row r="97" spans="3:4" s="38" customFormat="1" ht="12.95" customHeight="1" x14ac:dyDescent="0.2">
      <c r="C97" s="52"/>
      <c r="D97" s="52"/>
    </row>
    <row r="98" spans="3:4" s="38" customFormat="1" ht="12.95" customHeight="1" x14ac:dyDescent="0.2">
      <c r="C98" s="52"/>
      <c r="D98" s="52"/>
    </row>
    <row r="99" spans="3:4" s="38" customFormat="1" ht="12.95" customHeight="1" x14ac:dyDescent="0.2">
      <c r="C99" s="52"/>
      <c r="D99" s="52"/>
    </row>
    <row r="100" spans="3:4" s="38" customFormat="1" ht="12.95" customHeight="1" x14ac:dyDescent="0.2">
      <c r="C100" s="52"/>
      <c r="D100" s="52"/>
    </row>
    <row r="101" spans="3:4" s="38" customFormat="1" ht="12.95" customHeight="1" x14ac:dyDescent="0.2">
      <c r="C101" s="52"/>
      <c r="D101" s="52"/>
    </row>
    <row r="102" spans="3:4" s="38" customFormat="1" ht="12.95" customHeight="1" x14ac:dyDescent="0.2">
      <c r="C102" s="52"/>
      <c r="D102" s="52"/>
    </row>
    <row r="103" spans="3:4" s="38" customFormat="1" ht="12.95" customHeight="1" x14ac:dyDescent="0.2">
      <c r="C103" s="52"/>
      <c r="D103" s="52"/>
    </row>
    <row r="104" spans="3:4" s="38" customFormat="1" ht="12.95" customHeight="1" x14ac:dyDescent="0.2">
      <c r="C104" s="52"/>
      <c r="D104" s="52"/>
    </row>
    <row r="105" spans="3:4" s="38" customFormat="1" ht="12.95" customHeight="1" x14ac:dyDescent="0.2">
      <c r="C105" s="52"/>
      <c r="D105" s="52"/>
    </row>
    <row r="106" spans="3:4" s="38" customFormat="1" ht="12.95" customHeight="1" x14ac:dyDescent="0.2">
      <c r="C106" s="52"/>
      <c r="D106" s="52"/>
    </row>
    <row r="107" spans="3:4" s="38" customFormat="1" ht="12.95" customHeight="1" x14ac:dyDescent="0.2">
      <c r="C107" s="52"/>
      <c r="D107" s="52"/>
    </row>
    <row r="108" spans="3:4" s="38" customFormat="1" ht="12.95" customHeight="1" x14ac:dyDescent="0.2">
      <c r="C108" s="52"/>
      <c r="D108" s="52"/>
    </row>
    <row r="109" spans="3:4" s="38" customFormat="1" ht="12.95" customHeight="1" x14ac:dyDescent="0.2">
      <c r="C109" s="52"/>
      <c r="D109" s="52"/>
    </row>
    <row r="110" spans="3:4" s="38" customFormat="1" ht="12.95" customHeight="1" x14ac:dyDescent="0.2">
      <c r="C110" s="52"/>
      <c r="D110" s="52"/>
    </row>
    <row r="111" spans="3:4" s="38" customFormat="1" ht="12.95" customHeight="1" x14ac:dyDescent="0.2">
      <c r="C111" s="52"/>
      <c r="D111" s="52"/>
    </row>
    <row r="112" spans="3:4" s="38" customFormat="1" ht="12.95" customHeight="1" x14ac:dyDescent="0.2">
      <c r="C112" s="52"/>
      <c r="D112" s="52"/>
    </row>
    <row r="113" spans="3:4" s="38" customFormat="1" ht="12.95" customHeight="1" x14ac:dyDescent="0.2">
      <c r="C113" s="52"/>
      <c r="D113" s="52"/>
    </row>
    <row r="114" spans="3:4" s="38" customFormat="1" ht="12.95" customHeight="1" x14ac:dyDescent="0.2">
      <c r="C114" s="52"/>
      <c r="D114" s="52"/>
    </row>
    <row r="115" spans="3:4" s="38" customFormat="1" ht="12.95" customHeight="1" x14ac:dyDescent="0.2">
      <c r="C115" s="52"/>
      <c r="D115" s="52"/>
    </row>
    <row r="116" spans="3:4" s="38" customFormat="1" ht="12.95" customHeight="1" x14ac:dyDescent="0.2">
      <c r="C116" s="52"/>
      <c r="D116" s="52"/>
    </row>
    <row r="117" spans="3:4" s="38" customFormat="1" ht="12.95" customHeight="1" x14ac:dyDescent="0.2">
      <c r="C117" s="52"/>
      <c r="D117" s="52"/>
    </row>
    <row r="118" spans="3:4" s="38" customFormat="1" ht="12.95" customHeight="1" x14ac:dyDescent="0.2">
      <c r="C118" s="52"/>
      <c r="D118" s="52"/>
    </row>
    <row r="119" spans="3:4" s="38" customFormat="1" ht="12.95" customHeight="1" x14ac:dyDescent="0.2">
      <c r="C119" s="52"/>
      <c r="D119" s="52"/>
    </row>
    <row r="120" spans="3:4" s="38" customFormat="1" ht="12.95" customHeight="1" x14ac:dyDescent="0.2">
      <c r="C120" s="52"/>
      <c r="D120" s="52"/>
    </row>
    <row r="121" spans="3:4" s="38" customFormat="1" ht="12.95" customHeight="1" x14ac:dyDescent="0.2">
      <c r="C121" s="52"/>
      <c r="D121" s="52"/>
    </row>
    <row r="122" spans="3:4" s="38" customFormat="1" ht="12.95" customHeight="1" x14ac:dyDescent="0.2">
      <c r="C122" s="52"/>
      <c r="D122" s="52"/>
    </row>
    <row r="123" spans="3:4" s="38" customFormat="1" ht="12.95" customHeight="1" x14ac:dyDescent="0.2">
      <c r="C123" s="52"/>
      <c r="D123" s="52"/>
    </row>
    <row r="124" spans="3:4" s="38" customFormat="1" ht="12.95" customHeight="1" x14ac:dyDescent="0.2">
      <c r="C124" s="52"/>
      <c r="D124" s="52"/>
    </row>
    <row r="125" spans="3:4" s="38" customFormat="1" ht="12.95" customHeight="1" x14ac:dyDescent="0.2">
      <c r="C125" s="52"/>
      <c r="D125" s="52"/>
    </row>
    <row r="126" spans="3:4" s="38" customFormat="1" ht="12.95" customHeight="1" x14ac:dyDescent="0.2">
      <c r="C126" s="52"/>
      <c r="D126" s="52"/>
    </row>
    <row r="127" spans="3:4" s="38" customFormat="1" ht="12.95" customHeight="1" x14ac:dyDescent="0.2">
      <c r="C127" s="52"/>
      <c r="D127" s="52"/>
    </row>
    <row r="128" spans="3:4" s="38" customFormat="1" ht="12.95" customHeight="1" x14ac:dyDescent="0.2">
      <c r="C128" s="52"/>
      <c r="D128" s="52"/>
    </row>
    <row r="129" spans="3:4" s="38" customFormat="1" ht="12.95" customHeight="1" x14ac:dyDescent="0.2">
      <c r="C129" s="52"/>
      <c r="D129" s="52"/>
    </row>
    <row r="130" spans="3:4" s="38" customFormat="1" ht="12.95" customHeight="1" x14ac:dyDescent="0.2">
      <c r="C130" s="52"/>
      <c r="D130" s="52"/>
    </row>
    <row r="131" spans="3:4" s="38" customFormat="1" ht="12.95" customHeight="1" x14ac:dyDescent="0.2">
      <c r="C131" s="52"/>
      <c r="D131" s="52"/>
    </row>
    <row r="132" spans="3:4" s="38" customFormat="1" ht="12.95" customHeight="1" x14ac:dyDescent="0.2">
      <c r="C132" s="52"/>
      <c r="D132" s="52"/>
    </row>
    <row r="133" spans="3:4" s="38" customFormat="1" ht="12.95" customHeight="1" x14ac:dyDescent="0.2">
      <c r="C133" s="52"/>
      <c r="D133" s="52"/>
    </row>
    <row r="134" spans="3:4" s="38" customFormat="1" ht="12.95" customHeight="1" x14ac:dyDescent="0.2">
      <c r="C134" s="52"/>
      <c r="D134" s="52"/>
    </row>
    <row r="135" spans="3:4" s="38" customFormat="1" ht="12.95" customHeight="1" x14ac:dyDescent="0.2">
      <c r="C135" s="52"/>
      <c r="D135" s="52"/>
    </row>
    <row r="136" spans="3:4" s="38" customFormat="1" ht="12.95" customHeight="1" x14ac:dyDescent="0.2">
      <c r="C136" s="52"/>
      <c r="D136" s="52"/>
    </row>
    <row r="137" spans="3:4" s="38" customFormat="1" ht="12.95" customHeight="1" x14ac:dyDescent="0.2">
      <c r="C137" s="52"/>
      <c r="D137" s="52"/>
    </row>
    <row r="138" spans="3:4" s="38" customFormat="1" ht="12.95" customHeight="1" x14ac:dyDescent="0.2">
      <c r="C138" s="52"/>
      <c r="D138" s="52"/>
    </row>
    <row r="139" spans="3:4" s="38" customFormat="1" ht="12.95" customHeight="1" x14ac:dyDescent="0.2">
      <c r="C139" s="52"/>
      <c r="D139" s="52"/>
    </row>
    <row r="140" spans="3:4" s="38" customFormat="1" ht="12.95" customHeight="1" x14ac:dyDescent="0.2">
      <c r="C140" s="52"/>
      <c r="D140" s="52"/>
    </row>
    <row r="141" spans="3:4" s="38" customFormat="1" ht="12.95" customHeight="1" x14ac:dyDescent="0.2">
      <c r="C141" s="52"/>
      <c r="D141" s="52"/>
    </row>
    <row r="142" spans="3:4" s="38" customFormat="1" ht="12.95" customHeight="1" x14ac:dyDescent="0.2">
      <c r="C142" s="52"/>
      <c r="D142" s="52"/>
    </row>
    <row r="143" spans="3:4" s="38" customFormat="1" ht="12.95" customHeight="1" x14ac:dyDescent="0.2">
      <c r="C143" s="52"/>
      <c r="D143" s="52"/>
    </row>
    <row r="144" spans="3:4" s="38" customFormat="1" ht="12.95" customHeight="1" x14ac:dyDescent="0.2">
      <c r="C144" s="52"/>
      <c r="D144" s="52"/>
    </row>
    <row r="145" spans="3:4" s="38" customFormat="1" ht="12.95" customHeight="1" x14ac:dyDescent="0.2">
      <c r="C145" s="52"/>
      <c r="D145" s="52"/>
    </row>
    <row r="146" spans="3:4" s="38" customFormat="1" ht="12.95" customHeight="1" x14ac:dyDescent="0.2">
      <c r="C146" s="52"/>
      <c r="D146" s="52"/>
    </row>
    <row r="147" spans="3:4" s="38" customFormat="1" ht="12.95" customHeight="1" x14ac:dyDescent="0.2">
      <c r="C147" s="52"/>
      <c r="D147" s="52"/>
    </row>
    <row r="148" spans="3:4" s="38" customFormat="1" ht="12.95" customHeight="1" x14ac:dyDescent="0.2">
      <c r="C148" s="52"/>
      <c r="D148" s="52"/>
    </row>
    <row r="149" spans="3:4" s="38" customFormat="1" ht="12.95" customHeight="1" x14ac:dyDescent="0.2">
      <c r="C149" s="52"/>
      <c r="D149" s="52"/>
    </row>
    <row r="150" spans="3:4" s="38" customFormat="1" ht="12.95" customHeight="1" x14ac:dyDescent="0.2">
      <c r="C150" s="52"/>
      <c r="D150" s="52"/>
    </row>
    <row r="151" spans="3:4" s="38" customFormat="1" ht="12.95" customHeight="1" x14ac:dyDescent="0.2">
      <c r="C151" s="52"/>
      <c r="D151" s="52"/>
    </row>
    <row r="152" spans="3:4" s="38" customFormat="1" ht="12.95" customHeight="1" x14ac:dyDescent="0.2">
      <c r="C152" s="52"/>
      <c r="D152" s="52"/>
    </row>
    <row r="153" spans="3:4" s="38" customFormat="1" ht="12.95" customHeight="1" x14ac:dyDescent="0.2">
      <c r="C153" s="52"/>
      <c r="D153" s="52"/>
    </row>
    <row r="154" spans="3:4" s="38" customFormat="1" ht="12.95" customHeight="1" x14ac:dyDescent="0.2">
      <c r="C154" s="52"/>
      <c r="D154" s="52"/>
    </row>
    <row r="155" spans="3:4" s="38" customFormat="1" ht="12.95" customHeight="1" x14ac:dyDescent="0.2">
      <c r="C155" s="52"/>
      <c r="D155" s="52"/>
    </row>
    <row r="156" spans="3:4" s="38" customFormat="1" ht="12.95" customHeight="1" x14ac:dyDescent="0.2">
      <c r="C156" s="52"/>
      <c r="D156" s="52"/>
    </row>
    <row r="157" spans="3:4" s="38" customFormat="1" ht="12.95" customHeight="1" x14ac:dyDescent="0.2">
      <c r="C157" s="52"/>
      <c r="D157" s="52"/>
    </row>
    <row r="158" spans="3:4" s="38" customFormat="1" ht="12.95" customHeight="1" x14ac:dyDescent="0.2">
      <c r="C158" s="52"/>
      <c r="D158" s="52"/>
    </row>
    <row r="159" spans="3:4" s="38" customFormat="1" ht="12.95" customHeight="1" x14ac:dyDescent="0.2">
      <c r="C159" s="52"/>
      <c r="D159" s="52"/>
    </row>
    <row r="160" spans="3:4" s="38" customFormat="1" ht="12.95" customHeight="1" x14ac:dyDescent="0.2">
      <c r="C160" s="52"/>
      <c r="D160" s="52"/>
    </row>
    <row r="161" spans="3:4" s="38" customFormat="1" ht="12.95" customHeight="1" x14ac:dyDescent="0.2">
      <c r="C161" s="52"/>
      <c r="D161" s="52"/>
    </row>
    <row r="162" spans="3:4" s="38" customFormat="1" ht="12.95" customHeight="1" x14ac:dyDescent="0.2">
      <c r="C162" s="52"/>
      <c r="D162" s="52"/>
    </row>
    <row r="163" spans="3:4" s="38" customFormat="1" ht="12.95" customHeight="1" x14ac:dyDescent="0.2">
      <c r="C163" s="52"/>
      <c r="D163" s="52"/>
    </row>
    <row r="164" spans="3:4" s="38" customFormat="1" ht="12.95" customHeight="1" x14ac:dyDescent="0.2">
      <c r="C164" s="52"/>
      <c r="D164" s="52"/>
    </row>
    <row r="165" spans="3:4" s="38" customFormat="1" ht="12.95" customHeight="1" x14ac:dyDescent="0.2">
      <c r="C165" s="52"/>
      <c r="D165" s="52"/>
    </row>
    <row r="166" spans="3:4" s="38" customFormat="1" ht="12.95" customHeight="1" x14ac:dyDescent="0.2">
      <c r="C166" s="52"/>
      <c r="D166" s="52"/>
    </row>
    <row r="167" spans="3:4" s="38" customFormat="1" ht="12.95" customHeight="1" x14ac:dyDescent="0.2">
      <c r="C167" s="52"/>
      <c r="D167" s="52"/>
    </row>
    <row r="168" spans="3:4" s="38" customFormat="1" ht="12.95" customHeight="1" x14ac:dyDescent="0.2">
      <c r="C168" s="52"/>
      <c r="D168" s="52"/>
    </row>
    <row r="169" spans="3:4" s="38" customFormat="1" ht="12.95" customHeight="1" x14ac:dyDescent="0.2">
      <c r="C169" s="52"/>
      <c r="D169" s="52"/>
    </row>
    <row r="170" spans="3:4" s="38" customFormat="1" ht="12.95" customHeight="1" x14ac:dyDescent="0.2">
      <c r="C170" s="52"/>
      <c r="D170" s="52"/>
    </row>
    <row r="171" spans="3:4" s="38" customFormat="1" ht="12.95" customHeight="1" x14ac:dyDescent="0.2">
      <c r="C171" s="52"/>
      <c r="D171" s="52"/>
    </row>
    <row r="172" spans="3:4" s="38" customFormat="1" ht="12.95" customHeight="1" x14ac:dyDescent="0.2">
      <c r="C172" s="52"/>
      <c r="D172" s="52"/>
    </row>
    <row r="173" spans="3:4" s="38" customFormat="1" ht="12.95" customHeight="1" x14ac:dyDescent="0.2">
      <c r="C173" s="52"/>
      <c r="D173" s="52"/>
    </row>
    <row r="174" spans="3:4" s="38" customFormat="1" ht="12.95" customHeight="1" x14ac:dyDescent="0.2">
      <c r="C174" s="52"/>
      <c r="D174" s="52"/>
    </row>
    <row r="175" spans="3:4" s="38" customFormat="1" ht="12.95" customHeight="1" x14ac:dyDescent="0.2">
      <c r="C175" s="52"/>
      <c r="D175" s="52"/>
    </row>
    <row r="176" spans="3:4" s="38" customFormat="1" ht="12.95" customHeight="1" x14ac:dyDescent="0.2">
      <c r="C176" s="52"/>
      <c r="D176" s="52"/>
    </row>
    <row r="177" spans="3:4" s="38" customFormat="1" ht="12.95" customHeight="1" x14ac:dyDescent="0.2">
      <c r="C177" s="52"/>
      <c r="D177" s="52"/>
    </row>
    <row r="178" spans="3:4" s="38" customFormat="1" ht="12.95" customHeight="1" x14ac:dyDescent="0.2">
      <c r="C178" s="52"/>
      <c r="D178" s="52"/>
    </row>
    <row r="179" spans="3:4" s="38" customFormat="1" ht="12.95" customHeight="1" x14ac:dyDescent="0.2">
      <c r="C179" s="52"/>
      <c r="D179" s="52"/>
    </row>
    <row r="180" spans="3:4" s="38" customFormat="1" ht="12.95" customHeight="1" x14ac:dyDescent="0.2">
      <c r="C180" s="52"/>
      <c r="D180" s="52"/>
    </row>
    <row r="181" spans="3:4" s="38" customFormat="1" ht="12.95" customHeight="1" x14ac:dyDescent="0.2">
      <c r="C181" s="52"/>
      <c r="D181" s="52"/>
    </row>
    <row r="182" spans="3:4" s="38" customFormat="1" ht="12.95" customHeight="1" x14ac:dyDescent="0.2">
      <c r="C182" s="52"/>
      <c r="D182" s="52"/>
    </row>
    <row r="183" spans="3:4" s="38" customFormat="1" ht="12.95" customHeight="1" x14ac:dyDescent="0.2">
      <c r="C183" s="52"/>
      <c r="D183" s="52"/>
    </row>
    <row r="184" spans="3:4" s="38" customFormat="1" ht="12.95" customHeight="1" x14ac:dyDescent="0.2">
      <c r="C184" s="52"/>
      <c r="D184" s="52"/>
    </row>
    <row r="185" spans="3:4" s="38" customFormat="1" ht="12.95" customHeight="1" x14ac:dyDescent="0.2">
      <c r="C185" s="52"/>
      <c r="D185" s="52"/>
    </row>
    <row r="186" spans="3:4" s="38" customFormat="1" ht="12.95" customHeight="1" x14ac:dyDescent="0.2">
      <c r="C186" s="52"/>
      <c r="D186" s="52"/>
    </row>
    <row r="187" spans="3:4" s="38" customFormat="1" ht="12.95" customHeight="1" x14ac:dyDescent="0.2">
      <c r="C187" s="52"/>
      <c r="D187" s="52"/>
    </row>
    <row r="188" spans="3:4" s="38" customFormat="1" ht="12.95" customHeight="1" x14ac:dyDescent="0.2">
      <c r="C188" s="52"/>
      <c r="D188" s="52"/>
    </row>
    <row r="189" spans="3:4" s="38" customFormat="1" ht="12.95" customHeight="1" x14ac:dyDescent="0.2">
      <c r="C189" s="52"/>
      <c r="D189" s="52"/>
    </row>
    <row r="190" spans="3:4" s="38" customFormat="1" ht="12.95" customHeight="1" x14ac:dyDescent="0.2">
      <c r="C190" s="52"/>
      <c r="D190" s="52"/>
    </row>
    <row r="191" spans="3:4" s="38" customFormat="1" ht="12.95" customHeight="1" x14ac:dyDescent="0.2">
      <c r="C191" s="52"/>
      <c r="D191" s="52"/>
    </row>
    <row r="192" spans="3:4" s="38" customFormat="1" ht="12.95" customHeight="1" x14ac:dyDescent="0.2">
      <c r="C192" s="52"/>
      <c r="D192" s="52"/>
    </row>
    <row r="193" spans="3:4" s="38" customFormat="1" ht="12.95" customHeight="1" x14ac:dyDescent="0.2">
      <c r="C193" s="52"/>
      <c r="D193" s="52"/>
    </row>
    <row r="194" spans="3:4" s="38" customFormat="1" ht="12.95" customHeight="1" x14ac:dyDescent="0.2">
      <c r="C194" s="52"/>
      <c r="D194" s="52"/>
    </row>
    <row r="195" spans="3:4" s="38" customFormat="1" ht="12.95" customHeight="1" x14ac:dyDescent="0.2">
      <c r="C195" s="52"/>
      <c r="D195" s="52"/>
    </row>
    <row r="196" spans="3:4" s="38" customFormat="1" ht="12.95" customHeight="1" x14ac:dyDescent="0.2">
      <c r="C196" s="52"/>
      <c r="D196" s="52"/>
    </row>
    <row r="197" spans="3:4" s="38" customFormat="1" ht="12.95" customHeight="1" x14ac:dyDescent="0.2">
      <c r="C197" s="52"/>
      <c r="D197" s="52"/>
    </row>
    <row r="198" spans="3:4" s="38" customFormat="1" ht="12.95" customHeight="1" x14ac:dyDescent="0.2">
      <c r="C198" s="52"/>
      <c r="D198" s="52"/>
    </row>
    <row r="199" spans="3:4" s="38" customFormat="1" ht="12.95" customHeight="1" x14ac:dyDescent="0.2">
      <c r="C199" s="52"/>
      <c r="D199" s="52"/>
    </row>
    <row r="200" spans="3:4" s="38" customFormat="1" ht="12.95" customHeight="1" x14ac:dyDescent="0.2">
      <c r="C200" s="52"/>
      <c r="D200" s="52"/>
    </row>
    <row r="201" spans="3:4" s="38" customFormat="1" ht="12.95" customHeight="1" x14ac:dyDescent="0.2">
      <c r="C201" s="52"/>
      <c r="D201" s="52"/>
    </row>
    <row r="202" spans="3:4" s="38" customFormat="1" ht="12.95" customHeight="1" x14ac:dyDescent="0.2">
      <c r="C202" s="52"/>
      <c r="D202" s="52"/>
    </row>
    <row r="203" spans="3:4" s="38" customFormat="1" ht="12.95" customHeight="1" x14ac:dyDescent="0.2">
      <c r="C203" s="52"/>
      <c r="D203" s="52"/>
    </row>
    <row r="204" spans="3:4" s="38" customFormat="1" ht="12.95" customHeight="1" x14ac:dyDescent="0.2">
      <c r="C204" s="52"/>
      <c r="D204" s="52"/>
    </row>
    <row r="205" spans="3:4" s="38" customFormat="1" ht="12.95" customHeight="1" x14ac:dyDescent="0.2">
      <c r="C205" s="52"/>
      <c r="D205" s="52"/>
    </row>
    <row r="206" spans="3:4" s="38" customFormat="1" ht="12.95" customHeight="1" x14ac:dyDescent="0.2">
      <c r="C206" s="52"/>
      <c r="D206" s="52"/>
    </row>
    <row r="207" spans="3:4" s="38" customFormat="1" ht="12.95" customHeight="1" x14ac:dyDescent="0.2">
      <c r="C207" s="52"/>
      <c r="D207" s="52"/>
    </row>
    <row r="208" spans="3:4" s="38" customFormat="1" ht="12.95" customHeight="1" x14ac:dyDescent="0.2">
      <c r="C208" s="52"/>
      <c r="D208" s="52"/>
    </row>
    <row r="209" spans="3:4" s="38" customFormat="1" ht="12.95" customHeight="1" x14ac:dyDescent="0.2">
      <c r="C209" s="52"/>
      <c r="D209" s="52"/>
    </row>
    <row r="210" spans="3:4" s="38" customFormat="1" ht="12.95" customHeight="1" x14ac:dyDescent="0.2">
      <c r="C210" s="52"/>
      <c r="D210" s="52"/>
    </row>
    <row r="211" spans="3:4" s="38" customFormat="1" ht="12.95" customHeight="1" x14ac:dyDescent="0.2">
      <c r="C211" s="52"/>
      <c r="D211" s="52"/>
    </row>
    <row r="212" spans="3:4" s="38" customFormat="1" ht="12.95" customHeight="1" x14ac:dyDescent="0.2">
      <c r="C212" s="52"/>
      <c r="D212" s="52"/>
    </row>
    <row r="213" spans="3:4" s="38" customFormat="1" ht="12.95" customHeight="1" x14ac:dyDescent="0.2">
      <c r="C213" s="52"/>
      <c r="D213" s="52"/>
    </row>
    <row r="214" spans="3:4" s="38" customFormat="1" ht="12.95" customHeight="1" x14ac:dyDescent="0.2">
      <c r="C214" s="52"/>
      <c r="D214" s="52"/>
    </row>
    <row r="215" spans="3:4" s="38" customFormat="1" ht="12.95" customHeight="1" x14ac:dyDescent="0.2">
      <c r="C215" s="52"/>
      <c r="D215" s="52"/>
    </row>
    <row r="216" spans="3:4" s="38" customFormat="1" ht="12.95" customHeight="1" x14ac:dyDescent="0.2">
      <c r="C216" s="52"/>
      <c r="D216" s="52"/>
    </row>
    <row r="217" spans="3:4" s="38" customFormat="1" ht="12.95" customHeight="1" x14ac:dyDescent="0.2">
      <c r="C217" s="52"/>
      <c r="D217" s="52"/>
    </row>
    <row r="218" spans="3:4" s="38" customFormat="1" ht="12.95" customHeight="1" x14ac:dyDescent="0.2">
      <c r="C218" s="52"/>
      <c r="D218" s="52"/>
    </row>
    <row r="219" spans="3:4" s="38" customFormat="1" ht="12.95" customHeight="1" x14ac:dyDescent="0.2">
      <c r="C219" s="52"/>
      <c r="D219" s="52"/>
    </row>
    <row r="220" spans="3:4" s="38" customFormat="1" ht="12.95" customHeight="1" x14ac:dyDescent="0.2">
      <c r="C220" s="52"/>
      <c r="D220" s="52"/>
    </row>
    <row r="221" spans="3:4" s="38" customFormat="1" ht="12.95" customHeight="1" x14ac:dyDescent="0.2">
      <c r="C221" s="52"/>
      <c r="D221" s="52"/>
    </row>
    <row r="222" spans="3:4" s="38" customFormat="1" ht="12.95" customHeight="1" x14ac:dyDescent="0.2">
      <c r="C222" s="52"/>
      <c r="D222" s="52"/>
    </row>
    <row r="223" spans="3:4" s="38" customFormat="1" ht="12.95" customHeight="1" x14ac:dyDescent="0.2">
      <c r="C223" s="52"/>
      <c r="D223" s="52"/>
    </row>
    <row r="224" spans="3:4" s="38" customFormat="1" ht="12.95" customHeight="1" x14ac:dyDescent="0.2">
      <c r="C224" s="52"/>
      <c r="D224" s="52"/>
    </row>
    <row r="225" spans="3:4" s="38" customFormat="1" ht="12.95" customHeight="1" x14ac:dyDescent="0.2">
      <c r="C225" s="52"/>
      <c r="D225" s="52"/>
    </row>
    <row r="226" spans="3:4" s="38" customFormat="1" ht="12.95" customHeight="1" x14ac:dyDescent="0.2">
      <c r="C226" s="52"/>
      <c r="D226" s="52"/>
    </row>
    <row r="227" spans="3:4" s="38" customFormat="1" ht="12.95" customHeight="1" x14ac:dyDescent="0.2">
      <c r="C227" s="52"/>
      <c r="D227" s="52"/>
    </row>
    <row r="228" spans="3:4" s="38" customFormat="1" ht="12.95" customHeight="1" x14ac:dyDescent="0.2">
      <c r="C228" s="52"/>
      <c r="D228" s="52"/>
    </row>
    <row r="229" spans="3:4" s="38" customFormat="1" ht="12.95" customHeight="1" x14ac:dyDescent="0.2">
      <c r="C229" s="52"/>
      <c r="D229" s="52"/>
    </row>
    <row r="230" spans="3:4" s="38" customFormat="1" ht="12.95" customHeight="1" x14ac:dyDescent="0.2">
      <c r="C230" s="52"/>
      <c r="D230" s="52"/>
    </row>
    <row r="231" spans="3:4" s="38" customFormat="1" ht="12.95" customHeight="1" x14ac:dyDescent="0.2">
      <c r="C231" s="52"/>
      <c r="D231" s="52"/>
    </row>
    <row r="232" spans="3:4" s="38" customFormat="1" ht="12.95" customHeight="1" x14ac:dyDescent="0.2">
      <c r="C232" s="52"/>
      <c r="D232" s="52"/>
    </row>
    <row r="233" spans="3:4" s="38" customFormat="1" ht="12.95" customHeight="1" x14ac:dyDescent="0.2">
      <c r="C233" s="52"/>
      <c r="D233" s="52"/>
    </row>
    <row r="234" spans="3:4" s="38" customFormat="1" ht="12.95" customHeight="1" x14ac:dyDescent="0.2">
      <c r="C234" s="52"/>
      <c r="D234" s="52"/>
    </row>
    <row r="235" spans="3:4" s="38" customFormat="1" ht="12.95" customHeight="1" x14ac:dyDescent="0.2">
      <c r="C235" s="52"/>
      <c r="D235" s="52"/>
    </row>
    <row r="236" spans="3:4" s="38" customFormat="1" ht="12.95" customHeight="1" x14ac:dyDescent="0.2">
      <c r="C236" s="52"/>
      <c r="D236" s="52"/>
    </row>
    <row r="237" spans="3:4" s="38" customFormat="1" ht="12.95" customHeight="1" x14ac:dyDescent="0.2">
      <c r="C237" s="52"/>
      <c r="D237" s="52"/>
    </row>
    <row r="238" spans="3:4" s="38" customFormat="1" ht="12.95" customHeight="1" x14ac:dyDescent="0.2">
      <c r="C238" s="52"/>
      <c r="D238" s="52"/>
    </row>
    <row r="239" spans="3:4" s="38" customFormat="1" ht="12.95" customHeight="1" x14ac:dyDescent="0.2">
      <c r="C239" s="52"/>
      <c r="D239" s="52"/>
    </row>
    <row r="240" spans="3:4" s="38" customFormat="1" ht="12.95" customHeight="1" x14ac:dyDescent="0.2">
      <c r="C240" s="52"/>
      <c r="D240" s="52"/>
    </row>
    <row r="241" spans="3:4" s="38" customFormat="1" ht="12.95" customHeight="1" x14ac:dyDescent="0.2">
      <c r="C241" s="52"/>
      <c r="D241" s="52"/>
    </row>
    <row r="242" spans="3:4" s="38" customFormat="1" ht="12.95" customHeight="1" x14ac:dyDescent="0.2">
      <c r="C242" s="52"/>
      <c r="D242" s="52"/>
    </row>
    <row r="243" spans="3:4" s="38" customFormat="1" ht="12.95" customHeight="1" x14ac:dyDescent="0.2">
      <c r="C243" s="52"/>
      <c r="D243" s="52"/>
    </row>
    <row r="244" spans="3:4" s="38" customFormat="1" ht="12.95" customHeight="1" x14ac:dyDescent="0.2">
      <c r="C244" s="52"/>
      <c r="D244" s="52"/>
    </row>
    <row r="245" spans="3:4" s="38" customFormat="1" ht="12.95" customHeight="1" x14ac:dyDescent="0.2">
      <c r="C245" s="52"/>
      <c r="D245" s="52"/>
    </row>
    <row r="246" spans="3:4" s="38" customFormat="1" ht="12.95" customHeight="1" x14ac:dyDescent="0.2">
      <c r="C246" s="52"/>
      <c r="D246" s="52"/>
    </row>
    <row r="247" spans="3:4" s="38" customFormat="1" ht="12.95" customHeight="1" x14ac:dyDescent="0.2">
      <c r="C247" s="52"/>
      <c r="D247" s="52"/>
    </row>
    <row r="248" spans="3:4" s="38" customFormat="1" ht="12.95" customHeight="1" x14ac:dyDescent="0.2">
      <c r="C248" s="52"/>
      <c r="D248" s="52"/>
    </row>
    <row r="249" spans="3:4" s="38" customFormat="1" ht="12.95" customHeight="1" x14ac:dyDescent="0.2">
      <c r="C249" s="52"/>
      <c r="D249" s="52"/>
    </row>
    <row r="250" spans="3:4" s="38" customFormat="1" ht="12.95" customHeight="1" x14ac:dyDescent="0.2">
      <c r="C250" s="52"/>
      <c r="D250" s="52"/>
    </row>
    <row r="251" spans="3:4" s="38" customFormat="1" ht="12.95" customHeight="1" x14ac:dyDescent="0.2">
      <c r="C251" s="52"/>
      <c r="D251" s="52"/>
    </row>
    <row r="252" spans="3:4" s="38" customFormat="1" ht="12.95" customHeight="1" x14ac:dyDescent="0.2">
      <c r="C252" s="52"/>
      <c r="D252" s="52"/>
    </row>
    <row r="253" spans="3:4" s="38" customFormat="1" ht="12.95" customHeight="1" x14ac:dyDescent="0.2">
      <c r="C253" s="52"/>
      <c r="D253" s="52"/>
    </row>
    <row r="254" spans="3:4" s="38" customFormat="1" ht="12.95" customHeight="1" x14ac:dyDescent="0.2">
      <c r="C254" s="52"/>
      <c r="D254" s="52"/>
    </row>
    <row r="255" spans="3:4" s="38" customFormat="1" ht="12.95" customHeight="1" x14ac:dyDescent="0.2">
      <c r="C255" s="52"/>
      <c r="D255" s="52"/>
    </row>
    <row r="256" spans="3:4" s="38" customFormat="1" ht="12.95" customHeight="1" x14ac:dyDescent="0.2">
      <c r="C256" s="52"/>
      <c r="D256" s="52"/>
    </row>
    <row r="257" spans="3:4" s="38" customFormat="1" ht="12.95" customHeight="1" x14ac:dyDescent="0.2">
      <c r="C257" s="52"/>
      <c r="D257" s="52"/>
    </row>
    <row r="258" spans="3:4" s="38" customFormat="1" ht="12.95" customHeight="1" x14ac:dyDescent="0.2">
      <c r="C258" s="52"/>
      <c r="D258" s="52"/>
    </row>
    <row r="259" spans="3:4" s="38" customFormat="1" ht="12.95" customHeight="1" x14ac:dyDescent="0.2">
      <c r="C259" s="52"/>
      <c r="D259" s="52"/>
    </row>
    <row r="260" spans="3:4" s="38" customFormat="1" ht="12.95" customHeight="1" x14ac:dyDescent="0.2">
      <c r="C260" s="52"/>
      <c r="D260" s="52"/>
    </row>
    <row r="261" spans="3:4" s="38" customFormat="1" ht="12.95" customHeight="1" x14ac:dyDescent="0.2">
      <c r="C261" s="52"/>
      <c r="D261" s="52"/>
    </row>
    <row r="262" spans="3:4" s="38" customFormat="1" ht="12.95" customHeight="1" x14ac:dyDescent="0.2">
      <c r="C262" s="52"/>
      <c r="D262" s="52"/>
    </row>
    <row r="263" spans="3:4" s="38" customFormat="1" ht="12.95" customHeight="1" x14ac:dyDescent="0.2">
      <c r="C263" s="52"/>
      <c r="D263" s="52"/>
    </row>
    <row r="264" spans="3:4" s="38" customFormat="1" ht="12.95" customHeight="1" x14ac:dyDescent="0.2">
      <c r="C264" s="52"/>
      <c r="D264" s="52"/>
    </row>
    <row r="265" spans="3:4" s="38" customFormat="1" ht="12.95" customHeight="1" x14ac:dyDescent="0.2">
      <c r="C265" s="52"/>
      <c r="D265" s="52"/>
    </row>
    <row r="266" spans="3:4" s="38" customFormat="1" ht="12.95" customHeight="1" x14ac:dyDescent="0.2">
      <c r="C266" s="52"/>
      <c r="D266" s="52"/>
    </row>
    <row r="267" spans="3:4" s="38" customFormat="1" ht="12.95" customHeight="1" x14ac:dyDescent="0.2">
      <c r="C267" s="52"/>
      <c r="D267" s="52"/>
    </row>
    <row r="268" spans="3:4" s="38" customFormat="1" ht="12.95" customHeight="1" x14ac:dyDescent="0.2">
      <c r="C268" s="52"/>
      <c r="D268" s="52"/>
    </row>
    <row r="269" spans="3:4" s="38" customFormat="1" ht="12.95" customHeight="1" x14ac:dyDescent="0.2">
      <c r="C269" s="52"/>
      <c r="D269" s="52"/>
    </row>
    <row r="270" spans="3:4" s="38" customFormat="1" ht="12.95" customHeight="1" x14ac:dyDescent="0.2">
      <c r="C270" s="52"/>
      <c r="D270" s="52"/>
    </row>
    <row r="271" spans="3:4" s="38" customFormat="1" ht="12.95" customHeight="1" x14ac:dyDescent="0.2">
      <c r="C271" s="52"/>
      <c r="D271" s="52"/>
    </row>
    <row r="272" spans="3:4" s="38" customFormat="1" ht="12.95" customHeight="1" x14ac:dyDescent="0.2">
      <c r="C272" s="52"/>
      <c r="D272" s="52"/>
    </row>
    <row r="273" spans="3:4" s="38" customFormat="1" ht="12.95" customHeight="1" x14ac:dyDescent="0.2">
      <c r="C273" s="52"/>
      <c r="D273" s="52"/>
    </row>
    <row r="274" spans="3:4" s="38" customFormat="1" ht="12.95" customHeight="1" x14ac:dyDescent="0.2">
      <c r="C274" s="52"/>
      <c r="D274" s="52"/>
    </row>
    <row r="275" spans="3:4" s="38" customFormat="1" ht="12.95" customHeight="1" x14ac:dyDescent="0.2">
      <c r="C275" s="52"/>
      <c r="D275" s="52"/>
    </row>
    <row r="276" spans="3:4" s="38" customFormat="1" ht="12.95" customHeight="1" x14ac:dyDescent="0.2">
      <c r="C276" s="52"/>
      <c r="D276" s="52"/>
    </row>
    <row r="277" spans="3:4" s="38" customFormat="1" ht="12.95" customHeight="1" x14ac:dyDescent="0.2">
      <c r="C277" s="52"/>
      <c r="D277" s="52"/>
    </row>
    <row r="278" spans="3:4" s="38" customFormat="1" ht="12.95" customHeight="1" x14ac:dyDescent="0.2">
      <c r="C278" s="52"/>
      <c r="D278" s="52"/>
    </row>
    <row r="279" spans="3:4" s="38" customFormat="1" ht="12.95" customHeight="1" x14ac:dyDescent="0.2">
      <c r="C279" s="52"/>
      <c r="D279" s="52"/>
    </row>
    <row r="280" spans="3:4" s="38" customFormat="1" ht="12.95" customHeight="1" x14ac:dyDescent="0.2">
      <c r="C280" s="52"/>
      <c r="D280" s="52"/>
    </row>
    <row r="281" spans="3:4" s="38" customFormat="1" ht="12.95" customHeight="1" x14ac:dyDescent="0.2">
      <c r="C281" s="52"/>
      <c r="D281" s="52"/>
    </row>
    <row r="282" spans="3:4" s="38" customFormat="1" ht="12.95" customHeight="1" x14ac:dyDescent="0.2">
      <c r="C282" s="52"/>
      <c r="D282" s="52"/>
    </row>
    <row r="283" spans="3:4" s="38" customFormat="1" ht="12.95" customHeight="1" x14ac:dyDescent="0.2">
      <c r="C283" s="52"/>
      <c r="D283" s="52"/>
    </row>
    <row r="284" spans="3:4" s="38" customFormat="1" ht="12.95" customHeight="1" x14ac:dyDescent="0.2">
      <c r="C284" s="52"/>
      <c r="D284" s="52"/>
    </row>
    <row r="285" spans="3:4" s="38" customFormat="1" ht="12.95" customHeight="1" x14ac:dyDescent="0.2">
      <c r="C285" s="52"/>
      <c r="D285" s="52"/>
    </row>
    <row r="286" spans="3:4" s="38" customFormat="1" ht="12.95" customHeight="1" x14ac:dyDescent="0.2">
      <c r="C286" s="52"/>
      <c r="D286" s="52"/>
    </row>
    <row r="287" spans="3:4" s="38" customFormat="1" ht="12.95" customHeight="1" x14ac:dyDescent="0.2">
      <c r="C287" s="52"/>
      <c r="D287" s="52"/>
    </row>
    <row r="288" spans="3:4" s="38" customFormat="1" ht="12.95" customHeight="1" x14ac:dyDescent="0.2">
      <c r="C288" s="52"/>
      <c r="D288" s="52"/>
    </row>
    <row r="289" spans="3:4" s="38" customFormat="1" ht="12.95" customHeight="1" x14ac:dyDescent="0.2">
      <c r="C289" s="52"/>
      <c r="D289" s="52"/>
    </row>
    <row r="290" spans="3:4" s="38" customFormat="1" ht="12.95" customHeight="1" x14ac:dyDescent="0.2">
      <c r="C290" s="52"/>
      <c r="D290" s="52"/>
    </row>
    <row r="291" spans="3:4" s="38" customFormat="1" ht="12.95" customHeight="1" x14ac:dyDescent="0.2">
      <c r="C291" s="52"/>
      <c r="D291" s="52"/>
    </row>
    <row r="292" spans="3:4" s="38" customFormat="1" ht="12.95" customHeight="1" x14ac:dyDescent="0.2">
      <c r="C292" s="52"/>
      <c r="D292" s="52"/>
    </row>
    <row r="293" spans="3:4" s="38" customFormat="1" ht="12.95" customHeight="1" x14ac:dyDescent="0.2">
      <c r="C293" s="52"/>
      <c r="D293" s="52"/>
    </row>
    <row r="294" spans="3:4" s="38" customFormat="1" ht="12.95" customHeight="1" x14ac:dyDescent="0.2">
      <c r="C294" s="52"/>
      <c r="D294" s="52"/>
    </row>
    <row r="295" spans="3:4" s="38" customFormat="1" ht="12.95" customHeight="1" x14ac:dyDescent="0.2">
      <c r="C295" s="52"/>
      <c r="D295" s="52"/>
    </row>
    <row r="296" spans="3:4" s="38" customFormat="1" ht="12.95" customHeight="1" x14ac:dyDescent="0.2">
      <c r="C296" s="52"/>
      <c r="D296" s="52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</sheetData>
  <sortState xmlns:xlrd2="http://schemas.microsoft.com/office/spreadsheetml/2017/richdata2" ref="A21:R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2024-03-04T05:49:02Z</dcterms:modified>
</cp:coreProperties>
</file>