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04134EE-1C6B-4D9F-90B0-FF242F3E66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L52" i="1" s="1"/>
  <c r="Q52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 s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/>
  <c r="G62" i="1" s="1"/>
  <c r="L62" i="1" s="1"/>
  <c r="Q62" i="1"/>
  <c r="E63" i="1"/>
  <c r="F63" i="1" s="1"/>
  <c r="G63" i="1" s="1"/>
  <c r="L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Q42" i="1"/>
  <c r="Q43" i="1"/>
  <c r="Q44" i="1"/>
  <c r="Q45" i="1"/>
  <c r="Q46" i="1"/>
  <c r="Q47" i="1"/>
  <c r="Q48" i="1"/>
  <c r="Q49" i="1"/>
  <c r="Q50" i="1"/>
  <c r="Q51" i="1"/>
  <c r="Q35" i="1"/>
  <c r="Q36" i="1"/>
  <c r="Q37" i="1"/>
  <c r="Q38" i="1"/>
  <c r="Q39" i="1"/>
  <c r="Q40" i="1"/>
  <c r="Q41" i="1"/>
  <c r="F16" i="1"/>
  <c r="Q28" i="1"/>
  <c r="C9" i="1"/>
  <c r="D9" i="1"/>
  <c r="Q29" i="1"/>
  <c r="Q31" i="1"/>
  <c r="Q32" i="1"/>
  <c r="Q33" i="1"/>
  <c r="Q34" i="1"/>
  <c r="Q30" i="1"/>
  <c r="Q22" i="1"/>
  <c r="Q23" i="1"/>
  <c r="Q24" i="1"/>
  <c r="Q25" i="1"/>
  <c r="Q26" i="1"/>
  <c r="Q27" i="1"/>
  <c r="E50" i="1" l="1"/>
  <c r="F50" i="1" s="1"/>
  <c r="G50" i="1" s="1"/>
  <c r="K50" i="1" s="1"/>
  <c r="E47" i="1"/>
  <c r="F47" i="1" s="1"/>
  <c r="G47" i="1" s="1"/>
  <c r="K47" i="1" s="1"/>
  <c r="E34" i="1"/>
  <c r="F34" i="1" s="1"/>
  <c r="G34" i="1" s="1"/>
  <c r="K34" i="1" s="1"/>
  <c r="E30" i="1"/>
  <c r="F30" i="1" s="1"/>
  <c r="G30" i="1" s="1"/>
  <c r="K30" i="1" s="1"/>
  <c r="E33" i="1"/>
  <c r="F33" i="1" s="1"/>
  <c r="G33" i="1" s="1"/>
  <c r="K33" i="1" s="1"/>
  <c r="E42" i="1"/>
  <c r="F42" i="1" s="1"/>
  <c r="G42" i="1" s="1"/>
  <c r="K42" i="1" s="1"/>
  <c r="E36" i="1"/>
  <c r="F36" i="1" s="1"/>
  <c r="G36" i="1" s="1"/>
  <c r="K36" i="1" s="1"/>
  <c r="E31" i="1"/>
  <c r="F31" i="1" s="1"/>
  <c r="G31" i="1" s="1"/>
  <c r="K31" i="1" s="1"/>
  <c r="E26" i="1"/>
  <c r="F26" i="1" s="1"/>
  <c r="G26" i="1" s="1"/>
  <c r="K26" i="1" s="1"/>
  <c r="E49" i="1"/>
  <c r="F49" i="1" s="1"/>
  <c r="G49" i="1" s="1"/>
  <c r="K49" i="1" s="1"/>
  <c r="E46" i="1"/>
  <c r="F46" i="1" s="1"/>
  <c r="G46" i="1" s="1"/>
  <c r="K46" i="1" s="1"/>
  <c r="E24" i="1"/>
  <c r="F24" i="1" s="1"/>
  <c r="G24" i="1" s="1"/>
  <c r="K24" i="1" s="1"/>
  <c r="E44" i="1"/>
  <c r="F44" i="1" s="1"/>
  <c r="G44" i="1" s="1"/>
  <c r="K44" i="1" s="1"/>
  <c r="E39" i="1"/>
  <c r="F39" i="1" s="1"/>
  <c r="G39" i="1" s="1"/>
  <c r="K39" i="1" s="1"/>
  <c r="E27" i="1"/>
  <c r="F27" i="1" s="1"/>
  <c r="G27" i="1" s="1"/>
  <c r="K27" i="1" s="1"/>
  <c r="C21" i="1"/>
  <c r="F17" i="1"/>
  <c r="E48" i="1"/>
  <c r="F48" i="1" s="1"/>
  <c r="G48" i="1" s="1"/>
  <c r="K48" i="1" s="1"/>
  <c r="E45" i="1"/>
  <c r="F45" i="1" s="1"/>
  <c r="G45" i="1" s="1"/>
  <c r="K45" i="1" s="1"/>
  <c r="E37" i="1"/>
  <c r="F37" i="1" s="1"/>
  <c r="G37" i="1" s="1"/>
  <c r="K37" i="1" s="1"/>
  <c r="E28" i="1"/>
  <c r="F28" i="1" s="1"/>
  <c r="G28" i="1" s="1"/>
  <c r="K28" i="1" s="1"/>
  <c r="E41" i="1"/>
  <c r="F41" i="1" s="1"/>
  <c r="G41" i="1" s="1"/>
  <c r="K41" i="1" s="1"/>
  <c r="E29" i="1"/>
  <c r="F29" i="1" s="1"/>
  <c r="G29" i="1" s="1"/>
  <c r="K29" i="1" s="1"/>
  <c r="E43" i="1"/>
  <c r="F43" i="1" s="1"/>
  <c r="G43" i="1" s="1"/>
  <c r="K43" i="1" s="1"/>
  <c r="E23" i="1"/>
  <c r="F23" i="1" s="1"/>
  <c r="G23" i="1" s="1"/>
  <c r="K23" i="1" s="1"/>
  <c r="E32" i="1"/>
  <c r="F32" i="1" s="1"/>
  <c r="G32" i="1" s="1"/>
  <c r="K32" i="1" s="1"/>
  <c r="E40" i="1"/>
  <c r="F40" i="1" s="1"/>
  <c r="G40" i="1" s="1"/>
  <c r="K40" i="1" s="1"/>
  <c r="E51" i="1"/>
  <c r="F51" i="1" s="1"/>
  <c r="G51" i="1" s="1"/>
  <c r="K51" i="1" s="1"/>
  <c r="E25" i="1"/>
  <c r="F25" i="1" s="1"/>
  <c r="G25" i="1" s="1"/>
  <c r="K25" i="1" s="1"/>
  <c r="E22" i="1"/>
  <c r="F22" i="1" s="1"/>
  <c r="G22" i="1" s="1"/>
  <c r="K22" i="1" s="1"/>
  <c r="E38" i="1"/>
  <c r="F38" i="1" s="1"/>
  <c r="G38" i="1" s="1"/>
  <c r="K38" i="1" s="1"/>
  <c r="E35" i="1"/>
  <c r="F35" i="1" s="1"/>
  <c r="G35" i="1" s="1"/>
  <c r="K35" i="1" s="1"/>
  <c r="C17" i="1" l="1"/>
  <c r="Q21" i="1"/>
  <c r="E21" i="1"/>
  <c r="F21" i="1" s="1"/>
  <c r="G21" i="1" s="1"/>
  <c r="K21" i="1" s="1"/>
  <c r="C12" i="1"/>
  <c r="C11" i="1"/>
  <c r="O54" i="1" l="1"/>
  <c r="O58" i="1"/>
  <c r="O62" i="1"/>
  <c r="O60" i="1"/>
  <c r="O53" i="1"/>
  <c r="O57" i="1"/>
  <c r="O61" i="1"/>
  <c r="O55" i="1"/>
  <c r="O59" i="1"/>
  <c r="O56" i="1"/>
  <c r="O52" i="1"/>
  <c r="O63" i="1"/>
  <c r="O65" i="1"/>
  <c r="O64" i="1"/>
  <c r="C16" i="1"/>
  <c r="D18" i="1" s="1"/>
  <c r="O44" i="1"/>
  <c r="O31" i="1"/>
  <c r="O49" i="1"/>
  <c r="O47" i="1"/>
  <c r="O36" i="1"/>
  <c r="O43" i="1"/>
  <c r="O33" i="1"/>
  <c r="O41" i="1"/>
  <c r="O51" i="1"/>
  <c r="C15" i="1"/>
  <c r="O26" i="1"/>
  <c r="O45" i="1"/>
  <c r="O24" i="1"/>
  <c r="O25" i="1"/>
  <c r="O48" i="1"/>
  <c r="O35" i="1"/>
  <c r="O21" i="1"/>
  <c r="O32" i="1"/>
  <c r="O27" i="1"/>
  <c r="O39" i="1"/>
  <c r="O40" i="1"/>
  <c r="O46" i="1"/>
  <c r="O30" i="1"/>
  <c r="O23" i="1"/>
  <c r="O34" i="1"/>
  <c r="O22" i="1"/>
  <c r="O38" i="1"/>
  <c r="O50" i="1"/>
  <c r="O28" i="1"/>
  <c r="O37" i="1"/>
  <c r="O42" i="1"/>
  <c r="O29" i="1"/>
  <c r="C18" i="1" l="1"/>
  <c r="F18" i="1"/>
  <c r="F19" i="1" s="1"/>
</calcChain>
</file>

<file path=xl/sharedStrings.xml><?xml version="1.0" encoding="utf-8"?>
<sst xmlns="http://schemas.openxmlformats.org/spreadsheetml/2006/main" count="142" uniqueCount="57">
  <si>
    <t>OEJV 0182</t>
  </si>
  <si>
    <t>OEJV 0189</t>
  </si>
  <si>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</si>
  <si>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</si>
  <si>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</si>
  <si>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</si>
  <si>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</si>
  <si>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</si>
  <si>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</si>
  <si>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</si>
  <si>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</si>
  <si>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</si>
  <si>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</si>
  <si>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</si>
  <si>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</si>
  <si>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</si>
  <si>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</si>
  <si>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</si>
  <si>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</si>
  <si>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</si>
  <si>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</si>
  <si>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</si>
  <si>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</si>
  <si>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</si>
  <si>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</si>
  <si>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</si>
  <si>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</si>
  <si>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</si>
  <si>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</si>
  <si>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</si>
  <si>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</si>
  <si>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</si>
  <si>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</si>
  <si>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</si>
  <si>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</si>
  <si>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</si>
  <si>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</si>
  <si>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</si>
  <si>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GZ Pup / GSC 7634-1544               </t>
  </si>
  <si>
    <t xml:space="preserve">EW/KW     </t>
  </si>
  <si>
    <t>IBVS 5809</t>
  </si>
  <si>
    <t>II</t>
  </si>
  <si>
    <t>Pavlov 2015, pc</t>
  </si>
  <si>
    <t>OEJV 0177</t>
  </si>
  <si>
    <t>OEJV 0179</t>
  </si>
  <si>
    <t>pg</t>
  </si>
  <si>
    <t>vis</t>
  </si>
  <si>
    <t>PE</t>
  </si>
  <si>
    <t>CCD</t>
  </si>
  <si>
    <t>Add cycle</t>
  </si>
  <si>
    <t>Old Cycle</t>
  </si>
  <si>
    <t>JAVSO 49, 251</t>
  </si>
  <si>
    <t>JAVSO, 48, 250</t>
  </si>
  <si>
    <t>RIX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</si>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</sst>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165" fontId="5" fillId="0" borderId="0" xfId="42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17" fillId="0" borderId="0" xfId="0" applyNumberFormat="1" applyFont="1" applyAlignment="1">
      <alignment horizontal="left" vertical="center" wrapText="1"/>
    </xf>
    <xf numFmtId="165" fontId="34" fillId="0" borderId="0" xfId="41" applyNumberFormat="1" applyFont="1" applyAlignment="1">
      <alignment horizontal="left" vertical="center"/>
    </xf>
    <xf numFmtId="165" fontId="33" fillId="0" borderId="0" xfId="42" applyNumberFormat="1" applyFont="1" applyAlignment="1">
      <alignment horizontal="left"/>
    </xf>
    <xf numFmtId="165" fontId="35" fillId="0" borderId="0" xfId="0" applyNumberFormat="1" applyFont="1" applyAlignment="1">
      <alignment vertical="center" wrapText="1"/>
    </xf>
    <xf numFmtId="165" fontId="33" fillId="0" borderId="0" xfId="0" applyNumberFormat="1" applyFont="1" applyAlignment="1">
      <alignment horizontal="left"/>
    </xf>
    <xf numFmtId="165" fontId="36" fillId="0" borderId="0" xfId="0" applyNumberFormat="1" applyFont="1" applyAlignment="1"/>
    <xf numFmtId="165" fontId="37" fillId="0" borderId="0" xfId="0" applyNumberFormat="1" applyFont="1" applyAlignment="1">
      <alignment horizontal="left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Pup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20925</c:v>
                </c:pt>
                <c:pt idx="32">
                  <c:v>20925.5</c:v>
                </c:pt>
                <c:pt idx="33">
                  <c:v>20961</c:v>
                </c:pt>
                <c:pt idx="34">
                  <c:v>20961.5</c:v>
                </c:pt>
                <c:pt idx="35">
                  <c:v>21004</c:v>
                </c:pt>
                <c:pt idx="36">
                  <c:v>21004.5</c:v>
                </c:pt>
                <c:pt idx="37">
                  <c:v>21010</c:v>
                </c:pt>
                <c:pt idx="38">
                  <c:v>21010.5</c:v>
                </c:pt>
                <c:pt idx="39">
                  <c:v>21046</c:v>
                </c:pt>
                <c:pt idx="40">
                  <c:v>21046.5</c:v>
                </c:pt>
                <c:pt idx="41">
                  <c:v>21087</c:v>
                </c:pt>
                <c:pt idx="42">
                  <c:v>21087.5</c:v>
                </c:pt>
                <c:pt idx="43">
                  <c:v>23270.5</c:v>
                </c:pt>
                <c:pt idx="44">
                  <c:v>23271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BE-4F18-8422-B1969FD928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20925</c:v>
                </c:pt>
                <c:pt idx="32">
                  <c:v>20925.5</c:v>
                </c:pt>
                <c:pt idx="33">
                  <c:v>20961</c:v>
                </c:pt>
                <c:pt idx="34">
                  <c:v>20961.5</c:v>
                </c:pt>
                <c:pt idx="35">
                  <c:v>21004</c:v>
                </c:pt>
                <c:pt idx="36">
                  <c:v>21004.5</c:v>
                </c:pt>
                <c:pt idx="37">
                  <c:v>21010</c:v>
                </c:pt>
                <c:pt idx="38">
                  <c:v>21010.5</c:v>
                </c:pt>
                <c:pt idx="39">
                  <c:v>21046</c:v>
                </c:pt>
                <c:pt idx="40">
                  <c:v>21046.5</c:v>
                </c:pt>
                <c:pt idx="41">
                  <c:v>21087</c:v>
                </c:pt>
                <c:pt idx="42">
                  <c:v>21087.5</c:v>
                </c:pt>
                <c:pt idx="43">
                  <c:v>23270.5</c:v>
                </c:pt>
                <c:pt idx="44">
                  <c:v>23271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BE-4F18-8422-B1969FD928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20925</c:v>
                </c:pt>
                <c:pt idx="32">
                  <c:v>20925.5</c:v>
                </c:pt>
                <c:pt idx="33">
                  <c:v>20961</c:v>
                </c:pt>
                <c:pt idx="34">
                  <c:v>20961.5</c:v>
                </c:pt>
                <c:pt idx="35">
                  <c:v>21004</c:v>
                </c:pt>
                <c:pt idx="36">
                  <c:v>21004.5</c:v>
                </c:pt>
                <c:pt idx="37">
                  <c:v>21010</c:v>
                </c:pt>
                <c:pt idx="38">
                  <c:v>21010.5</c:v>
                </c:pt>
                <c:pt idx="39">
                  <c:v>21046</c:v>
                </c:pt>
                <c:pt idx="40">
                  <c:v>21046.5</c:v>
                </c:pt>
                <c:pt idx="41">
                  <c:v>21087</c:v>
                </c:pt>
                <c:pt idx="42">
                  <c:v>21087.5</c:v>
                </c:pt>
                <c:pt idx="43">
                  <c:v>23270.5</c:v>
                </c:pt>
                <c:pt idx="44">
                  <c:v>23271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BE-4F18-8422-B1969FD928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20925</c:v>
                </c:pt>
                <c:pt idx="32">
                  <c:v>20925.5</c:v>
                </c:pt>
                <c:pt idx="33">
                  <c:v>20961</c:v>
                </c:pt>
                <c:pt idx="34">
                  <c:v>20961.5</c:v>
                </c:pt>
                <c:pt idx="35">
                  <c:v>21004</c:v>
                </c:pt>
                <c:pt idx="36">
                  <c:v>21004.5</c:v>
                </c:pt>
                <c:pt idx="37">
                  <c:v>21010</c:v>
                </c:pt>
                <c:pt idx="38">
                  <c:v>21010.5</c:v>
                </c:pt>
                <c:pt idx="39">
                  <c:v>21046</c:v>
                </c:pt>
                <c:pt idx="40">
                  <c:v>21046.5</c:v>
                </c:pt>
                <c:pt idx="41">
                  <c:v>21087</c:v>
                </c:pt>
                <c:pt idx="42">
                  <c:v>21087.5</c:v>
                </c:pt>
                <c:pt idx="43">
                  <c:v>23270.5</c:v>
                </c:pt>
                <c:pt idx="44">
                  <c:v>23271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0</c:v>
                </c:pt>
                <c:pt idx="1">
                  <c:v>4.4836500455858186E-4</c:v>
                </c:pt>
                <c:pt idx="2">
                  <c:v>1.6545003745704889E-5</c:v>
                </c:pt>
                <c:pt idx="3">
                  <c:v>9.8358999821357429E-4</c:v>
                </c:pt>
                <c:pt idx="4">
                  <c:v>1.3506350078387186E-3</c:v>
                </c:pt>
                <c:pt idx="5">
                  <c:v>5.1768000412266701E-4</c:v>
                </c:pt>
                <c:pt idx="6">
                  <c:v>9.8472499666968361E-4</c:v>
                </c:pt>
                <c:pt idx="7">
                  <c:v>-3.8237649998336565E-2</c:v>
                </c:pt>
                <c:pt idx="8">
                  <c:v>-3.7257145042531192E-2</c:v>
                </c:pt>
                <c:pt idx="9">
                  <c:v>-3.9021024997055065E-2</c:v>
                </c:pt>
                <c:pt idx="10">
                  <c:v>-4.2018379797809757E-2</c:v>
                </c:pt>
                <c:pt idx="11">
                  <c:v>-4.2937715152220335E-2</c:v>
                </c:pt>
                <c:pt idx="12">
                  <c:v>-4.3070669998996891E-2</c:v>
                </c:pt>
                <c:pt idx="13">
                  <c:v>-4.1990005025581922E-2</c:v>
                </c:pt>
                <c:pt idx="14">
                  <c:v>-4.1783234999456909E-2</c:v>
                </c:pt>
                <c:pt idx="15">
                  <c:v>-4.7705705183034297E-2</c:v>
                </c:pt>
                <c:pt idx="16">
                  <c:v>-4.7025039988511708E-2</c:v>
                </c:pt>
                <c:pt idx="17">
                  <c:v>-4.7398290000273846E-2</c:v>
                </c:pt>
                <c:pt idx="18">
                  <c:v>-4.8174434996326454E-2</c:v>
                </c:pt>
                <c:pt idx="19">
                  <c:v>-4.8632165002345573E-2</c:v>
                </c:pt>
                <c:pt idx="20">
                  <c:v>-5.2962440000555944E-2</c:v>
                </c:pt>
                <c:pt idx="21">
                  <c:v>-5.2885630197124556E-2</c:v>
                </c:pt>
                <c:pt idx="22">
                  <c:v>-5.2788585155212786E-2</c:v>
                </c:pt>
                <c:pt idx="23">
                  <c:v>-5.299729486432625E-2</c:v>
                </c:pt>
                <c:pt idx="24">
                  <c:v>-5.7804614996712189E-2</c:v>
                </c:pt>
                <c:pt idx="25">
                  <c:v>-5.804850999993505E-2</c:v>
                </c:pt>
                <c:pt idx="26">
                  <c:v>-5.857947000185959E-2</c:v>
                </c:pt>
                <c:pt idx="27">
                  <c:v>-5.823107500327751E-2</c:v>
                </c:pt>
                <c:pt idx="28">
                  <c:v>-5.8534029994916636E-2</c:v>
                </c:pt>
                <c:pt idx="29">
                  <c:v>-5.8071954998013098E-2</c:v>
                </c:pt>
                <c:pt idx="30">
                  <c:v>-5.8534910000162199E-2</c:v>
                </c:pt>
                <c:pt idx="43">
                  <c:v>-6.56486549123656E-2</c:v>
                </c:pt>
                <c:pt idx="44">
                  <c:v>-6.6311610076809302E-2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BE-4F18-8422-B1969FD928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20925</c:v>
                </c:pt>
                <c:pt idx="32">
                  <c:v>20925.5</c:v>
                </c:pt>
                <c:pt idx="33">
                  <c:v>20961</c:v>
                </c:pt>
                <c:pt idx="34">
                  <c:v>20961.5</c:v>
                </c:pt>
                <c:pt idx="35">
                  <c:v>21004</c:v>
                </c:pt>
                <c:pt idx="36">
                  <c:v>21004.5</c:v>
                </c:pt>
                <c:pt idx="37">
                  <c:v>21010</c:v>
                </c:pt>
                <c:pt idx="38">
                  <c:v>21010.5</c:v>
                </c:pt>
                <c:pt idx="39">
                  <c:v>21046</c:v>
                </c:pt>
                <c:pt idx="40">
                  <c:v>21046.5</c:v>
                </c:pt>
                <c:pt idx="41">
                  <c:v>21087</c:v>
                </c:pt>
                <c:pt idx="42">
                  <c:v>21087.5</c:v>
                </c:pt>
                <c:pt idx="43">
                  <c:v>23270.5</c:v>
                </c:pt>
                <c:pt idx="44">
                  <c:v>23271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  <c:pt idx="31">
                  <c:v>-5.8440198044991121E-2</c:v>
                </c:pt>
                <c:pt idx="32">
                  <c:v>-5.8223153951985296E-2</c:v>
                </c:pt>
                <c:pt idx="33">
                  <c:v>-5.8752762248332147E-2</c:v>
                </c:pt>
                <c:pt idx="34">
                  <c:v>-5.8455714293813799E-2</c:v>
                </c:pt>
                <c:pt idx="35">
                  <c:v>-5.8616992966562975E-2</c:v>
                </c:pt>
                <c:pt idx="36">
                  <c:v>-5.8689954348665196E-2</c:v>
                </c:pt>
                <c:pt idx="37">
                  <c:v>-5.8462450891966E-2</c:v>
                </c:pt>
                <c:pt idx="38">
                  <c:v>-5.8385407872265205E-2</c:v>
                </c:pt>
                <c:pt idx="39">
                  <c:v>-5.8715057020890526E-2</c:v>
                </c:pt>
                <c:pt idx="40">
                  <c:v>-5.843801060836995E-2</c:v>
                </c:pt>
                <c:pt idx="41">
                  <c:v>-5.8267515174520668E-2</c:v>
                </c:pt>
                <c:pt idx="42">
                  <c:v>-5.849046978255501E-2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BE-4F18-8422-B1969FD928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20925</c:v>
                </c:pt>
                <c:pt idx="32">
                  <c:v>20925.5</c:v>
                </c:pt>
                <c:pt idx="33">
                  <c:v>20961</c:v>
                </c:pt>
                <c:pt idx="34">
                  <c:v>20961.5</c:v>
                </c:pt>
                <c:pt idx="35">
                  <c:v>21004</c:v>
                </c:pt>
                <c:pt idx="36">
                  <c:v>21004.5</c:v>
                </c:pt>
                <c:pt idx="37">
                  <c:v>21010</c:v>
                </c:pt>
                <c:pt idx="38">
                  <c:v>21010.5</c:v>
                </c:pt>
                <c:pt idx="39">
                  <c:v>21046</c:v>
                </c:pt>
                <c:pt idx="40">
                  <c:v>21046.5</c:v>
                </c:pt>
                <c:pt idx="41">
                  <c:v>21087</c:v>
                </c:pt>
                <c:pt idx="42">
                  <c:v>21087.5</c:v>
                </c:pt>
                <c:pt idx="43">
                  <c:v>23270.5</c:v>
                </c:pt>
                <c:pt idx="44">
                  <c:v>23271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BE-4F18-8422-B1969FD928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1E-3</c:v>
                  </c:pt>
                  <c:pt idx="9">
                    <c:v>2.9999999999999997E-4</c:v>
                  </c:pt>
                  <c:pt idx="10">
                    <c:v>1E-3</c:v>
                  </c:pt>
                  <c:pt idx="11">
                    <c:v>1E-3</c:v>
                  </c:pt>
                  <c:pt idx="12">
                    <c:v>1E-3</c:v>
                  </c:pt>
                  <c:pt idx="13">
                    <c:v>1E-3</c:v>
                  </c:pt>
                  <c:pt idx="14">
                    <c:v>6.9999999999999999E-4</c:v>
                  </c:pt>
                  <c:pt idx="15">
                    <c:v>2.0000000000000001E-4</c:v>
                  </c:pt>
                  <c:pt idx="16">
                    <c:v>5.0000000000000001E-4</c:v>
                  </c:pt>
                  <c:pt idx="17">
                    <c:v>5.0000000000000002E-5</c:v>
                  </c:pt>
                  <c:pt idx="18">
                    <c:v>5.0000000000000002E-5</c:v>
                  </c:pt>
                  <c:pt idx="19">
                    <c:v>2.5000000000000001E-4</c:v>
                  </c:pt>
                  <c:pt idx="20">
                    <c:v>1.4E-3</c:v>
                  </c:pt>
                  <c:pt idx="21">
                    <c:v>1.6000000000000001E-3</c:v>
                  </c:pt>
                  <c:pt idx="22">
                    <c:v>8.9999999999999998E-4</c:v>
                  </c:pt>
                  <c:pt idx="23">
                    <c:v>1.1000000000000001E-3</c:v>
                  </c:pt>
                  <c:pt idx="24">
                    <c:v>8.1999999999999998E-4</c:v>
                  </c:pt>
                  <c:pt idx="25">
                    <c:v>1.15E-3</c:v>
                  </c:pt>
                  <c:pt idx="26">
                    <c:v>1.2700000000000001E-3</c:v>
                  </c:pt>
                  <c:pt idx="27">
                    <c:v>9.7000000000000005E-4</c:v>
                  </c:pt>
                  <c:pt idx="28">
                    <c:v>1.0399999999999999E-3</c:v>
                  </c:pt>
                  <c:pt idx="29">
                    <c:v>9.1E-4</c:v>
                  </c:pt>
                  <c:pt idx="30">
                    <c:v>1.01E-3</c:v>
                  </c:pt>
                  <c:pt idx="31">
                    <c:v>5.4780000000000002E-3</c:v>
                  </c:pt>
                  <c:pt idx="32">
                    <c:v>3.3990000000000001E-3</c:v>
                  </c:pt>
                  <c:pt idx="33">
                    <c:v>4.633E-3</c:v>
                  </c:pt>
                  <c:pt idx="34">
                    <c:v>2.081E-3</c:v>
                  </c:pt>
                  <c:pt idx="35">
                    <c:v>5.3200000000000001E-3</c:v>
                  </c:pt>
                  <c:pt idx="36">
                    <c:v>2.8440000000000002E-3</c:v>
                  </c:pt>
                  <c:pt idx="37">
                    <c:v>4.2560000000000002E-3</c:v>
                  </c:pt>
                  <c:pt idx="38">
                    <c:v>3.5149999999999999E-3</c:v>
                  </c:pt>
                  <c:pt idx="39">
                    <c:v>4.744E-3</c:v>
                  </c:pt>
                  <c:pt idx="40">
                    <c:v>3.1740000000000002E-3</c:v>
                  </c:pt>
                  <c:pt idx="41">
                    <c:v>4.0549999999999996E-3</c:v>
                  </c:pt>
                  <c:pt idx="42">
                    <c:v>2.9680000000000002E-3</c:v>
                  </c:pt>
                  <c:pt idx="43">
                    <c:v>1.7699999999999999E-4</c:v>
                  </c:pt>
                  <c:pt idx="44">
                    <c:v>1.9000000000000001E-4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20925</c:v>
                </c:pt>
                <c:pt idx="32">
                  <c:v>20925.5</c:v>
                </c:pt>
                <c:pt idx="33">
                  <c:v>20961</c:v>
                </c:pt>
                <c:pt idx="34">
                  <c:v>20961.5</c:v>
                </c:pt>
                <c:pt idx="35">
                  <c:v>21004</c:v>
                </c:pt>
                <c:pt idx="36">
                  <c:v>21004.5</c:v>
                </c:pt>
                <c:pt idx="37">
                  <c:v>21010</c:v>
                </c:pt>
                <c:pt idx="38">
                  <c:v>21010.5</c:v>
                </c:pt>
                <c:pt idx="39">
                  <c:v>21046</c:v>
                </c:pt>
                <c:pt idx="40">
                  <c:v>21046.5</c:v>
                </c:pt>
                <c:pt idx="41">
                  <c:v>21087</c:v>
                </c:pt>
                <c:pt idx="42">
                  <c:v>21087.5</c:v>
                </c:pt>
                <c:pt idx="43">
                  <c:v>23270.5</c:v>
                </c:pt>
                <c:pt idx="44">
                  <c:v>23271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BE-4F18-8422-B1969FD928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0</c:v>
                </c:pt>
                <c:pt idx="1">
                  <c:v>548.5</c:v>
                </c:pt>
                <c:pt idx="2">
                  <c:v>550.5</c:v>
                </c:pt>
                <c:pt idx="3">
                  <c:v>551</c:v>
                </c:pt>
                <c:pt idx="4">
                  <c:v>551.5</c:v>
                </c:pt>
                <c:pt idx="5">
                  <c:v>552</c:v>
                </c:pt>
                <c:pt idx="6">
                  <c:v>552.5</c:v>
                </c:pt>
                <c:pt idx="7">
                  <c:v>13915</c:v>
                </c:pt>
                <c:pt idx="8">
                  <c:v>14109.5</c:v>
                </c:pt>
                <c:pt idx="9">
                  <c:v>14377.5</c:v>
                </c:pt>
                <c:pt idx="10">
                  <c:v>15218</c:v>
                </c:pt>
                <c:pt idx="11">
                  <c:v>15236.5</c:v>
                </c:pt>
                <c:pt idx="12">
                  <c:v>15237</c:v>
                </c:pt>
                <c:pt idx="13">
                  <c:v>15255.5</c:v>
                </c:pt>
                <c:pt idx="14">
                  <c:v>15308.5</c:v>
                </c:pt>
                <c:pt idx="15">
                  <c:v>17525.5</c:v>
                </c:pt>
                <c:pt idx="16">
                  <c:v>17544</c:v>
                </c:pt>
                <c:pt idx="17">
                  <c:v>17619</c:v>
                </c:pt>
                <c:pt idx="18">
                  <c:v>17628.5</c:v>
                </c:pt>
                <c:pt idx="19">
                  <c:v>17631.5</c:v>
                </c:pt>
                <c:pt idx="20">
                  <c:v>18684</c:v>
                </c:pt>
                <c:pt idx="21">
                  <c:v>18693</c:v>
                </c:pt>
                <c:pt idx="22">
                  <c:v>18693.5</c:v>
                </c:pt>
                <c:pt idx="23">
                  <c:v>18774.5</c:v>
                </c:pt>
                <c:pt idx="24">
                  <c:v>19826.5</c:v>
                </c:pt>
                <c:pt idx="25">
                  <c:v>19861</c:v>
                </c:pt>
                <c:pt idx="26">
                  <c:v>19917</c:v>
                </c:pt>
                <c:pt idx="27">
                  <c:v>19932.5</c:v>
                </c:pt>
                <c:pt idx="28">
                  <c:v>19933</c:v>
                </c:pt>
                <c:pt idx="29">
                  <c:v>20900.5</c:v>
                </c:pt>
                <c:pt idx="30">
                  <c:v>20901</c:v>
                </c:pt>
                <c:pt idx="31">
                  <c:v>20925</c:v>
                </c:pt>
                <c:pt idx="32">
                  <c:v>20925.5</c:v>
                </c:pt>
                <c:pt idx="33">
                  <c:v>20961</c:v>
                </c:pt>
                <c:pt idx="34">
                  <c:v>20961.5</c:v>
                </c:pt>
                <c:pt idx="35">
                  <c:v>21004</c:v>
                </c:pt>
                <c:pt idx="36">
                  <c:v>21004.5</c:v>
                </c:pt>
                <c:pt idx="37">
                  <c:v>21010</c:v>
                </c:pt>
                <c:pt idx="38">
                  <c:v>21010.5</c:v>
                </c:pt>
                <c:pt idx="39">
                  <c:v>21046</c:v>
                </c:pt>
                <c:pt idx="40">
                  <c:v>21046.5</c:v>
                </c:pt>
                <c:pt idx="41">
                  <c:v>21087</c:v>
                </c:pt>
                <c:pt idx="42">
                  <c:v>21087.5</c:v>
                </c:pt>
                <c:pt idx="43">
                  <c:v>23270.5</c:v>
                </c:pt>
                <c:pt idx="44">
                  <c:v>23271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2.1246792651244267E-3</c:v>
                </c:pt>
                <c:pt idx="1">
                  <c:v>5.2763786996696269E-4</c:v>
                </c:pt>
                <c:pt idx="2">
                  <c:v>5.2181456497094655E-4</c:v>
                </c:pt>
                <c:pt idx="3">
                  <c:v>5.203587387219424E-4</c:v>
                </c:pt>
                <c:pt idx="4">
                  <c:v>5.1890291247293826E-4</c:v>
                </c:pt>
                <c:pt idx="5">
                  <c:v>5.1744708622393433E-4</c:v>
                </c:pt>
                <c:pt idx="6">
                  <c:v>5.1599125997493019E-4</c:v>
                </c:pt>
                <c:pt idx="7">
                  <c:v>-3.839096524465882E-2</c:v>
                </c:pt>
                <c:pt idx="8">
                  <c:v>-3.8957281655521404E-2</c:v>
                </c:pt>
                <c:pt idx="9">
                  <c:v>-3.9737604524987584E-2</c:v>
                </c:pt>
                <c:pt idx="10">
                  <c:v>-4.2184848449563425E-2</c:v>
                </c:pt>
                <c:pt idx="11">
                  <c:v>-4.2238714020776578E-2</c:v>
                </c:pt>
                <c:pt idx="12">
                  <c:v>-4.2240169847025583E-2</c:v>
                </c:pt>
                <c:pt idx="13">
                  <c:v>-4.2294035418238729E-2</c:v>
                </c:pt>
                <c:pt idx="14">
                  <c:v>-4.2448353000633161E-2</c:v>
                </c:pt>
                <c:pt idx="15">
                  <c:v>-4.8903486588717203E-2</c:v>
                </c:pt>
                <c:pt idx="16">
                  <c:v>-4.8957352159930356E-2</c:v>
                </c:pt>
                <c:pt idx="17">
                  <c:v>-4.9175726097280964E-2</c:v>
                </c:pt>
                <c:pt idx="18">
                  <c:v>-4.9203386796012043E-2</c:v>
                </c:pt>
                <c:pt idx="19">
                  <c:v>-4.9212121753506068E-2</c:v>
                </c:pt>
                <c:pt idx="20">
                  <c:v>-5.2276636007659631E-2</c:v>
                </c:pt>
                <c:pt idx="21">
                  <c:v>-5.2302840880141706E-2</c:v>
                </c:pt>
                <c:pt idx="22">
                  <c:v>-5.230429670639071E-2</c:v>
                </c:pt>
                <c:pt idx="23">
                  <c:v>-5.2540140558729367E-2</c:v>
                </c:pt>
                <c:pt idx="24">
                  <c:v>-5.5603198986633934E-2</c:v>
                </c:pt>
                <c:pt idx="25">
                  <c:v>-5.5703650997815213E-2</c:v>
                </c:pt>
                <c:pt idx="26">
                  <c:v>-5.586670353770367E-2</c:v>
                </c:pt>
                <c:pt idx="27">
                  <c:v>-5.5911834151422798E-2</c:v>
                </c:pt>
                <c:pt idx="28">
                  <c:v>-5.5913289977671803E-2</c:v>
                </c:pt>
                <c:pt idx="29">
                  <c:v>-5.8730313769494676E-2</c:v>
                </c:pt>
                <c:pt idx="30">
                  <c:v>-5.873176959574368E-2</c:v>
                </c:pt>
                <c:pt idx="31">
                  <c:v>-5.8801649255695872E-2</c:v>
                </c:pt>
                <c:pt idx="32">
                  <c:v>-5.8803105081944876E-2</c:v>
                </c:pt>
                <c:pt idx="33">
                  <c:v>-5.8906468745624163E-2</c:v>
                </c:pt>
                <c:pt idx="34">
                  <c:v>-5.8907924571873167E-2</c:v>
                </c:pt>
                <c:pt idx="35">
                  <c:v>-5.9031669803038513E-2</c:v>
                </c:pt>
                <c:pt idx="36">
                  <c:v>-5.9033125629287517E-2</c:v>
                </c:pt>
                <c:pt idx="37">
                  <c:v>-5.9049139718026562E-2</c:v>
                </c:pt>
                <c:pt idx="38">
                  <c:v>-5.9050595544275566E-2</c:v>
                </c:pt>
                <c:pt idx="39">
                  <c:v>-5.9153959207954861E-2</c:v>
                </c:pt>
                <c:pt idx="40">
                  <c:v>-5.9155415034203865E-2</c:v>
                </c:pt>
                <c:pt idx="41">
                  <c:v>-5.9273336960373194E-2</c:v>
                </c:pt>
                <c:pt idx="42">
                  <c:v>-5.9274792786622198E-2</c:v>
                </c:pt>
                <c:pt idx="43">
                  <c:v>-6.5630930189773964E-2</c:v>
                </c:pt>
                <c:pt idx="44">
                  <c:v>-6.5632386016022962E-2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BE-4F18-8422-B1969FD9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11856"/>
        <c:axId val="1"/>
      </c:scatterChart>
      <c:valAx>
        <c:axId val="751111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111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D8D1D0B-FBD1-8DA3-39CA-B6912AA27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16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28515625" customWidth="1"/>
  </cols>
  <sheetData>
    <row r="1" spans="1:21" ht="20.25" x14ac:dyDescent="0.3">
      <c r="A1" s="1" t="s">
        <v>38</v>
      </c>
      <c r="F1" s="3">
        <v>52500.347399999999</v>
      </c>
      <c r="G1" s="3">
        <v>0.32026590999999999</v>
      </c>
      <c r="H1" s="3" t="s">
        <v>39</v>
      </c>
      <c r="S1" s="64"/>
      <c r="T1" s="65"/>
      <c r="U1" s="64"/>
    </row>
    <row r="2" spans="1:21" ht="12.95" customHeight="1" x14ac:dyDescent="0.2">
      <c r="A2" t="s">
        <v>25</v>
      </c>
      <c r="B2" t="s">
        <v>39</v>
      </c>
      <c r="C2" s="3"/>
      <c r="D2" s="3"/>
      <c r="S2" s="64"/>
      <c r="T2" s="65"/>
      <c r="U2" s="64"/>
    </row>
    <row r="3" spans="1:21" ht="12.95" customHeight="1" thickBot="1" x14ac:dyDescent="0.25">
      <c r="S3" s="64"/>
      <c r="T3" s="65"/>
      <c r="U3" s="64"/>
    </row>
    <row r="4" spans="1:21" ht="12.95" customHeight="1" thickTop="1" thickBot="1" x14ac:dyDescent="0.25">
      <c r="A4" s="5" t="s">
        <v>37</v>
      </c>
      <c r="C4" s="8">
        <v>52500.347399999999</v>
      </c>
      <c r="D4" s="9">
        <v>0.32026590999999999</v>
      </c>
      <c r="S4" s="64"/>
      <c r="T4" s="64"/>
      <c r="U4" s="64"/>
    </row>
    <row r="5" spans="1:21" ht="12.95" customHeight="1" thickTop="1" x14ac:dyDescent="0.2">
      <c r="A5" s="11" t="s">
        <v>29</v>
      </c>
      <c r="B5" s="12"/>
      <c r="C5" s="13">
        <v>-9.5</v>
      </c>
      <c r="D5" s="12" t="s">
        <v>30</v>
      </c>
      <c r="S5" s="64"/>
      <c r="T5" s="64"/>
      <c r="U5" s="64"/>
    </row>
    <row r="6" spans="1:21" ht="12.95" customHeight="1" x14ac:dyDescent="0.2">
      <c r="A6" s="5" t="s">
        <v>3</v>
      </c>
      <c r="S6" s="64"/>
      <c r="T6" s="64"/>
      <c r="U6" s="64"/>
    </row>
    <row r="7" spans="1:21" ht="12.95" customHeight="1" x14ac:dyDescent="0.2">
      <c r="A7" t="s">
        <v>4</v>
      </c>
      <c r="C7">
        <v>52500.347399999999</v>
      </c>
      <c r="S7" s="64"/>
      <c r="T7" s="64"/>
      <c r="U7" s="64"/>
    </row>
    <row r="8" spans="1:21" ht="12.95" customHeight="1" x14ac:dyDescent="0.2">
      <c r="A8" t="s">
        <v>5</v>
      </c>
      <c r="C8">
        <v>0.32026590999999999</v>
      </c>
      <c r="D8" s="28"/>
      <c r="S8" s="64"/>
      <c r="T8" s="64"/>
      <c r="U8" s="64"/>
    </row>
    <row r="9" spans="1:21" ht="12.95" customHeight="1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21" ht="12.95" customHeight="1" thickBot="1" x14ac:dyDescent="0.25">
      <c r="A10" s="12"/>
      <c r="B10" s="12"/>
      <c r="C10" s="4" t="s">
        <v>21</v>
      </c>
      <c r="D10" s="4" t="s">
        <v>22</v>
      </c>
      <c r="E10" s="12"/>
    </row>
    <row r="11" spans="1:21" ht="12.95" customHeight="1" x14ac:dyDescent="0.2">
      <c r="A11" s="12" t="s">
        <v>17</v>
      </c>
      <c r="B11" s="12"/>
      <c r="C11" s="23">
        <f ca="1">INTERCEPT(INDIRECT($D$9):G968,INDIRECT($C$9):F968)</f>
        <v>2.1246792651244267E-3</v>
      </c>
      <c r="D11" s="3"/>
      <c r="E11" s="12"/>
    </row>
    <row r="12" spans="1:21" ht="12.95" customHeight="1" x14ac:dyDescent="0.2">
      <c r="A12" s="12" t="s">
        <v>18</v>
      </c>
      <c r="B12" s="12"/>
      <c r="C12" s="23">
        <f ca="1">SLOPE(INDIRECT($D$9):G968,INDIRECT($C$9):F968)</f>
        <v>-2.9116524980081386E-6</v>
      </c>
      <c r="D12" s="3"/>
      <c r="E12" s="12"/>
    </row>
    <row r="13" spans="1:21" ht="12.95" customHeight="1" x14ac:dyDescent="0.2">
      <c r="A13" s="12" t="s">
        <v>20</v>
      </c>
      <c r="B13" s="12"/>
      <c r="C13" s="3" t="s">
        <v>15</v>
      </c>
    </row>
    <row r="14" spans="1:21" ht="12.95" customHeight="1" x14ac:dyDescent="0.2">
      <c r="A14" s="12"/>
      <c r="B14" s="12"/>
      <c r="C14" s="12"/>
    </row>
    <row r="15" spans="1:21" ht="12.95" customHeight="1" x14ac:dyDescent="0.2">
      <c r="A15" s="14" t="s">
        <v>19</v>
      </c>
      <c r="B15" s="12"/>
      <c r="C15" s="15">
        <f ca="1">(C7+C11)+(C8+C12)*INT(MAX(F21:F3509))</f>
        <v>59953.189759223984</v>
      </c>
      <c r="E15" s="16" t="s">
        <v>49</v>
      </c>
      <c r="F15" s="13">
        <v>1</v>
      </c>
    </row>
    <row r="16" spans="1:21" ht="12.95" customHeight="1" x14ac:dyDescent="0.2">
      <c r="A16" s="18" t="s">
        <v>6</v>
      </c>
      <c r="B16" s="12"/>
      <c r="C16" s="19">
        <f ca="1">+C8+C12</f>
        <v>0.32026299834750199</v>
      </c>
      <c r="E16" s="16" t="s">
        <v>31</v>
      </c>
      <c r="F16" s="17">
        <f ca="1">NOW()+15018.5+$C$5/24</f>
        <v>60325.801860300926</v>
      </c>
    </row>
    <row r="17" spans="1:17" ht="12.95" customHeight="1" thickBot="1" x14ac:dyDescent="0.25">
      <c r="A17" s="16" t="s">
        <v>28</v>
      </c>
      <c r="B17" s="12"/>
      <c r="C17" s="12">
        <f>COUNT(C21:C2167)</f>
        <v>45</v>
      </c>
      <c r="E17" s="16" t="s">
        <v>50</v>
      </c>
      <c r="F17" s="17">
        <f ca="1">ROUND(2*(F16-$C$7)/$C$8,0)/2+F15</f>
        <v>24435</v>
      </c>
    </row>
    <row r="18" spans="1:17" ht="12.95" customHeight="1" thickTop="1" thickBot="1" x14ac:dyDescent="0.25">
      <c r="A18" s="18" t="s">
        <v>7</v>
      </c>
      <c r="B18" s="12"/>
      <c r="C18" s="21">
        <f ca="1">+C15</f>
        <v>59953.189759223984</v>
      </c>
      <c r="D18" s="22">
        <f ca="1">+C16</f>
        <v>0.32026299834750199</v>
      </c>
      <c r="E18" s="16" t="s">
        <v>32</v>
      </c>
      <c r="F18" s="25">
        <f ca="1">ROUND(2*(F16-$C$15)/$C$16,0)/2+F15</f>
        <v>1164.5</v>
      </c>
    </row>
    <row r="19" spans="1:17" ht="12.95" customHeight="1" thickTop="1" x14ac:dyDescent="0.2">
      <c r="E19" s="16" t="s">
        <v>33</v>
      </c>
      <c r="F19" s="20">
        <f ca="1">+$C$15+$C$16*F18-15018.5-$C$5/24</f>
        <v>45308.031854132983</v>
      </c>
    </row>
    <row r="20" spans="1:17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45</v>
      </c>
      <c r="I20" s="7" t="s">
        <v>46</v>
      </c>
      <c r="J20" s="7" t="s">
        <v>47</v>
      </c>
      <c r="K20" s="7" t="s">
        <v>48</v>
      </c>
      <c r="L20" s="7" t="s">
        <v>55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</row>
    <row r="21" spans="1:17" ht="12.95" customHeight="1" x14ac:dyDescent="0.2">
      <c r="A21" s="30" t="s">
        <v>36</v>
      </c>
      <c r="B21" s="29" t="s">
        <v>35</v>
      </c>
      <c r="C21" s="50">
        <f>C7</f>
        <v>52500.347399999999</v>
      </c>
      <c r="D21" s="51"/>
      <c r="E21">
        <f t="shared" ref="E21:E65" si="0">+(C21-C$7)/C$8</f>
        <v>0</v>
      </c>
      <c r="F21">
        <f t="shared" ref="F21:F65" si="1">ROUND(2*E21,0)/2</f>
        <v>0</v>
      </c>
      <c r="G21">
        <f t="shared" ref="G21:G65" si="2">+C21-(C$7+F21*C$8)</f>
        <v>0</v>
      </c>
      <c r="K21">
        <f t="shared" ref="K21:K51" si="3">+G21</f>
        <v>0</v>
      </c>
      <c r="O21">
        <f t="shared" ref="O21:O65" ca="1" si="4">+C$11+C$12*$F21</f>
        <v>2.1246792651244267E-3</v>
      </c>
      <c r="Q21" s="2">
        <f t="shared" ref="Q21:Q65" si="5">+C21-15018.5</f>
        <v>37481.847399999999</v>
      </c>
    </row>
    <row r="22" spans="1:17" ht="12.95" customHeight="1" x14ac:dyDescent="0.2">
      <c r="A22" s="32" t="s">
        <v>40</v>
      </c>
      <c r="B22" s="31" t="s">
        <v>41</v>
      </c>
      <c r="C22" s="52">
        <v>52676.013700000003</v>
      </c>
      <c r="D22" s="52">
        <v>2.0000000000000001E-4</v>
      </c>
      <c r="E22">
        <f t="shared" si="0"/>
        <v>548.50139997730139</v>
      </c>
      <c r="F22">
        <f t="shared" si="1"/>
        <v>548.5</v>
      </c>
      <c r="G22">
        <f t="shared" si="2"/>
        <v>4.4836500455858186E-4</v>
      </c>
      <c r="K22">
        <f t="shared" si="3"/>
        <v>4.4836500455858186E-4</v>
      </c>
      <c r="O22">
        <f t="shared" ca="1" si="4"/>
        <v>5.2763786996696269E-4</v>
      </c>
      <c r="Q22" s="2">
        <f t="shared" si="5"/>
        <v>37657.513700000003</v>
      </c>
    </row>
    <row r="23" spans="1:17" ht="12.95" customHeight="1" x14ac:dyDescent="0.2">
      <c r="A23" s="32" t="s">
        <v>40</v>
      </c>
      <c r="B23" s="31" t="s">
        <v>41</v>
      </c>
      <c r="C23" s="52">
        <v>52676.6538</v>
      </c>
      <c r="D23" s="52">
        <v>2.9999999999999997E-4</v>
      </c>
      <c r="E23">
        <f t="shared" si="0"/>
        <v>550.50005166020105</v>
      </c>
      <c r="F23">
        <f t="shared" si="1"/>
        <v>550.5</v>
      </c>
      <c r="G23">
        <f t="shared" si="2"/>
        <v>1.6545003745704889E-5</v>
      </c>
      <c r="K23">
        <f t="shared" si="3"/>
        <v>1.6545003745704889E-5</v>
      </c>
      <c r="O23">
        <f t="shared" ca="1" si="4"/>
        <v>5.2181456497094655E-4</v>
      </c>
      <c r="Q23" s="2">
        <f t="shared" si="5"/>
        <v>37658.1538</v>
      </c>
    </row>
    <row r="24" spans="1:17" ht="12.95" customHeight="1" x14ac:dyDescent="0.2">
      <c r="A24" s="32" t="s">
        <v>40</v>
      </c>
      <c r="B24" s="31" t="s">
        <v>35</v>
      </c>
      <c r="C24" s="52">
        <v>52676.814899999998</v>
      </c>
      <c r="D24" s="52">
        <v>2.0000000000000001E-4</v>
      </c>
      <c r="E24">
        <f t="shared" si="0"/>
        <v>551.00307116670285</v>
      </c>
      <c r="F24">
        <f t="shared" si="1"/>
        <v>551</v>
      </c>
      <c r="G24">
        <f t="shared" si="2"/>
        <v>9.8358999821357429E-4</v>
      </c>
      <c r="K24">
        <f t="shared" si="3"/>
        <v>9.8358999821357429E-4</v>
      </c>
      <c r="O24">
        <f t="shared" ca="1" si="4"/>
        <v>5.203587387219424E-4</v>
      </c>
      <c r="Q24" s="2">
        <f t="shared" si="5"/>
        <v>37658.314899999998</v>
      </c>
    </row>
    <row r="25" spans="1:17" ht="12.95" customHeight="1" x14ac:dyDescent="0.2">
      <c r="A25" s="32" t="s">
        <v>40</v>
      </c>
      <c r="B25" s="31" t="s">
        <v>41</v>
      </c>
      <c r="C25" s="52">
        <v>52676.975400000003</v>
      </c>
      <c r="D25" s="52">
        <v>2.0000000000000001E-4</v>
      </c>
      <c r="E25">
        <f t="shared" si="0"/>
        <v>551.50421723000193</v>
      </c>
      <c r="F25">
        <f t="shared" si="1"/>
        <v>551.5</v>
      </c>
      <c r="G25">
        <f t="shared" si="2"/>
        <v>1.3506350078387186E-3</v>
      </c>
      <c r="K25">
        <f t="shared" si="3"/>
        <v>1.3506350078387186E-3</v>
      </c>
      <c r="O25">
        <f t="shared" ca="1" si="4"/>
        <v>5.1890291247293826E-4</v>
      </c>
      <c r="Q25" s="2">
        <f t="shared" si="5"/>
        <v>37658.475400000003</v>
      </c>
    </row>
    <row r="26" spans="1:17" ht="12.95" customHeight="1" x14ac:dyDescent="0.2">
      <c r="A26" s="32" t="s">
        <v>40</v>
      </c>
      <c r="B26" s="31" t="s">
        <v>35</v>
      </c>
      <c r="C26" s="52">
        <v>52677.134700000002</v>
      </c>
      <c r="D26" s="52">
        <v>6.9999999999999999E-4</v>
      </c>
      <c r="E26">
        <f t="shared" si="0"/>
        <v>552.00161640682768</v>
      </c>
      <c r="F26">
        <f t="shared" si="1"/>
        <v>552</v>
      </c>
      <c r="G26">
        <f t="shared" si="2"/>
        <v>5.1768000412266701E-4</v>
      </c>
      <c r="K26">
        <f t="shared" si="3"/>
        <v>5.1768000412266701E-4</v>
      </c>
      <c r="O26">
        <f t="shared" ca="1" si="4"/>
        <v>5.1744708622393433E-4</v>
      </c>
      <c r="Q26" s="2">
        <f t="shared" si="5"/>
        <v>37658.634700000002</v>
      </c>
    </row>
    <row r="27" spans="1:17" ht="12.95" customHeight="1" x14ac:dyDescent="0.2">
      <c r="A27" s="32" t="s">
        <v>40</v>
      </c>
      <c r="B27" s="31" t="s">
        <v>41</v>
      </c>
      <c r="C27" s="52">
        <v>52677.295299999998</v>
      </c>
      <c r="D27" s="52">
        <v>2.9999999999999997E-4</v>
      </c>
      <c r="E27">
        <f t="shared" si="0"/>
        <v>552.50307471063411</v>
      </c>
      <c r="F27">
        <f t="shared" si="1"/>
        <v>552.5</v>
      </c>
      <c r="G27">
        <f t="shared" si="2"/>
        <v>9.8472499666968361E-4</v>
      </c>
      <c r="K27">
        <f t="shared" si="3"/>
        <v>9.8472499666968361E-4</v>
      </c>
      <c r="O27">
        <f t="shared" ca="1" si="4"/>
        <v>5.1599125997493019E-4</v>
      </c>
      <c r="Q27" s="2">
        <f t="shared" si="5"/>
        <v>37658.795299999998</v>
      </c>
    </row>
    <row r="28" spans="1:17" ht="12.95" customHeight="1" x14ac:dyDescent="0.2">
      <c r="A28" s="38" t="s">
        <v>44</v>
      </c>
      <c r="B28" s="39" t="s">
        <v>41</v>
      </c>
      <c r="C28" s="53">
        <v>56956.809300000001</v>
      </c>
      <c r="D28" s="53">
        <v>1E-4</v>
      </c>
      <c r="E28">
        <f t="shared" si="0"/>
        <v>13914.880606555978</v>
      </c>
      <c r="F28">
        <f t="shared" si="1"/>
        <v>13915</v>
      </c>
      <c r="G28">
        <f t="shared" si="2"/>
        <v>-3.8237649998336565E-2</v>
      </c>
      <c r="K28">
        <f t="shared" si="3"/>
        <v>-3.8237649998336565E-2</v>
      </c>
      <c r="O28">
        <f t="shared" ca="1" si="4"/>
        <v>-3.839096524465882E-2</v>
      </c>
      <c r="Q28" s="2">
        <f t="shared" si="5"/>
        <v>41938.309300000001</v>
      </c>
    </row>
    <row r="29" spans="1:17" ht="12.95" customHeight="1" x14ac:dyDescent="0.2">
      <c r="A29" s="34" t="s">
        <v>43</v>
      </c>
      <c r="B29" s="35"/>
      <c r="C29" s="54">
        <v>57019.101999999955</v>
      </c>
      <c r="D29" s="54">
        <v>1E-3</v>
      </c>
      <c r="E29">
        <f t="shared" si="0"/>
        <v>14109.383668089922</v>
      </c>
      <c r="F29">
        <f t="shared" si="1"/>
        <v>14109.5</v>
      </c>
      <c r="G29">
        <f t="shared" si="2"/>
        <v>-3.7257145042531192E-2</v>
      </c>
      <c r="K29">
        <f t="shared" si="3"/>
        <v>-3.7257145042531192E-2</v>
      </c>
      <c r="O29">
        <f t="shared" ca="1" si="4"/>
        <v>-3.8957281655521404E-2</v>
      </c>
      <c r="Q29" s="2">
        <f t="shared" si="5"/>
        <v>42000.601999999955</v>
      </c>
    </row>
    <row r="30" spans="1:17" ht="12.95" customHeight="1" x14ac:dyDescent="0.2">
      <c r="A30" s="12" t="s">
        <v>42</v>
      </c>
      <c r="B30" s="33" t="s">
        <v>41</v>
      </c>
      <c r="C30" s="55">
        <v>57104.931499999999</v>
      </c>
      <c r="D30" s="56">
        <v>2.9999999999999997E-4</v>
      </c>
      <c r="E30">
        <f t="shared" si="0"/>
        <v>14377.378160541659</v>
      </c>
      <c r="F30">
        <f t="shared" si="1"/>
        <v>14377.5</v>
      </c>
      <c r="G30">
        <f t="shared" si="2"/>
        <v>-3.9021024997055065E-2</v>
      </c>
      <c r="K30">
        <f t="shared" si="3"/>
        <v>-3.9021024997055065E-2</v>
      </c>
      <c r="O30">
        <f t="shared" ca="1" si="4"/>
        <v>-3.9737604524987584E-2</v>
      </c>
      <c r="Q30" s="2">
        <f t="shared" si="5"/>
        <v>42086.431499999999</v>
      </c>
    </row>
    <row r="31" spans="1:17" ht="12.95" customHeight="1" x14ac:dyDescent="0.2">
      <c r="A31" s="34" t="s">
        <v>43</v>
      </c>
      <c r="B31" s="35"/>
      <c r="C31" s="54">
        <v>57374.112000000197</v>
      </c>
      <c r="D31" s="54">
        <v>1E-3</v>
      </c>
      <c r="E31">
        <f t="shared" si="0"/>
        <v>15217.868801584904</v>
      </c>
      <c r="F31">
        <f t="shared" si="1"/>
        <v>15218</v>
      </c>
      <c r="G31">
        <f t="shared" si="2"/>
        <v>-4.2018379797809757E-2</v>
      </c>
      <c r="K31">
        <f t="shared" si="3"/>
        <v>-4.2018379797809757E-2</v>
      </c>
      <c r="O31">
        <f t="shared" ca="1" si="4"/>
        <v>-4.2184848449563425E-2</v>
      </c>
      <c r="Q31" s="2">
        <f t="shared" si="5"/>
        <v>42355.612000000197</v>
      </c>
    </row>
    <row r="32" spans="1:17" ht="12.95" customHeight="1" x14ac:dyDescent="0.2">
      <c r="A32" s="34" t="s">
        <v>43</v>
      </c>
      <c r="B32" s="35"/>
      <c r="C32" s="54">
        <v>57380.035999999847</v>
      </c>
      <c r="D32" s="54">
        <v>1E-3</v>
      </c>
      <c r="E32">
        <f t="shared" si="0"/>
        <v>15236.365931047263</v>
      </c>
      <c r="F32">
        <f t="shared" si="1"/>
        <v>15236.5</v>
      </c>
      <c r="G32">
        <f t="shared" si="2"/>
        <v>-4.2937715152220335E-2</v>
      </c>
      <c r="K32">
        <f t="shared" si="3"/>
        <v>-4.2937715152220335E-2</v>
      </c>
      <c r="O32">
        <f t="shared" ca="1" si="4"/>
        <v>-4.2238714020776578E-2</v>
      </c>
      <c r="Q32" s="2">
        <f t="shared" si="5"/>
        <v>42361.535999999847</v>
      </c>
    </row>
    <row r="33" spans="1:17" ht="12.95" customHeight="1" x14ac:dyDescent="0.2">
      <c r="A33" s="34" t="s">
        <v>43</v>
      </c>
      <c r="B33" s="35"/>
      <c r="C33" s="54">
        <v>57380.195999999996</v>
      </c>
      <c r="D33" s="54">
        <v>1E-3</v>
      </c>
      <c r="E33">
        <f t="shared" si="0"/>
        <v>15236.865515908321</v>
      </c>
      <c r="F33">
        <f t="shared" si="1"/>
        <v>15237</v>
      </c>
      <c r="G33">
        <f t="shared" si="2"/>
        <v>-4.3070669998996891E-2</v>
      </c>
      <c r="K33">
        <f t="shared" si="3"/>
        <v>-4.3070669998996891E-2</v>
      </c>
      <c r="O33">
        <f t="shared" ca="1" si="4"/>
        <v>-4.2240169847025583E-2</v>
      </c>
      <c r="Q33" s="2">
        <f t="shared" si="5"/>
        <v>42361.695999999996</v>
      </c>
    </row>
    <row r="34" spans="1:17" ht="12.95" customHeight="1" x14ac:dyDescent="0.2">
      <c r="A34" s="34" t="s">
        <v>43</v>
      </c>
      <c r="B34" s="35"/>
      <c r="C34" s="54">
        <v>57386.121999999974</v>
      </c>
      <c r="D34" s="54">
        <v>1E-3</v>
      </c>
      <c r="E34">
        <f t="shared" si="0"/>
        <v>15255.368890182459</v>
      </c>
      <c r="F34">
        <f t="shared" si="1"/>
        <v>15255.5</v>
      </c>
      <c r="G34">
        <f t="shared" si="2"/>
        <v>-4.1990005025581922E-2</v>
      </c>
      <c r="K34">
        <f t="shared" si="3"/>
        <v>-4.1990005025581922E-2</v>
      </c>
      <c r="O34">
        <f t="shared" ca="1" si="4"/>
        <v>-4.2294035418238729E-2</v>
      </c>
      <c r="Q34" s="2">
        <f t="shared" si="5"/>
        <v>42367.621999999974</v>
      </c>
    </row>
    <row r="35" spans="1:17" ht="12.95" customHeight="1" x14ac:dyDescent="0.2">
      <c r="A35" s="40" t="s">
        <v>0</v>
      </c>
      <c r="B35" s="41" t="s">
        <v>41</v>
      </c>
      <c r="C35" s="57">
        <v>57403.096299999997</v>
      </c>
      <c r="D35" s="57">
        <v>6.9999999999999999E-4</v>
      </c>
      <c r="E35">
        <f t="shared" si="0"/>
        <v>15308.369535802292</v>
      </c>
      <c r="F35">
        <f t="shared" si="1"/>
        <v>15308.5</v>
      </c>
      <c r="G35">
        <f t="shared" si="2"/>
        <v>-4.1783234999456909E-2</v>
      </c>
      <c r="K35">
        <f t="shared" si="3"/>
        <v>-4.1783234999456909E-2</v>
      </c>
      <c r="O35">
        <f t="shared" ca="1" si="4"/>
        <v>-4.2448353000633161E-2</v>
      </c>
      <c r="Q35" s="2">
        <f t="shared" si="5"/>
        <v>42384.596299999997</v>
      </c>
    </row>
    <row r="36" spans="1:17" ht="12.95" customHeight="1" x14ac:dyDescent="0.2">
      <c r="A36" s="37" t="s">
        <v>1</v>
      </c>
      <c r="B36" s="36" t="s">
        <v>41</v>
      </c>
      <c r="C36" s="58">
        <v>58113.119899999816</v>
      </c>
      <c r="D36" s="58">
        <v>2.0000000000000001E-4</v>
      </c>
      <c r="E36">
        <f t="shared" si="0"/>
        <v>17525.351043449544</v>
      </c>
      <c r="F36">
        <f t="shared" si="1"/>
        <v>17525.5</v>
      </c>
      <c r="G36">
        <f t="shared" si="2"/>
        <v>-4.7705705183034297E-2</v>
      </c>
      <c r="K36">
        <f t="shared" si="3"/>
        <v>-4.7705705183034297E-2</v>
      </c>
      <c r="O36">
        <f t="shared" ca="1" si="4"/>
        <v>-4.8903486588717203E-2</v>
      </c>
      <c r="Q36" s="2">
        <f t="shared" si="5"/>
        <v>43094.619899999816</v>
      </c>
    </row>
    <row r="37" spans="1:17" ht="12.95" customHeight="1" x14ac:dyDescent="0.2">
      <c r="A37" s="37" t="s">
        <v>1</v>
      </c>
      <c r="B37" s="36" t="s">
        <v>35</v>
      </c>
      <c r="C37" s="58">
        <v>58119.045500000007</v>
      </c>
      <c r="D37" s="58">
        <v>5.0000000000000001E-4</v>
      </c>
      <c r="E37">
        <f t="shared" si="0"/>
        <v>17543.853168762198</v>
      </c>
      <c r="F37">
        <f t="shared" si="1"/>
        <v>17544</v>
      </c>
      <c r="G37">
        <f t="shared" si="2"/>
        <v>-4.7025039988511708E-2</v>
      </c>
      <c r="K37">
        <f t="shared" si="3"/>
        <v>-4.7025039988511708E-2</v>
      </c>
      <c r="O37">
        <f t="shared" ca="1" si="4"/>
        <v>-4.8957352159930356E-2</v>
      </c>
      <c r="Q37" s="2">
        <f t="shared" si="5"/>
        <v>43100.545500000007</v>
      </c>
    </row>
    <row r="38" spans="1:17" ht="12.95" customHeight="1" x14ac:dyDescent="0.2">
      <c r="A38" s="37" t="s">
        <v>2</v>
      </c>
      <c r="B38" s="36" t="s">
        <v>41</v>
      </c>
      <c r="C38" s="58">
        <v>58143.065069999997</v>
      </c>
      <c r="D38" s="58">
        <v>5.0000000000000002E-5</v>
      </c>
      <c r="E38">
        <f t="shared" si="0"/>
        <v>17618.852003324359</v>
      </c>
      <c r="F38">
        <f t="shared" si="1"/>
        <v>17619</v>
      </c>
      <c r="G38">
        <f t="shared" si="2"/>
        <v>-4.7398290000273846E-2</v>
      </c>
      <c r="K38">
        <f t="shared" si="3"/>
        <v>-4.7398290000273846E-2</v>
      </c>
      <c r="O38">
        <f t="shared" ca="1" si="4"/>
        <v>-4.9175726097280964E-2</v>
      </c>
      <c r="Q38" s="2">
        <f t="shared" si="5"/>
        <v>43124.565069999997</v>
      </c>
    </row>
    <row r="39" spans="1:17" ht="12.95" customHeight="1" x14ac:dyDescent="0.2">
      <c r="A39" s="37" t="s">
        <v>2</v>
      </c>
      <c r="B39" s="36" t="s">
        <v>35</v>
      </c>
      <c r="C39" s="58">
        <v>58146.106820000001</v>
      </c>
      <c r="D39" s="58">
        <v>5.0000000000000002E-5</v>
      </c>
      <c r="E39">
        <f t="shared" si="0"/>
        <v>17628.349579885049</v>
      </c>
      <c r="F39">
        <f t="shared" si="1"/>
        <v>17628.5</v>
      </c>
      <c r="G39">
        <f t="shared" si="2"/>
        <v>-4.8174434996326454E-2</v>
      </c>
      <c r="K39">
        <f t="shared" si="3"/>
        <v>-4.8174434996326454E-2</v>
      </c>
      <c r="O39">
        <f t="shared" ca="1" si="4"/>
        <v>-4.9203386796012043E-2</v>
      </c>
      <c r="Q39" s="2">
        <f t="shared" si="5"/>
        <v>43127.606820000001</v>
      </c>
    </row>
    <row r="40" spans="1:17" ht="12.95" customHeight="1" x14ac:dyDescent="0.2">
      <c r="A40" s="37" t="s">
        <v>2</v>
      </c>
      <c r="B40" s="36" t="s">
        <v>35</v>
      </c>
      <c r="C40" s="58">
        <v>58147.067159999999</v>
      </c>
      <c r="D40" s="58">
        <v>2.5000000000000001E-4</v>
      </c>
      <c r="E40">
        <f t="shared" si="0"/>
        <v>17631.348150666425</v>
      </c>
      <c r="F40">
        <f t="shared" si="1"/>
        <v>17631.5</v>
      </c>
      <c r="G40">
        <f t="shared" si="2"/>
        <v>-4.8632165002345573E-2</v>
      </c>
      <c r="K40">
        <f t="shared" si="3"/>
        <v>-4.8632165002345573E-2</v>
      </c>
      <c r="O40">
        <f t="shared" ca="1" si="4"/>
        <v>-4.9212121753506068E-2</v>
      </c>
      <c r="Q40" s="2">
        <f t="shared" si="5"/>
        <v>43128.567159999999</v>
      </c>
    </row>
    <row r="41" spans="1:17" ht="12.95" customHeight="1" x14ac:dyDescent="0.2">
      <c r="A41" s="37" t="s">
        <v>2</v>
      </c>
      <c r="B41" s="36" t="s">
        <v>35</v>
      </c>
      <c r="C41" s="58">
        <v>58484.142699999997</v>
      </c>
      <c r="D41" s="58">
        <v>1.4E-3</v>
      </c>
      <c r="E41">
        <f t="shared" si="0"/>
        <v>18683.834629792469</v>
      </c>
      <c r="F41">
        <f t="shared" si="1"/>
        <v>18684</v>
      </c>
      <c r="G41">
        <f t="shared" si="2"/>
        <v>-5.2962440000555944E-2</v>
      </c>
      <c r="K41">
        <f t="shared" si="3"/>
        <v>-5.2962440000555944E-2</v>
      </c>
      <c r="O41">
        <f t="shared" ca="1" si="4"/>
        <v>-5.2276636007659631E-2</v>
      </c>
      <c r="Q41" s="2">
        <f t="shared" si="5"/>
        <v>43465.642699999997</v>
      </c>
    </row>
    <row r="42" spans="1:17" ht="12.95" customHeight="1" x14ac:dyDescent="0.2">
      <c r="A42" s="44" t="s">
        <v>52</v>
      </c>
      <c r="B42" s="45" t="s">
        <v>35</v>
      </c>
      <c r="C42" s="59">
        <v>58487.025169999804</v>
      </c>
      <c r="D42" s="59">
        <v>1.6000000000000001E-3</v>
      </c>
      <c r="E42">
        <f t="shared" si="0"/>
        <v>18692.834869623824</v>
      </c>
      <c r="F42">
        <f t="shared" si="1"/>
        <v>18693</v>
      </c>
      <c r="G42">
        <f t="shared" si="2"/>
        <v>-5.2885630197124556E-2</v>
      </c>
      <c r="K42">
        <f t="shared" si="3"/>
        <v>-5.2885630197124556E-2</v>
      </c>
      <c r="O42">
        <f t="shared" ca="1" si="4"/>
        <v>-5.2302840880141706E-2</v>
      </c>
      <c r="Q42" s="2">
        <f t="shared" si="5"/>
        <v>43468.525169999804</v>
      </c>
    </row>
    <row r="43" spans="1:17" ht="12.95" customHeight="1" x14ac:dyDescent="0.2">
      <c r="A43" s="44" t="s">
        <v>52</v>
      </c>
      <c r="B43" s="45" t="s">
        <v>41</v>
      </c>
      <c r="C43" s="59">
        <v>58487.185399999842</v>
      </c>
      <c r="D43" s="59">
        <v>8.9999999999999998E-4</v>
      </c>
      <c r="E43">
        <f t="shared" si="0"/>
        <v>18693.335172637773</v>
      </c>
      <c r="F43">
        <f t="shared" si="1"/>
        <v>18693.5</v>
      </c>
      <c r="G43">
        <f t="shared" si="2"/>
        <v>-5.2788585155212786E-2</v>
      </c>
      <c r="K43">
        <f t="shared" si="3"/>
        <v>-5.2788585155212786E-2</v>
      </c>
      <c r="O43">
        <f t="shared" ca="1" si="4"/>
        <v>-5.230429670639071E-2</v>
      </c>
      <c r="Q43" s="2">
        <f t="shared" si="5"/>
        <v>43468.685399999842</v>
      </c>
    </row>
    <row r="44" spans="1:17" ht="12.95" customHeight="1" x14ac:dyDescent="0.2">
      <c r="A44" s="44" t="s">
        <v>52</v>
      </c>
      <c r="B44" s="45" t="s">
        <v>41</v>
      </c>
      <c r="C44" s="59">
        <v>58513.126730000135</v>
      </c>
      <c r="D44" s="59">
        <v>1.1000000000000001E-3</v>
      </c>
      <c r="E44">
        <f t="shared" si="0"/>
        <v>18774.33452096146</v>
      </c>
      <c r="F44">
        <f t="shared" si="1"/>
        <v>18774.5</v>
      </c>
      <c r="G44">
        <f t="shared" si="2"/>
        <v>-5.299729486432625E-2</v>
      </c>
      <c r="K44">
        <f t="shared" si="3"/>
        <v>-5.299729486432625E-2</v>
      </c>
      <c r="O44">
        <f t="shared" ca="1" si="4"/>
        <v>-5.2540140558729367E-2</v>
      </c>
      <c r="Q44" s="2">
        <f t="shared" si="5"/>
        <v>43494.626730000135</v>
      </c>
    </row>
    <row r="45" spans="1:17" ht="12.95" customHeight="1" x14ac:dyDescent="0.2">
      <c r="A45" s="42" t="s">
        <v>51</v>
      </c>
      <c r="B45" s="43" t="s">
        <v>35</v>
      </c>
      <c r="C45" s="60">
        <v>58850.041660000003</v>
      </c>
      <c r="D45" s="60">
        <v>8.1999999999999998E-4</v>
      </c>
      <c r="E45">
        <f t="shared" si="0"/>
        <v>19826.319510559224</v>
      </c>
      <c r="F45">
        <f t="shared" si="1"/>
        <v>19826.5</v>
      </c>
      <c r="G45">
        <f t="shared" si="2"/>
        <v>-5.7804614996712189E-2</v>
      </c>
      <c r="K45">
        <f t="shared" si="3"/>
        <v>-5.7804614996712189E-2</v>
      </c>
      <c r="O45">
        <f t="shared" ca="1" si="4"/>
        <v>-5.5603198986633934E-2</v>
      </c>
      <c r="Q45" s="2">
        <f t="shared" si="5"/>
        <v>43831.541660000003</v>
      </c>
    </row>
    <row r="46" spans="1:17" ht="12.95" customHeight="1" x14ac:dyDescent="0.2">
      <c r="A46" s="42" t="s">
        <v>51</v>
      </c>
      <c r="B46" s="43" t="s">
        <v>41</v>
      </c>
      <c r="C46" s="60">
        <v>58861.09059</v>
      </c>
      <c r="D46" s="60">
        <v>1.15E-3</v>
      </c>
      <c r="E46">
        <f t="shared" si="0"/>
        <v>19860.818749020153</v>
      </c>
      <c r="F46">
        <f t="shared" si="1"/>
        <v>19861</v>
      </c>
      <c r="G46">
        <f t="shared" si="2"/>
        <v>-5.804850999993505E-2</v>
      </c>
      <c r="K46">
        <f t="shared" si="3"/>
        <v>-5.804850999993505E-2</v>
      </c>
      <c r="O46">
        <f t="shared" ca="1" si="4"/>
        <v>-5.5703650997815213E-2</v>
      </c>
      <c r="Q46" s="2">
        <f t="shared" si="5"/>
        <v>43842.59059</v>
      </c>
    </row>
    <row r="47" spans="1:17" ht="12.95" customHeight="1" x14ac:dyDescent="0.2">
      <c r="A47" s="42" t="s">
        <v>51</v>
      </c>
      <c r="B47" s="43" t="s">
        <v>41</v>
      </c>
      <c r="C47" s="60">
        <v>58879.024949999999</v>
      </c>
      <c r="D47" s="60">
        <v>1.2700000000000001E-3</v>
      </c>
      <c r="E47">
        <f t="shared" si="0"/>
        <v>19916.817091147794</v>
      </c>
      <c r="F47">
        <f t="shared" si="1"/>
        <v>19917</v>
      </c>
      <c r="G47">
        <f t="shared" si="2"/>
        <v>-5.857947000185959E-2</v>
      </c>
      <c r="K47">
        <f t="shared" si="3"/>
        <v>-5.857947000185959E-2</v>
      </c>
      <c r="O47">
        <f t="shared" ca="1" si="4"/>
        <v>-5.586670353770367E-2</v>
      </c>
      <c r="Q47" s="2">
        <f t="shared" si="5"/>
        <v>43860.524949999999</v>
      </c>
    </row>
    <row r="48" spans="1:17" ht="12.95" customHeight="1" x14ac:dyDescent="0.2">
      <c r="A48" s="42" t="s">
        <v>51</v>
      </c>
      <c r="B48" s="43" t="s">
        <v>35</v>
      </c>
      <c r="C48" s="60">
        <v>58883.989419999998</v>
      </c>
      <c r="D48" s="60">
        <v>9.7000000000000005E-4</v>
      </c>
      <c r="E48">
        <f t="shared" si="0"/>
        <v>19932.31817897821</v>
      </c>
      <c r="F48">
        <f t="shared" si="1"/>
        <v>19932.5</v>
      </c>
      <c r="G48">
        <f t="shared" si="2"/>
        <v>-5.823107500327751E-2</v>
      </c>
      <c r="K48">
        <f t="shared" si="3"/>
        <v>-5.823107500327751E-2</v>
      </c>
      <c r="O48">
        <f t="shared" ca="1" si="4"/>
        <v>-5.5911834151422798E-2</v>
      </c>
      <c r="Q48" s="2">
        <f t="shared" si="5"/>
        <v>43865.489419999998</v>
      </c>
    </row>
    <row r="49" spans="1:20" ht="12.95" customHeight="1" x14ac:dyDescent="0.2">
      <c r="A49" s="42" t="s">
        <v>51</v>
      </c>
      <c r="B49" s="43" t="s">
        <v>41</v>
      </c>
      <c r="C49" s="60">
        <v>58884.149250000002</v>
      </c>
      <c r="D49" s="60">
        <v>1.0399999999999999E-3</v>
      </c>
      <c r="E49">
        <f t="shared" si="0"/>
        <v>19932.817233029902</v>
      </c>
      <c r="F49">
        <f t="shared" si="1"/>
        <v>19933</v>
      </c>
      <c r="G49">
        <f t="shared" si="2"/>
        <v>-5.8534029994916636E-2</v>
      </c>
      <c r="K49">
        <f t="shared" si="3"/>
        <v>-5.8534029994916636E-2</v>
      </c>
      <c r="O49">
        <f t="shared" ca="1" si="4"/>
        <v>-5.5913289977671803E-2</v>
      </c>
      <c r="Q49" s="2">
        <f t="shared" si="5"/>
        <v>43865.649250000002</v>
      </c>
    </row>
    <row r="50" spans="1:20" ht="12.95" customHeight="1" x14ac:dyDescent="0.2">
      <c r="A50" s="42" t="s">
        <v>51</v>
      </c>
      <c r="B50" s="43" t="s">
        <v>35</v>
      </c>
      <c r="C50" s="60">
        <v>59194.006979999998</v>
      </c>
      <c r="D50" s="60">
        <v>9.1E-4</v>
      </c>
      <c r="E50">
        <f t="shared" si="0"/>
        <v>20900.318675815357</v>
      </c>
      <c r="F50">
        <f t="shared" si="1"/>
        <v>20900.5</v>
      </c>
      <c r="G50">
        <f t="shared" si="2"/>
        <v>-5.8071954998013098E-2</v>
      </c>
      <c r="K50">
        <f t="shared" si="3"/>
        <v>-5.8071954998013098E-2</v>
      </c>
      <c r="O50">
        <f t="shared" ca="1" si="4"/>
        <v>-5.8730313769494676E-2</v>
      </c>
      <c r="Q50" s="2">
        <f t="shared" si="5"/>
        <v>44175.506979999998</v>
      </c>
    </row>
    <row r="51" spans="1:20" ht="12.95" customHeight="1" x14ac:dyDescent="0.2">
      <c r="A51" s="42" t="s">
        <v>51</v>
      </c>
      <c r="B51" s="43" t="s">
        <v>41</v>
      </c>
      <c r="C51" s="60">
        <v>59194.166649999999</v>
      </c>
      <c r="D51" s="60">
        <v>1.01E-3</v>
      </c>
      <c r="E51">
        <f t="shared" si="0"/>
        <v>20900.817230282177</v>
      </c>
      <c r="F51">
        <f t="shared" si="1"/>
        <v>20901</v>
      </c>
      <c r="G51">
        <f t="shared" si="2"/>
        <v>-5.8534910000162199E-2</v>
      </c>
      <c r="K51">
        <f t="shared" si="3"/>
        <v>-5.8534910000162199E-2</v>
      </c>
      <c r="O51">
        <f t="shared" ca="1" si="4"/>
        <v>-5.873176959574368E-2</v>
      </c>
      <c r="Q51" s="2">
        <f t="shared" si="5"/>
        <v>44175.666649999999</v>
      </c>
    </row>
    <row r="52" spans="1:20" ht="12.95" customHeight="1" x14ac:dyDescent="0.2">
      <c r="A52" s="48" t="s">
        <v>54</v>
      </c>
      <c r="B52" s="49" t="s">
        <v>41</v>
      </c>
      <c r="C52" s="62">
        <v>59201.853126551956</v>
      </c>
      <c r="D52" s="62">
        <v>5.4780000000000002E-3</v>
      </c>
      <c r="E52">
        <f t="shared" si="0"/>
        <v>20924.817526011298</v>
      </c>
      <c r="F52">
        <f t="shared" si="1"/>
        <v>20925</v>
      </c>
      <c r="G52">
        <f t="shared" si="2"/>
        <v>-5.8440198044991121E-2</v>
      </c>
      <c r="L52">
        <f t="shared" ref="L52:L63" si="6">+G52</f>
        <v>-5.8440198044991121E-2</v>
      </c>
      <c r="O52">
        <f t="shared" ca="1" si="4"/>
        <v>-5.8801649255695872E-2</v>
      </c>
      <c r="Q52" s="2">
        <f t="shared" si="5"/>
        <v>44183.353126551956</v>
      </c>
      <c r="T52" s="63" t="s">
        <v>56</v>
      </c>
    </row>
    <row r="53" spans="1:20" ht="12.95" customHeight="1" x14ac:dyDescent="0.2">
      <c r="A53" s="48" t="s">
        <v>54</v>
      </c>
      <c r="B53" s="49" t="s">
        <v>41</v>
      </c>
      <c r="C53" s="62">
        <v>59202.013476551045</v>
      </c>
      <c r="D53" s="62">
        <v>3.3990000000000001E-3</v>
      </c>
      <c r="E53">
        <f t="shared" si="0"/>
        <v>20925.318203710929</v>
      </c>
      <c r="F53">
        <f t="shared" si="1"/>
        <v>20925.5</v>
      </c>
      <c r="G53">
        <f t="shared" si="2"/>
        <v>-5.8223153951985296E-2</v>
      </c>
      <c r="L53">
        <f t="shared" si="6"/>
        <v>-5.8223153951985296E-2</v>
      </c>
      <c r="O53">
        <f t="shared" ca="1" si="4"/>
        <v>-5.8803105081944876E-2</v>
      </c>
      <c r="Q53" s="2">
        <f t="shared" si="5"/>
        <v>44183.513476551045</v>
      </c>
      <c r="T53" s="63" t="s">
        <v>56</v>
      </c>
    </row>
    <row r="54" spans="1:20" ht="12.95" customHeight="1" x14ac:dyDescent="0.2">
      <c r="A54" s="48" t="s">
        <v>54</v>
      </c>
      <c r="B54" s="49" t="s">
        <v>41</v>
      </c>
      <c r="C54" s="62">
        <v>59213.382386747748</v>
      </c>
      <c r="D54" s="62">
        <v>4.633E-3</v>
      </c>
      <c r="E54">
        <f t="shared" si="0"/>
        <v>20960.816550059135</v>
      </c>
      <c r="F54">
        <f t="shared" si="1"/>
        <v>20961</v>
      </c>
      <c r="G54">
        <f t="shared" si="2"/>
        <v>-5.8752762248332147E-2</v>
      </c>
      <c r="L54">
        <f t="shared" si="6"/>
        <v>-5.8752762248332147E-2</v>
      </c>
      <c r="O54">
        <f t="shared" ca="1" si="4"/>
        <v>-5.8906468745624163E-2</v>
      </c>
      <c r="Q54" s="2">
        <f t="shared" si="5"/>
        <v>44194.882386747748</v>
      </c>
      <c r="T54" s="63" t="s">
        <v>56</v>
      </c>
    </row>
    <row r="55" spans="1:20" ht="12.95" customHeight="1" x14ac:dyDescent="0.2">
      <c r="A55" s="48" t="s">
        <v>54</v>
      </c>
      <c r="B55" s="49" t="s">
        <v>41</v>
      </c>
      <c r="C55" s="62">
        <v>59213.542816750705</v>
      </c>
      <c r="D55" s="62">
        <v>2.081E-3</v>
      </c>
      <c r="E55">
        <f t="shared" si="0"/>
        <v>20961.317477563276</v>
      </c>
      <c r="F55">
        <f t="shared" si="1"/>
        <v>20961.5</v>
      </c>
      <c r="G55">
        <f t="shared" si="2"/>
        <v>-5.8455714293813799E-2</v>
      </c>
      <c r="L55">
        <f t="shared" si="6"/>
        <v>-5.8455714293813799E-2</v>
      </c>
      <c r="O55">
        <f t="shared" ca="1" si="4"/>
        <v>-5.8907924571873167E-2</v>
      </c>
      <c r="Q55" s="2">
        <f t="shared" si="5"/>
        <v>44195.042816750705</v>
      </c>
      <c r="T55" s="63" t="s">
        <v>56</v>
      </c>
    </row>
    <row r="56" spans="1:20" ht="12.95" customHeight="1" x14ac:dyDescent="0.2">
      <c r="A56" s="48" t="s">
        <v>54</v>
      </c>
      <c r="B56" s="49" t="s">
        <v>41</v>
      </c>
      <c r="C56" s="62">
        <v>59227.153956647031</v>
      </c>
      <c r="D56" s="62">
        <v>5.3200000000000001E-3</v>
      </c>
      <c r="E56">
        <f t="shared" si="0"/>
        <v>21003.816973985875</v>
      </c>
      <c r="F56">
        <f t="shared" si="1"/>
        <v>21004</v>
      </c>
      <c r="G56">
        <f t="shared" si="2"/>
        <v>-5.8616992966562975E-2</v>
      </c>
      <c r="L56">
        <f t="shared" si="6"/>
        <v>-5.8616992966562975E-2</v>
      </c>
      <c r="O56">
        <f t="shared" ca="1" si="4"/>
        <v>-5.9031669803038513E-2</v>
      </c>
      <c r="Q56" s="2">
        <f t="shared" si="5"/>
        <v>44208.653956647031</v>
      </c>
      <c r="T56" s="63" t="s">
        <v>56</v>
      </c>
    </row>
    <row r="57" spans="1:20" ht="12.95" customHeight="1" x14ac:dyDescent="0.2">
      <c r="A57" s="48" t="s">
        <v>54</v>
      </c>
      <c r="B57" s="49" t="s">
        <v>41</v>
      </c>
      <c r="C57" s="62">
        <v>59227.314016640652</v>
      </c>
      <c r="D57" s="62">
        <v>2.8440000000000002E-3</v>
      </c>
      <c r="E57">
        <f t="shared" si="0"/>
        <v>21004.316746170873</v>
      </c>
      <c r="F57">
        <f t="shared" si="1"/>
        <v>21004.5</v>
      </c>
      <c r="G57">
        <f t="shared" si="2"/>
        <v>-5.8689954348665196E-2</v>
      </c>
      <c r="L57">
        <f t="shared" si="6"/>
        <v>-5.8689954348665196E-2</v>
      </c>
      <c r="O57">
        <f t="shared" ca="1" si="4"/>
        <v>-5.9033125629287517E-2</v>
      </c>
      <c r="Q57" s="2">
        <f t="shared" si="5"/>
        <v>44208.814016640652</v>
      </c>
      <c r="T57" s="63" t="s">
        <v>56</v>
      </c>
    </row>
    <row r="58" spans="1:20" ht="12.95" customHeight="1" x14ac:dyDescent="0.2">
      <c r="A58" s="48" t="s">
        <v>54</v>
      </c>
      <c r="B58" s="49" t="s">
        <v>41</v>
      </c>
      <c r="C58" s="62">
        <v>59229.075706649106</v>
      </c>
      <c r="D58" s="62">
        <v>4.2560000000000002E-3</v>
      </c>
      <c r="E58">
        <f t="shared" si="0"/>
        <v>21009.817456528883</v>
      </c>
      <c r="F58">
        <f t="shared" si="1"/>
        <v>21010</v>
      </c>
      <c r="G58">
        <f t="shared" si="2"/>
        <v>-5.8462450891966E-2</v>
      </c>
      <c r="L58">
        <f t="shared" si="6"/>
        <v>-5.8462450891966E-2</v>
      </c>
      <c r="O58">
        <f t="shared" ca="1" si="4"/>
        <v>-5.9049139718026562E-2</v>
      </c>
      <c r="Q58" s="2">
        <f t="shared" si="5"/>
        <v>44210.575706649106</v>
      </c>
      <c r="T58" s="63" t="s">
        <v>56</v>
      </c>
    </row>
    <row r="59" spans="1:20" ht="12.95" customHeight="1" x14ac:dyDescent="0.2">
      <c r="A59" s="48" t="s">
        <v>54</v>
      </c>
      <c r="B59" s="49" t="s">
        <v>41</v>
      </c>
      <c r="C59" s="62">
        <v>59229.235916647129</v>
      </c>
      <c r="D59" s="62">
        <v>3.5149999999999999E-3</v>
      </c>
      <c r="E59">
        <f t="shared" si="0"/>
        <v>21010.317697088431</v>
      </c>
      <c r="F59">
        <f t="shared" si="1"/>
        <v>21010.5</v>
      </c>
      <c r="G59">
        <f t="shared" si="2"/>
        <v>-5.8385407872265205E-2</v>
      </c>
      <c r="L59">
        <f t="shared" si="6"/>
        <v>-5.8385407872265205E-2</v>
      </c>
      <c r="O59">
        <f t="shared" ca="1" si="4"/>
        <v>-5.9050595544275566E-2</v>
      </c>
      <c r="Q59" s="2">
        <f t="shared" si="5"/>
        <v>44210.735916647129</v>
      </c>
      <c r="T59" s="63" t="s">
        <v>56</v>
      </c>
    </row>
    <row r="60" spans="1:20" ht="12.95" customHeight="1" x14ac:dyDescent="0.2">
      <c r="A60" s="48" t="s">
        <v>54</v>
      </c>
      <c r="B60" s="49" t="s">
        <v>41</v>
      </c>
      <c r="C60" s="62">
        <v>59240.605026802979</v>
      </c>
      <c r="D60" s="62">
        <v>4.744E-3</v>
      </c>
      <c r="E60">
        <f t="shared" si="0"/>
        <v>21045.816667790154</v>
      </c>
      <c r="F60">
        <f t="shared" si="1"/>
        <v>21046</v>
      </c>
      <c r="G60">
        <f t="shared" si="2"/>
        <v>-5.8715057020890526E-2</v>
      </c>
      <c r="L60">
        <f t="shared" si="6"/>
        <v>-5.8715057020890526E-2</v>
      </c>
      <c r="O60">
        <f t="shared" ca="1" si="4"/>
        <v>-5.9153959207954861E-2</v>
      </c>
      <c r="Q60" s="2">
        <f t="shared" si="5"/>
        <v>44222.105026802979</v>
      </c>
      <c r="T60" s="63" t="s">
        <v>56</v>
      </c>
    </row>
    <row r="61" spans="1:20" ht="12.95" customHeight="1" x14ac:dyDescent="0.2">
      <c r="A61" s="48" t="s">
        <v>54</v>
      </c>
      <c r="B61" s="49" t="s">
        <v>41</v>
      </c>
      <c r="C61" s="62">
        <v>59240.765436804388</v>
      </c>
      <c r="D61" s="62">
        <v>3.1740000000000002E-3</v>
      </c>
      <c r="E61">
        <f t="shared" si="0"/>
        <v>21046.317532841349</v>
      </c>
      <c r="F61">
        <f t="shared" si="1"/>
        <v>21046.5</v>
      </c>
      <c r="G61">
        <f t="shared" si="2"/>
        <v>-5.843801060836995E-2</v>
      </c>
      <c r="L61">
        <f t="shared" si="6"/>
        <v>-5.843801060836995E-2</v>
      </c>
      <c r="O61">
        <f t="shared" ca="1" si="4"/>
        <v>-5.9155415034203865E-2</v>
      </c>
      <c r="Q61" s="2">
        <f t="shared" si="5"/>
        <v>44222.265436804388</v>
      </c>
      <c r="T61" s="63" t="s">
        <v>56</v>
      </c>
    </row>
    <row r="62" spans="1:20" ht="12.95" customHeight="1" x14ac:dyDescent="0.2">
      <c r="A62" s="48" t="s">
        <v>54</v>
      </c>
      <c r="B62" s="49" t="s">
        <v>41</v>
      </c>
      <c r="C62" s="62">
        <v>59253.736376654822</v>
      </c>
      <c r="D62" s="62">
        <v>4.0549999999999996E-3</v>
      </c>
      <c r="E62">
        <f t="shared" si="0"/>
        <v>21086.818065197211</v>
      </c>
      <c r="F62">
        <f t="shared" si="1"/>
        <v>21087</v>
      </c>
      <c r="G62">
        <f t="shared" si="2"/>
        <v>-5.8267515174520668E-2</v>
      </c>
      <c r="L62">
        <f t="shared" si="6"/>
        <v>-5.8267515174520668E-2</v>
      </c>
      <c r="O62">
        <f t="shared" ca="1" si="4"/>
        <v>-5.9273336960373194E-2</v>
      </c>
      <c r="Q62" s="2">
        <f t="shared" si="5"/>
        <v>44235.236376654822</v>
      </c>
      <c r="T62" s="63" t="s">
        <v>56</v>
      </c>
    </row>
    <row r="63" spans="1:20" ht="12.95" customHeight="1" x14ac:dyDescent="0.2">
      <c r="A63" s="48" t="s">
        <v>54</v>
      </c>
      <c r="B63" s="49" t="s">
        <v>41</v>
      </c>
      <c r="C63" s="62">
        <v>59253.896286655217</v>
      </c>
      <c r="D63" s="62">
        <v>2.9680000000000002E-3</v>
      </c>
      <c r="E63">
        <f t="shared" si="0"/>
        <v>21087.317369042554</v>
      </c>
      <c r="F63">
        <f t="shared" si="1"/>
        <v>21087.5</v>
      </c>
      <c r="G63">
        <f t="shared" si="2"/>
        <v>-5.849046978255501E-2</v>
      </c>
      <c r="L63">
        <f t="shared" si="6"/>
        <v>-5.849046978255501E-2</v>
      </c>
      <c r="O63">
        <f t="shared" ca="1" si="4"/>
        <v>-5.9274792786622198E-2</v>
      </c>
      <c r="Q63" s="2">
        <f t="shared" si="5"/>
        <v>44235.396286655217</v>
      </c>
      <c r="T63" s="63" t="s">
        <v>56</v>
      </c>
    </row>
    <row r="64" spans="1:20" ht="12.95" customHeight="1" x14ac:dyDescent="0.2">
      <c r="A64" s="46" t="s">
        <v>53</v>
      </c>
      <c r="B64" s="47" t="s">
        <v>41</v>
      </c>
      <c r="C64" s="61">
        <v>59953.029610000085</v>
      </c>
      <c r="D64" s="61">
        <v>1.7699999999999999E-4</v>
      </c>
      <c r="E64">
        <f t="shared" si="0"/>
        <v>23270.295018286793</v>
      </c>
      <c r="F64">
        <f t="shared" si="1"/>
        <v>23270.5</v>
      </c>
      <c r="G64">
        <f t="shared" si="2"/>
        <v>-6.56486549123656E-2</v>
      </c>
      <c r="K64">
        <f>+G64</f>
        <v>-6.56486549123656E-2</v>
      </c>
      <c r="O64">
        <f t="shared" ca="1" si="4"/>
        <v>-6.5630930189773964E-2</v>
      </c>
      <c r="Q64" s="2">
        <f t="shared" si="5"/>
        <v>44934.529610000085</v>
      </c>
      <c r="T64" s="63" t="s">
        <v>56</v>
      </c>
    </row>
    <row r="65" spans="1:20" ht="12.95" customHeight="1" x14ac:dyDescent="0.2">
      <c r="A65" s="46" t="s">
        <v>53</v>
      </c>
      <c r="B65" s="47" t="s">
        <v>35</v>
      </c>
      <c r="C65" s="61">
        <v>59953.189079999924</v>
      </c>
      <c r="D65" s="61">
        <v>1.9000000000000001E-4</v>
      </c>
      <c r="E65">
        <f t="shared" si="0"/>
        <v>23270.792948272032</v>
      </c>
      <c r="F65">
        <f t="shared" si="1"/>
        <v>23271</v>
      </c>
      <c r="G65">
        <f t="shared" si="2"/>
        <v>-6.6311610076809302E-2</v>
      </c>
      <c r="K65">
        <f>+G65</f>
        <v>-6.6311610076809302E-2</v>
      </c>
      <c r="O65">
        <f t="shared" ca="1" si="4"/>
        <v>-6.5632386016022962E-2</v>
      </c>
      <c r="Q65" s="2">
        <f t="shared" si="5"/>
        <v>44934.689079999924</v>
      </c>
      <c r="T65" s="63" t="s">
        <v>56</v>
      </c>
    </row>
    <row r="66" spans="1:20" ht="12.95" customHeight="1" x14ac:dyDescent="0.2">
      <c r="C66" s="55"/>
      <c r="D66" s="55"/>
    </row>
    <row r="67" spans="1:20" ht="12.95" customHeight="1" x14ac:dyDescent="0.2">
      <c r="C67" s="55"/>
      <c r="D67" s="55"/>
    </row>
    <row r="68" spans="1:20" ht="12.95" customHeight="1" x14ac:dyDescent="0.2">
      <c r="C68" s="55"/>
      <c r="D68" s="55"/>
    </row>
    <row r="69" spans="1:20" ht="12.95" customHeight="1" x14ac:dyDescent="0.2">
      <c r="C69" s="55"/>
      <c r="D69" s="55"/>
    </row>
    <row r="70" spans="1:20" ht="12.95" customHeight="1" x14ac:dyDescent="0.2">
      <c r="C70" s="55"/>
      <c r="D70" s="55"/>
    </row>
    <row r="71" spans="1:20" ht="12.95" customHeight="1" x14ac:dyDescent="0.2">
      <c r="C71" s="55"/>
      <c r="D71" s="55"/>
    </row>
    <row r="72" spans="1:20" ht="12.95" customHeight="1" x14ac:dyDescent="0.2">
      <c r="C72" s="55"/>
      <c r="D72" s="55"/>
    </row>
    <row r="73" spans="1:20" ht="12.95" customHeight="1" x14ac:dyDescent="0.2">
      <c r="C73" s="55"/>
      <c r="D73" s="55"/>
    </row>
    <row r="74" spans="1:20" ht="12.95" customHeight="1" x14ac:dyDescent="0.2">
      <c r="C74" s="55"/>
      <c r="D74" s="55"/>
    </row>
    <row r="75" spans="1:20" ht="12.95" customHeight="1" x14ac:dyDescent="0.2">
      <c r="C75" s="55"/>
      <c r="D75" s="55"/>
    </row>
    <row r="76" spans="1:20" ht="12.95" customHeight="1" x14ac:dyDescent="0.2">
      <c r="C76" s="55"/>
      <c r="D76" s="55"/>
    </row>
    <row r="77" spans="1:20" ht="12.95" customHeight="1" x14ac:dyDescent="0.2">
      <c r="C77" s="55"/>
      <c r="D77" s="55"/>
    </row>
    <row r="78" spans="1:20" ht="12.95" customHeight="1" x14ac:dyDescent="0.2">
      <c r="C78" s="55"/>
      <c r="D78" s="55"/>
    </row>
    <row r="79" spans="1:20" ht="12.95" customHeight="1" x14ac:dyDescent="0.2">
      <c r="C79" s="55"/>
      <c r="D79" s="55"/>
    </row>
    <row r="80" spans="1:20" ht="12.95" customHeight="1" x14ac:dyDescent="0.2">
      <c r="C80" s="55"/>
      <c r="D80" s="55"/>
    </row>
    <row r="81" spans="3:4" ht="12.95" customHeight="1" x14ac:dyDescent="0.2">
      <c r="C81" s="55"/>
      <c r="D81" s="55"/>
    </row>
    <row r="82" spans="3:4" ht="12.95" customHeight="1" x14ac:dyDescent="0.2">
      <c r="C82" s="55"/>
      <c r="D82" s="55"/>
    </row>
    <row r="83" spans="3:4" ht="12.95" customHeight="1" x14ac:dyDescent="0.2">
      <c r="C83" s="55"/>
      <c r="D83" s="55"/>
    </row>
    <row r="84" spans="3:4" ht="12.95" customHeight="1" x14ac:dyDescent="0.2">
      <c r="C84" s="55"/>
      <c r="D84" s="55"/>
    </row>
    <row r="85" spans="3:4" ht="12.95" customHeight="1" x14ac:dyDescent="0.2">
      <c r="C85" s="55"/>
      <c r="D85" s="55"/>
    </row>
    <row r="86" spans="3:4" ht="12.95" customHeight="1" x14ac:dyDescent="0.2">
      <c r="C86" s="55"/>
      <c r="D86" s="55"/>
    </row>
    <row r="87" spans="3:4" ht="12.95" customHeight="1" x14ac:dyDescent="0.2">
      <c r="C87" s="55"/>
      <c r="D87" s="55"/>
    </row>
    <row r="88" spans="3:4" ht="12.95" customHeight="1" x14ac:dyDescent="0.2">
      <c r="C88" s="55"/>
      <c r="D88" s="55"/>
    </row>
    <row r="89" spans="3:4" ht="12.95" customHeight="1" x14ac:dyDescent="0.2">
      <c r="C89" s="55"/>
      <c r="D89" s="55"/>
    </row>
    <row r="90" spans="3:4" ht="12.95" customHeight="1" x14ac:dyDescent="0.2">
      <c r="C90" s="55"/>
      <c r="D90" s="55"/>
    </row>
    <row r="91" spans="3:4" ht="12.95" customHeight="1" x14ac:dyDescent="0.2">
      <c r="C91" s="55"/>
      <c r="D91" s="55"/>
    </row>
    <row r="92" spans="3:4" ht="12.95" customHeight="1" x14ac:dyDescent="0.2">
      <c r="C92" s="55"/>
      <c r="D92" s="55"/>
    </row>
    <row r="93" spans="3:4" ht="12.95" customHeight="1" x14ac:dyDescent="0.2">
      <c r="C93" s="55"/>
      <c r="D93" s="55"/>
    </row>
    <row r="94" spans="3:4" ht="12.95" customHeight="1" x14ac:dyDescent="0.2">
      <c r="C94" s="55"/>
      <c r="D94" s="55"/>
    </row>
    <row r="95" spans="3:4" ht="12.95" customHeight="1" x14ac:dyDescent="0.2">
      <c r="C95" s="55"/>
      <c r="D95" s="55"/>
    </row>
    <row r="96" spans="3:4" ht="12.95" customHeight="1" x14ac:dyDescent="0.2">
      <c r="C96" s="55"/>
      <c r="D96" s="55"/>
    </row>
    <row r="97" spans="3:4" ht="12.95" customHeight="1" x14ac:dyDescent="0.2">
      <c r="C97" s="55"/>
      <c r="D97" s="55"/>
    </row>
    <row r="98" spans="3:4" ht="12.95" customHeight="1" x14ac:dyDescent="0.2">
      <c r="C98" s="55"/>
      <c r="D98" s="55"/>
    </row>
    <row r="99" spans="3:4" ht="12.95" customHeight="1" x14ac:dyDescent="0.2">
      <c r="C99" s="55"/>
      <c r="D99" s="55"/>
    </row>
    <row r="100" spans="3:4" ht="12.95" customHeight="1" x14ac:dyDescent="0.2">
      <c r="C100" s="55"/>
      <c r="D100" s="55"/>
    </row>
    <row r="101" spans="3:4" ht="12.95" customHeight="1" x14ac:dyDescent="0.2">
      <c r="C101" s="55"/>
      <c r="D101" s="55"/>
    </row>
    <row r="102" spans="3:4" ht="12.95" customHeight="1" x14ac:dyDescent="0.2">
      <c r="C102" s="55"/>
      <c r="D102" s="55"/>
    </row>
    <row r="103" spans="3:4" ht="12.95" customHeight="1" x14ac:dyDescent="0.2">
      <c r="C103" s="55"/>
      <c r="D103" s="55"/>
    </row>
    <row r="104" spans="3:4" ht="12.95" customHeight="1" x14ac:dyDescent="0.2">
      <c r="C104" s="55"/>
      <c r="D104" s="55"/>
    </row>
    <row r="105" spans="3:4" ht="12.95" customHeight="1" x14ac:dyDescent="0.2">
      <c r="C105" s="55"/>
      <c r="D105" s="55"/>
    </row>
    <row r="106" spans="3:4" ht="12.95" customHeight="1" x14ac:dyDescent="0.2">
      <c r="C106" s="55"/>
      <c r="D106" s="55"/>
    </row>
    <row r="107" spans="3:4" ht="12.95" customHeight="1" x14ac:dyDescent="0.2">
      <c r="C107" s="55"/>
      <c r="D107" s="55"/>
    </row>
    <row r="108" spans="3:4" ht="12.95" customHeight="1" x14ac:dyDescent="0.2">
      <c r="C108" s="55"/>
      <c r="D108" s="55"/>
    </row>
    <row r="109" spans="3:4" ht="12.95" customHeight="1" x14ac:dyDescent="0.2">
      <c r="C109" s="55"/>
      <c r="D109" s="55"/>
    </row>
    <row r="110" spans="3:4" ht="12.95" customHeight="1" x14ac:dyDescent="0.2">
      <c r="C110" s="55"/>
      <c r="D110" s="55"/>
    </row>
    <row r="111" spans="3:4" ht="12.95" customHeight="1" x14ac:dyDescent="0.2">
      <c r="C111" s="55"/>
      <c r="D111" s="55"/>
    </row>
    <row r="112" spans="3:4" ht="12.95" customHeight="1" x14ac:dyDescent="0.2">
      <c r="C112" s="55"/>
      <c r="D112" s="55"/>
    </row>
    <row r="113" spans="3:4" ht="12.95" customHeight="1" x14ac:dyDescent="0.2">
      <c r="C113" s="55"/>
      <c r="D113" s="55"/>
    </row>
    <row r="114" spans="3:4" ht="12.95" customHeight="1" x14ac:dyDescent="0.2">
      <c r="C114" s="55"/>
      <c r="D114" s="55"/>
    </row>
    <row r="115" spans="3:4" ht="12.95" customHeight="1" x14ac:dyDescent="0.2">
      <c r="C115" s="55"/>
      <c r="D115" s="55"/>
    </row>
    <row r="116" spans="3:4" ht="12.95" customHeight="1" x14ac:dyDescent="0.2">
      <c r="C116" s="55"/>
      <c r="D116" s="55"/>
    </row>
    <row r="117" spans="3:4" ht="12.95" customHeight="1" x14ac:dyDescent="0.2">
      <c r="C117" s="55"/>
      <c r="D117" s="55"/>
    </row>
    <row r="118" spans="3:4" ht="12.95" customHeight="1" x14ac:dyDescent="0.2">
      <c r="C118" s="55"/>
      <c r="D118" s="55"/>
    </row>
    <row r="119" spans="3:4" ht="12.95" customHeight="1" x14ac:dyDescent="0.2">
      <c r="C119" s="55"/>
      <c r="D119" s="55"/>
    </row>
    <row r="120" spans="3:4" ht="12.95" customHeight="1" x14ac:dyDescent="0.2">
      <c r="C120" s="55"/>
      <c r="D120" s="55"/>
    </row>
    <row r="121" spans="3:4" ht="12.95" customHeight="1" x14ac:dyDescent="0.2">
      <c r="C121" s="55"/>
      <c r="D121" s="55"/>
    </row>
    <row r="122" spans="3:4" ht="12.95" customHeight="1" x14ac:dyDescent="0.2">
      <c r="C122" s="55"/>
      <c r="D122" s="55"/>
    </row>
    <row r="123" spans="3:4" ht="12.95" customHeight="1" x14ac:dyDescent="0.2">
      <c r="C123" s="55"/>
      <c r="D123" s="55"/>
    </row>
    <row r="124" spans="3:4" ht="12.95" customHeight="1" x14ac:dyDescent="0.2">
      <c r="C124" s="55"/>
      <c r="D124" s="55"/>
    </row>
    <row r="125" spans="3:4" ht="12.95" customHeight="1" x14ac:dyDescent="0.2">
      <c r="C125" s="55"/>
      <c r="D125" s="55"/>
    </row>
    <row r="126" spans="3:4" ht="12.95" customHeight="1" x14ac:dyDescent="0.2">
      <c r="C126" s="55"/>
      <c r="D126" s="55"/>
    </row>
    <row r="127" spans="3:4" ht="12.95" customHeight="1" x14ac:dyDescent="0.2">
      <c r="C127" s="55"/>
      <c r="D127" s="55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</sheetData>
  <sortState xmlns:xlrd2="http://schemas.microsoft.com/office/spreadsheetml/2017/richdata2" ref="A21:Q65">
    <sortCondition ref="C21:C65"/>
  </sortState>
  <phoneticPr fontId="8" type="noConversion"/>
  <hyperlinks>
    <hyperlink ref="H63098" r:id="rId1" display="http://vsolj.cetus-net.org/bulletin.html" xr:uid="{00000000-0004-0000-0000-000000000000}"/>
    <hyperlink ref="H63091" r:id="rId2" display="https://www.aavso.org/ejaavso" xr:uid="{00000000-0004-0000-0000-000001000000}"/>
    <hyperlink ref="I63098" r:id="rId3" display="http://vsolj.cetus-net.org/bulletin.html" xr:uid="{00000000-0004-0000-0000-000002000000}"/>
    <hyperlink ref="AQ56749" r:id="rId4" display="http://cdsbib.u-strasbg.fr/cgi-bin/cdsbib?1990RMxAA..21..381G" xr:uid="{00000000-0004-0000-0000-000003000000}"/>
    <hyperlink ref="H63095" r:id="rId5" display="https://www.aavso.org/ejaavso" xr:uid="{00000000-0004-0000-0000-000004000000}"/>
    <hyperlink ref="AP4113" r:id="rId6" display="http://cdsbib.u-strasbg.fr/cgi-bin/cdsbib?1990RMxAA..21..381G" xr:uid="{00000000-0004-0000-0000-000005000000}"/>
    <hyperlink ref="AP4116" r:id="rId7" display="http://cdsbib.u-strasbg.fr/cgi-bin/cdsbib?1990RMxAA..21..381G" xr:uid="{00000000-0004-0000-0000-000006000000}"/>
    <hyperlink ref="AP4114" r:id="rId8" display="http://cdsbib.u-strasbg.fr/cgi-bin/cdsbib?1990RMxAA..21..381G" xr:uid="{00000000-0004-0000-0000-000007000000}"/>
    <hyperlink ref="AP4098" r:id="rId9" display="http://cdsbib.u-strasbg.fr/cgi-bin/cdsbib?1990RMxAA..21..381G" xr:uid="{00000000-0004-0000-0000-000008000000}"/>
    <hyperlink ref="AQ4327" r:id="rId10" display="http://cdsbib.u-strasbg.fr/cgi-bin/cdsbib?1990RMxAA..21..381G" xr:uid="{00000000-0004-0000-0000-000009000000}"/>
    <hyperlink ref="AQ4331" r:id="rId11" display="http://cdsbib.u-strasbg.fr/cgi-bin/cdsbib?1990RMxAA..21..381G" xr:uid="{00000000-0004-0000-0000-00000A000000}"/>
    <hyperlink ref="AQ64011" r:id="rId12" display="http://cdsbib.u-strasbg.fr/cgi-bin/cdsbib?1990RMxAA..21..381G" xr:uid="{00000000-0004-0000-0000-00000B000000}"/>
    <hyperlink ref="I1219" r:id="rId13" display="http://vsolj.cetus-net.org/bulletin.html" xr:uid="{00000000-0004-0000-0000-00000C000000}"/>
    <hyperlink ref="H1219" r:id="rId14" display="http://vsolj.cetus-net.org/bulletin.html" xr:uid="{00000000-0004-0000-0000-00000D000000}"/>
    <hyperlink ref="AQ64672" r:id="rId15" display="http://cdsbib.u-strasbg.fr/cgi-bin/cdsbib?1990RMxAA..21..381G" xr:uid="{00000000-0004-0000-0000-00000E000000}"/>
    <hyperlink ref="AQ64671" r:id="rId16" display="http://cdsbib.u-strasbg.fr/cgi-bin/cdsbib?1990RMxAA..21..381G" xr:uid="{00000000-0004-0000-0000-00000F000000}"/>
    <hyperlink ref="AP2389" r:id="rId17" display="http://cdsbib.u-strasbg.fr/cgi-bin/cdsbib?1990RMxAA..21..381G" xr:uid="{00000000-0004-0000-0000-000010000000}"/>
    <hyperlink ref="AP2407" r:id="rId18" display="http://cdsbib.u-strasbg.fr/cgi-bin/cdsbib?1990RMxAA..21..381G" xr:uid="{00000000-0004-0000-0000-000011000000}"/>
    <hyperlink ref="AP2408" r:id="rId19" display="http://cdsbib.u-strasbg.fr/cgi-bin/cdsbib?1990RMxAA..21..381G" xr:uid="{00000000-0004-0000-0000-000012000000}"/>
    <hyperlink ref="AP240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2024-01-16T06:14:40Z</dcterms:modified>
</cp:coreProperties>
</file>