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59A0641-CAB6-4245-A6D1-151892F8EDE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Q21" i="1"/>
  <c r="Q22" i="1"/>
  <c r="Q23" i="1"/>
  <c r="Q24" i="1"/>
  <c r="Q25" i="1"/>
  <c r="Q26" i="1"/>
  <c r="Q27" i="1"/>
  <c r="Q28" i="1"/>
  <c r="Q29" i="1"/>
  <c r="Q30" i="1"/>
  <c r="Q32" i="1"/>
  <c r="Q33" i="1"/>
  <c r="Q34" i="1"/>
  <c r="I35" i="1"/>
  <c r="Q35" i="1"/>
  <c r="Q36" i="1"/>
  <c r="Q37" i="1"/>
  <c r="Q38" i="1"/>
  <c r="Q39" i="1"/>
  <c r="Q40" i="1"/>
  <c r="G11" i="1"/>
  <c r="F11" i="1"/>
  <c r="E14" i="1"/>
  <c r="E15" i="1" s="1"/>
  <c r="E31" i="1"/>
  <c r="F31" i="1"/>
  <c r="G31" i="1"/>
  <c r="H31" i="1"/>
  <c r="Q31" i="1"/>
  <c r="C17" i="1"/>
  <c r="C11" i="1"/>
  <c r="C12" i="1"/>
  <c r="C16" i="1" l="1"/>
  <c r="D18" i="1" s="1"/>
  <c r="O34" i="1"/>
  <c r="O40" i="1"/>
  <c r="O37" i="1"/>
  <c r="O38" i="1"/>
  <c r="O35" i="1"/>
  <c r="O23" i="1"/>
  <c r="O36" i="1"/>
  <c r="O26" i="1"/>
  <c r="O32" i="1"/>
  <c r="O33" i="1"/>
  <c r="O24" i="1"/>
  <c r="O29" i="1"/>
  <c r="C15" i="1"/>
  <c r="O27" i="1"/>
  <c r="O22" i="1"/>
  <c r="O28" i="1"/>
  <c r="O25" i="1"/>
  <c r="O39" i="1"/>
  <c r="O21" i="1"/>
  <c r="O31" i="1"/>
  <c r="O30" i="1"/>
  <c r="C18" i="1" l="1"/>
  <c r="E16" i="1"/>
  <c r="E17" i="1" s="1"/>
</calcChain>
</file>

<file path=xl/sharedStrings.xml><?xml version="1.0" encoding="utf-8"?>
<sst xmlns="http://schemas.openxmlformats.org/spreadsheetml/2006/main" count="107" uniqueCount="47">
  <si>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</si>
  <si>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</si>
  <si>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</si>
  <si>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</si>
  <si>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</si>
  <si>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</si>
  <si>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</si>
  <si>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</si>
  <si>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</si>
  <si>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</si>
  <si>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</si>
  <si>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</si>
  <si>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</si>
  <si>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</si>
  <si>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</si>
  <si>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</si>
  <si>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</si>
  <si>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</si>
  <si>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</si>
  <si>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</si>
  <si>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</si>
  <si>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</si>
  <si>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</si>
  <si>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</si>
  <si>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</si>
  <si>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</si>
  <si>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</si>
  <si>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</si>
  <si>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</si>
  <si>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</si>
  <si>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</si>
  <si>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</si>
  <si>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</si>
  <si>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</si>
  <si>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</si>
  <si>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</si>
  <si>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</si>
  <si>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</si>
  <si>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</si>
  <si>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</si>
  <si>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V0571 Pup / GSC 5409-1201</t>
  </si>
  <si>
    <t>EA</t>
  </si>
  <si>
    <t>IBVS 5084</t>
  </si>
  <si>
    <t>I</t>
  </si>
  <si>
    <t>pg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</si>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</sst>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V0571 Pup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69-4314-8A38-76600F41B8D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-0.38072800000372808</c:v>
                </c:pt>
                <c:pt idx="1">
                  <c:v>9.9124000000301749E-2</c:v>
                </c:pt>
                <c:pt idx="2">
                  <c:v>6.9047999997565057E-2</c:v>
                </c:pt>
                <c:pt idx="3">
                  <c:v>-7.3004000005312264E-2</c:v>
                </c:pt>
                <c:pt idx="4">
                  <c:v>-2.6004000003013061E-2</c:v>
                </c:pt>
                <c:pt idx="5">
                  <c:v>-0.39343600000211154</c:v>
                </c:pt>
                <c:pt idx="6">
                  <c:v>-0.38959200000317651</c:v>
                </c:pt>
                <c:pt idx="7">
                  <c:v>0.28916000000026543</c:v>
                </c:pt>
                <c:pt idx="8">
                  <c:v>0.25795599999764818</c:v>
                </c:pt>
                <c:pt idx="9">
                  <c:v>0.37208399999872199</c:v>
                </c:pt>
                <c:pt idx="11">
                  <c:v>0.16699999999400461</c:v>
                </c:pt>
                <c:pt idx="12">
                  <c:v>0.17899999999644933</c:v>
                </c:pt>
                <c:pt idx="13">
                  <c:v>3.4279999999853317E-2</c:v>
                </c:pt>
                <c:pt idx="14">
                  <c:v>8.7324000000080559E-2</c:v>
                </c:pt>
                <c:pt idx="15">
                  <c:v>-0.37082400000508642</c:v>
                </c:pt>
                <c:pt idx="16">
                  <c:v>-0.29982400000881171</c:v>
                </c:pt>
                <c:pt idx="17">
                  <c:v>0.16849599999841303</c:v>
                </c:pt>
                <c:pt idx="18">
                  <c:v>0.13895199999387842</c:v>
                </c:pt>
                <c:pt idx="19">
                  <c:v>6.068799999775365E-2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69-4314-8A38-76600F41B8D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69-4314-8A38-76600F41B8D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69-4314-8A38-76600F41B8D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69-4314-8A38-76600F41B8D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69-4314-8A38-76600F41B8D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69-4314-8A38-76600F41B8D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-2.7224074430187397E-4</c:v>
                </c:pt>
                <c:pt idx="1">
                  <c:v>-2.8144092291908923E-4</c:v>
                </c:pt>
                <c:pt idx="2">
                  <c:v>-3.0123524661067363E-4</c:v>
                </c:pt>
                <c:pt idx="3">
                  <c:v>-3.4779372627961159E-4</c:v>
                </c:pt>
                <c:pt idx="4">
                  <c:v>-3.4779372627961159E-4</c:v>
                </c:pt>
                <c:pt idx="5">
                  <c:v>-3.5392717869108843E-4</c:v>
                </c:pt>
                <c:pt idx="6">
                  <c:v>-3.5420597198251917E-4</c:v>
                </c:pt>
                <c:pt idx="7">
                  <c:v>-3.5643631831396532E-4</c:v>
                </c:pt>
                <c:pt idx="8">
                  <c:v>-3.7288512250838049E-4</c:v>
                </c:pt>
                <c:pt idx="9">
                  <c:v>-3.7623064200554971E-4</c:v>
                </c:pt>
                <c:pt idx="10">
                  <c:v>-4.568019032290411E-4</c:v>
                </c:pt>
                <c:pt idx="11">
                  <c:v>-4.568019032290411E-4</c:v>
                </c:pt>
                <c:pt idx="12">
                  <c:v>-4.568019032290411E-4</c:v>
                </c:pt>
                <c:pt idx="13">
                  <c:v>-6.993520667738076E-4</c:v>
                </c:pt>
                <c:pt idx="14">
                  <c:v>-7.8326884749446821E-4</c:v>
                </c:pt>
                <c:pt idx="15">
                  <c:v>-7.9246902611168342E-4</c:v>
                </c:pt>
                <c:pt idx="16">
                  <c:v>-7.9246902611168342E-4</c:v>
                </c:pt>
                <c:pt idx="17">
                  <c:v>-8.008328248546064E-4</c:v>
                </c:pt>
                <c:pt idx="18">
                  <c:v>-8.2146352842048308E-4</c:v>
                </c:pt>
                <c:pt idx="19">
                  <c:v>-8.755494269580518E-4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69-4314-8A38-76600F41B8D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-662</c:v>
                </c:pt>
                <c:pt idx="1">
                  <c:v>-629</c:v>
                </c:pt>
                <c:pt idx="2">
                  <c:v>-558</c:v>
                </c:pt>
                <c:pt idx="3">
                  <c:v>-391</c:v>
                </c:pt>
                <c:pt idx="4">
                  <c:v>-391</c:v>
                </c:pt>
                <c:pt idx="5">
                  <c:v>-369</c:v>
                </c:pt>
                <c:pt idx="6">
                  <c:v>-368</c:v>
                </c:pt>
                <c:pt idx="7">
                  <c:v>-360</c:v>
                </c:pt>
                <c:pt idx="8">
                  <c:v>-301</c:v>
                </c:pt>
                <c:pt idx="9">
                  <c:v>-289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870</c:v>
                </c:pt>
                <c:pt idx="14">
                  <c:v>1171</c:v>
                </c:pt>
                <c:pt idx="15">
                  <c:v>1204</c:v>
                </c:pt>
                <c:pt idx="16">
                  <c:v>1204</c:v>
                </c:pt>
                <c:pt idx="17">
                  <c:v>1234</c:v>
                </c:pt>
                <c:pt idx="18">
                  <c:v>1308</c:v>
                </c:pt>
                <c:pt idx="19">
                  <c:v>1502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69-4314-8A38-76600F41B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389304"/>
        <c:axId val="1"/>
      </c:scatterChart>
      <c:valAx>
        <c:axId val="93738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38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DC7CC02C-2936-6FD7-8880-F3717EB07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6" customFormat="1" ht="12.95" customHeight="1" x14ac:dyDescent="0.2">
      <c r="A2" s="6" t="s">
        <v>23</v>
      </c>
      <c r="B2" s="6" t="s">
        <v>41</v>
      </c>
      <c r="C2" s="7"/>
      <c r="D2" s="7"/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 t="s">
        <v>38</v>
      </c>
      <c r="D4" s="10" t="s">
        <v>38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2">
        <v>32891.408000000003</v>
      </c>
      <c r="D7" s="11" t="s">
        <v>39</v>
      </c>
    </row>
    <row r="8" spans="1:7" s="6" customFormat="1" ht="12.95" customHeight="1" x14ac:dyDescent="0.2">
      <c r="A8" s="6" t="s">
        <v>3</v>
      </c>
      <c r="C8" s="32">
        <v>10.984156</v>
      </c>
      <c r="D8" s="11" t="s">
        <v>39</v>
      </c>
    </row>
    <row r="9" spans="1:7" s="6" customFormat="1" ht="12.95" customHeight="1" x14ac:dyDescent="0.2">
      <c r="A9" s="12" t="s">
        <v>28</v>
      </c>
      <c r="C9" s="13">
        <v>-9.5</v>
      </c>
      <c r="D9" s="6" t="s">
        <v>29</v>
      </c>
    </row>
    <row r="10" spans="1:7" s="6" customFormat="1" ht="12.95" customHeight="1" thickBot="1" x14ac:dyDescent="0.25">
      <c r="C10" s="14" t="s">
        <v>19</v>
      </c>
      <c r="D10" s="14" t="s">
        <v>20</v>
      </c>
    </row>
    <row r="11" spans="1:7" s="6" customFormat="1" ht="12.95" customHeight="1" x14ac:dyDescent="0.2">
      <c r="A11" s="6" t="s">
        <v>15</v>
      </c>
      <c r="C11" s="15">
        <f ca="1">INTERCEPT(INDIRECT($G$11):G992,INDIRECT($F$11):F992)</f>
        <v>-4.568019032290411E-4</v>
      </c>
      <c r="D11" s="7"/>
      <c r="F11" s="16" t="str">
        <f>"F"&amp;E19</f>
        <v>F21</v>
      </c>
      <c r="G11" s="15" t="str">
        <f>"G"&amp;E19</f>
        <v>G21</v>
      </c>
    </row>
    <row r="12" spans="1:7" s="6" customFormat="1" ht="12.95" customHeight="1" x14ac:dyDescent="0.2">
      <c r="A12" s="6" t="s">
        <v>16</v>
      </c>
      <c r="C12" s="15">
        <f ca="1">SLOPE(INDIRECT($G$11):G992,INDIRECT($F$11):F992)</f>
        <v>-2.7879329143076607E-7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17" t="s">
        <v>35</v>
      </c>
      <c r="E13" s="13">
        <v>1</v>
      </c>
    </row>
    <row r="14" spans="1:7" s="6" customFormat="1" ht="12.95" customHeight="1" x14ac:dyDescent="0.2">
      <c r="D14" s="17" t="s">
        <v>30</v>
      </c>
      <c r="E14" s="18">
        <f ca="1">NOW()+15018.5+$C$9/24</f>
        <v>60373.807476620364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49389.60943645057</v>
      </c>
      <c r="D15" s="17" t="s">
        <v>36</v>
      </c>
      <c r="E15" s="18">
        <f ca="1">ROUND(2*(E14-$C$7)/$C$8,0)/2+E13</f>
        <v>2503</v>
      </c>
    </row>
    <row r="16" spans="1:7" s="6" customFormat="1" ht="12.95" customHeight="1" x14ac:dyDescent="0.2">
      <c r="A16" s="8" t="s">
        <v>4</v>
      </c>
      <c r="C16" s="21">
        <f ca="1">+C8+C12</f>
        <v>10.98415572120671</v>
      </c>
      <c r="D16" s="17" t="s">
        <v>37</v>
      </c>
      <c r="E16" s="15">
        <f ca="1">ROUND(2*(E14-$C$15)/$C$16,0)/2+E13</f>
        <v>1001</v>
      </c>
    </row>
    <row r="17" spans="1:18" s="6" customFormat="1" ht="12.95" customHeight="1" thickBot="1" x14ac:dyDescent="0.25">
      <c r="A17" s="17" t="s">
        <v>27</v>
      </c>
      <c r="C17" s="6">
        <f>COUNT(C21:C2191)</f>
        <v>20</v>
      </c>
      <c r="D17" s="17" t="s">
        <v>31</v>
      </c>
      <c r="E17" s="22">
        <f ca="1">+$C$15+$C$16*E16-15018.5-$C$9/24</f>
        <v>45366.645146711824</v>
      </c>
    </row>
    <row r="18" spans="1:18" s="6" customFormat="1" ht="12.95" customHeight="1" thickTop="1" thickBot="1" x14ac:dyDescent="0.25">
      <c r="A18" s="8" t="s">
        <v>5</v>
      </c>
      <c r="C18" s="23">
        <f ca="1">+C15</f>
        <v>49389.60943645057</v>
      </c>
      <c r="D18" s="24">
        <f ca="1">+C16</f>
        <v>10.98415572120671</v>
      </c>
      <c r="E18" s="25" t="s">
        <v>32</v>
      </c>
    </row>
    <row r="19" spans="1:18" s="6" customFormat="1" ht="12.95" customHeight="1" thickTop="1" x14ac:dyDescent="0.2">
      <c r="A19" s="26" t="s">
        <v>33</v>
      </c>
      <c r="E19" s="27">
        <v>21</v>
      </c>
    </row>
    <row r="20" spans="1:18" s="6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39</v>
      </c>
      <c r="I20" s="28" t="s">
        <v>44</v>
      </c>
      <c r="J20" s="28" t="s">
        <v>45</v>
      </c>
      <c r="K20" s="28" t="s">
        <v>46</v>
      </c>
      <c r="L20" s="28" t="s">
        <v>24</v>
      </c>
      <c r="M20" s="28" t="s">
        <v>25</v>
      </c>
      <c r="N20" s="28" t="s">
        <v>26</v>
      </c>
      <c r="O20" s="28" t="s">
        <v>22</v>
      </c>
      <c r="P20" s="29" t="s">
        <v>21</v>
      </c>
      <c r="Q20" s="14" t="s">
        <v>14</v>
      </c>
      <c r="R20" s="30" t="s">
        <v>34</v>
      </c>
    </row>
    <row r="21" spans="1:18" s="6" customFormat="1" ht="12.95" customHeight="1" x14ac:dyDescent="0.2">
      <c r="A21" s="4" t="s">
        <v>42</v>
      </c>
      <c r="B21" s="5" t="s">
        <v>43</v>
      </c>
      <c r="C21" s="4">
        <v>25619.516</v>
      </c>
      <c r="D21" s="4" t="s">
        <v>44</v>
      </c>
      <c r="E21" s="6">
        <f t="shared" ref="E21:E40" si="0">+(C21-C$7)/C$8</f>
        <v>-662.03466156161687</v>
      </c>
      <c r="F21" s="6">
        <f t="shared" ref="F21:F40" si="1">ROUND(2*E21,0)/2</f>
        <v>-662</v>
      </c>
      <c r="G21" s="6">
        <f t="shared" ref="G21:G40" si="2">+C21-(C$7+F21*C$8)</f>
        <v>-0.38072800000372808</v>
      </c>
      <c r="I21" s="6">
        <f t="shared" ref="I21:I30" si="3">+G21</f>
        <v>-0.38072800000372808</v>
      </c>
      <c r="O21" s="6">
        <f t="shared" ref="O21:O40" ca="1" si="4">+C$11+C$12*$F21</f>
        <v>-2.7224074430187397E-4</v>
      </c>
      <c r="Q21" s="31">
        <f t="shared" ref="Q21:Q40" si="5">+C21-15018.5</f>
        <v>10601.016</v>
      </c>
    </row>
    <row r="22" spans="1:18" s="6" customFormat="1" ht="12.95" customHeight="1" x14ac:dyDescent="0.2">
      <c r="A22" s="4" t="s">
        <v>42</v>
      </c>
      <c r="B22" s="5" t="s">
        <v>43</v>
      </c>
      <c r="C22" s="4">
        <v>25982.473000000002</v>
      </c>
      <c r="D22" s="4" t="s">
        <v>44</v>
      </c>
      <c r="E22" s="6">
        <f t="shared" si="0"/>
        <v>-628.99097572904111</v>
      </c>
      <c r="F22" s="6">
        <f t="shared" si="1"/>
        <v>-629</v>
      </c>
      <c r="G22" s="6">
        <f t="shared" si="2"/>
        <v>9.9124000000301749E-2</v>
      </c>
      <c r="I22" s="6">
        <f t="shared" si="3"/>
        <v>9.9124000000301749E-2</v>
      </c>
      <c r="O22" s="6">
        <f t="shared" ca="1" si="4"/>
        <v>-2.8144092291908923E-4</v>
      </c>
      <c r="Q22" s="31">
        <f t="shared" si="5"/>
        <v>10963.973000000002</v>
      </c>
    </row>
    <row r="23" spans="1:18" s="6" customFormat="1" ht="12.95" customHeight="1" x14ac:dyDescent="0.2">
      <c r="A23" s="4" t="s">
        <v>42</v>
      </c>
      <c r="B23" s="5" t="s">
        <v>43</v>
      </c>
      <c r="C23" s="4">
        <v>26762.317999999999</v>
      </c>
      <c r="D23" s="4" t="s">
        <v>44</v>
      </c>
      <c r="E23" s="6">
        <f t="shared" si="0"/>
        <v>-557.99371385475615</v>
      </c>
      <c r="F23" s="6">
        <f t="shared" si="1"/>
        <v>-558</v>
      </c>
      <c r="G23" s="6">
        <f t="shared" si="2"/>
        <v>6.9047999997565057E-2</v>
      </c>
      <c r="I23" s="6">
        <f t="shared" si="3"/>
        <v>6.9047999997565057E-2</v>
      </c>
      <c r="O23" s="6">
        <f t="shared" ca="1" si="4"/>
        <v>-3.0123524661067363E-4</v>
      </c>
      <c r="Q23" s="31">
        <f t="shared" si="5"/>
        <v>11743.817999999999</v>
      </c>
    </row>
    <row r="24" spans="1:18" s="6" customFormat="1" ht="12.95" customHeight="1" x14ac:dyDescent="0.2">
      <c r="A24" s="4" t="s">
        <v>42</v>
      </c>
      <c r="B24" s="5" t="s">
        <v>43</v>
      </c>
      <c r="C24" s="4">
        <v>28596.53</v>
      </c>
      <c r="D24" s="4" t="s">
        <v>44</v>
      </c>
      <c r="E24" s="6">
        <f t="shared" si="0"/>
        <v>-391.00664630036243</v>
      </c>
      <c r="F24" s="6">
        <f t="shared" si="1"/>
        <v>-391</v>
      </c>
      <c r="G24" s="6">
        <f t="shared" si="2"/>
        <v>-7.3004000005312264E-2</v>
      </c>
      <c r="I24" s="6">
        <f t="shared" si="3"/>
        <v>-7.3004000005312264E-2</v>
      </c>
      <c r="O24" s="6">
        <f t="shared" ca="1" si="4"/>
        <v>-3.4779372627961159E-4</v>
      </c>
      <c r="Q24" s="31">
        <f t="shared" si="5"/>
        <v>13578.029999999999</v>
      </c>
    </row>
    <row r="25" spans="1:18" s="6" customFormat="1" ht="12.95" customHeight="1" x14ac:dyDescent="0.2">
      <c r="A25" s="4" t="s">
        <v>42</v>
      </c>
      <c r="B25" s="5" t="s">
        <v>43</v>
      </c>
      <c r="C25" s="4">
        <v>28596.577000000001</v>
      </c>
      <c r="D25" s="4" t="s">
        <v>44</v>
      </c>
      <c r="E25" s="6">
        <f t="shared" si="0"/>
        <v>-391.00236740993131</v>
      </c>
      <c r="F25" s="6">
        <f t="shared" si="1"/>
        <v>-391</v>
      </c>
      <c r="G25" s="6">
        <f t="shared" si="2"/>
        <v>-2.6004000003013061E-2</v>
      </c>
      <c r="I25" s="6">
        <f t="shared" si="3"/>
        <v>-2.6004000003013061E-2</v>
      </c>
      <c r="O25" s="6">
        <f t="shared" ca="1" si="4"/>
        <v>-3.4779372627961159E-4</v>
      </c>
      <c r="Q25" s="31">
        <f t="shared" si="5"/>
        <v>13578.077000000001</v>
      </c>
    </row>
    <row r="26" spans="1:18" s="6" customFormat="1" ht="12.95" customHeight="1" x14ac:dyDescent="0.2">
      <c r="A26" s="4" t="s">
        <v>42</v>
      </c>
      <c r="B26" s="5" t="s">
        <v>43</v>
      </c>
      <c r="C26" s="4">
        <v>28837.861000000001</v>
      </c>
      <c r="D26" s="4" t="s">
        <v>44</v>
      </c>
      <c r="E26" s="6">
        <f t="shared" si="0"/>
        <v>-369.0358185007571</v>
      </c>
      <c r="F26" s="6">
        <f t="shared" si="1"/>
        <v>-369</v>
      </c>
      <c r="G26" s="6">
        <f t="shared" si="2"/>
        <v>-0.39343600000211154</v>
      </c>
      <c r="I26" s="6">
        <f t="shared" si="3"/>
        <v>-0.39343600000211154</v>
      </c>
      <c r="O26" s="6">
        <f t="shared" ca="1" si="4"/>
        <v>-3.5392717869108843E-4</v>
      </c>
      <c r="Q26" s="31">
        <f t="shared" si="5"/>
        <v>13819.361000000001</v>
      </c>
    </row>
    <row r="27" spans="1:18" s="6" customFormat="1" ht="12.95" customHeight="1" x14ac:dyDescent="0.2">
      <c r="A27" s="4" t="s">
        <v>42</v>
      </c>
      <c r="B27" s="5" t="s">
        <v>43</v>
      </c>
      <c r="C27" s="4">
        <v>28848.848999999998</v>
      </c>
      <c r="D27" s="4" t="s">
        <v>44</v>
      </c>
      <c r="E27" s="6">
        <f t="shared" si="0"/>
        <v>-368.0354685421442</v>
      </c>
      <c r="F27" s="6">
        <f t="shared" si="1"/>
        <v>-368</v>
      </c>
      <c r="G27" s="6">
        <f t="shared" si="2"/>
        <v>-0.38959200000317651</v>
      </c>
      <c r="I27" s="6">
        <f t="shared" si="3"/>
        <v>-0.38959200000317651</v>
      </c>
      <c r="O27" s="6">
        <f t="shared" ca="1" si="4"/>
        <v>-3.5420597198251917E-4</v>
      </c>
      <c r="Q27" s="31">
        <f t="shared" si="5"/>
        <v>13830.348999999998</v>
      </c>
    </row>
    <row r="28" spans="1:18" x14ac:dyDescent="0.2">
      <c r="A28" s="4" t="s">
        <v>42</v>
      </c>
      <c r="B28" s="5" t="s">
        <v>43</v>
      </c>
      <c r="C28" s="4">
        <v>28937.401000000002</v>
      </c>
      <c r="D28" s="4" t="s">
        <v>44</v>
      </c>
      <c r="E28">
        <f t="shared" si="0"/>
        <v>-359.97367480942563</v>
      </c>
      <c r="F28">
        <f t="shared" si="1"/>
        <v>-360</v>
      </c>
      <c r="G28">
        <f t="shared" si="2"/>
        <v>0.28916000000026543</v>
      </c>
      <c r="I28">
        <f t="shared" si="3"/>
        <v>0.28916000000026543</v>
      </c>
      <c r="O28">
        <f t="shared" ca="1" si="4"/>
        <v>-3.5643631831396532E-4</v>
      </c>
      <c r="Q28" s="2">
        <f t="shared" si="5"/>
        <v>13918.901000000002</v>
      </c>
    </row>
    <row r="29" spans="1:18" x14ac:dyDescent="0.2">
      <c r="A29" s="4" t="s">
        <v>42</v>
      </c>
      <c r="B29" s="5" t="s">
        <v>43</v>
      </c>
      <c r="C29" s="4">
        <v>29585.435000000001</v>
      </c>
      <c r="D29" s="4" t="s">
        <v>44</v>
      </c>
      <c r="E29">
        <f t="shared" si="0"/>
        <v>-300.97651562851087</v>
      </c>
      <c r="F29">
        <f t="shared" si="1"/>
        <v>-301</v>
      </c>
      <c r="G29">
        <f t="shared" si="2"/>
        <v>0.25795599999764818</v>
      </c>
      <c r="I29">
        <f t="shared" si="3"/>
        <v>0.25795599999764818</v>
      </c>
      <c r="O29">
        <f t="shared" ca="1" si="4"/>
        <v>-3.7288512250838049E-4</v>
      </c>
      <c r="Q29" s="2">
        <f t="shared" si="5"/>
        <v>14566.935000000001</v>
      </c>
    </row>
    <row r="30" spans="1:18" x14ac:dyDescent="0.2">
      <c r="A30" s="4" t="s">
        <v>42</v>
      </c>
      <c r="B30" s="5" t="s">
        <v>43</v>
      </c>
      <c r="C30" s="4">
        <v>29717.359</v>
      </c>
      <c r="D30" s="4" t="s">
        <v>44</v>
      </c>
      <c r="E30">
        <f t="shared" si="0"/>
        <v>-288.96612539006207</v>
      </c>
      <c r="F30">
        <f t="shared" si="1"/>
        <v>-289</v>
      </c>
      <c r="G30">
        <f t="shared" si="2"/>
        <v>0.37208399999872199</v>
      </c>
      <c r="I30">
        <f t="shared" si="3"/>
        <v>0.37208399999872199</v>
      </c>
      <c r="O30">
        <f t="shared" ca="1" si="4"/>
        <v>-3.7623064200554971E-4</v>
      </c>
      <c r="Q30" s="2">
        <f t="shared" si="5"/>
        <v>14698.859</v>
      </c>
    </row>
    <row r="31" spans="1:18" x14ac:dyDescent="0.2">
      <c r="A31" t="s">
        <v>39</v>
      </c>
      <c r="C31" s="3">
        <v>32891.408000000003</v>
      </c>
      <c r="D31" s="3" t="s">
        <v>13</v>
      </c>
      <c r="E31">
        <f t="shared" si="0"/>
        <v>0</v>
      </c>
      <c r="F31">
        <f t="shared" si="1"/>
        <v>0</v>
      </c>
      <c r="G31">
        <f t="shared" si="2"/>
        <v>0</v>
      </c>
      <c r="H31">
        <f>+G31</f>
        <v>0</v>
      </c>
      <c r="O31">
        <f t="shared" ca="1" si="4"/>
        <v>-4.568019032290411E-4</v>
      </c>
      <c r="Q31" s="2">
        <f t="shared" si="5"/>
        <v>17872.908000000003</v>
      </c>
    </row>
    <row r="32" spans="1:18" x14ac:dyDescent="0.2">
      <c r="A32" s="4" t="s">
        <v>42</v>
      </c>
      <c r="B32" s="5" t="s">
        <v>43</v>
      </c>
      <c r="C32" s="4">
        <v>32891.574999999997</v>
      </c>
      <c r="D32" s="4" t="s">
        <v>44</v>
      </c>
      <c r="E32">
        <f t="shared" si="0"/>
        <v>1.5203717062467485E-2</v>
      </c>
      <c r="F32">
        <f t="shared" si="1"/>
        <v>0</v>
      </c>
      <c r="G32">
        <f t="shared" si="2"/>
        <v>0.16699999999400461</v>
      </c>
      <c r="I32">
        <f t="shared" ref="I32:I40" si="6">+G32</f>
        <v>0.16699999999400461</v>
      </c>
      <c r="O32">
        <f t="shared" ca="1" si="4"/>
        <v>-4.568019032290411E-4</v>
      </c>
      <c r="Q32" s="2">
        <f t="shared" si="5"/>
        <v>17873.074999999997</v>
      </c>
    </row>
    <row r="33" spans="1:17" x14ac:dyDescent="0.2">
      <c r="A33" s="4" t="s">
        <v>42</v>
      </c>
      <c r="B33" s="5" t="s">
        <v>43</v>
      </c>
      <c r="C33" s="4">
        <v>32891.587</v>
      </c>
      <c r="D33" s="4" t="s">
        <v>44</v>
      </c>
      <c r="E33">
        <f t="shared" si="0"/>
        <v>1.629619972590059E-2</v>
      </c>
      <c r="F33">
        <f t="shared" si="1"/>
        <v>0</v>
      </c>
      <c r="G33">
        <f t="shared" si="2"/>
        <v>0.17899999999644933</v>
      </c>
      <c r="I33">
        <f t="shared" si="6"/>
        <v>0.17899999999644933</v>
      </c>
      <c r="O33">
        <f t="shared" ca="1" si="4"/>
        <v>-4.568019032290411E-4</v>
      </c>
      <c r="Q33" s="2">
        <f t="shared" si="5"/>
        <v>17873.087</v>
      </c>
    </row>
    <row r="34" spans="1:17" x14ac:dyDescent="0.2">
      <c r="A34" s="4" t="s">
        <v>42</v>
      </c>
      <c r="B34" s="5" t="s">
        <v>43</v>
      </c>
      <c r="C34" s="4">
        <v>42447.658000000003</v>
      </c>
      <c r="D34" s="4" t="s">
        <v>44</v>
      </c>
      <c r="E34">
        <f t="shared" si="0"/>
        <v>870.00312085880785</v>
      </c>
      <c r="F34">
        <f t="shared" si="1"/>
        <v>870</v>
      </c>
      <c r="G34">
        <f t="shared" si="2"/>
        <v>3.4279999999853317E-2</v>
      </c>
      <c r="I34">
        <f t="shared" si="6"/>
        <v>3.4279999999853317E-2</v>
      </c>
      <c r="O34">
        <f t="shared" ca="1" si="4"/>
        <v>-6.993520667738076E-4</v>
      </c>
      <c r="Q34" s="2">
        <f t="shared" si="5"/>
        <v>27429.158000000003</v>
      </c>
    </row>
    <row r="35" spans="1:17" x14ac:dyDescent="0.2">
      <c r="A35" s="4" t="s">
        <v>42</v>
      </c>
      <c r="B35" s="5" t="s">
        <v>43</v>
      </c>
      <c r="C35" s="4">
        <v>45753.942000000003</v>
      </c>
      <c r="D35" s="4" t="s">
        <v>44</v>
      </c>
      <c r="E35">
        <f t="shared" si="0"/>
        <v>1171.0079499963401</v>
      </c>
      <c r="F35">
        <f t="shared" si="1"/>
        <v>1171</v>
      </c>
      <c r="G35">
        <f t="shared" si="2"/>
        <v>8.7324000000080559E-2</v>
      </c>
      <c r="I35">
        <f t="shared" si="6"/>
        <v>8.7324000000080559E-2</v>
      </c>
      <c r="O35">
        <f t="shared" ca="1" si="4"/>
        <v>-7.8326884749446821E-4</v>
      </c>
      <c r="Q35" s="2">
        <f t="shared" si="5"/>
        <v>30735.442000000003</v>
      </c>
    </row>
    <row r="36" spans="1:17" x14ac:dyDescent="0.2">
      <c r="A36" s="4" t="s">
        <v>42</v>
      </c>
      <c r="B36" s="5" t="s">
        <v>43</v>
      </c>
      <c r="C36" s="4">
        <v>46115.961000000003</v>
      </c>
      <c r="D36" s="4" t="s">
        <v>44</v>
      </c>
      <c r="E36">
        <f t="shared" si="0"/>
        <v>1203.9662401007415</v>
      </c>
      <c r="F36">
        <f t="shared" si="1"/>
        <v>1204</v>
      </c>
      <c r="G36">
        <f t="shared" si="2"/>
        <v>-0.37082400000508642</v>
      </c>
      <c r="I36">
        <f t="shared" si="6"/>
        <v>-0.37082400000508642</v>
      </c>
      <c r="O36">
        <f t="shared" ca="1" si="4"/>
        <v>-7.9246902611168342E-4</v>
      </c>
      <c r="Q36" s="2">
        <f t="shared" si="5"/>
        <v>31097.461000000003</v>
      </c>
    </row>
    <row r="37" spans="1:17" x14ac:dyDescent="0.2">
      <c r="A37" s="4" t="s">
        <v>42</v>
      </c>
      <c r="B37" s="5" t="s">
        <v>43</v>
      </c>
      <c r="C37" s="4">
        <v>46116.031999999999</v>
      </c>
      <c r="D37" s="4" t="s">
        <v>44</v>
      </c>
      <c r="E37">
        <f t="shared" si="0"/>
        <v>1203.9727039564984</v>
      </c>
      <c r="F37">
        <f t="shared" si="1"/>
        <v>1204</v>
      </c>
      <c r="G37">
        <f t="shared" si="2"/>
        <v>-0.29982400000881171</v>
      </c>
      <c r="I37">
        <f t="shared" si="6"/>
        <v>-0.29982400000881171</v>
      </c>
      <c r="O37">
        <f t="shared" ca="1" si="4"/>
        <v>-7.9246902611168342E-4</v>
      </c>
      <c r="Q37" s="2">
        <f t="shared" si="5"/>
        <v>31097.531999999999</v>
      </c>
    </row>
    <row r="38" spans="1:17" x14ac:dyDescent="0.2">
      <c r="A38" s="4" t="s">
        <v>42</v>
      </c>
      <c r="B38" s="5" t="s">
        <v>43</v>
      </c>
      <c r="C38" s="4">
        <v>46446.025000000001</v>
      </c>
      <c r="D38" s="4" t="s">
        <v>44</v>
      </c>
      <c r="E38">
        <f t="shared" si="0"/>
        <v>1234.0153399132348</v>
      </c>
      <c r="F38">
        <f t="shared" si="1"/>
        <v>1234</v>
      </c>
      <c r="G38">
        <f t="shared" si="2"/>
        <v>0.16849599999841303</v>
      </c>
      <c r="I38">
        <f t="shared" si="6"/>
        <v>0.16849599999841303</v>
      </c>
      <c r="O38">
        <f t="shared" ca="1" si="4"/>
        <v>-8.008328248546064E-4</v>
      </c>
      <c r="Q38" s="2">
        <f t="shared" si="5"/>
        <v>31427.525000000001</v>
      </c>
    </row>
    <row r="39" spans="1:17" x14ac:dyDescent="0.2">
      <c r="A39" s="4" t="s">
        <v>42</v>
      </c>
      <c r="B39" s="5" t="s">
        <v>43</v>
      </c>
      <c r="C39" s="4">
        <v>47258.822999999997</v>
      </c>
      <c r="D39" s="4" t="s">
        <v>44</v>
      </c>
      <c r="E39">
        <f t="shared" si="0"/>
        <v>1308.0126502209175</v>
      </c>
      <c r="F39">
        <f t="shared" si="1"/>
        <v>1308</v>
      </c>
      <c r="G39">
        <f t="shared" si="2"/>
        <v>0.13895199999387842</v>
      </c>
      <c r="I39">
        <f t="shared" si="6"/>
        <v>0.13895199999387842</v>
      </c>
      <c r="O39">
        <f t="shared" ca="1" si="4"/>
        <v>-8.2146352842048308E-4</v>
      </c>
      <c r="Q39" s="2">
        <f t="shared" si="5"/>
        <v>32240.322999999997</v>
      </c>
    </row>
    <row r="40" spans="1:17" x14ac:dyDescent="0.2">
      <c r="A40" s="4" t="s">
        <v>42</v>
      </c>
      <c r="B40" s="5" t="s">
        <v>43</v>
      </c>
      <c r="C40" s="4">
        <v>49389.671000000002</v>
      </c>
      <c r="D40" s="4" t="s">
        <v>44</v>
      </c>
      <c r="E40">
        <f t="shared" si="0"/>
        <v>1502.0055250489886</v>
      </c>
      <c r="F40">
        <f t="shared" si="1"/>
        <v>1502</v>
      </c>
      <c r="G40">
        <f t="shared" si="2"/>
        <v>6.068799999775365E-2</v>
      </c>
      <c r="I40">
        <f t="shared" si="6"/>
        <v>6.068799999775365E-2</v>
      </c>
      <c r="O40">
        <f t="shared" ca="1" si="4"/>
        <v>-8.755494269580518E-4</v>
      </c>
      <c r="Q40" s="2">
        <f t="shared" si="5"/>
        <v>34371.171000000002</v>
      </c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2024-03-04T06:22:46Z</dcterms:modified>
</cp:coreProperties>
</file>