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36B1D06-2589-46B2-92A3-22D75F6622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L25" i="1" s="1"/>
  <c r="Q25" i="1"/>
  <c r="E26" i="1"/>
  <c r="F26" i="1"/>
  <c r="G26" i="1" s="1"/>
  <c r="L26" i="1" s="1"/>
  <c r="Q26" i="1"/>
  <c r="E27" i="1"/>
  <c r="F27" i="1"/>
  <c r="G27" i="1"/>
  <c r="L27" i="1" s="1"/>
  <c r="Q27" i="1"/>
  <c r="E28" i="1"/>
  <c r="F28" i="1"/>
  <c r="G28" i="1" s="1"/>
  <c r="L28" i="1" s="1"/>
  <c r="Q28" i="1"/>
  <c r="E29" i="1"/>
  <c r="F29" i="1" s="1"/>
  <c r="G29" i="1" s="1"/>
  <c r="L29" i="1" s="1"/>
  <c r="Q29" i="1"/>
  <c r="E30" i="1"/>
  <c r="F30" i="1"/>
  <c r="G30" i="1" s="1"/>
  <c r="L30" i="1" s="1"/>
  <c r="Q30" i="1"/>
  <c r="D9" i="1"/>
  <c r="C9" i="1"/>
  <c r="Q22" i="1"/>
  <c r="Q23" i="1"/>
  <c r="Q24" i="1"/>
  <c r="C21" i="1"/>
  <c r="A21" i="1"/>
  <c r="R22" i="1"/>
  <c r="E21" i="1"/>
  <c r="F21" i="1"/>
  <c r="G21" i="1" s="1"/>
  <c r="H21" i="1" s="1"/>
  <c r="F17" i="1"/>
  <c r="C17" i="1"/>
  <c r="Q21" i="1"/>
  <c r="E22" i="1"/>
  <c r="F22" i="1"/>
  <c r="G22" i="1"/>
  <c r="K22" i="1" s="1"/>
  <c r="E24" i="1"/>
  <c r="F24" i="1"/>
  <c r="G24" i="1"/>
  <c r="K24" i="1" s="1"/>
  <c r="E23" i="1"/>
  <c r="F23" i="1"/>
  <c r="G23" i="1" s="1"/>
  <c r="K23" i="1" s="1"/>
  <c r="C11" i="1"/>
  <c r="C12" i="1"/>
  <c r="O27" i="1" l="1"/>
  <c r="O28" i="1"/>
  <c r="O26" i="1"/>
  <c r="O30" i="1"/>
  <c r="O25" i="1"/>
  <c r="O29" i="1"/>
  <c r="O24" i="1"/>
  <c r="O22" i="1"/>
  <c r="C15" i="1"/>
  <c r="O21" i="1"/>
  <c r="O2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<sst xmlns="http://schemas.openxmlformats.org/spreadsheetml/2006/main" count="71" uniqueCount="48">
  <si>
    <t>OEJV 0198</t>
  </si>
  <si>
    <t>PE</t>
  </si>
  <si>
    <t>I</t>
  </si>
  <si>
    <t>II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</si>
  <si>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</si>
  <si>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</si>
  <si>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</si>
  <si>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</si>
  <si>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</si>
  <si>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</si>
  <si>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</si>
  <si>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</si>
  <si>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</si>
  <si>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</si>
  <si>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</si>
  <si>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</si>
  <si>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</si>
  <si>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</si>
  <si>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</si>
  <si>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</si>
  <si>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</si>
  <si>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</si>
  <si>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</si>
  <si>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</si>
  <si>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</si>
  <si>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</si>
  <si>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</si>
  <si>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</si>
  <si>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</si>
  <si>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</si>
  <si>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</si>
  <si>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</si>
  <si>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</si>
  <si>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</si>
  <si>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</si>
  <si>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</si>
  <si>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</si>
  <si>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</si>
  <si>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G8135-0975_Pup.xls</t>
  </si>
  <si>
    <t>EB/KW</t>
  </si>
  <si>
    <t>IBVS 5495 Eph.</t>
  </si>
  <si>
    <t>IBVS 5495</t>
  </si>
  <si>
    <t>Pup</t>
  </si>
  <si>
    <t>V0621 Pup / GSC 8135 0975 / NSV 03836</t>
  </si>
  <si>
    <t>vis</t>
  </si>
  <si>
    <t>TESS/BAJ/RAA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</si>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</sst>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"/>
    <numFmt numFmtId="166" formatCode="0.00000"/>
  </numFmts>
  <fonts count="2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27" fillId="0" borderId="0" applyFont="0" applyFill="0" applyBorder="0" applyAlignment="0" applyProtection="0"/>
    <xf numFmtId="0" fontId="1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4" applyNumberFormat="0" applyFill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23" borderId="5" applyNumberFormat="0" applyFont="0" applyAlignment="0" applyProtection="0"/>
    <xf numFmtId="0" fontId="23" fillId="20" borderId="6" applyNumberFormat="0" applyAlignment="0" applyProtection="0"/>
    <xf numFmtId="0" fontId="24" fillId="0" borderId="0" applyNumberFormat="0" applyFill="0" applyBorder="0" applyAlignment="0" applyProtection="0"/>
    <xf numFmtId="0" fontId="27" fillId="0" borderId="7" applyNumberFormat="0" applyFont="0" applyFill="0" applyAlignment="0" applyProtection="0"/>
    <xf numFmtId="0" fontId="25" fillId="0" borderId="0" applyNumberFormat="0" applyFill="0" applyBorder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8" fillId="0" borderId="0" xfId="0" applyFont="1">
      <alignment vertical="top"/>
    </xf>
    <xf numFmtId="22" fontId="7" fillId="0" borderId="0" xfId="0" applyNumberFormat="1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Alignment="1"/>
    <xf numFmtId="0" fontId="11" fillId="0" borderId="0" xfId="0" applyFont="1" applyAlignment="1">
      <alignment vertical="center"/>
    </xf>
    <xf numFmtId="0" fontId="5" fillId="0" borderId="0" xfId="0" applyFont="1">
      <alignment vertical="top"/>
    </xf>
    <xf numFmtId="0" fontId="11" fillId="0" borderId="0" xfId="0" applyFont="1" applyAlignment="1">
      <alignment horizontal="left" vertical="center"/>
    </xf>
    <xf numFmtId="0" fontId="11" fillId="24" borderId="5" xfId="0" applyFont="1" applyFill="1" applyBorder="1" applyAlignment="1">
      <alignment horizontal="left" vertical="center"/>
    </xf>
    <xf numFmtId="0" fontId="26" fillId="0" borderId="0" xfId="41" applyFont="1" applyAlignment="1">
      <alignment horizontal="left"/>
    </xf>
    <xf numFmtId="0" fontId="26" fillId="0" borderId="0" xfId="41" applyFont="1" applyAlignment="1">
      <alignment horizontal="center"/>
    </xf>
    <xf numFmtId="0" fontId="28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>
      <alignment vertical="top"/>
    </xf>
    <xf numFmtId="0" fontId="4" fillId="0" borderId="0" xfId="0" applyFont="1" applyAlignment="1"/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>
      <alignment vertical="top"/>
    </xf>
    <xf numFmtId="0" fontId="11" fillId="0" borderId="10" xfId="0" applyFont="1" applyBorder="1">
      <alignment vertical="top"/>
    </xf>
    <xf numFmtId="14" fontId="11" fillId="0" borderId="0" xfId="0" applyNumberFormat="1" applyFont="1" applyAlignment="1"/>
    <xf numFmtId="165" fontId="28" fillId="0" borderId="0" xfId="0" applyNumberFormat="1" applyFont="1" applyAlignment="1">
      <alignment horizontal="left"/>
    </xf>
    <xf numFmtId="166" fontId="28" fillId="0" borderId="0" xfId="0" applyNumberFormat="1" applyFont="1" applyAlignment="1">
      <alignment horizontal="left"/>
    </xf>
    <xf numFmtId="0" fontId="6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V0621 Pup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6.3000000000000003E-4</c:v>
                  </c:pt>
                  <c:pt idx="3">
                    <c:v>4.6000000000000001E-4</c:v>
                  </c:pt>
                  <c:pt idx="4">
                    <c:v>2.1459999999999999E-3</c:v>
                  </c:pt>
                  <c:pt idx="5">
                    <c:v>6.4700000000000001E-4</c:v>
                  </c:pt>
                  <c:pt idx="6">
                    <c:v>3.666E-3</c:v>
                  </c:pt>
                  <c:pt idx="7">
                    <c:v>1.358E-3</c:v>
                  </c:pt>
                  <c:pt idx="8">
                    <c:v>4.6220000000000002E-3</c:v>
                  </c:pt>
                  <c:pt idx="9">
                    <c:v>6.9499999999999998E-4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6.3000000000000003E-4</c:v>
                  </c:pt>
                  <c:pt idx="3">
                    <c:v>4.6000000000000001E-4</c:v>
                  </c:pt>
                  <c:pt idx="4">
                    <c:v>2.1459999999999999E-3</c:v>
                  </c:pt>
                  <c:pt idx="5">
                    <c:v>6.4700000000000001E-4</c:v>
                  </c:pt>
                  <c:pt idx="6">
                    <c:v>3.666E-3</c:v>
                  </c:pt>
                  <c:pt idx="7">
                    <c:v>1.358E-3</c:v>
                  </c:pt>
                  <c:pt idx="8">
                    <c:v>4.6220000000000002E-3</c:v>
                  </c:pt>
                  <c:pt idx="9">
                    <c:v>6.9499999999999998E-4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14651.5</c:v>
                </c:pt>
                <c:pt idx="2">
                  <c:v>14654</c:v>
                </c:pt>
                <c:pt idx="3">
                  <c:v>14705</c:v>
                </c:pt>
                <c:pt idx="4">
                  <c:v>17464</c:v>
                </c:pt>
                <c:pt idx="5">
                  <c:v>17464.5</c:v>
                </c:pt>
                <c:pt idx="6">
                  <c:v>17494</c:v>
                </c:pt>
                <c:pt idx="7">
                  <c:v>17494.5</c:v>
                </c:pt>
                <c:pt idx="8">
                  <c:v>17527</c:v>
                </c:pt>
                <c:pt idx="9">
                  <c:v>17527.5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D8-4BC6-A7F3-8D55082D6A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6.3000000000000003E-4</c:v>
                  </c:pt>
                  <c:pt idx="3">
                    <c:v>4.6000000000000001E-4</c:v>
                  </c:pt>
                  <c:pt idx="4">
                    <c:v>2.1459999999999999E-3</c:v>
                  </c:pt>
                  <c:pt idx="5">
                    <c:v>6.4700000000000001E-4</c:v>
                  </c:pt>
                  <c:pt idx="6">
                    <c:v>3.666E-3</c:v>
                  </c:pt>
                  <c:pt idx="7">
                    <c:v>1.358E-3</c:v>
                  </c:pt>
                  <c:pt idx="8">
                    <c:v>4.6220000000000002E-3</c:v>
                  </c:pt>
                  <c:pt idx="9">
                    <c:v>6.9499999999999998E-4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6.3000000000000003E-4</c:v>
                  </c:pt>
                  <c:pt idx="3">
                    <c:v>4.6000000000000001E-4</c:v>
                  </c:pt>
                  <c:pt idx="4">
                    <c:v>2.1459999999999999E-3</c:v>
                  </c:pt>
                  <c:pt idx="5">
                    <c:v>6.4700000000000001E-4</c:v>
                  </c:pt>
                  <c:pt idx="6">
                    <c:v>3.666E-3</c:v>
                  </c:pt>
                  <c:pt idx="7">
                    <c:v>1.358E-3</c:v>
                  </c:pt>
                  <c:pt idx="8">
                    <c:v>4.6220000000000002E-3</c:v>
                  </c:pt>
                  <c:pt idx="9">
                    <c:v>6.9499999999999998E-4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14651.5</c:v>
                </c:pt>
                <c:pt idx="2">
                  <c:v>14654</c:v>
                </c:pt>
                <c:pt idx="3">
                  <c:v>14705</c:v>
                </c:pt>
                <c:pt idx="4">
                  <c:v>17464</c:v>
                </c:pt>
                <c:pt idx="5">
                  <c:v>17464.5</c:v>
                </c:pt>
                <c:pt idx="6">
                  <c:v>17494</c:v>
                </c:pt>
                <c:pt idx="7">
                  <c:v>17494.5</c:v>
                </c:pt>
                <c:pt idx="8">
                  <c:v>17527</c:v>
                </c:pt>
                <c:pt idx="9">
                  <c:v>17527.5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D8-4BC6-A7F3-8D55082D6AE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6.3000000000000003E-4</c:v>
                  </c:pt>
                  <c:pt idx="3">
                    <c:v>4.6000000000000001E-4</c:v>
                  </c:pt>
                  <c:pt idx="4">
                    <c:v>2.1459999999999999E-3</c:v>
                  </c:pt>
                  <c:pt idx="5">
                    <c:v>6.4700000000000001E-4</c:v>
                  </c:pt>
                  <c:pt idx="6">
                    <c:v>3.666E-3</c:v>
                  </c:pt>
                  <c:pt idx="7">
                    <c:v>1.358E-3</c:v>
                  </c:pt>
                  <c:pt idx="8">
                    <c:v>4.6220000000000002E-3</c:v>
                  </c:pt>
                  <c:pt idx="9">
                    <c:v>6.9499999999999998E-4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6.3000000000000003E-4</c:v>
                  </c:pt>
                  <c:pt idx="3">
                    <c:v>4.6000000000000001E-4</c:v>
                  </c:pt>
                  <c:pt idx="4">
                    <c:v>2.1459999999999999E-3</c:v>
                  </c:pt>
                  <c:pt idx="5">
                    <c:v>6.4700000000000001E-4</c:v>
                  </c:pt>
                  <c:pt idx="6">
                    <c:v>3.666E-3</c:v>
                  </c:pt>
                  <c:pt idx="7">
                    <c:v>1.358E-3</c:v>
                  </c:pt>
                  <c:pt idx="8">
                    <c:v>4.6220000000000002E-3</c:v>
                  </c:pt>
                  <c:pt idx="9">
                    <c:v>6.9499999999999998E-4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14651.5</c:v>
                </c:pt>
                <c:pt idx="2">
                  <c:v>14654</c:v>
                </c:pt>
                <c:pt idx="3">
                  <c:v>14705</c:v>
                </c:pt>
                <c:pt idx="4">
                  <c:v>17464</c:v>
                </c:pt>
                <c:pt idx="5">
                  <c:v>17464.5</c:v>
                </c:pt>
                <c:pt idx="6">
                  <c:v>17494</c:v>
                </c:pt>
                <c:pt idx="7">
                  <c:v>17494.5</c:v>
                </c:pt>
                <c:pt idx="8">
                  <c:v>17527</c:v>
                </c:pt>
                <c:pt idx="9">
                  <c:v>17527.5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D8-4BC6-A7F3-8D55082D6AE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6.3000000000000003E-4</c:v>
                  </c:pt>
                  <c:pt idx="3">
                    <c:v>4.6000000000000001E-4</c:v>
                  </c:pt>
                  <c:pt idx="4">
                    <c:v>2.1459999999999999E-3</c:v>
                  </c:pt>
                  <c:pt idx="5">
                    <c:v>6.4700000000000001E-4</c:v>
                  </c:pt>
                  <c:pt idx="6">
                    <c:v>3.666E-3</c:v>
                  </c:pt>
                  <c:pt idx="7">
                    <c:v>1.358E-3</c:v>
                  </c:pt>
                  <c:pt idx="8">
                    <c:v>4.6220000000000002E-3</c:v>
                  </c:pt>
                  <c:pt idx="9">
                    <c:v>6.9499999999999998E-4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6.3000000000000003E-4</c:v>
                  </c:pt>
                  <c:pt idx="3">
                    <c:v>4.6000000000000001E-4</c:v>
                  </c:pt>
                  <c:pt idx="4">
                    <c:v>2.1459999999999999E-3</c:v>
                  </c:pt>
                  <c:pt idx="5">
                    <c:v>6.4700000000000001E-4</c:v>
                  </c:pt>
                  <c:pt idx="6">
                    <c:v>3.666E-3</c:v>
                  </c:pt>
                  <c:pt idx="7">
                    <c:v>1.358E-3</c:v>
                  </c:pt>
                  <c:pt idx="8">
                    <c:v>4.6220000000000002E-3</c:v>
                  </c:pt>
                  <c:pt idx="9">
                    <c:v>6.9499999999999998E-4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14651.5</c:v>
                </c:pt>
                <c:pt idx="2">
                  <c:v>14654</c:v>
                </c:pt>
                <c:pt idx="3">
                  <c:v>14705</c:v>
                </c:pt>
                <c:pt idx="4">
                  <c:v>17464</c:v>
                </c:pt>
                <c:pt idx="5">
                  <c:v>17464.5</c:v>
                </c:pt>
                <c:pt idx="6">
                  <c:v>17494</c:v>
                </c:pt>
                <c:pt idx="7">
                  <c:v>17494.5</c:v>
                </c:pt>
                <c:pt idx="8">
                  <c:v>17527</c:v>
                </c:pt>
                <c:pt idx="9">
                  <c:v>17527.5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-6.6888999994262122E-2</c:v>
                </c:pt>
                <c:pt idx="2">
                  <c:v>-6.6733999992720783E-2</c:v>
                </c:pt>
                <c:pt idx="3">
                  <c:v>-6.6989999999350403E-2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D8-4BC6-A7F3-8D55082D6AE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6.3000000000000003E-4</c:v>
                  </c:pt>
                  <c:pt idx="3">
                    <c:v>4.6000000000000001E-4</c:v>
                  </c:pt>
                  <c:pt idx="4">
                    <c:v>2.1459999999999999E-3</c:v>
                  </c:pt>
                  <c:pt idx="5">
                    <c:v>6.4700000000000001E-4</c:v>
                  </c:pt>
                  <c:pt idx="6">
                    <c:v>3.666E-3</c:v>
                  </c:pt>
                  <c:pt idx="7">
                    <c:v>1.358E-3</c:v>
                  </c:pt>
                  <c:pt idx="8">
                    <c:v>4.6220000000000002E-3</c:v>
                  </c:pt>
                  <c:pt idx="9">
                    <c:v>6.9499999999999998E-4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6.3000000000000003E-4</c:v>
                  </c:pt>
                  <c:pt idx="3">
                    <c:v>4.6000000000000001E-4</c:v>
                  </c:pt>
                  <c:pt idx="4">
                    <c:v>2.1459999999999999E-3</c:v>
                  </c:pt>
                  <c:pt idx="5">
                    <c:v>6.4700000000000001E-4</c:v>
                  </c:pt>
                  <c:pt idx="6">
                    <c:v>3.666E-3</c:v>
                  </c:pt>
                  <c:pt idx="7">
                    <c:v>1.358E-3</c:v>
                  </c:pt>
                  <c:pt idx="8">
                    <c:v>4.6220000000000002E-3</c:v>
                  </c:pt>
                  <c:pt idx="9">
                    <c:v>6.9499999999999998E-4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14651.5</c:v>
                </c:pt>
                <c:pt idx="2">
                  <c:v>14654</c:v>
                </c:pt>
                <c:pt idx="3">
                  <c:v>14705</c:v>
                </c:pt>
                <c:pt idx="4">
                  <c:v>17464</c:v>
                </c:pt>
                <c:pt idx="5">
                  <c:v>17464.5</c:v>
                </c:pt>
                <c:pt idx="6">
                  <c:v>17494</c:v>
                </c:pt>
                <c:pt idx="7">
                  <c:v>17494.5</c:v>
                </c:pt>
                <c:pt idx="8">
                  <c:v>17527</c:v>
                </c:pt>
                <c:pt idx="9">
                  <c:v>17527.5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4">
                  <c:v>-8.8555741713207681E-2</c:v>
                </c:pt>
                <c:pt idx="5">
                  <c:v>-8.8818748467019759E-2</c:v>
                </c:pt>
                <c:pt idx="6">
                  <c:v>-8.9325782151718158E-2</c:v>
                </c:pt>
                <c:pt idx="7">
                  <c:v>-8.8468774789362215E-2</c:v>
                </c:pt>
                <c:pt idx="8">
                  <c:v>-8.8883999727841001E-2</c:v>
                </c:pt>
                <c:pt idx="9">
                  <c:v>-8.9047001063590869E-2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D8-4BC6-A7F3-8D55082D6A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6.3000000000000003E-4</c:v>
                  </c:pt>
                  <c:pt idx="3">
                    <c:v>4.6000000000000001E-4</c:v>
                  </c:pt>
                  <c:pt idx="4">
                    <c:v>2.1459999999999999E-3</c:v>
                  </c:pt>
                  <c:pt idx="5">
                    <c:v>6.4700000000000001E-4</c:v>
                  </c:pt>
                  <c:pt idx="6">
                    <c:v>3.666E-3</c:v>
                  </c:pt>
                  <c:pt idx="7">
                    <c:v>1.358E-3</c:v>
                  </c:pt>
                  <c:pt idx="8">
                    <c:v>4.6220000000000002E-3</c:v>
                  </c:pt>
                  <c:pt idx="9">
                    <c:v>6.9499999999999998E-4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6.3000000000000003E-4</c:v>
                  </c:pt>
                  <c:pt idx="3">
                    <c:v>4.6000000000000001E-4</c:v>
                  </c:pt>
                  <c:pt idx="4">
                    <c:v>2.1459999999999999E-3</c:v>
                  </c:pt>
                  <c:pt idx="5">
                    <c:v>6.4700000000000001E-4</c:v>
                  </c:pt>
                  <c:pt idx="6">
                    <c:v>3.666E-3</c:v>
                  </c:pt>
                  <c:pt idx="7">
                    <c:v>1.358E-3</c:v>
                  </c:pt>
                  <c:pt idx="8">
                    <c:v>4.6220000000000002E-3</c:v>
                  </c:pt>
                  <c:pt idx="9">
                    <c:v>6.9499999999999998E-4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14651.5</c:v>
                </c:pt>
                <c:pt idx="2">
                  <c:v>14654</c:v>
                </c:pt>
                <c:pt idx="3">
                  <c:v>14705</c:v>
                </c:pt>
                <c:pt idx="4">
                  <c:v>17464</c:v>
                </c:pt>
                <c:pt idx="5">
                  <c:v>17464.5</c:v>
                </c:pt>
                <c:pt idx="6">
                  <c:v>17494</c:v>
                </c:pt>
                <c:pt idx="7">
                  <c:v>17494.5</c:v>
                </c:pt>
                <c:pt idx="8">
                  <c:v>17527</c:v>
                </c:pt>
                <c:pt idx="9">
                  <c:v>17527.5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D8-4BC6-A7F3-8D55082D6A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6.3000000000000003E-4</c:v>
                  </c:pt>
                  <c:pt idx="3">
                    <c:v>4.6000000000000001E-4</c:v>
                  </c:pt>
                  <c:pt idx="4">
                    <c:v>2.1459999999999999E-3</c:v>
                  </c:pt>
                  <c:pt idx="5">
                    <c:v>6.4700000000000001E-4</c:v>
                  </c:pt>
                  <c:pt idx="6">
                    <c:v>3.666E-3</c:v>
                  </c:pt>
                  <c:pt idx="7">
                    <c:v>1.358E-3</c:v>
                  </c:pt>
                  <c:pt idx="8">
                    <c:v>4.6220000000000002E-3</c:v>
                  </c:pt>
                  <c:pt idx="9">
                    <c:v>6.9499999999999998E-4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6.3000000000000003E-4</c:v>
                  </c:pt>
                  <c:pt idx="3">
                    <c:v>4.6000000000000001E-4</c:v>
                  </c:pt>
                  <c:pt idx="4">
                    <c:v>2.1459999999999999E-3</c:v>
                  </c:pt>
                  <c:pt idx="5">
                    <c:v>6.4700000000000001E-4</c:v>
                  </c:pt>
                  <c:pt idx="6">
                    <c:v>3.666E-3</c:v>
                  </c:pt>
                  <c:pt idx="7">
                    <c:v>1.358E-3</c:v>
                  </c:pt>
                  <c:pt idx="8">
                    <c:v>4.6220000000000002E-3</c:v>
                  </c:pt>
                  <c:pt idx="9">
                    <c:v>6.9499999999999998E-4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14651.5</c:v>
                </c:pt>
                <c:pt idx="2">
                  <c:v>14654</c:v>
                </c:pt>
                <c:pt idx="3">
                  <c:v>14705</c:v>
                </c:pt>
                <c:pt idx="4">
                  <c:v>17464</c:v>
                </c:pt>
                <c:pt idx="5">
                  <c:v>17464.5</c:v>
                </c:pt>
                <c:pt idx="6">
                  <c:v>17494</c:v>
                </c:pt>
                <c:pt idx="7">
                  <c:v>17494.5</c:v>
                </c:pt>
                <c:pt idx="8">
                  <c:v>17527</c:v>
                </c:pt>
                <c:pt idx="9">
                  <c:v>17527.5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D8-4BC6-A7F3-8D55082D6A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14651.5</c:v>
                </c:pt>
                <c:pt idx="2">
                  <c:v>14654</c:v>
                </c:pt>
                <c:pt idx="3">
                  <c:v>14705</c:v>
                </c:pt>
                <c:pt idx="4">
                  <c:v>17464</c:v>
                </c:pt>
                <c:pt idx="5">
                  <c:v>17464.5</c:v>
                </c:pt>
                <c:pt idx="6">
                  <c:v>17494</c:v>
                </c:pt>
                <c:pt idx="7">
                  <c:v>17494.5</c:v>
                </c:pt>
                <c:pt idx="8">
                  <c:v>17527</c:v>
                </c:pt>
                <c:pt idx="9">
                  <c:v>17527.5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2.5853950245787738E-3</c:v>
                </c:pt>
                <c:pt idx="1">
                  <c:v>-7.2113534197202567E-2</c:v>
                </c:pt>
                <c:pt idx="2">
                  <c:v>-7.2126280149702612E-2</c:v>
                </c:pt>
                <c:pt idx="3">
                  <c:v>-7.2386297580703599E-2</c:v>
                </c:pt>
                <c:pt idx="4">
                  <c:v>-8.6452730759756569E-2</c:v>
                </c:pt>
                <c:pt idx="5">
                  <c:v>-8.6455279950256578E-2</c:v>
                </c:pt>
                <c:pt idx="6">
                  <c:v>-8.6605682189757144E-2</c:v>
                </c:pt>
                <c:pt idx="7">
                  <c:v>-8.6608231380257153E-2</c:v>
                </c:pt>
                <c:pt idx="8">
                  <c:v>-8.6773928762757788E-2</c:v>
                </c:pt>
                <c:pt idx="9">
                  <c:v>-8.6776477953257797E-2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D8-4BC6-A7F3-8D55082D6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502328"/>
        <c:axId val="1"/>
      </c:scatterChart>
      <c:valAx>
        <c:axId val="721502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502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207A544-CA27-08C7-9844-7B16FBDB3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5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43</v>
      </c>
      <c r="E1" s="16"/>
      <c r="F1" s="16" t="s">
        <v>38</v>
      </c>
      <c r="G1" s="17" t="s">
        <v>39</v>
      </c>
      <c r="H1" s="4" t="s">
        <v>40</v>
      </c>
      <c r="I1" s="18">
        <v>52437.460999999996</v>
      </c>
      <c r="J1" s="18">
        <v>0.39038600000000001</v>
      </c>
      <c r="K1" s="17" t="s">
        <v>41</v>
      </c>
      <c r="L1" s="15" t="s">
        <v>42</v>
      </c>
    </row>
    <row r="2" spans="1:12" s="22" customFormat="1" ht="12.95" customHeight="1" x14ac:dyDescent="0.2">
      <c r="A2" s="22" t="s">
        <v>28</v>
      </c>
      <c r="B2" s="22" t="s">
        <v>39</v>
      </c>
      <c r="C2" s="23"/>
      <c r="D2" s="22" t="s">
        <v>38</v>
      </c>
    </row>
    <row r="3" spans="1:12" s="22" customFormat="1" ht="12.95" customHeight="1" thickBot="1" x14ac:dyDescent="0.25"/>
    <row r="4" spans="1:12" s="22" customFormat="1" ht="12.95" customHeight="1" thickTop="1" thickBot="1" x14ac:dyDescent="0.25">
      <c r="A4" s="14" t="s">
        <v>40</v>
      </c>
      <c r="C4" s="24">
        <v>52437.460999999996</v>
      </c>
      <c r="D4" s="25">
        <v>0.39038600000000001</v>
      </c>
    </row>
    <row r="5" spans="1:12" s="22" customFormat="1" ht="12.95" customHeight="1" thickTop="1" x14ac:dyDescent="0.2">
      <c r="A5" s="4" t="s">
        <v>32</v>
      </c>
      <c r="B5" s="26"/>
      <c r="C5" s="5">
        <v>-9.5</v>
      </c>
      <c r="D5" s="26" t="s">
        <v>33</v>
      </c>
    </row>
    <row r="6" spans="1:12" s="22" customFormat="1" ht="12.95" customHeight="1" x14ac:dyDescent="0.2">
      <c r="A6" s="27" t="s">
        <v>6</v>
      </c>
    </row>
    <row r="7" spans="1:12" s="22" customFormat="1" ht="12.95" customHeight="1" x14ac:dyDescent="0.2">
      <c r="A7" s="22" t="s">
        <v>7</v>
      </c>
      <c r="C7" s="22">
        <v>52437.460999999996</v>
      </c>
    </row>
    <row r="8" spans="1:12" s="22" customFormat="1" ht="12.95" customHeight="1" x14ac:dyDescent="0.2">
      <c r="A8" s="22" t="s">
        <v>8</v>
      </c>
      <c r="C8" s="22">
        <v>0.39038600000000001</v>
      </c>
    </row>
    <row r="9" spans="1:12" s="22" customFormat="1" ht="12.95" customHeight="1" x14ac:dyDescent="0.2">
      <c r="A9" s="8" t="s">
        <v>37</v>
      </c>
      <c r="B9" s="13">
        <v>21</v>
      </c>
      <c r="C9" s="11" t="str">
        <f>"F"&amp;B9</f>
        <v>F21</v>
      </c>
      <c r="D9" s="12" t="str">
        <f>"G"&amp;B9</f>
        <v>G21</v>
      </c>
    </row>
    <row r="10" spans="1:12" s="22" customFormat="1" ht="12.95" customHeight="1" thickBot="1" x14ac:dyDescent="0.25">
      <c r="A10" s="26"/>
      <c r="B10" s="26"/>
      <c r="C10" s="28" t="s">
        <v>24</v>
      </c>
      <c r="D10" s="28" t="s">
        <v>25</v>
      </c>
      <c r="E10" s="26"/>
    </row>
    <row r="11" spans="1:12" s="22" customFormat="1" ht="12.95" customHeight="1" x14ac:dyDescent="0.2">
      <c r="A11" s="26" t="s">
        <v>20</v>
      </c>
      <c r="B11" s="26"/>
      <c r="C11" s="10">
        <f ca="1">INTERCEPT(INDIRECT($D$9):G992,INDIRECT($C$9):F992)</f>
        <v>2.5853950245787738E-3</v>
      </c>
      <c r="D11" s="29"/>
      <c r="E11" s="26"/>
    </row>
    <row r="12" spans="1:12" s="22" customFormat="1" ht="12.95" customHeight="1" x14ac:dyDescent="0.2">
      <c r="A12" s="26" t="s">
        <v>21</v>
      </c>
      <c r="B12" s="26"/>
      <c r="C12" s="10">
        <f ca="1">SLOPE(INDIRECT($D$9):G992,INDIRECT($C$9):F992)</f>
        <v>-5.0983810000192021E-6</v>
      </c>
      <c r="D12" s="29"/>
      <c r="E12" s="26"/>
    </row>
    <row r="13" spans="1:12" s="22" customFormat="1" ht="12.95" customHeight="1" x14ac:dyDescent="0.2">
      <c r="A13" s="26" t="s">
        <v>23</v>
      </c>
      <c r="B13" s="26"/>
      <c r="C13" s="29" t="s">
        <v>18</v>
      </c>
    </row>
    <row r="14" spans="1:12" s="22" customFormat="1" ht="12.95" customHeight="1" x14ac:dyDescent="0.2">
      <c r="A14" s="26"/>
      <c r="B14" s="26"/>
      <c r="C14" s="26"/>
    </row>
    <row r="15" spans="1:12" s="22" customFormat="1" ht="12.95" customHeight="1" x14ac:dyDescent="0.2">
      <c r="A15" s="6" t="s">
        <v>22</v>
      </c>
      <c r="B15" s="26"/>
      <c r="C15" s="7">
        <f ca="1">(C7+C11)+(C8+C12)*INT(MAX(F21:F3533))</f>
        <v>59279.669648071227</v>
      </c>
      <c r="E15" s="29"/>
      <c r="F15" s="26"/>
    </row>
    <row r="16" spans="1:12" s="22" customFormat="1" ht="12.95" customHeight="1" x14ac:dyDescent="0.2">
      <c r="A16" s="6" t="s">
        <v>9</v>
      </c>
      <c r="B16" s="26"/>
      <c r="C16" s="7">
        <f ca="1">+C8+C12</f>
        <v>0.39038090161899996</v>
      </c>
      <c r="E16" s="26"/>
      <c r="F16" s="26"/>
    </row>
    <row r="17" spans="1:20" s="22" customFormat="1" ht="12.95" customHeight="1" thickBot="1" x14ac:dyDescent="0.25">
      <c r="A17" s="8" t="s">
        <v>31</v>
      </c>
      <c r="B17" s="26"/>
      <c r="C17" s="26">
        <f>COUNT(C21:C2191)</f>
        <v>10</v>
      </c>
      <c r="E17" s="8" t="s">
        <v>34</v>
      </c>
      <c r="F17" s="10">
        <f ca="1">TODAY()+15018.5-B5/24</f>
        <v>60325.5</v>
      </c>
    </row>
    <row r="18" spans="1:20" s="22" customFormat="1" ht="12.95" customHeight="1" thickTop="1" thickBot="1" x14ac:dyDescent="0.25">
      <c r="A18" s="6" t="s">
        <v>10</v>
      </c>
      <c r="B18" s="26"/>
      <c r="C18" s="30">
        <f ca="1">+C15</f>
        <v>59279.669648071227</v>
      </c>
      <c r="D18" s="31">
        <f ca="1">+C16</f>
        <v>0.39038090161899996</v>
      </c>
      <c r="E18" s="8" t="s">
        <v>35</v>
      </c>
      <c r="F18" s="10">
        <f ca="1">ROUND(2*(F17-C15)/C16,0)/2+1</f>
        <v>2680</v>
      </c>
    </row>
    <row r="19" spans="1:20" s="22" customFormat="1" ht="12.95" customHeight="1" thickTop="1" x14ac:dyDescent="0.2">
      <c r="E19" s="8" t="s">
        <v>36</v>
      </c>
      <c r="F19" s="9">
        <f ca="1">+C15+C16*F18-15018.5-C5/24</f>
        <v>45307.786297743485</v>
      </c>
    </row>
    <row r="20" spans="1:20" s="22" customFormat="1" ht="12.95" customHeight="1" thickBot="1" x14ac:dyDescent="0.25">
      <c r="A20" s="28" t="s">
        <v>11</v>
      </c>
      <c r="B20" s="28" t="s">
        <v>12</v>
      </c>
      <c r="C20" s="28" t="s">
        <v>13</v>
      </c>
      <c r="D20" s="28" t="s">
        <v>17</v>
      </c>
      <c r="E20" s="28" t="s">
        <v>14</v>
      </c>
      <c r="F20" s="28" t="s">
        <v>15</v>
      </c>
      <c r="G20" s="28" t="s">
        <v>16</v>
      </c>
      <c r="H20" s="2" t="s">
        <v>5</v>
      </c>
      <c r="I20" s="2" t="s">
        <v>44</v>
      </c>
      <c r="J20" s="2" t="s">
        <v>1</v>
      </c>
      <c r="K20" s="2" t="s">
        <v>4</v>
      </c>
      <c r="L20" s="2" t="s">
        <v>46</v>
      </c>
      <c r="M20" s="2" t="s">
        <v>29</v>
      </c>
      <c r="N20" s="2" t="s">
        <v>30</v>
      </c>
      <c r="O20" s="2" t="s">
        <v>27</v>
      </c>
      <c r="P20" s="2" t="s">
        <v>26</v>
      </c>
      <c r="Q20" s="28" t="s">
        <v>19</v>
      </c>
    </row>
    <row r="21" spans="1:20" s="22" customFormat="1" ht="12.95" customHeight="1" x14ac:dyDescent="0.2">
      <c r="A21" s="22" t="str">
        <f>$K$1</f>
        <v>IBVS 5495</v>
      </c>
      <c r="C21" s="23">
        <f>+$C$4</f>
        <v>52437.460999999996</v>
      </c>
      <c r="D21" s="23" t="s">
        <v>18</v>
      </c>
      <c r="E21" s="22">
        <f>+(C21-C$7)/C$8</f>
        <v>0</v>
      </c>
      <c r="F21" s="22">
        <f>ROUND(2*E21,0)/2</f>
        <v>0</v>
      </c>
      <c r="G21" s="22">
        <f>+C21-(C$7+F21*C$8)</f>
        <v>0</v>
      </c>
      <c r="H21" s="22">
        <f>+G21</f>
        <v>0</v>
      </c>
      <c r="O21" s="22">
        <f ca="1">+C$11+C$12*$F21</f>
        <v>2.5853950245787738E-3</v>
      </c>
      <c r="Q21" s="32">
        <f>+C21-15018.5</f>
        <v>37418.960999999996</v>
      </c>
    </row>
    <row r="22" spans="1:20" s="22" customFormat="1" ht="12.95" customHeight="1" x14ac:dyDescent="0.2">
      <c r="A22" s="19" t="s">
        <v>0</v>
      </c>
      <c r="B22" s="20" t="s">
        <v>3</v>
      </c>
      <c r="C22" s="19">
        <v>58157.134590000001</v>
      </c>
      <c r="D22" s="19">
        <v>8.9999999999999998E-4</v>
      </c>
      <c r="E22" s="22">
        <f>+(C22-C$7)/C$8</f>
        <v>14651.328659326937</v>
      </c>
      <c r="F22" s="22">
        <f>ROUND(2*E22,0)/2</f>
        <v>14651.5</v>
      </c>
      <c r="G22" s="22">
        <f>+C22-(C$7+F22*C$8)</f>
        <v>-6.6888999994262122E-2</v>
      </c>
      <c r="K22" s="22">
        <f>+G22</f>
        <v>-6.6888999994262122E-2</v>
      </c>
      <c r="O22" s="22">
        <f ca="1">+C$11+C$12*$F22</f>
        <v>-7.2113534197202567E-2</v>
      </c>
      <c r="Q22" s="32">
        <f>+C22-15018.5</f>
        <v>43138.634590000001</v>
      </c>
      <c r="R22" s="22" t="str">
        <f>IF(ABS(C22-C21)&lt;0.00001,1,"")</f>
        <v/>
      </c>
    </row>
    <row r="23" spans="1:20" s="22" customFormat="1" ht="12.95" customHeight="1" x14ac:dyDescent="0.2">
      <c r="A23" s="19" t="s">
        <v>0</v>
      </c>
      <c r="B23" s="20" t="s">
        <v>2</v>
      </c>
      <c r="C23" s="19">
        <v>58158.110710000001</v>
      </c>
      <c r="D23" s="19">
        <v>6.3000000000000003E-4</v>
      </c>
      <c r="E23" s="22">
        <f>+(C23-C$7)/C$8</f>
        <v>14653.829056369863</v>
      </c>
      <c r="F23" s="22">
        <f>ROUND(2*E23,0)/2</f>
        <v>14654</v>
      </c>
      <c r="G23" s="22">
        <f>+C23-(C$7+F23*C$8)</f>
        <v>-6.6733999992720783E-2</v>
      </c>
      <c r="K23" s="22">
        <f>+G23</f>
        <v>-6.6733999992720783E-2</v>
      </c>
      <c r="O23" s="22">
        <f ca="1">+C$11+C$12*$F23</f>
        <v>-7.2126280149702612E-2</v>
      </c>
      <c r="Q23" s="32">
        <f>+C23-15018.5</f>
        <v>43139.610710000001</v>
      </c>
    </row>
    <row r="24" spans="1:20" s="22" customFormat="1" ht="12.95" customHeight="1" x14ac:dyDescent="0.2">
      <c r="A24" s="19" t="s">
        <v>0</v>
      </c>
      <c r="B24" s="20" t="s">
        <v>2</v>
      </c>
      <c r="C24" s="19">
        <v>58178.020140000001</v>
      </c>
      <c r="D24" s="19">
        <v>4.6000000000000001E-4</v>
      </c>
      <c r="E24" s="22">
        <f>+(C24-C$7)/C$8</f>
        <v>14704.82840060864</v>
      </c>
      <c r="F24" s="22">
        <f>ROUND(2*E24,0)/2</f>
        <v>14705</v>
      </c>
      <c r="G24" s="22">
        <f>+C24-(C$7+F24*C$8)</f>
        <v>-6.6989999999350403E-2</v>
      </c>
      <c r="K24" s="22">
        <f>+G24</f>
        <v>-6.6989999999350403E-2</v>
      </c>
      <c r="O24" s="22">
        <f ca="1">+C$11+C$12*$F24</f>
        <v>-7.2386297580703599E-2</v>
      </c>
      <c r="Q24" s="32">
        <f>+C24-15018.5</f>
        <v>43159.520140000001</v>
      </c>
    </row>
    <row r="25" spans="1:20" s="22" customFormat="1" ht="12.95" customHeight="1" x14ac:dyDescent="0.2">
      <c r="A25" s="21" t="s">
        <v>45</v>
      </c>
      <c r="B25" s="21" t="s">
        <v>2</v>
      </c>
      <c r="C25" s="33">
        <v>59255.073548258282</v>
      </c>
      <c r="D25" s="34">
        <v>2.1459999999999999E-3</v>
      </c>
      <c r="E25" s="22">
        <f t="shared" ref="E25:E30" si="0">+(C25-C$7)/C$8</f>
        <v>17463.773158510518</v>
      </c>
      <c r="F25" s="22">
        <f t="shared" ref="F25:F30" si="1">ROUND(2*E25,0)/2</f>
        <v>17464</v>
      </c>
      <c r="G25" s="22">
        <f t="shared" ref="G25:G30" si="2">+C25-(C$7+F25*C$8)</f>
        <v>-8.8555741713207681E-2</v>
      </c>
      <c r="L25" s="22">
        <f t="shared" ref="L25:L30" si="3">+G25</f>
        <v>-8.8555741713207681E-2</v>
      </c>
      <c r="O25" s="22">
        <f t="shared" ref="O25:O30" ca="1" si="4">+C$11+C$12*$F25</f>
        <v>-8.6452730759756569E-2</v>
      </c>
      <c r="Q25" s="32">
        <f t="shared" ref="Q25:Q30" si="5">+C25-15018.5</f>
        <v>44236.573548258282</v>
      </c>
      <c r="T25" s="35" t="s">
        <v>47</v>
      </c>
    </row>
    <row r="26" spans="1:20" s="22" customFormat="1" ht="12.95" customHeight="1" x14ac:dyDescent="0.2">
      <c r="A26" s="21" t="s">
        <v>45</v>
      </c>
      <c r="B26" s="21" t="s">
        <v>3</v>
      </c>
      <c r="C26" s="33">
        <v>59255.268478251528</v>
      </c>
      <c r="D26" s="34">
        <v>6.4700000000000001E-4</v>
      </c>
      <c r="E26" s="22">
        <f t="shared" si="0"/>
        <v>17464.272484801022</v>
      </c>
      <c r="F26" s="22">
        <f t="shared" si="1"/>
        <v>17464.5</v>
      </c>
      <c r="G26" s="22">
        <f t="shared" si="2"/>
        <v>-8.8818748467019759E-2</v>
      </c>
      <c r="L26" s="22">
        <f t="shared" si="3"/>
        <v>-8.8818748467019759E-2</v>
      </c>
      <c r="O26" s="22">
        <f t="shared" ca="1" si="4"/>
        <v>-8.6455279950256578E-2</v>
      </c>
      <c r="Q26" s="32">
        <f t="shared" si="5"/>
        <v>44236.768478251528</v>
      </c>
      <c r="T26" s="35" t="s">
        <v>47</v>
      </c>
    </row>
    <row r="27" spans="1:20" s="22" customFormat="1" ht="12.95" customHeight="1" x14ac:dyDescent="0.2">
      <c r="A27" s="21" t="s">
        <v>45</v>
      </c>
      <c r="B27" s="21" t="s">
        <v>2</v>
      </c>
      <c r="C27" s="33">
        <v>59266.784358217847</v>
      </c>
      <c r="D27" s="34">
        <v>3.666E-3</v>
      </c>
      <c r="E27" s="22">
        <f t="shared" si="0"/>
        <v>17493.77118600014</v>
      </c>
      <c r="F27" s="22">
        <f t="shared" si="1"/>
        <v>17494</v>
      </c>
      <c r="G27" s="22">
        <f t="shared" si="2"/>
        <v>-8.9325782151718158E-2</v>
      </c>
      <c r="L27" s="22">
        <f t="shared" si="3"/>
        <v>-8.9325782151718158E-2</v>
      </c>
      <c r="O27" s="22">
        <f t="shared" ca="1" si="4"/>
        <v>-8.6605682189757144E-2</v>
      </c>
      <c r="Q27" s="32">
        <f t="shared" si="5"/>
        <v>44248.284358217847</v>
      </c>
      <c r="T27" s="35" t="s">
        <v>47</v>
      </c>
    </row>
    <row r="28" spans="1:20" s="22" customFormat="1" ht="12.95" customHeight="1" x14ac:dyDescent="0.2">
      <c r="A28" s="21" t="s">
        <v>45</v>
      </c>
      <c r="B28" s="21" t="s">
        <v>3</v>
      </c>
      <c r="C28" s="33">
        <v>59266.980408225209</v>
      </c>
      <c r="D28" s="34">
        <v>1.358E-3</v>
      </c>
      <c r="E28" s="22">
        <f t="shared" si="0"/>
        <v>17494.27338128215</v>
      </c>
      <c r="F28" s="22">
        <f t="shared" si="1"/>
        <v>17494.5</v>
      </c>
      <c r="G28" s="22">
        <f t="shared" si="2"/>
        <v>-8.8468774789362215E-2</v>
      </c>
      <c r="L28" s="22">
        <f t="shared" si="3"/>
        <v>-8.8468774789362215E-2</v>
      </c>
      <c r="O28" s="22">
        <f t="shared" ca="1" si="4"/>
        <v>-8.6608231380257153E-2</v>
      </c>
      <c r="Q28" s="32">
        <f t="shared" si="5"/>
        <v>44248.480408225209</v>
      </c>
      <c r="T28" s="35" t="s">
        <v>47</v>
      </c>
    </row>
    <row r="29" spans="1:20" s="22" customFormat="1" ht="12.95" customHeight="1" x14ac:dyDescent="0.2">
      <c r="A29" s="21" t="s">
        <v>45</v>
      </c>
      <c r="B29" s="21" t="s">
        <v>2</v>
      </c>
      <c r="C29" s="33">
        <v>59279.667538000271</v>
      </c>
      <c r="D29" s="34">
        <v>4.6220000000000002E-3</v>
      </c>
      <c r="E29" s="22">
        <f t="shared" si="0"/>
        <v>17526.772317655537</v>
      </c>
      <c r="F29" s="22">
        <f t="shared" si="1"/>
        <v>17527</v>
      </c>
      <c r="G29" s="22">
        <f t="shared" si="2"/>
        <v>-8.8883999727841001E-2</v>
      </c>
      <c r="L29" s="22">
        <f t="shared" si="3"/>
        <v>-8.8883999727841001E-2</v>
      </c>
      <c r="O29" s="22">
        <f t="shared" ca="1" si="4"/>
        <v>-8.6773928762757788E-2</v>
      </c>
      <c r="Q29" s="32">
        <f t="shared" si="5"/>
        <v>44261.167538000271</v>
      </c>
      <c r="T29" s="35" t="s">
        <v>47</v>
      </c>
    </row>
    <row r="30" spans="1:20" s="22" customFormat="1" ht="12.95" customHeight="1" x14ac:dyDescent="0.2">
      <c r="A30" s="21" t="s">
        <v>45</v>
      </c>
      <c r="B30" s="21" t="s">
        <v>3</v>
      </c>
      <c r="C30" s="33">
        <v>59279.862567998935</v>
      </c>
      <c r="D30" s="34">
        <v>6.9499999999999998E-4</v>
      </c>
      <c r="E30" s="22">
        <f t="shared" si="0"/>
        <v>17527.271900116652</v>
      </c>
      <c r="F30" s="22">
        <f t="shared" si="1"/>
        <v>17527.5</v>
      </c>
      <c r="G30" s="22">
        <f t="shared" si="2"/>
        <v>-8.9047001063590869E-2</v>
      </c>
      <c r="L30" s="22">
        <f t="shared" si="3"/>
        <v>-8.9047001063590869E-2</v>
      </c>
      <c r="O30" s="22">
        <f t="shared" ca="1" si="4"/>
        <v>-8.6776477953257797E-2</v>
      </c>
      <c r="Q30" s="32">
        <f t="shared" si="5"/>
        <v>44261.362567998935</v>
      </c>
      <c r="T30" s="35" t="s">
        <v>47</v>
      </c>
    </row>
    <row r="31" spans="1:20" s="22" customFormat="1" ht="12.95" customHeight="1" x14ac:dyDescent="0.2">
      <c r="C31" s="23"/>
      <c r="D31" s="23"/>
      <c r="Q31" s="32"/>
    </row>
    <row r="32" spans="1:20" s="22" customFormat="1" ht="12.95" customHeight="1" x14ac:dyDescent="0.2">
      <c r="C32" s="23"/>
      <c r="D32" s="23"/>
      <c r="Q32" s="32"/>
    </row>
    <row r="33" spans="3:17" s="22" customFormat="1" ht="12.95" customHeight="1" x14ac:dyDescent="0.2">
      <c r="C33" s="23"/>
      <c r="D33" s="23"/>
      <c r="Q33" s="32"/>
    </row>
    <row r="34" spans="3:17" s="22" customFormat="1" ht="12.95" customHeight="1" x14ac:dyDescent="0.2">
      <c r="C34" s="23"/>
      <c r="D34" s="23"/>
    </row>
    <row r="35" spans="3:17" s="22" customFormat="1" ht="12.95" customHeight="1" x14ac:dyDescent="0.2">
      <c r="C35" s="23"/>
      <c r="D35" s="23"/>
    </row>
    <row r="36" spans="3:17" s="22" customFormat="1" ht="12.95" customHeight="1" x14ac:dyDescent="0.2">
      <c r="C36" s="23"/>
      <c r="D36" s="23"/>
    </row>
    <row r="37" spans="3:17" s="22" customFormat="1" ht="12.95" customHeight="1" x14ac:dyDescent="0.2">
      <c r="C37" s="23"/>
      <c r="D37" s="23"/>
    </row>
    <row r="38" spans="3:17" s="22" customFormat="1" ht="12.95" customHeight="1" x14ac:dyDescent="0.2">
      <c r="C38" s="23"/>
      <c r="D38" s="23"/>
    </row>
    <row r="39" spans="3:17" s="22" customFormat="1" ht="12.95" customHeight="1" x14ac:dyDescent="0.2">
      <c r="C39" s="23"/>
      <c r="D39" s="23"/>
    </row>
    <row r="40" spans="3:17" s="22" customFormat="1" ht="12.95" customHeight="1" x14ac:dyDescent="0.2">
      <c r="C40" s="23"/>
      <c r="D40" s="23"/>
    </row>
    <row r="41" spans="3:17" s="22" customFormat="1" ht="12.95" customHeight="1" x14ac:dyDescent="0.2">
      <c r="C41" s="23"/>
      <c r="D41" s="23"/>
    </row>
    <row r="42" spans="3:17" s="22" customFormat="1" ht="12.95" customHeight="1" x14ac:dyDescent="0.2">
      <c r="C42" s="23"/>
      <c r="D42" s="23"/>
    </row>
    <row r="43" spans="3:17" s="22" customFormat="1" ht="12.95" customHeight="1" x14ac:dyDescent="0.2">
      <c r="C43" s="23"/>
      <c r="D43" s="23"/>
    </row>
    <row r="44" spans="3:17" s="22" customFormat="1" ht="12.95" customHeight="1" x14ac:dyDescent="0.2">
      <c r="C44" s="23"/>
      <c r="D44" s="23"/>
    </row>
    <row r="45" spans="3:17" s="22" customFormat="1" ht="12.95" customHeight="1" x14ac:dyDescent="0.2">
      <c r="C45" s="23"/>
      <c r="D45" s="23"/>
    </row>
    <row r="46" spans="3:17" s="22" customFormat="1" ht="12.95" customHeight="1" x14ac:dyDescent="0.2">
      <c r="C46" s="23"/>
      <c r="D46" s="23"/>
    </row>
    <row r="47" spans="3:17" s="22" customFormat="1" ht="12.95" customHeight="1" x14ac:dyDescent="0.2">
      <c r="C47" s="23"/>
      <c r="D47" s="23"/>
    </row>
    <row r="48" spans="3:17" s="22" customFormat="1" ht="12.95" customHeight="1" x14ac:dyDescent="0.2">
      <c r="C48" s="23"/>
      <c r="D48" s="23"/>
    </row>
    <row r="49" spans="3:4" s="22" customFormat="1" ht="12.95" customHeight="1" x14ac:dyDescent="0.2">
      <c r="C49" s="23"/>
      <c r="D49" s="23"/>
    </row>
    <row r="50" spans="3:4" s="22" customFormat="1" ht="12.95" customHeight="1" x14ac:dyDescent="0.2">
      <c r="C50" s="23"/>
      <c r="D50" s="23"/>
    </row>
    <row r="51" spans="3:4" s="22" customFormat="1" ht="12.95" customHeight="1" x14ac:dyDescent="0.2">
      <c r="C51" s="23"/>
      <c r="D51" s="23"/>
    </row>
    <row r="52" spans="3:4" s="22" customFormat="1" ht="12.95" customHeight="1" x14ac:dyDescent="0.2">
      <c r="C52" s="23"/>
      <c r="D52" s="23"/>
    </row>
    <row r="53" spans="3:4" s="22" customFormat="1" ht="12.95" customHeight="1" x14ac:dyDescent="0.2">
      <c r="C53" s="23"/>
      <c r="D53" s="23"/>
    </row>
    <row r="54" spans="3:4" s="22" customFormat="1" ht="12.95" customHeight="1" x14ac:dyDescent="0.2">
      <c r="C54" s="23"/>
      <c r="D54" s="23"/>
    </row>
    <row r="55" spans="3:4" s="22" customFormat="1" ht="12.95" customHeight="1" x14ac:dyDescent="0.2">
      <c r="C55" s="23"/>
      <c r="D55" s="23"/>
    </row>
    <row r="56" spans="3:4" s="22" customFormat="1" ht="12.95" customHeight="1" x14ac:dyDescent="0.2">
      <c r="C56" s="23"/>
      <c r="D56" s="23"/>
    </row>
    <row r="57" spans="3:4" s="22" customFormat="1" ht="12.95" customHeight="1" x14ac:dyDescent="0.2">
      <c r="C57" s="23"/>
      <c r="D57" s="23"/>
    </row>
    <row r="58" spans="3:4" s="22" customFormat="1" ht="12.95" customHeight="1" x14ac:dyDescent="0.2">
      <c r="C58" s="23"/>
      <c r="D58" s="23"/>
    </row>
    <row r="59" spans="3:4" s="22" customFormat="1" ht="12.95" customHeight="1" x14ac:dyDescent="0.2">
      <c r="C59" s="23"/>
      <c r="D59" s="23"/>
    </row>
    <row r="60" spans="3:4" s="22" customFormat="1" ht="12.95" customHeight="1" x14ac:dyDescent="0.2">
      <c r="C60" s="23"/>
      <c r="D60" s="23"/>
    </row>
    <row r="61" spans="3:4" s="22" customFormat="1" ht="12.95" customHeight="1" x14ac:dyDescent="0.2">
      <c r="C61" s="23"/>
      <c r="D61" s="23"/>
    </row>
    <row r="62" spans="3:4" s="22" customFormat="1" ht="12.95" customHeight="1" x14ac:dyDescent="0.2">
      <c r="C62" s="23"/>
      <c r="D62" s="23"/>
    </row>
    <row r="63" spans="3:4" s="22" customFormat="1" ht="12.95" customHeight="1" x14ac:dyDescent="0.2">
      <c r="C63" s="23"/>
      <c r="D63" s="23"/>
    </row>
    <row r="64" spans="3:4" s="22" customFormat="1" ht="12.95" customHeight="1" x14ac:dyDescent="0.2">
      <c r="C64" s="23"/>
      <c r="D64" s="23"/>
    </row>
    <row r="65" spans="3:4" s="22" customFormat="1" ht="12.95" customHeight="1" x14ac:dyDescent="0.2">
      <c r="C65" s="23"/>
      <c r="D65" s="23"/>
    </row>
    <row r="66" spans="3:4" s="22" customFormat="1" ht="12.95" customHeight="1" x14ac:dyDescent="0.2">
      <c r="C66" s="23"/>
      <c r="D66" s="23"/>
    </row>
    <row r="67" spans="3:4" s="22" customFormat="1" ht="12.95" customHeight="1" x14ac:dyDescent="0.2">
      <c r="C67" s="23"/>
      <c r="D67" s="23"/>
    </row>
    <row r="68" spans="3:4" s="22" customFormat="1" ht="12.95" customHeight="1" x14ac:dyDescent="0.2">
      <c r="C68" s="23"/>
      <c r="D68" s="23"/>
    </row>
    <row r="69" spans="3:4" s="22" customFormat="1" ht="12.95" customHeight="1" x14ac:dyDescent="0.2">
      <c r="C69" s="23"/>
      <c r="D69" s="23"/>
    </row>
    <row r="70" spans="3:4" s="22" customFormat="1" ht="12.95" customHeight="1" x14ac:dyDescent="0.2">
      <c r="C70" s="23"/>
      <c r="D70" s="23"/>
    </row>
    <row r="71" spans="3:4" s="22" customFormat="1" ht="12.95" customHeight="1" x14ac:dyDescent="0.2">
      <c r="C71" s="23"/>
      <c r="D71" s="23"/>
    </row>
    <row r="72" spans="3:4" s="22" customFormat="1" ht="12.95" customHeight="1" x14ac:dyDescent="0.2">
      <c r="C72" s="23"/>
      <c r="D72" s="23"/>
    </row>
    <row r="73" spans="3:4" s="22" customFormat="1" ht="12.95" customHeight="1" x14ac:dyDescent="0.2">
      <c r="C73" s="23"/>
      <c r="D73" s="23"/>
    </row>
    <row r="74" spans="3:4" s="22" customFormat="1" ht="12.95" customHeight="1" x14ac:dyDescent="0.2">
      <c r="C74" s="23"/>
      <c r="D74" s="23"/>
    </row>
    <row r="75" spans="3:4" s="22" customFormat="1" ht="12.95" customHeight="1" x14ac:dyDescent="0.2">
      <c r="C75" s="23"/>
      <c r="D75" s="23"/>
    </row>
    <row r="76" spans="3:4" s="22" customFormat="1" ht="12.95" customHeight="1" x14ac:dyDescent="0.2">
      <c r="C76" s="23"/>
      <c r="D76" s="23"/>
    </row>
    <row r="77" spans="3:4" s="22" customFormat="1" ht="12.95" customHeight="1" x14ac:dyDescent="0.2">
      <c r="C77" s="23"/>
      <c r="D77" s="23"/>
    </row>
    <row r="78" spans="3:4" s="22" customFormat="1" ht="12.95" customHeight="1" x14ac:dyDescent="0.2">
      <c r="C78" s="23"/>
      <c r="D78" s="23"/>
    </row>
    <row r="79" spans="3:4" s="22" customFormat="1" ht="12.95" customHeight="1" x14ac:dyDescent="0.2">
      <c r="C79" s="23"/>
      <c r="D79" s="23"/>
    </row>
    <row r="80" spans="3:4" s="22" customFormat="1" ht="12.95" customHeight="1" x14ac:dyDescent="0.2">
      <c r="C80" s="23"/>
      <c r="D80" s="23"/>
    </row>
    <row r="81" spans="3:4" s="22" customFormat="1" ht="12.95" customHeight="1" x14ac:dyDescent="0.2">
      <c r="C81" s="23"/>
      <c r="D81" s="23"/>
    </row>
    <row r="82" spans="3:4" s="22" customFormat="1" ht="12.95" customHeight="1" x14ac:dyDescent="0.2">
      <c r="C82" s="23"/>
      <c r="D82" s="23"/>
    </row>
    <row r="83" spans="3:4" s="22" customFormat="1" ht="12.95" customHeight="1" x14ac:dyDescent="0.2">
      <c r="C83" s="23"/>
      <c r="D83" s="23"/>
    </row>
    <row r="84" spans="3:4" s="22" customFormat="1" ht="12.95" customHeight="1" x14ac:dyDescent="0.2">
      <c r="C84" s="23"/>
      <c r="D84" s="23"/>
    </row>
    <row r="85" spans="3:4" s="22" customFormat="1" ht="12.95" customHeight="1" x14ac:dyDescent="0.2">
      <c r="C85" s="23"/>
      <c r="D85" s="23"/>
    </row>
    <row r="86" spans="3:4" s="22" customFormat="1" ht="12.95" customHeight="1" x14ac:dyDescent="0.2">
      <c r="C86" s="23"/>
      <c r="D86" s="23"/>
    </row>
    <row r="87" spans="3:4" s="22" customFormat="1" ht="12.95" customHeight="1" x14ac:dyDescent="0.2">
      <c r="C87" s="23"/>
      <c r="D87" s="23"/>
    </row>
    <row r="88" spans="3:4" s="22" customFormat="1" ht="12.95" customHeight="1" x14ac:dyDescent="0.2">
      <c r="C88" s="23"/>
      <c r="D88" s="23"/>
    </row>
    <row r="89" spans="3:4" s="22" customFormat="1" ht="12.95" customHeight="1" x14ac:dyDescent="0.2">
      <c r="C89" s="23"/>
      <c r="D89" s="23"/>
    </row>
    <row r="90" spans="3:4" s="22" customFormat="1" ht="12.95" customHeight="1" x14ac:dyDescent="0.2">
      <c r="C90" s="23"/>
      <c r="D90" s="23"/>
    </row>
    <row r="91" spans="3:4" s="22" customFormat="1" ht="12.95" customHeight="1" x14ac:dyDescent="0.2">
      <c r="C91" s="23"/>
      <c r="D91" s="23"/>
    </row>
    <row r="92" spans="3:4" s="22" customFormat="1" ht="12.95" customHeight="1" x14ac:dyDescent="0.2">
      <c r="C92" s="23"/>
      <c r="D92" s="23"/>
    </row>
    <row r="93" spans="3:4" s="22" customFormat="1" ht="12.95" customHeight="1" x14ac:dyDescent="0.2">
      <c r="C93" s="23"/>
      <c r="D93" s="23"/>
    </row>
    <row r="94" spans="3:4" s="22" customFormat="1" ht="12.95" customHeight="1" x14ac:dyDescent="0.2">
      <c r="C94" s="23"/>
      <c r="D94" s="23"/>
    </row>
    <row r="95" spans="3:4" s="22" customFormat="1" ht="12.95" customHeight="1" x14ac:dyDescent="0.2">
      <c r="C95" s="23"/>
      <c r="D95" s="23"/>
    </row>
    <row r="96" spans="3:4" s="22" customFormat="1" ht="12.95" customHeight="1" x14ac:dyDescent="0.2">
      <c r="C96" s="23"/>
      <c r="D96" s="23"/>
    </row>
    <row r="97" spans="3:4" s="22" customFormat="1" ht="12.95" customHeight="1" x14ac:dyDescent="0.2">
      <c r="C97" s="23"/>
      <c r="D97" s="23"/>
    </row>
    <row r="98" spans="3:4" s="22" customFormat="1" ht="12.95" customHeight="1" x14ac:dyDescent="0.2">
      <c r="C98" s="23"/>
      <c r="D98" s="23"/>
    </row>
    <row r="99" spans="3:4" s="22" customFormat="1" ht="12.95" customHeight="1" x14ac:dyDescent="0.2">
      <c r="C99" s="23"/>
      <c r="D99" s="23"/>
    </row>
    <row r="100" spans="3:4" s="22" customFormat="1" ht="12.95" customHeight="1" x14ac:dyDescent="0.2">
      <c r="C100" s="23"/>
      <c r="D100" s="23"/>
    </row>
    <row r="101" spans="3:4" s="22" customFormat="1" ht="12.95" customHeight="1" x14ac:dyDescent="0.2">
      <c r="C101" s="23"/>
      <c r="D101" s="23"/>
    </row>
    <row r="102" spans="3:4" s="22" customFormat="1" ht="12.95" customHeight="1" x14ac:dyDescent="0.2">
      <c r="C102" s="23"/>
      <c r="D102" s="23"/>
    </row>
    <row r="103" spans="3:4" s="22" customFormat="1" ht="12.95" customHeight="1" x14ac:dyDescent="0.2">
      <c r="C103" s="23"/>
      <c r="D103" s="23"/>
    </row>
    <row r="104" spans="3:4" s="22" customFormat="1" ht="12.95" customHeight="1" x14ac:dyDescent="0.2">
      <c r="C104" s="23"/>
      <c r="D104" s="23"/>
    </row>
    <row r="105" spans="3:4" s="22" customFormat="1" ht="12.95" customHeight="1" x14ac:dyDescent="0.2">
      <c r="C105" s="23"/>
      <c r="D105" s="23"/>
    </row>
    <row r="106" spans="3:4" s="22" customFormat="1" ht="12.95" customHeight="1" x14ac:dyDescent="0.2">
      <c r="C106" s="23"/>
      <c r="D106" s="23"/>
    </row>
    <row r="107" spans="3:4" s="22" customFormat="1" ht="12.95" customHeight="1" x14ac:dyDescent="0.2">
      <c r="C107" s="23"/>
      <c r="D107" s="23"/>
    </row>
    <row r="108" spans="3:4" s="22" customFormat="1" ht="12.95" customHeight="1" x14ac:dyDescent="0.2">
      <c r="C108" s="23"/>
      <c r="D108" s="23"/>
    </row>
    <row r="109" spans="3:4" s="22" customFormat="1" ht="12.95" customHeight="1" x14ac:dyDescent="0.2">
      <c r="C109" s="23"/>
      <c r="D109" s="23"/>
    </row>
    <row r="110" spans="3:4" s="22" customFormat="1" ht="12.95" customHeight="1" x14ac:dyDescent="0.2">
      <c r="C110" s="23"/>
      <c r="D110" s="23"/>
    </row>
    <row r="111" spans="3:4" s="22" customFormat="1" ht="12.95" customHeight="1" x14ac:dyDescent="0.2">
      <c r="C111" s="23"/>
      <c r="D111" s="23"/>
    </row>
    <row r="112" spans="3:4" s="22" customFormat="1" ht="12.95" customHeight="1" x14ac:dyDescent="0.2">
      <c r="C112" s="23"/>
      <c r="D112" s="23"/>
    </row>
    <row r="113" spans="3:4" s="22" customFormat="1" ht="12.95" customHeight="1" x14ac:dyDescent="0.2">
      <c r="C113" s="23"/>
      <c r="D113" s="23"/>
    </row>
    <row r="114" spans="3:4" s="22" customFormat="1" ht="12.95" customHeight="1" x14ac:dyDescent="0.2">
      <c r="C114" s="23"/>
      <c r="D114" s="23"/>
    </row>
    <row r="115" spans="3:4" s="22" customFormat="1" ht="12.95" customHeight="1" x14ac:dyDescent="0.2">
      <c r="C115" s="23"/>
      <c r="D115" s="23"/>
    </row>
    <row r="116" spans="3:4" s="22" customFormat="1" ht="12.95" customHeight="1" x14ac:dyDescent="0.2">
      <c r="C116" s="23"/>
      <c r="D116" s="23"/>
    </row>
    <row r="117" spans="3:4" s="22" customFormat="1" ht="12.95" customHeight="1" x14ac:dyDescent="0.2">
      <c r="C117" s="23"/>
      <c r="D117" s="23"/>
    </row>
    <row r="118" spans="3:4" s="22" customFormat="1" ht="12.95" customHeight="1" x14ac:dyDescent="0.2">
      <c r="C118" s="23"/>
      <c r="D118" s="23"/>
    </row>
    <row r="119" spans="3:4" s="22" customFormat="1" ht="12.95" customHeight="1" x14ac:dyDescent="0.2">
      <c r="C119" s="23"/>
      <c r="D119" s="23"/>
    </row>
    <row r="120" spans="3:4" s="22" customFormat="1" ht="12.95" customHeight="1" x14ac:dyDescent="0.2">
      <c r="C120" s="23"/>
      <c r="D120" s="23"/>
    </row>
    <row r="121" spans="3:4" s="22" customFormat="1" ht="12.95" customHeight="1" x14ac:dyDescent="0.2">
      <c r="C121" s="23"/>
      <c r="D121" s="23"/>
    </row>
    <row r="122" spans="3:4" s="22" customFormat="1" ht="12.95" customHeight="1" x14ac:dyDescent="0.2">
      <c r="C122" s="23"/>
      <c r="D122" s="23"/>
    </row>
    <row r="123" spans="3:4" s="22" customFormat="1" ht="12.95" customHeight="1" x14ac:dyDescent="0.2">
      <c r="C123" s="23"/>
      <c r="D123" s="23"/>
    </row>
    <row r="124" spans="3:4" s="22" customFormat="1" ht="12.95" customHeight="1" x14ac:dyDescent="0.2">
      <c r="C124" s="23"/>
      <c r="D124" s="23"/>
    </row>
    <row r="125" spans="3:4" s="22" customFormat="1" ht="12.95" customHeight="1" x14ac:dyDescent="0.2">
      <c r="C125" s="23"/>
      <c r="D125" s="23"/>
    </row>
    <row r="126" spans="3:4" s="22" customFormat="1" ht="12.95" customHeight="1" x14ac:dyDescent="0.2">
      <c r="C126" s="23"/>
      <c r="D126" s="23"/>
    </row>
    <row r="127" spans="3:4" s="22" customFormat="1" ht="12.95" customHeight="1" x14ac:dyDescent="0.2">
      <c r="C127" s="23"/>
      <c r="D127" s="23"/>
    </row>
    <row r="128" spans="3:4" s="22" customFormat="1" ht="12.95" customHeight="1" x14ac:dyDescent="0.2">
      <c r="C128" s="23"/>
      <c r="D128" s="23"/>
    </row>
    <row r="129" spans="3:4" s="22" customFormat="1" ht="12.95" customHeight="1" x14ac:dyDescent="0.2">
      <c r="C129" s="23"/>
      <c r="D129" s="23"/>
    </row>
    <row r="130" spans="3:4" s="22" customFormat="1" ht="12.95" customHeight="1" x14ac:dyDescent="0.2">
      <c r="C130" s="23"/>
      <c r="D130" s="23"/>
    </row>
    <row r="131" spans="3:4" s="22" customFormat="1" ht="12.95" customHeight="1" x14ac:dyDescent="0.2">
      <c r="C131" s="23"/>
      <c r="D131" s="23"/>
    </row>
    <row r="132" spans="3:4" s="22" customFormat="1" ht="12.95" customHeight="1" x14ac:dyDescent="0.2">
      <c r="C132" s="23"/>
      <c r="D132" s="23"/>
    </row>
    <row r="133" spans="3:4" s="22" customFormat="1" ht="12.95" customHeight="1" x14ac:dyDescent="0.2">
      <c r="C133" s="23"/>
      <c r="D133" s="23"/>
    </row>
    <row r="134" spans="3:4" s="22" customFormat="1" ht="12.95" customHeight="1" x14ac:dyDescent="0.2">
      <c r="C134" s="23"/>
      <c r="D134" s="23"/>
    </row>
    <row r="135" spans="3:4" s="22" customFormat="1" ht="12.95" customHeight="1" x14ac:dyDescent="0.2">
      <c r="C135" s="23"/>
      <c r="D135" s="23"/>
    </row>
    <row r="136" spans="3:4" s="22" customFormat="1" ht="12.95" customHeight="1" x14ac:dyDescent="0.2">
      <c r="C136" s="23"/>
      <c r="D136" s="23"/>
    </row>
    <row r="137" spans="3:4" s="22" customFormat="1" ht="12.95" customHeight="1" x14ac:dyDescent="0.2">
      <c r="C137" s="23"/>
      <c r="D137" s="23"/>
    </row>
    <row r="138" spans="3:4" s="22" customFormat="1" ht="12.95" customHeight="1" x14ac:dyDescent="0.2">
      <c r="C138" s="23"/>
      <c r="D138" s="23"/>
    </row>
    <row r="139" spans="3:4" s="22" customFormat="1" ht="12.95" customHeight="1" x14ac:dyDescent="0.2">
      <c r="C139" s="23"/>
      <c r="D139" s="23"/>
    </row>
    <row r="140" spans="3:4" s="22" customFormat="1" ht="12.95" customHeight="1" x14ac:dyDescent="0.2">
      <c r="C140" s="23"/>
      <c r="D140" s="23"/>
    </row>
    <row r="141" spans="3:4" s="22" customFormat="1" ht="12.95" customHeight="1" x14ac:dyDescent="0.2">
      <c r="C141" s="23"/>
      <c r="D141" s="23"/>
    </row>
    <row r="142" spans="3:4" s="22" customFormat="1" ht="12.95" customHeight="1" x14ac:dyDescent="0.2">
      <c r="C142" s="23"/>
      <c r="D142" s="23"/>
    </row>
    <row r="143" spans="3:4" s="22" customFormat="1" ht="12.95" customHeight="1" x14ac:dyDescent="0.2">
      <c r="C143" s="23"/>
      <c r="D143" s="23"/>
    </row>
    <row r="144" spans="3:4" s="22" customFormat="1" ht="12.95" customHeight="1" x14ac:dyDescent="0.2">
      <c r="C144" s="23"/>
      <c r="D144" s="23"/>
    </row>
    <row r="145" spans="3:4" s="22" customFormat="1" ht="12.95" customHeight="1" x14ac:dyDescent="0.2">
      <c r="C145" s="23"/>
      <c r="D145" s="23"/>
    </row>
    <row r="146" spans="3:4" s="22" customFormat="1" ht="12.95" customHeight="1" x14ac:dyDescent="0.2">
      <c r="C146" s="23"/>
      <c r="D146" s="23"/>
    </row>
    <row r="147" spans="3:4" s="22" customFormat="1" ht="12.95" customHeight="1" x14ac:dyDescent="0.2">
      <c r="C147" s="23"/>
      <c r="D147" s="23"/>
    </row>
    <row r="148" spans="3:4" s="22" customFormat="1" ht="12.95" customHeight="1" x14ac:dyDescent="0.2">
      <c r="C148" s="23"/>
      <c r="D148" s="23"/>
    </row>
    <row r="149" spans="3:4" s="22" customFormat="1" ht="12.95" customHeight="1" x14ac:dyDescent="0.2">
      <c r="C149" s="23"/>
      <c r="D149" s="23"/>
    </row>
    <row r="150" spans="3:4" s="22" customFormat="1" ht="12.95" customHeight="1" x14ac:dyDescent="0.2">
      <c r="C150" s="23"/>
      <c r="D150" s="23"/>
    </row>
    <row r="151" spans="3:4" s="22" customFormat="1" ht="12.95" customHeight="1" x14ac:dyDescent="0.2">
      <c r="C151" s="23"/>
      <c r="D151" s="23"/>
    </row>
    <row r="152" spans="3:4" s="22" customFormat="1" ht="12.95" customHeight="1" x14ac:dyDescent="0.2">
      <c r="C152" s="23"/>
      <c r="D152" s="23"/>
    </row>
    <row r="153" spans="3:4" s="22" customFormat="1" ht="12.95" customHeight="1" x14ac:dyDescent="0.2">
      <c r="C153" s="23"/>
      <c r="D153" s="23"/>
    </row>
    <row r="154" spans="3:4" s="22" customFormat="1" ht="12.95" customHeight="1" x14ac:dyDescent="0.2">
      <c r="C154" s="23"/>
      <c r="D154" s="23"/>
    </row>
    <row r="155" spans="3:4" s="22" customFormat="1" ht="12.95" customHeight="1" x14ac:dyDescent="0.2">
      <c r="C155" s="23"/>
      <c r="D155" s="23"/>
    </row>
    <row r="156" spans="3:4" s="22" customFormat="1" ht="12.95" customHeight="1" x14ac:dyDescent="0.2">
      <c r="C156" s="23"/>
      <c r="D156" s="23"/>
    </row>
    <row r="157" spans="3:4" s="22" customFormat="1" ht="12.95" customHeight="1" x14ac:dyDescent="0.2">
      <c r="C157" s="23"/>
      <c r="D157" s="23"/>
    </row>
    <row r="158" spans="3:4" s="22" customFormat="1" ht="12.95" customHeight="1" x14ac:dyDescent="0.2">
      <c r="C158" s="23"/>
      <c r="D158" s="23"/>
    </row>
    <row r="159" spans="3:4" s="22" customFormat="1" ht="12.95" customHeight="1" x14ac:dyDescent="0.2">
      <c r="C159" s="23"/>
      <c r="D159" s="23"/>
    </row>
    <row r="160" spans="3:4" s="22" customFormat="1" ht="12.95" customHeight="1" x14ac:dyDescent="0.2">
      <c r="C160" s="23"/>
      <c r="D160" s="23"/>
    </row>
    <row r="161" spans="3:4" s="22" customFormat="1" ht="12.95" customHeight="1" x14ac:dyDescent="0.2">
      <c r="C161" s="23"/>
      <c r="D161" s="23"/>
    </row>
    <row r="162" spans="3:4" s="22" customFormat="1" ht="12.95" customHeight="1" x14ac:dyDescent="0.2">
      <c r="C162" s="23"/>
      <c r="D162" s="23"/>
    </row>
    <row r="163" spans="3:4" s="22" customFormat="1" ht="12.95" customHeight="1" x14ac:dyDescent="0.2">
      <c r="C163" s="23"/>
      <c r="D163" s="23"/>
    </row>
    <row r="164" spans="3:4" s="22" customFormat="1" ht="12.95" customHeight="1" x14ac:dyDescent="0.2">
      <c r="C164" s="23"/>
      <c r="D164" s="23"/>
    </row>
    <row r="165" spans="3:4" s="22" customFormat="1" ht="12.95" customHeight="1" x14ac:dyDescent="0.2">
      <c r="C165" s="23"/>
      <c r="D165" s="23"/>
    </row>
    <row r="166" spans="3:4" s="22" customFormat="1" ht="12.95" customHeight="1" x14ac:dyDescent="0.2">
      <c r="C166" s="23"/>
      <c r="D166" s="23"/>
    </row>
    <row r="167" spans="3:4" s="22" customFormat="1" ht="12.95" customHeight="1" x14ac:dyDescent="0.2">
      <c r="C167" s="23"/>
      <c r="D167" s="23"/>
    </row>
    <row r="168" spans="3:4" s="22" customFormat="1" ht="12.95" customHeight="1" x14ac:dyDescent="0.2">
      <c r="C168" s="23"/>
      <c r="D168" s="23"/>
    </row>
    <row r="169" spans="3:4" s="22" customFormat="1" ht="12.95" customHeight="1" x14ac:dyDescent="0.2">
      <c r="C169" s="23"/>
      <c r="D169" s="23"/>
    </row>
    <row r="170" spans="3:4" s="22" customFormat="1" ht="12.95" customHeight="1" x14ac:dyDescent="0.2">
      <c r="C170" s="23"/>
      <c r="D170" s="23"/>
    </row>
    <row r="171" spans="3:4" s="22" customFormat="1" ht="12.95" customHeight="1" x14ac:dyDescent="0.2">
      <c r="C171" s="23"/>
      <c r="D171" s="23"/>
    </row>
    <row r="172" spans="3:4" s="22" customFormat="1" ht="12.95" customHeight="1" x14ac:dyDescent="0.2">
      <c r="C172" s="23"/>
      <c r="D172" s="23"/>
    </row>
    <row r="173" spans="3:4" s="22" customFormat="1" ht="12.95" customHeight="1" x14ac:dyDescent="0.2">
      <c r="C173" s="23"/>
      <c r="D173" s="23"/>
    </row>
    <row r="174" spans="3:4" s="22" customFormat="1" ht="12.95" customHeight="1" x14ac:dyDescent="0.2">
      <c r="C174" s="23"/>
      <c r="D174" s="23"/>
    </row>
    <row r="175" spans="3:4" s="22" customFormat="1" ht="12.95" customHeight="1" x14ac:dyDescent="0.2">
      <c r="C175" s="23"/>
      <c r="D175" s="23"/>
    </row>
    <row r="176" spans="3:4" s="22" customFormat="1" ht="12.95" customHeight="1" x14ac:dyDescent="0.2">
      <c r="C176" s="23"/>
      <c r="D176" s="23"/>
    </row>
    <row r="177" spans="3:4" s="22" customFormat="1" ht="12.95" customHeight="1" x14ac:dyDescent="0.2">
      <c r="C177" s="23"/>
      <c r="D177" s="23"/>
    </row>
    <row r="178" spans="3:4" s="22" customFormat="1" ht="12.95" customHeight="1" x14ac:dyDescent="0.2">
      <c r="C178" s="23"/>
      <c r="D178" s="23"/>
    </row>
    <row r="179" spans="3:4" s="22" customFormat="1" ht="12.95" customHeight="1" x14ac:dyDescent="0.2">
      <c r="C179" s="23"/>
      <c r="D179" s="23"/>
    </row>
    <row r="180" spans="3:4" s="22" customFormat="1" ht="12.95" customHeight="1" x14ac:dyDescent="0.2">
      <c r="C180" s="23"/>
      <c r="D180" s="23"/>
    </row>
    <row r="181" spans="3:4" s="22" customFormat="1" ht="12.95" customHeight="1" x14ac:dyDescent="0.2">
      <c r="C181" s="23"/>
      <c r="D181" s="2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6" type="noConversion"/>
  <hyperlinks>
    <hyperlink ref="H63055" r:id="rId1" display="http://vsolj.cetus-net.org/bulletin.html" xr:uid="{00000000-0004-0000-0000-000000000000}"/>
    <hyperlink ref="H63048" r:id="rId2" display="https://www.aavso.org/ejaavso" xr:uid="{00000000-0004-0000-0000-000001000000}"/>
    <hyperlink ref="I63055" r:id="rId3" display="http://vsolj.cetus-net.org/bulletin.html" xr:uid="{00000000-0004-0000-0000-000002000000}"/>
    <hyperlink ref="AQ56706" r:id="rId4" display="http://cdsbib.u-strasbg.fr/cgi-bin/cdsbib?1990RMxAA..21..381G" xr:uid="{00000000-0004-0000-0000-000003000000}"/>
    <hyperlink ref="H63052" r:id="rId5" display="https://www.aavso.org/ejaavso" xr:uid="{00000000-0004-0000-0000-000004000000}"/>
    <hyperlink ref="AP4070" r:id="rId6" display="http://cdsbib.u-strasbg.fr/cgi-bin/cdsbib?1990RMxAA..21..381G" xr:uid="{00000000-0004-0000-0000-000005000000}"/>
    <hyperlink ref="AP4073" r:id="rId7" display="http://cdsbib.u-strasbg.fr/cgi-bin/cdsbib?1990RMxAA..21..381G" xr:uid="{00000000-0004-0000-0000-000006000000}"/>
    <hyperlink ref="AP4071" r:id="rId8" display="http://cdsbib.u-strasbg.fr/cgi-bin/cdsbib?1990RMxAA..21..381G" xr:uid="{00000000-0004-0000-0000-000007000000}"/>
    <hyperlink ref="AP4055" r:id="rId9" display="http://cdsbib.u-strasbg.fr/cgi-bin/cdsbib?1990RMxAA..21..381G" xr:uid="{00000000-0004-0000-0000-000008000000}"/>
    <hyperlink ref="AQ4284" r:id="rId10" display="http://cdsbib.u-strasbg.fr/cgi-bin/cdsbib?1990RMxAA..21..381G" xr:uid="{00000000-0004-0000-0000-000009000000}"/>
    <hyperlink ref="AQ4288" r:id="rId11" display="http://cdsbib.u-strasbg.fr/cgi-bin/cdsbib?1990RMxAA..21..381G" xr:uid="{00000000-0004-0000-0000-00000A000000}"/>
    <hyperlink ref="AQ63968" r:id="rId12" display="http://cdsbib.u-strasbg.fr/cgi-bin/cdsbib?1990RMxAA..21..381G" xr:uid="{00000000-0004-0000-0000-00000B000000}"/>
    <hyperlink ref="I1176" r:id="rId13" display="http://vsolj.cetus-net.org/bulletin.html" xr:uid="{00000000-0004-0000-0000-00000C000000}"/>
    <hyperlink ref="H1176" r:id="rId14" display="http://vsolj.cetus-net.org/bulletin.html" xr:uid="{00000000-0004-0000-0000-00000D000000}"/>
    <hyperlink ref="AQ64629" r:id="rId15" display="http://cdsbib.u-strasbg.fr/cgi-bin/cdsbib?1990RMxAA..21..381G" xr:uid="{00000000-0004-0000-0000-00000E000000}"/>
    <hyperlink ref="AQ64628" r:id="rId16" display="http://cdsbib.u-strasbg.fr/cgi-bin/cdsbib?1990RMxAA..21..381G" xr:uid="{00000000-0004-0000-0000-00000F000000}"/>
    <hyperlink ref="AP2346" r:id="rId17" display="http://cdsbib.u-strasbg.fr/cgi-bin/cdsbib?1990RMxAA..21..381G" xr:uid="{00000000-0004-0000-0000-000010000000}"/>
    <hyperlink ref="AP2364" r:id="rId18" display="http://cdsbib.u-strasbg.fr/cgi-bin/cdsbib?1990RMxAA..21..381G" xr:uid="{00000000-0004-0000-0000-000011000000}"/>
    <hyperlink ref="AP2365" r:id="rId19" display="http://cdsbib.u-strasbg.fr/cgi-bin/cdsbib?1990RMxAA..21..381G" xr:uid="{00000000-0004-0000-0000-000012000000}"/>
    <hyperlink ref="AP236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2024-01-16T06:16:42Z</dcterms:modified>
</cp:coreProperties>
</file>