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34F06D3-8038-47BC-AA2B-31151FC69F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G22" i="1"/>
  <c r="I22" i="1"/>
  <c r="E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2" i="1" l="1"/>
  <c r="S22" i="1" s="1"/>
  <c r="O21" i="1"/>
  <c r="S21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<sst xmlns="http://schemas.openxmlformats.org/spreadsheetml/2006/main" count="56" uniqueCount="53">
  <si>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</si>
  <si>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</si>
  <si>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</si>
  <si>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</si>
  <si>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</si>
  <si>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</si>
  <si>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</si>
  <si>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</si>
  <si>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</si>
  <si>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</si>
  <si>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</si>
  <si>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</si>
  <si>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</si>
  <si>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</si>
  <si>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</si>
  <si>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</si>
  <si>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</si>
  <si>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</si>
  <si>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</si>
  <si>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</si>
  <si>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</si>
  <si>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</si>
  <si>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</si>
  <si>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</si>
  <si>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</si>
  <si>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</si>
  <si>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</si>
  <si>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</si>
  <si>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</si>
  <si>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</si>
  <si>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</si>
  <si>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</si>
  <si>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</si>
  <si>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</si>
  <si>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</si>
  <si>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</si>
  <si>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</si>
  <si>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</si>
  <si>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</si>
  <si>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</si>
  <si>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</si>
  <si>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</si>
  <si>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G5998-0968</t>
  </si>
  <si>
    <t>G5998-0968_Pup.xls</t>
  </si>
  <si>
    <t>ESDEC</t>
  </si>
  <si>
    <t>Pup</t>
  </si>
  <si>
    <t>VSX</t>
  </si>
  <si>
    <t>IBVS 5992</t>
  </si>
  <si>
    <t>I</t>
  </si>
  <si>
    <t>IBVS 6011</t>
  </si>
  <si>
    <t>II</t>
  </si>
  <si>
    <t>V0750 Pup / GSC 5998-0968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</si>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</sst>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V0750 Pup - O-C Diagr.</a:t>
            </a:r>
          </a:p>
        </c:rich>
      </c:tx>
      <c:layout>
        <c:manualLayout>
          <c:xMode val="edge"/>
          <c:yMode val="edge"/>
          <c:x val="0.34335839598997492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A8-41BE-BEE0-1CE23384BF8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-0.11254400007601362</c:v>
                </c:pt>
                <c:pt idx="2">
                  <c:v>-0.11666250007692724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A8-41BE-BEE0-1CE23384BF8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CA8-41BE-BEE0-1CE23384BF8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CA8-41BE-BEE0-1CE23384BF8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CA8-41BE-BEE0-1CE23384BF8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CA8-41BE-BEE0-1CE23384BF8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CA8-41BE-BEE0-1CE23384BF8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-1.8350449113462008E-4</c:v>
                </c:pt>
                <c:pt idx="1">
                  <c:v>-0.11008334700890653</c:v>
                </c:pt>
                <c:pt idx="2">
                  <c:v>-0.11893964865289969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CA8-41BE-BEE0-1CE23384BF8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10492</c:v>
                </c:pt>
                <c:pt idx="2">
                  <c:v>11337.5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CA8-41BE-BEE0-1CE23384B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071192"/>
        <c:axId val="1"/>
      </c:scatterChart>
      <c:valAx>
        <c:axId val="792071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071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94E872-DAF5-06E8-2EBF-435DCA89A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4" t="s">
        <v>51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5">
        <v>51869.330000000075</v>
      </c>
      <c r="D7" s="12" t="s">
        <v>46</v>
      </c>
    </row>
    <row r="8" spans="1:7" s="5" customFormat="1" ht="12.95" customHeight="1" x14ac:dyDescent="0.2">
      <c r="A8" s="5" t="s">
        <v>3</v>
      </c>
      <c r="C8" s="35">
        <v>0.35860700000000001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-1.8350449113462008E-4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-1.0474632340618749E-5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60373.826326620365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55934.738624588739</v>
      </c>
      <c r="D15" s="18" t="s">
        <v>38</v>
      </c>
      <c r="E15" s="19">
        <f ca="1">ROUND(2*(E14-$C$7)/$C$8,0)/2+E13</f>
        <v>23716.5</v>
      </c>
    </row>
    <row r="16" spans="1:7" s="5" customFormat="1" ht="12.95" customHeight="1" x14ac:dyDescent="0.2">
      <c r="A16" s="8" t="s">
        <v>4</v>
      </c>
      <c r="C16" s="22">
        <f ca="1">+C8+C12</f>
        <v>0.3585965253676594</v>
      </c>
      <c r="D16" s="18" t="s">
        <v>39</v>
      </c>
      <c r="E16" s="16">
        <f ca="1">ROUND(2*(E14-$C$15)/$C$16,0)/2+E13</f>
        <v>12380</v>
      </c>
    </row>
    <row r="17" spans="1:19" s="5" customFormat="1" ht="12.95" customHeight="1" thickBot="1" x14ac:dyDescent="0.25">
      <c r="A17" s="18" t="s">
        <v>29</v>
      </c>
      <c r="C17" s="5">
        <f>COUNT(C21:C2191)</f>
        <v>3</v>
      </c>
      <c r="D17" s="18" t="s">
        <v>33</v>
      </c>
      <c r="E17" s="23">
        <f ca="1">+$C$15+$C$16*E16-15018.5-$C$9/24</f>
        <v>45356.059441973695</v>
      </c>
    </row>
    <row r="18" spans="1:19" s="5" customFormat="1" ht="12.95" customHeight="1" thickTop="1" thickBot="1" x14ac:dyDescent="0.25">
      <c r="A18" s="8" t="s">
        <v>5</v>
      </c>
      <c r="C18" s="24">
        <f ca="1">+C15</f>
        <v>55934.738624588739</v>
      </c>
      <c r="D18" s="25">
        <f ca="1">+C16</f>
        <v>0.3585965253676594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SQRT(SUM(S21:S50)/(COUNT(S21:S50)-1))</f>
        <v>2.3742254581213887E-3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51869.330000000075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-1.8350449113462008E-4</v>
      </c>
      <c r="Q21" s="32">
        <f>+C21-15018.5</f>
        <v>36850.830000000075</v>
      </c>
      <c r="S21" s="5">
        <f ca="1">+(O21-G21)^2</f>
        <v>3.3673898266575862E-8</v>
      </c>
    </row>
    <row r="22" spans="1:19" s="5" customFormat="1" ht="12.95" customHeight="1" x14ac:dyDescent="0.2">
      <c r="A22" s="3" t="s">
        <v>47</v>
      </c>
      <c r="B22" s="4" t="s">
        <v>48</v>
      </c>
      <c r="C22" s="3">
        <v>55631.722099999999</v>
      </c>
      <c r="D22" s="3">
        <v>5.9999999999999995E-4</v>
      </c>
      <c r="E22" s="5">
        <f>+(C22-C$7)/C$8</f>
        <v>10491.686163404296</v>
      </c>
      <c r="F22" s="33">
        <f>ROUND(2*E22,0)/2+0.5</f>
        <v>10492</v>
      </c>
      <c r="G22" s="5">
        <f>+C22-(C$7+F22*C$8)</f>
        <v>-0.11254400007601362</v>
      </c>
      <c r="I22" s="5">
        <f>+G22</f>
        <v>-0.11254400007601362</v>
      </c>
      <c r="O22" s="5">
        <f ca="1">+C$11+C$12*$F22</f>
        <v>-0.11008334700890653</v>
      </c>
      <c r="Q22" s="32">
        <f>+C22-15018.5</f>
        <v>40613.222099999999</v>
      </c>
      <c r="S22" s="5">
        <f ca="1">+(O22-G22)^2</f>
        <v>6.0548135166635338E-6</v>
      </c>
    </row>
    <row r="23" spans="1:19" s="5" customFormat="1" ht="12.95" customHeight="1" x14ac:dyDescent="0.2">
      <c r="A23" s="3" t="s">
        <v>49</v>
      </c>
      <c r="B23" s="4" t="s">
        <v>50</v>
      </c>
      <c r="C23" s="3">
        <v>55934.9202</v>
      </c>
      <c r="D23" s="3">
        <v>1.1999999999999999E-3</v>
      </c>
      <c r="E23" s="5">
        <f>+(C23-C$7)/C$8</f>
        <v>11337.174678687046</v>
      </c>
      <c r="F23" s="33">
        <f>ROUND(2*E23,0)/2+0.5</f>
        <v>11337.5</v>
      </c>
      <c r="G23" s="5">
        <f>+C23-(C$7+F23*C$8)</f>
        <v>-0.11666250007692724</v>
      </c>
      <c r="I23" s="5">
        <f>+G23</f>
        <v>-0.11666250007692724</v>
      </c>
      <c r="O23" s="5">
        <f ca="1">+C$11+C$12*$F23</f>
        <v>-0.11893964865289969</v>
      </c>
      <c r="Q23" s="32">
        <f>+C23-15018.5</f>
        <v>40916.4202</v>
      </c>
      <c r="S23" s="5">
        <f ca="1">+(O23-G23)^2</f>
        <v>5.1854056370533253E-6</v>
      </c>
    </row>
    <row r="24" spans="1:19" s="5" customFormat="1" ht="12.95" customHeight="1" x14ac:dyDescent="0.2">
      <c r="C24" s="11"/>
      <c r="D24" s="11"/>
      <c r="Q24" s="32"/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s="5" customFormat="1" ht="12.95" customHeight="1" x14ac:dyDescent="0.2">
      <c r="C34" s="11"/>
      <c r="D34" s="11"/>
    </row>
    <row r="35" spans="3:17" s="5" customFormat="1" ht="12.95" customHeight="1" x14ac:dyDescent="0.2">
      <c r="C35" s="11"/>
      <c r="D35" s="11"/>
    </row>
    <row r="36" spans="3:17" s="5" customFormat="1" ht="12.95" customHeight="1" x14ac:dyDescent="0.2">
      <c r="C36" s="11"/>
      <c r="D36" s="11"/>
    </row>
    <row r="37" spans="3:17" s="5" customFormat="1" ht="12.95" customHeight="1" x14ac:dyDescent="0.2">
      <c r="C37" s="11"/>
      <c r="D37" s="1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2024-03-04T06:49:54Z</dcterms:modified>
</cp:coreProperties>
</file>