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FEE5F1-A698-4E51-9332-084D01435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4" i="1" l="1"/>
  <c r="F84" i="1" s="1"/>
  <c r="Q84" i="1"/>
  <c r="E83" i="1"/>
  <c r="F83" i="1" s="1"/>
  <c r="Q83" i="1"/>
  <c r="G5" i="1"/>
  <c r="D11" i="1"/>
  <c r="D12" i="1"/>
  <c r="D13" i="1"/>
  <c r="Q82" i="1"/>
  <c r="E342" i="2"/>
  <c r="E16" i="2"/>
  <c r="E15" i="2"/>
  <c r="E12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I38" i="2" s="1"/>
  <c r="J38" i="2" s="1"/>
  <c r="E39" i="2"/>
  <c r="I39" i="2" s="1"/>
  <c r="J39" i="2" s="1"/>
  <c r="E40" i="2"/>
  <c r="E41" i="2"/>
  <c r="E42" i="2"/>
  <c r="E43" i="2"/>
  <c r="E44" i="2"/>
  <c r="E45" i="2"/>
  <c r="E46" i="2"/>
  <c r="E47" i="2"/>
  <c r="I47" i="2" s="1"/>
  <c r="J47" i="2" s="1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F16" i="2"/>
  <c r="F15" i="2"/>
  <c r="D21" i="2"/>
  <c r="F21" i="2" s="1"/>
  <c r="D22" i="2"/>
  <c r="F22" i="2" s="1"/>
  <c r="G22" i="2" s="1"/>
  <c r="D23" i="2"/>
  <c r="D24" i="2"/>
  <c r="I24" i="2" s="1"/>
  <c r="J24" i="2" s="1"/>
  <c r="D25" i="2"/>
  <c r="D26" i="2"/>
  <c r="D27" i="2"/>
  <c r="F27" i="2" s="1"/>
  <c r="D28" i="2"/>
  <c r="F28" i="2"/>
  <c r="D29" i="2"/>
  <c r="F29" i="2" s="1"/>
  <c r="D30" i="2"/>
  <c r="F30" i="2" s="1"/>
  <c r="H30" i="2" s="1"/>
  <c r="D31" i="2"/>
  <c r="F31" i="2" s="1"/>
  <c r="H31" i="2" s="1"/>
  <c r="D32" i="2"/>
  <c r="F32" i="2"/>
  <c r="D33" i="2"/>
  <c r="D34" i="2"/>
  <c r="F34" i="2"/>
  <c r="D35" i="2"/>
  <c r="D36" i="2"/>
  <c r="F36" i="2" s="1"/>
  <c r="D37" i="2"/>
  <c r="D38" i="2"/>
  <c r="D39" i="2"/>
  <c r="F39" i="2" s="1"/>
  <c r="D40" i="2"/>
  <c r="F40" i="2" s="1"/>
  <c r="D41" i="2"/>
  <c r="F41" i="2" s="1"/>
  <c r="H41" i="2" s="1"/>
  <c r="D42" i="2"/>
  <c r="F42" i="2" s="1"/>
  <c r="D43" i="2"/>
  <c r="F43" i="2" s="1"/>
  <c r="D44" i="2"/>
  <c r="F44" i="2" s="1"/>
  <c r="D45" i="2"/>
  <c r="I45" i="2" s="1"/>
  <c r="J45" i="2" s="1"/>
  <c r="D46" i="2"/>
  <c r="F46" i="2" s="1"/>
  <c r="D47" i="2"/>
  <c r="F47" i="2" s="1"/>
  <c r="D48" i="2"/>
  <c r="F48" i="2"/>
  <c r="G48" i="2" s="1"/>
  <c r="D49" i="2"/>
  <c r="D50" i="2"/>
  <c r="I50" i="2" s="1"/>
  <c r="J50" i="2" s="1"/>
  <c r="F50" i="2"/>
  <c r="H50" i="2" s="1"/>
  <c r="D51" i="2"/>
  <c r="D52" i="2"/>
  <c r="F52" i="2" s="1"/>
  <c r="D53" i="2"/>
  <c r="G53" i="2"/>
  <c r="F53" i="2"/>
  <c r="H53" i="2"/>
  <c r="D54" i="2"/>
  <c r="F54" i="2"/>
  <c r="D55" i="2"/>
  <c r="F55" i="2"/>
  <c r="H55" i="2"/>
  <c r="D56" i="2"/>
  <c r="F56" i="2"/>
  <c r="G56" i="2"/>
  <c r="D57" i="2"/>
  <c r="F57" i="2"/>
  <c r="G57" i="2"/>
  <c r="D58" i="2"/>
  <c r="F58" i="2"/>
  <c r="D59" i="2"/>
  <c r="F59" i="2"/>
  <c r="D60" i="2"/>
  <c r="F60" i="2"/>
  <c r="D61" i="2"/>
  <c r="G61" i="2"/>
  <c r="F61" i="2"/>
  <c r="H61" i="2"/>
  <c r="D62" i="2"/>
  <c r="F62" i="2"/>
  <c r="D63" i="2"/>
  <c r="F63" i="2"/>
  <c r="H63" i="2"/>
  <c r="D64" i="2"/>
  <c r="F64" i="2"/>
  <c r="D65" i="2"/>
  <c r="F65" i="2"/>
  <c r="G65" i="2"/>
  <c r="D66" i="2"/>
  <c r="F66" i="2"/>
  <c r="D67" i="2"/>
  <c r="F67" i="2"/>
  <c r="D68" i="2"/>
  <c r="F68" i="2"/>
  <c r="D69" i="2"/>
  <c r="G69" i="2"/>
  <c r="F69" i="2"/>
  <c r="H69" i="2"/>
  <c r="D70" i="2"/>
  <c r="F70" i="2"/>
  <c r="D71" i="2"/>
  <c r="F71" i="2"/>
  <c r="H71" i="2"/>
  <c r="D72" i="2"/>
  <c r="F72" i="2"/>
  <c r="G72" i="2"/>
  <c r="D73" i="2"/>
  <c r="F73" i="2"/>
  <c r="G73" i="2"/>
  <c r="D74" i="2"/>
  <c r="F74" i="2"/>
  <c r="D75" i="2"/>
  <c r="F75" i="2"/>
  <c r="D76" i="2"/>
  <c r="F76" i="2"/>
  <c r="D77" i="2"/>
  <c r="G77" i="2"/>
  <c r="F77" i="2"/>
  <c r="H77" i="2"/>
  <c r="D78" i="2"/>
  <c r="F78" i="2"/>
  <c r="D79" i="2"/>
  <c r="F79" i="2"/>
  <c r="H79" i="2"/>
  <c r="D80" i="2"/>
  <c r="F80" i="2"/>
  <c r="D81" i="2"/>
  <c r="F81" i="2"/>
  <c r="G81" i="2"/>
  <c r="D82" i="2"/>
  <c r="F82" i="2"/>
  <c r="D83" i="2"/>
  <c r="F83" i="2"/>
  <c r="D84" i="2"/>
  <c r="F84" i="2"/>
  <c r="D85" i="2"/>
  <c r="G85" i="2"/>
  <c r="F85" i="2"/>
  <c r="H85" i="2"/>
  <c r="D86" i="2"/>
  <c r="F86" i="2"/>
  <c r="D87" i="2"/>
  <c r="F87" i="2"/>
  <c r="H87" i="2"/>
  <c r="D88" i="2"/>
  <c r="F88" i="2"/>
  <c r="G88" i="2"/>
  <c r="D89" i="2"/>
  <c r="F89" i="2"/>
  <c r="G89" i="2"/>
  <c r="D90" i="2"/>
  <c r="F90" i="2"/>
  <c r="D91" i="2"/>
  <c r="F91" i="2"/>
  <c r="D92" i="2"/>
  <c r="F92" i="2"/>
  <c r="D93" i="2"/>
  <c r="G93" i="2"/>
  <c r="F93" i="2"/>
  <c r="H93" i="2"/>
  <c r="D94" i="2"/>
  <c r="F94" i="2"/>
  <c r="D95" i="2"/>
  <c r="F95" i="2"/>
  <c r="H95" i="2"/>
  <c r="D96" i="2"/>
  <c r="F96" i="2"/>
  <c r="D97" i="2"/>
  <c r="G97" i="2"/>
  <c r="F97" i="2"/>
  <c r="D98" i="2"/>
  <c r="F98" i="2"/>
  <c r="D99" i="2"/>
  <c r="F99" i="2"/>
  <c r="D100" i="2"/>
  <c r="F100" i="2"/>
  <c r="D101" i="2"/>
  <c r="G101" i="2"/>
  <c r="F101" i="2"/>
  <c r="H101" i="2"/>
  <c r="D102" i="2"/>
  <c r="F102" i="2"/>
  <c r="D103" i="2"/>
  <c r="F103" i="2"/>
  <c r="H103" i="2"/>
  <c r="D104" i="2"/>
  <c r="F104" i="2"/>
  <c r="G104" i="2"/>
  <c r="D105" i="2"/>
  <c r="G105" i="2"/>
  <c r="F105" i="2"/>
  <c r="D106" i="2"/>
  <c r="F106" i="2"/>
  <c r="D107" i="2"/>
  <c r="F107" i="2"/>
  <c r="D108" i="2"/>
  <c r="F108" i="2"/>
  <c r="D109" i="2"/>
  <c r="G109" i="2"/>
  <c r="F109" i="2"/>
  <c r="H109" i="2"/>
  <c r="D110" i="2"/>
  <c r="F110" i="2"/>
  <c r="D111" i="2"/>
  <c r="F111" i="2"/>
  <c r="H111" i="2"/>
  <c r="D112" i="2"/>
  <c r="F112" i="2"/>
  <c r="D113" i="2"/>
  <c r="G113" i="2"/>
  <c r="F113" i="2"/>
  <c r="D114" i="2"/>
  <c r="F114" i="2"/>
  <c r="D115" i="2"/>
  <c r="F115" i="2"/>
  <c r="H115" i="2"/>
  <c r="D116" i="2"/>
  <c r="F116" i="2"/>
  <c r="D117" i="2"/>
  <c r="G117" i="2"/>
  <c r="F117" i="2"/>
  <c r="H117" i="2"/>
  <c r="D118" i="2"/>
  <c r="F118" i="2"/>
  <c r="D119" i="2"/>
  <c r="F119" i="2"/>
  <c r="H119" i="2"/>
  <c r="D120" i="2"/>
  <c r="F120" i="2"/>
  <c r="G120" i="2"/>
  <c r="D121" i="2"/>
  <c r="G121" i="2"/>
  <c r="F121" i="2"/>
  <c r="D122" i="2"/>
  <c r="F122" i="2"/>
  <c r="D123" i="2"/>
  <c r="F123" i="2"/>
  <c r="H123" i="2"/>
  <c r="D124" i="2"/>
  <c r="F124" i="2"/>
  <c r="D125" i="2"/>
  <c r="G125" i="2"/>
  <c r="F125" i="2"/>
  <c r="H125" i="2"/>
  <c r="D126" i="2"/>
  <c r="F126" i="2"/>
  <c r="D127" i="2"/>
  <c r="F127" i="2"/>
  <c r="H127" i="2"/>
  <c r="D128" i="2"/>
  <c r="F128" i="2"/>
  <c r="D129" i="2"/>
  <c r="F129" i="2"/>
  <c r="H129" i="2"/>
  <c r="D130" i="2"/>
  <c r="F130" i="2"/>
  <c r="D131" i="2"/>
  <c r="F131" i="2"/>
  <c r="H131" i="2"/>
  <c r="D132" i="2"/>
  <c r="F132" i="2"/>
  <c r="D133" i="2"/>
  <c r="G133" i="2"/>
  <c r="F133" i="2"/>
  <c r="H133" i="2"/>
  <c r="D134" i="2"/>
  <c r="F134" i="2"/>
  <c r="D135" i="2"/>
  <c r="F135" i="2"/>
  <c r="H135" i="2"/>
  <c r="D136" i="2"/>
  <c r="F136" i="2"/>
  <c r="D137" i="2"/>
  <c r="G137" i="2"/>
  <c r="F137" i="2"/>
  <c r="D138" i="2"/>
  <c r="F138" i="2"/>
  <c r="D139" i="2"/>
  <c r="F139" i="2"/>
  <c r="H139" i="2"/>
  <c r="D140" i="2"/>
  <c r="F140" i="2"/>
  <c r="D141" i="2"/>
  <c r="F141" i="2"/>
  <c r="H141" i="2"/>
  <c r="D142" i="2"/>
  <c r="F142" i="2"/>
  <c r="D143" i="2"/>
  <c r="F143" i="2"/>
  <c r="H143" i="2"/>
  <c r="D144" i="2"/>
  <c r="F144" i="2"/>
  <c r="D145" i="2"/>
  <c r="F145" i="2"/>
  <c r="H145" i="2"/>
  <c r="D146" i="2"/>
  <c r="F146" i="2"/>
  <c r="D147" i="2"/>
  <c r="F147" i="2"/>
  <c r="H147" i="2"/>
  <c r="D148" i="2"/>
  <c r="F148" i="2"/>
  <c r="D149" i="2"/>
  <c r="G149" i="2"/>
  <c r="F149" i="2"/>
  <c r="H149" i="2"/>
  <c r="D150" i="2"/>
  <c r="F150" i="2"/>
  <c r="D151" i="2"/>
  <c r="F151" i="2"/>
  <c r="H151" i="2"/>
  <c r="D152" i="2"/>
  <c r="F152" i="2"/>
  <c r="G152" i="2"/>
  <c r="D153" i="2"/>
  <c r="F153" i="2"/>
  <c r="D154" i="2"/>
  <c r="F154" i="2"/>
  <c r="D155" i="2"/>
  <c r="F155" i="2"/>
  <c r="H155" i="2"/>
  <c r="D156" i="2"/>
  <c r="F156" i="2"/>
  <c r="D157" i="2"/>
  <c r="F157" i="2"/>
  <c r="H157" i="2"/>
  <c r="D158" i="2"/>
  <c r="F158" i="2"/>
  <c r="D159" i="2"/>
  <c r="F159" i="2"/>
  <c r="H159" i="2"/>
  <c r="D160" i="2"/>
  <c r="F160" i="2"/>
  <c r="G160" i="2"/>
  <c r="D161" i="2"/>
  <c r="F161" i="2"/>
  <c r="H161" i="2"/>
  <c r="D162" i="2"/>
  <c r="F162" i="2"/>
  <c r="D163" i="2"/>
  <c r="F163" i="2"/>
  <c r="H163" i="2"/>
  <c r="D164" i="2"/>
  <c r="F164" i="2"/>
  <c r="D165" i="2"/>
  <c r="F165" i="2"/>
  <c r="H165" i="2"/>
  <c r="D166" i="2"/>
  <c r="F166" i="2"/>
  <c r="D167" i="2"/>
  <c r="F167" i="2"/>
  <c r="H167" i="2"/>
  <c r="D168" i="2"/>
  <c r="F168" i="2"/>
  <c r="H16" i="2"/>
  <c r="H15" i="2"/>
  <c r="H22" i="2"/>
  <c r="H32" i="2"/>
  <c r="H48" i="2"/>
  <c r="H56" i="2"/>
  <c r="H57" i="2"/>
  <c r="H64" i="2"/>
  <c r="H65" i="2"/>
  <c r="H72" i="2"/>
  <c r="H73" i="2"/>
  <c r="H80" i="2"/>
  <c r="H81" i="2"/>
  <c r="H88" i="2"/>
  <c r="H89" i="2"/>
  <c r="H96" i="2"/>
  <c r="H97" i="2"/>
  <c r="H104" i="2"/>
  <c r="H105" i="2"/>
  <c r="H112" i="2"/>
  <c r="H113" i="2"/>
  <c r="H120" i="2"/>
  <c r="H121" i="2"/>
  <c r="H128" i="2"/>
  <c r="H136" i="2"/>
  <c r="H137" i="2"/>
  <c r="H144" i="2"/>
  <c r="H152" i="2"/>
  <c r="H153" i="2"/>
  <c r="H160" i="2"/>
  <c r="H168" i="2"/>
  <c r="G16" i="2"/>
  <c r="G15" i="2"/>
  <c r="G32" i="2"/>
  <c r="G55" i="2"/>
  <c r="G63" i="2"/>
  <c r="G64" i="2"/>
  <c r="G71" i="2"/>
  <c r="G79" i="2"/>
  <c r="G80" i="2"/>
  <c r="G87" i="2"/>
  <c r="G95" i="2"/>
  <c r="G96" i="2"/>
  <c r="G103" i="2"/>
  <c r="G111" i="2"/>
  <c r="G112" i="2"/>
  <c r="G115" i="2"/>
  <c r="G127" i="2"/>
  <c r="G128" i="2"/>
  <c r="G131" i="2"/>
  <c r="G135" i="2"/>
  <c r="G136" i="2"/>
  <c r="G143" i="2"/>
  <c r="G144" i="2"/>
  <c r="G147" i="2"/>
  <c r="G159" i="2"/>
  <c r="G163" i="2"/>
  <c r="G167" i="2"/>
  <c r="G168" i="2"/>
  <c r="I16" i="2"/>
  <c r="I15" i="2"/>
  <c r="I22" i="2"/>
  <c r="J22" i="2" s="1"/>
  <c r="I27" i="2"/>
  <c r="I28" i="2"/>
  <c r="I34" i="2"/>
  <c r="J34" i="2" s="1"/>
  <c r="I42" i="2"/>
  <c r="I43" i="2"/>
  <c r="I52" i="2"/>
  <c r="J52" i="2" s="1"/>
  <c r="I53" i="2"/>
  <c r="J53" i="2"/>
  <c r="I54" i="2"/>
  <c r="I55" i="2"/>
  <c r="I56" i="2"/>
  <c r="I57" i="2"/>
  <c r="J57" i="2"/>
  <c r="I58" i="2"/>
  <c r="I59" i="2"/>
  <c r="I60" i="2"/>
  <c r="I61" i="2"/>
  <c r="J61" i="2"/>
  <c r="I62" i="2"/>
  <c r="J62" i="2"/>
  <c r="I63" i="2"/>
  <c r="J63" i="2"/>
  <c r="I64" i="2"/>
  <c r="I65" i="2"/>
  <c r="J65" i="2"/>
  <c r="I66" i="2"/>
  <c r="I67" i="2"/>
  <c r="I68" i="2"/>
  <c r="I69" i="2"/>
  <c r="J69" i="2"/>
  <c r="I70" i="2"/>
  <c r="I71" i="2"/>
  <c r="I72" i="2"/>
  <c r="I73" i="2"/>
  <c r="J73" i="2"/>
  <c r="I74" i="2"/>
  <c r="I75" i="2"/>
  <c r="I76" i="2"/>
  <c r="I77" i="2"/>
  <c r="I78" i="2"/>
  <c r="J78" i="2"/>
  <c r="I79" i="2"/>
  <c r="J79" i="2"/>
  <c r="I80" i="2"/>
  <c r="I81" i="2"/>
  <c r="J81" i="2"/>
  <c r="I82" i="2"/>
  <c r="I83" i="2"/>
  <c r="I84" i="2"/>
  <c r="I85" i="2"/>
  <c r="I86" i="2"/>
  <c r="J86" i="2"/>
  <c r="I87" i="2"/>
  <c r="J87" i="2"/>
  <c r="I88" i="2"/>
  <c r="I89" i="2"/>
  <c r="J89" i="2"/>
  <c r="I90" i="2"/>
  <c r="I91" i="2"/>
  <c r="I92" i="2"/>
  <c r="I93" i="2"/>
  <c r="I94" i="2"/>
  <c r="I95" i="2"/>
  <c r="J95" i="2"/>
  <c r="I96" i="2"/>
  <c r="I97" i="2"/>
  <c r="I98" i="2"/>
  <c r="I99" i="2"/>
  <c r="I100" i="2"/>
  <c r="I101" i="2"/>
  <c r="I102" i="2"/>
  <c r="I103" i="2"/>
  <c r="J103" i="2"/>
  <c r="I104" i="2"/>
  <c r="I105" i="2"/>
  <c r="I106" i="2"/>
  <c r="I107" i="2"/>
  <c r="I108" i="2"/>
  <c r="I109" i="2"/>
  <c r="I110" i="2"/>
  <c r="I111" i="2"/>
  <c r="J111" i="2"/>
  <c r="I112" i="2"/>
  <c r="I113" i="2"/>
  <c r="I114" i="2"/>
  <c r="I115" i="2"/>
  <c r="I116" i="2"/>
  <c r="I117" i="2"/>
  <c r="I118" i="2"/>
  <c r="I119" i="2"/>
  <c r="J119" i="2"/>
  <c r="I120" i="2"/>
  <c r="I121" i="2"/>
  <c r="I122" i="2"/>
  <c r="I123" i="2"/>
  <c r="I124" i="2"/>
  <c r="I125" i="2"/>
  <c r="I126" i="2"/>
  <c r="I127" i="2"/>
  <c r="J127" i="2"/>
  <c r="I128" i="2"/>
  <c r="I129" i="2"/>
  <c r="I130" i="2"/>
  <c r="I131" i="2"/>
  <c r="J131" i="2"/>
  <c r="I132" i="2"/>
  <c r="I133" i="2"/>
  <c r="I134" i="2"/>
  <c r="I135" i="2"/>
  <c r="J135" i="2"/>
  <c r="I136" i="2"/>
  <c r="I137" i="2"/>
  <c r="I138" i="2"/>
  <c r="I139" i="2"/>
  <c r="J139" i="2"/>
  <c r="I140" i="2"/>
  <c r="I141" i="2"/>
  <c r="I142" i="2"/>
  <c r="I143" i="2"/>
  <c r="J143" i="2"/>
  <c r="I144" i="2"/>
  <c r="I145" i="2"/>
  <c r="I146" i="2"/>
  <c r="I147" i="2"/>
  <c r="J147" i="2"/>
  <c r="I148" i="2"/>
  <c r="I149" i="2"/>
  <c r="I150" i="2"/>
  <c r="I151" i="2"/>
  <c r="J151" i="2"/>
  <c r="I152" i="2"/>
  <c r="I153" i="2"/>
  <c r="I154" i="2"/>
  <c r="I155" i="2"/>
  <c r="J155" i="2"/>
  <c r="I156" i="2"/>
  <c r="I157" i="2"/>
  <c r="I158" i="2"/>
  <c r="I159" i="2"/>
  <c r="J159" i="2"/>
  <c r="I160" i="2"/>
  <c r="I161" i="2"/>
  <c r="I162" i="2"/>
  <c r="I163" i="2"/>
  <c r="J163" i="2"/>
  <c r="I164" i="2"/>
  <c r="I166" i="2"/>
  <c r="I167" i="2"/>
  <c r="J167" i="2"/>
  <c r="I168" i="2"/>
  <c r="D16" i="2"/>
  <c r="D15" i="2"/>
  <c r="D12" i="2"/>
  <c r="J16" i="2"/>
  <c r="J15" i="2"/>
  <c r="J12" i="2"/>
  <c r="J13" i="2"/>
  <c r="J27" i="2"/>
  <c r="J28" i="2"/>
  <c r="J42" i="2"/>
  <c r="J43" i="2"/>
  <c r="J54" i="2"/>
  <c r="J55" i="2"/>
  <c r="J56" i="2"/>
  <c r="J58" i="2"/>
  <c r="J59" i="2"/>
  <c r="J60" i="2"/>
  <c r="J64" i="2"/>
  <c r="J66" i="2"/>
  <c r="J67" i="2"/>
  <c r="J68" i="2"/>
  <c r="J70" i="2"/>
  <c r="J71" i="2"/>
  <c r="J72" i="2"/>
  <c r="J74" i="2"/>
  <c r="J75" i="2"/>
  <c r="J76" i="2"/>
  <c r="J77" i="2"/>
  <c r="J80" i="2"/>
  <c r="J82" i="2"/>
  <c r="J83" i="2"/>
  <c r="J84" i="2"/>
  <c r="J85" i="2"/>
  <c r="J88" i="2"/>
  <c r="J90" i="2"/>
  <c r="J91" i="2"/>
  <c r="J92" i="2"/>
  <c r="J93" i="2"/>
  <c r="J94" i="2"/>
  <c r="J96" i="2"/>
  <c r="J97" i="2"/>
  <c r="J98" i="2"/>
  <c r="J99" i="2"/>
  <c r="J100" i="2"/>
  <c r="J101" i="2"/>
  <c r="J102" i="2"/>
  <c r="J104" i="2"/>
  <c r="J105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20" i="2"/>
  <c r="J121" i="2"/>
  <c r="J122" i="2"/>
  <c r="J123" i="2"/>
  <c r="J124" i="2"/>
  <c r="J125" i="2"/>
  <c r="J126" i="2"/>
  <c r="J128" i="2"/>
  <c r="J129" i="2"/>
  <c r="J130" i="2"/>
  <c r="J132" i="2"/>
  <c r="J133" i="2"/>
  <c r="J134" i="2"/>
  <c r="J136" i="2"/>
  <c r="J137" i="2"/>
  <c r="J138" i="2"/>
  <c r="J140" i="2"/>
  <c r="J141" i="2"/>
  <c r="J142" i="2"/>
  <c r="J144" i="2"/>
  <c r="J145" i="2"/>
  <c r="J146" i="2"/>
  <c r="J148" i="2"/>
  <c r="J149" i="2"/>
  <c r="J150" i="2"/>
  <c r="J152" i="2"/>
  <c r="J153" i="2"/>
  <c r="J154" i="2"/>
  <c r="J156" i="2"/>
  <c r="J157" i="2"/>
  <c r="J158" i="2"/>
  <c r="J160" i="2"/>
  <c r="J161" i="2"/>
  <c r="J162" i="2"/>
  <c r="J164" i="2"/>
  <c r="J166" i="2"/>
  <c r="J168" i="2"/>
  <c r="D17" i="2"/>
  <c r="D342" i="2"/>
  <c r="I342" i="2"/>
  <c r="J342" i="2"/>
  <c r="F342" i="2"/>
  <c r="H342" i="2"/>
  <c r="G342" i="2"/>
  <c r="E341" i="2"/>
  <c r="D341" i="2"/>
  <c r="F341" i="2"/>
  <c r="H341" i="2"/>
  <c r="I341" i="2"/>
  <c r="J341" i="2"/>
  <c r="E340" i="2"/>
  <c r="I340" i="2"/>
  <c r="J340" i="2"/>
  <c r="D340" i="2"/>
  <c r="F340" i="2"/>
  <c r="H340" i="2"/>
  <c r="E339" i="2"/>
  <c r="D339" i="2"/>
  <c r="F339" i="2"/>
  <c r="H339" i="2"/>
  <c r="I339" i="2"/>
  <c r="J339" i="2"/>
  <c r="E338" i="2"/>
  <c r="D338" i="2"/>
  <c r="F338" i="2"/>
  <c r="H338" i="2"/>
  <c r="G338" i="2"/>
  <c r="E337" i="2"/>
  <c r="D337" i="2"/>
  <c r="F337" i="2"/>
  <c r="H337" i="2"/>
  <c r="I337" i="2"/>
  <c r="J337" i="2"/>
  <c r="E336" i="2"/>
  <c r="D336" i="2"/>
  <c r="F336" i="2"/>
  <c r="H336" i="2"/>
  <c r="I336" i="2"/>
  <c r="J336" i="2"/>
  <c r="E335" i="2"/>
  <c r="D335" i="2"/>
  <c r="I335" i="2"/>
  <c r="J335" i="2"/>
  <c r="E334" i="2"/>
  <c r="D334" i="2"/>
  <c r="F334" i="2"/>
  <c r="H334" i="2"/>
  <c r="E333" i="2"/>
  <c r="D333" i="2"/>
  <c r="F333" i="2"/>
  <c r="I333" i="2"/>
  <c r="J333" i="2"/>
  <c r="H333" i="2"/>
  <c r="E332" i="2"/>
  <c r="I332" i="2"/>
  <c r="D332" i="2"/>
  <c r="F332" i="2"/>
  <c r="H332" i="2"/>
  <c r="J332" i="2"/>
  <c r="E331" i="2"/>
  <c r="D331" i="2"/>
  <c r="I331" i="2"/>
  <c r="J331" i="2"/>
  <c r="E330" i="2"/>
  <c r="D330" i="2"/>
  <c r="F330" i="2"/>
  <c r="H330" i="2"/>
  <c r="G330" i="2"/>
  <c r="E329" i="2"/>
  <c r="D329" i="2"/>
  <c r="F329" i="2"/>
  <c r="I329" i="2"/>
  <c r="J329" i="2"/>
  <c r="H329" i="2"/>
  <c r="E328" i="2"/>
  <c r="D328" i="2"/>
  <c r="F328" i="2"/>
  <c r="H328" i="2"/>
  <c r="I328" i="2"/>
  <c r="J328" i="2"/>
  <c r="E327" i="2"/>
  <c r="D327" i="2"/>
  <c r="I327" i="2"/>
  <c r="J327" i="2"/>
  <c r="E326" i="2"/>
  <c r="D326" i="2"/>
  <c r="F326" i="2"/>
  <c r="H326" i="2"/>
  <c r="G326" i="2"/>
  <c r="E325" i="2"/>
  <c r="D325" i="2"/>
  <c r="F325" i="2"/>
  <c r="I325" i="2"/>
  <c r="J325" i="2"/>
  <c r="H325" i="2"/>
  <c r="E324" i="2"/>
  <c r="I324" i="2"/>
  <c r="D324" i="2"/>
  <c r="F324" i="2"/>
  <c r="H324" i="2"/>
  <c r="J324" i="2"/>
  <c r="E323" i="2"/>
  <c r="D323" i="2"/>
  <c r="I323" i="2"/>
  <c r="J323" i="2"/>
  <c r="E322" i="2"/>
  <c r="I322" i="2"/>
  <c r="J322" i="2"/>
  <c r="D322" i="2"/>
  <c r="F322" i="2"/>
  <c r="H322" i="2"/>
  <c r="E321" i="2"/>
  <c r="D321" i="2"/>
  <c r="F321" i="2"/>
  <c r="I321" i="2"/>
  <c r="J321" i="2"/>
  <c r="H321" i="2"/>
  <c r="E320" i="2"/>
  <c r="D320" i="2"/>
  <c r="E319" i="2"/>
  <c r="D319" i="2"/>
  <c r="F319" i="2"/>
  <c r="H319" i="2"/>
  <c r="G319" i="2"/>
  <c r="E318" i="2"/>
  <c r="D318" i="2"/>
  <c r="F318" i="2"/>
  <c r="H318" i="2"/>
  <c r="G318" i="2"/>
  <c r="E317" i="2"/>
  <c r="D317" i="2"/>
  <c r="F317" i="2"/>
  <c r="H317" i="2"/>
  <c r="I317" i="2"/>
  <c r="J317" i="2"/>
  <c r="E316" i="2"/>
  <c r="I316" i="2"/>
  <c r="D316" i="2"/>
  <c r="F316" i="2"/>
  <c r="H316" i="2"/>
  <c r="J316" i="2"/>
  <c r="E315" i="2"/>
  <c r="D315" i="2"/>
  <c r="E314" i="2"/>
  <c r="I314" i="2"/>
  <c r="J314" i="2"/>
  <c r="D314" i="2"/>
  <c r="F314" i="2"/>
  <c r="H314" i="2"/>
  <c r="G314" i="2"/>
  <c r="E313" i="2"/>
  <c r="D313" i="2"/>
  <c r="F313" i="2"/>
  <c r="H313" i="2"/>
  <c r="I313" i="2"/>
  <c r="J313" i="2"/>
  <c r="E312" i="2"/>
  <c r="D312" i="2"/>
  <c r="F312" i="2"/>
  <c r="I312" i="2"/>
  <c r="J312" i="2"/>
  <c r="E311" i="2"/>
  <c r="D311" i="2"/>
  <c r="F311" i="2"/>
  <c r="H311" i="2"/>
  <c r="I311" i="2"/>
  <c r="J311" i="2"/>
  <c r="G311" i="2"/>
  <c r="E310" i="2"/>
  <c r="I310" i="2"/>
  <c r="D310" i="2"/>
  <c r="F310" i="2"/>
  <c r="J310" i="2"/>
  <c r="H310" i="2"/>
  <c r="G310" i="2"/>
  <c r="E309" i="2"/>
  <c r="D309" i="2"/>
  <c r="F309" i="2"/>
  <c r="I309" i="2"/>
  <c r="J309" i="2"/>
  <c r="H309" i="2"/>
  <c r="E308" i="2"/>
  <c r="D308" i="2"/>
  <c r="E307" i="2"/>
  <c r="D307" i="2"/>
  <c r="I307" i="2"/>
  <c r="J307" i="2"/>
  <c r="F307" i="2"/>
  <c r="H307" i="2"/>
  <c r="E306" i="2"/>
  <c r="I306" i="2"/>
  <c r="J306" i="2"/>
  <c r="D306" i="2"/>
  <c r="F306" i="2"/>
  <c r="H306" i="2"/>
  <c r="G306" i="2"/>
  <c r="E305" i="2"/>
  <c r="D305" i="2"/>
  <c r="E304" i="2"/>
  <c r="D304" i="2"/>
  <c r="F304" i="2"/>
  <c r="E303" i="2"/>
  <c r="D303" i="2"/>
  <c r="F303" i="2"/>
  <c r="G303" i="2"/>
  <c r="H303" i="2"/>
  <c r="E302" i="2"/>
  <c r="I302" i="2"/>
  <c r="D302" i="2"/>
  <c r="F302" i="2"/>
  <c r="H302" i="2"/>
  <c r="J302" i="2"/>
  <c r="E301" i="2"/>
  <c r="D301" i="2"/>
  <c r="E300" i="2"/>
  <c r="D300" i="2"/>
  <c r="E299" i="2"/>
  <c r="D299" i="2"/>
  <c r="F299" i="2"/>
  <c r="I299" i="2"/>
  <c r="J299" i="2"/>
  <c r="E298" i="2"/>
  <c r="D298" i="2"/>
  <c r="F298" i="2"/>
  <c r="H298" i="2"/>
  <c r="I298" i="2"/>
  <c r="J298" i="2"/>
  <c r="G298" i="2"/>
  <c r="E297" i="2"/>
  <c r="D297" i="2"/>
  <c r="E296" i="2"/>
  <c r="D296" i="2"/>
  <c r="I296" i="2"/>
  <c r="J296" i="2"/>
  <c r="F296" i="2"/>
  <c r="H296" i="2"/>
  <c r="E295" i="2"/>
  <c r="D295" i="2"/>
  <c r="G295" i="2"/>
  <c r="F295" i="2"/>
  <c r="I295" i="2"/>
  <c r="J295" i="2"/>
  <c r="H295" i="2"/>
  <c r="E294" i="2"/>
  <c r="I294" i="2"/>
  <c r="J294" i="2"/>
  <c r="D294" i="2"/>
  <c r="F294" i="2"/>
  <c r="H294" i="2"/>
  <c r="G294" i="2"/>
  <c r="E293" i="2"/>
  <c r="D293" i="2"/>
  <c r="E292" i="2"/>
  <c r="I292" i="2"/>
  <c r="J292" i="2"/>
  <c r="D292" i="2"/>
  <c r="F292" i="2"/>
  <c r="H292" i="2"/>
  <c r="G292" i="2"/>
  <c r="E291" i="2"/>
  <c r="D291" i="2"/>
  <c r="F291" i="2"/>
  <c r="H291" i="2"/>
  <c r="I291" i="2"/>
  <c r="J291" i="2"/>
  <c r="E290" i="2"/>
  <c r="D290" i="2"/>
  <c r="F290" i="2"/>
  <c r="H290" i="2"/>
  <c r="G290" i="2"/>
  <c r="E289" i="2"/>
  <c r="D289" i="2"/>
  <c r="F289" i="2"/>
  <c r="I289" i="2"/>
  <c r="J289" i="2"/>
  <c r="H289" i="2"/>
  <c r="E288" i="2"/>
  <c r="D288" i="2"/>
  <c r="F288" i="2"/>
  <c r="H288" i="2"/>
  <c r="G288" i="2"/>
  <c r="E287" i="2"/>
  <c r="D287" i="2"/>
  <c r="I287" i="2"/>
  <c r="J287" i="2"/>
  <c r="E286" i="2"/>
  <c r="D286" i="2"/>
  <c r="F286" i="2"/>
  <c r="E285" i="2"/>
  <c r="D285" i="2"/>
  <c r="I285" i="2"/>
  <c r="J285" i="2"/>
  <c r="E284" i="2"/>
  <c r="I284" i="2"/>
  <c r="D284" i="2"/>
  <c r="F284" i="2"/>
  <c r="H284" i="2"/>
  <c r="J284" i="2"/>
  <c r="G284" i="2"/>
  <c r="E283" i="2"/>
  <c r="D283" i="2"/>
  <c r="I283" i="2"/>
  <c r="J283" i="2"/>
  <c r="E282" i="2"/>
  <c r="D282" i="2"/>
  <c r="F282" i="2"/>
  <c r="H282" i="2"/>
  <c r="E281" i="2"/>
  <c r="D281" i="2"/>
  <c r="F281" i="2"/>
  <c r="H281" i="2"/>
  <c r="I281" i="2"/>
  <c r="J281" i="2"/>
  <c r="E280" i="2"/>
  <c r="D280" i="2"/>
  <c r="F280" i="2"/>
  <c r="H280" i="2"/>
  <c r="G280" i="2"/>
  <c r="E279" i="2"/>
  <c r="D279" i="2"/>
  <c r="I279" i="2"/>
  <c r="J279" i="2"/>
  <c r="E278" i="2"/>
  <c r="D278" i="2"/>
  <c r="F278" i="2"/>
  <c r="H278" i="2"/>
  <c r="G278" i="2"/>
  <c r="E277" i="2"/>
  <c r="D277" i="2"/>
  <c r="I277" i="2"/>
  <c r="J277" i="2"/>
  <c r="E276" i="2"/>
  <c r="I276" i="2"/>
  <c r="J276" i="2"/>
  <c r="D276" i="2"/>
  <c r="F276" i="2"/>
  <c r="H276" i="2"/>
  <c r="E275" i="2"/>
  <c r="D275" i="2"/>
  <c r="I275" i="2"/>
  <c r="J275" i="2"/>
  <c r="E274" i="2"/>
  <c r="D274" i="2"/>
  <c r="F274" i="2"/>
  <c r="H274" i="2"/>
  <c r="E273" i="2"/>
  <c r="D273" i="2"/>
  <c r="I273" i="2"/>
  <c r="J273" i="2"/>
  <c r="E272" i="2"/>
  <c r="D272" i="2"/>
  <c r="F272" i="2"/>
  <c r="H272" i="2"/>
  <c r="G272" i="2"/>
  <c r="E271" i="2"/>
  <c r="D271" i="2"/>
  <c r="I271" i="2"/>
  <c r="J271" i="2"/>
  <c r="E270" i="2"/>
  <c r="D270" i="2"/>
  <c r="F270" i="2"/>
  <c r="H270" i="2"/>
  <c r="G270" i="2"/>
  <c r="E269" i="2"/>
  <c r="D269" i="2"/>
  <c r="I269" i="2"/>
  <c r="J269" i="2"/>
  <c r="E268" i="2"/>
  <c r="D268" i="2"/>
  <c r="F268" i="2"/>
  <c r="H268" i="2"/>
  <c r="G268" i="2"/>
  <c r="E267" i="2"/>
  <c r="D267" i="2"/>
  <c r="I267" i="2"/>
  <c r="J267" i="2"/>
  <c r="E266" i="2"/>
  <c r="D266" i="2"/>
  <c r="F266" i="2"/>
  <c r="H266" i="2"/>
  <c r="G266" i="2"/>
  <c r="E265" i="2"/>
  <c r="D265" i="2"/>
  <c r="E264" i="2"/>
  <c r="D264" i="2"/>
  <c r="F264" i="2"/>
  <c r="H264" i="2"/>
  <c r="E263" i="2"/>
  <c r="D263" i="2"/>
  <c r="E262" i="2"/>
  <c r="D262" i="2"/>
  <c r="F262" i="2"/>
  <c r="E261" i="2"/>
  <c r="D261" i="2"/>
  <c r="E260" i="2"/>
  <c r="D260" i="2"/>
  <c r="F260" i="2"/>
  <c r="H260" i="2"/>
  <c r="E259" i="2"/>
  <c r="D259" i="2"/>
  <c r="I259" i="2"/>
  <c r="J259" i="2"/>
  <c r="E258" i="2"/>
  <c r="D258" i="2"/>
  <c r="F258" i="2"/>
  <c r="H258" i="2"/>
  <c r="E257" i="2"/>
  <c r="D257" i="2"/>
  <c r="I257" i="2"/>
  <c r="J257" i="2"/>
  <c r="E256" i="2"/>
  <c r="D256" i="2"/>
  <c r="F256" i="2"/>
  <c r="H256" i="2"/>
  <c r="G256" i="2"/>
  <c r="E255" i="2"/>
  <c r="D255" i="2"/>
  <c r="I255" i="2"/>
  <c r="J255" i="2"/>
  <c r="E254" i="2"/>
  <c r="D254" i="2"/>
  <c r="F254" i="2"/>
  <c r="H254" i="2"/>
  <c r="G254" i="2"/>
  <c r="E253" i="2"/>
  <c r="D253" i="2"/>
  <c r="F253" i="2"/>
  <c r="H253" i="2"/>
  <c r="I253" i="2"/>
  <c r="J253" i="2"/>
  <c r="G253" i="2"/>
  <c r="E252" i="2"/>
  <c r="I252" i="2"/>
  <c r="J252" i="2"/>
  <c r="D252" i="2"/>
  <c r="F252" i="2"/>
  <c r="H252" i="2"/>
  <c r="G252" i="2"/>
  <c r="E251" i="2"/>
  <c r="D251" i="2"/>
  <c r="F251" i="2"/>
  <c r="I251" i="2"/>
  <c r="J251" i="2"/>
  <c r="H251" i="2"/>
  <c r="G251" i="2"/>
  <c r="E250" i="2"/>
  <c r="D250" i="2"/>
  <c r="I250" i="2"/>
  <c r="J250" i="2"/>
  <c r="E249" i="2"/>
  <c r="D249" i="2"/>
  <c r="F249" i="2"/>
  <c r="I249" i="2"/>
  <c r="J249" i="2"/>
  <c r="E248" i="2"/>
  <c r="I248" i="2"/>
  <c r="J248" i="2"/>
  <c r="D248" i="2"/>
  <c r="F248" i="2"/>
  <c r="H248" i="2"/>
  <c r="G248" i="2"/>
  <c r="E247" i="2"/>
  <c r="I247" i="2"/>
  <c r="J247" i="2"/>
  <c r="D247" i="2"/>
  <c r="F247" i="2"/>
  <c r="H247" i="2"/>
  <c r="E246" i="2"/>
  <c r="D246" i="2"/>
  <c r="F246" i="2"/>
  <c r="H246" i="2"/>
  <c r="I246" i="2"/>
  <c r="J246" i="2"/>
  <c r="E245" i="2"/>
  <c r="D245" i="2"/>
  <c r="F245" i="2"/>
  <c r="H245" i="2"/>
  <c r="E244" i="2"/>
  <c r="I244" i="2"/>
  <c r="J244" i="2"/>
  <c r="D244" i="2"/>
  <c r="F244" i="2"/>
  <c r="H244" i="2"/>
  <c r="G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F241" i="2"/>
  <c r="H241" i="2"/>
  <c r="I241" i="2"/>
  <c r="J241" i="2"/>
  <c r="G241" i="2"/>
  <c r="E240" i="2"/>
  <c r="I240" i="2"/>
  <c r="J240" i="2"/>
  <c r="D240" i="2"/>
  <c r="F240" i="2"/>
  <c r="H240" i="2"/>
  <c r="G240" i="2"/>
  <c r="E239" i="2"/>
  <c r="I239" i="2"/>
  <c r="D239" i="2"/>
  <c r="F239" i="2"/>
  <c r="H239" i="2"/>
  <c r="J239" i="2"/>
  <c r="E238" i="2"/>
  <c r="D238" i="2"/>
  <c r="F238" i="2"/>
  <c r="H238" i="2"/>
  <c r="I238" i="2"/>
  <c r="J238" i="2"/>
  <c r="E237" i="2"/>
  <c r="D237" i="2"/>
  <c r="F237" i="2"/>
  <c r="H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I234" i="2"/>
  <c r="J234" i="2"/>
  <c r="E233" i="2"/>
  <c r="D233" i="2"/>
  <c r="F233" i="2"/>
  <c r="H233" i="2"/>
  <c r="I233" i="2"/>
  <c r="J233" i="2"/>
  <c r="G233" i="2"/>
  <c r="E232" i="2"/>
  <c r="I232" i="2"/>
  <c r="J232" i="2"/>
  <c r="D232" i="2"/>
  <c r="F232" i="2"/>
  <c r="H232" i="2"/>
  <c r="G232" i="2"/>
  <c r="E231" i="2"/>
  <c r="I231" i="2"/>
  <c r="D231" i="2"/>
  <c r="F231" i="2"/>
  <c r="H231" i="2"/>
  <c r="J231" i="2"/>
  <c r="E230" i="2"/>
  <c r="D230" i="2"/>
  <c r="F230" i="2"/>
  <c r="H230" i="2"/>
  <c r="I230" i="2"/>
  <c r="J230" i="2"/>
  <c r="E229" i="2"/>
  <c r="D229" i="2"/>
  <c r="F229" i="2"/>
  <c r="H229" i="2"/>
  <c r="G229" i="2"/>
  <c r="E228" i="2"/>
  <c r="I228" i="2"/>
  <c r="J228" i="2"/>
  <c r="D228" i="2"/>
  <c r="F228" i="2"/>
  <c r="H228" i="2"/>
  <c r="G228" i="2"/>
  <c r="E227" i="2"/>
  <c r="D227" i="2"/>
  <c r="F227" i="2"/>
  <c r="I227" i="2"/>
  <c r="J227" i="2"/>
  <c r="H227" i="2"/>
  <c r="G227" i="2"/>
  <c r="E226" i="2"/>
  <c r="D226" i="2"/>
  <c r="I226" i="2"/>
  <c r="J226" i="2"/>
  <c r="E225" i="2"/>
  <c r="D225" i="2"/>
  <c r="F225" i="2"/>
  <c r="E224" i="2"/>
  <c r="I224" i="2"/>
  <c r="J224" i="2"/>
  <c r="D224" i="2"/>
  <c r="F224" i="2"/>
  <c r="H224" i="2"/>
  <c r="G224" i="2"/>
  <c r="E223" i="2"/>
  <c r="I223" i="2"/>
  <c r="J223" i="2"/>
  <c r="D223" i="2"/>
  <c r="F223" i="2"/>
  <c r="H223" i="2"/>
  <c r="G223" i="2"/>
  <c r="E222" i="2"/>
  <c r="D222" i="2"/>
  <c r="I222" i="2"/>
  <c r="J222" i="2"/>
  <c r="E221" i="2"/>
  <c r="D221" i="2"/>
  <c r="F221" i="2"/>
  <c r="E220" i="2"/>
  <c r="I220" i="2"/>
  <c r="J220" i="2"/>
  <c r="D220" i="2"/>
  <c r="F220" i="2"/>
  <c r="E219" i="2"/>
  <c r="I219" i="2"/>
  <c r="J219" i="2"/>
  <c r="D219" i="2"/>
  <c r="F219" i="2"/>
  <c r="H219" i="2"/>
  <c r="G219" i="2"/>
  <c r="E218" i="2"/>
  <c r="D218" i="2"/>
  <c r="E217" i="2"/>
  <c r="D217" i="2"/>
  <c r="F217" i="2"/>
  <c r="E216" i="2"/>
  <c r="I216" i="2"/>
  <c r="J216" i="2"/>
  <c r="D216" i="2"/>
  <c r="F216" i="2"/>
  <c r="E215" i="2"/>
  <c r="I215" i="2"/>
  <c r="J215" i="2"/>
  <c r="D215" i="2"/>
  <c r="F215" i="2"/>
  <c r="H215" i="2"/>
  <c r="G215" i="2"/>
  <c r="E214" i="2"/>
  <c r="D214" i="2"/>
  <c r="E213" i="2"/>
  <c r="D213" i="2"/>
  <c r="F213" i="2"/>
  <c r="E212" i="2"/>
  <c r="I212" i="2"/>
  <c r="J212" i="2"/>
  <c r="D212" i="2"/>
  <c r="F212" i="2"/>
  <c r="E211" i="2"/>
  <c r="I211" i="2"/>
  <c r="J211" i="2"/>
  <c r="D211" i="2"/>
  <c r="F211" i="2"/>
  <c r="H211" i="2"/>
  <c r="G211" i="2"/>
  <c r="E210" i="2"/>
  <c r="D210" i="2"/>
  <c r="E209" i="2"/>
  <c r="D209" i="2"/>
  <c r="F209" i="2"/>
  <c r="E208" i="2"/>
  <c r="I208" i="2"/>
  <c r="J208" i="2"/>
  <c r="D208" i="2"/>
  <c r="F208" i="2"/>
  <c r="E207" i="2"/>
  <c r="I207" i="2"/>
  <c r="D207" i="2"/>
  <c r="F207" i="2"/>
  <c r="J207" i="2"/>
  <c r="H207" i="2"/>
  <c r="G207" i="2"/>
  <c r="E206" i="2"/>
  <c r="D206" i="2"/>
  <c r="F206" i="2"/>
  <c r="H206" i="2"/>
  <c r="I206" i="2"/>
  <c r="J206" i="2"/>
  <c r="E205" i="2"/>
  <c r="D205" i="2"/>
  <c r="F205" i="2"/>
  <c r="I205" i="2"/>
  <c r="J205" i="2"/>
  <c r="H205" i="2"/>
  <c r="E204" i="2"/>
  <c r="I204" i="2"/>
  <c r="J204" i="2"/>
  <c r="D204" i="2"/>
  <c r="F204" i="2"/>
  <c r="H204" i="2"/>
  <c r="G204" i="2"/>
  <c r="E203" i="2"/>
  <c r="D203" i="2"/>
  <c r="I203" i="2"/>
  <c r="J203" i="2"/>
  <c r="E202" i="2"/>
  <c r="D202" i="2"/>
  <c r="F202" i="2"/>
  <c r="I202" i="2"/>
  <c r="J202" i="2"/>
  <c r="E201" i="2"/>
  <c r="D201" i="2"/>
  <c r="F201" i="2"/>
  <c r="H201" i="2"/>
  <c r="I201" i="2"/>
  <c r="J201" i="2"/>
  <c r="E200" i="2"/>
  <c r="D200" i="2"/>
  <c r="F200" i="2"/>
  <c r="H200" i="2"/>
  <c r="E199" i="2"/>
  <c r="D199" i="2"/>
  <c r="F199" i="2"/>
  <c r="H199" i="2"/>
  <c r="I199" i="2"/>
  <c r="J199" i="2"/>
  <c r="E198" i="2"/>
  <c r="D198" i="2"/>
  <c r="F198" i="2"/>
  <c r="H198" i="2"/>
  <c r="E197" i="2"/>
  <c r="D197" i="2"/>
  <c r="E196" i="2"/>
  <c r="D196" i="2"/>
  <c r="F196" i="2"/>
  <c r="H196" i="2"/>
  <c r="G196" i="2"/>
  <c r="E195" i="2"/>
  <c r="D195" i="2"/>
  <c r="I195" i="2"/>
  <c r="J195" i="2"/>
  <c r="E194" i="2"/>
  <c r="D194" i="2"/>
  <c r="F194" i="2"/>
  <c r="H194" i="2"/>
  <c r="I194" i="2"/>
  <c r="J194" i="2"/>
  <c r="E193" i="2"/>
  <c r="D193" i="2"/>
  <c r="I193" i="2"/>
  <c r="J193" i="2"/>
  <c r="E192" i="2"/>
  <c r="D192" i="2"/>
  <c r="F192" i="2"/>
  <c r="E191" i="2"/>
  <c r="D191" i="2"/>
  <c r="F191" i="2"/>
  <c r="H191" i="2"/>
  <c r="I191" i="2"/>
  <c r="J191" i="2"/>
  <c r="E190" i="2"/>
  <c r="D190" i="2"/>
  <c r="F190" i="2"/>
  <c r="H190" i="2"/>
  <c r="E189" i="2"/>
  <c r="D189" i="2"/>
  <c r="I189" i="2"/>
  <c r="J189" i="2"/>
  <c r="E188" i="2"/>
  <c r="I188" i="2"/>
  <c r="J188" i="2"/>
  <c r="D188" i="2"/>
  <c r="F188" i="2"/>
  <c r="G188" i="2"/>
  <c r="H188" i="2"/>
  <c r="E187" i="2"/>
  <c r="D187" i="2"/>
  <c r="I187" i="2"/>
  <c r="J187" i="2"/>
  <c r="E186" i="2"/>
  <c r="D186" i="2"/>
  <c r="F186" i="2"/>
  <c r="H186" i="2"/>
  <c r="I186" i="2"/>
  <c r="J186" i="2"/>
  <c r="G186" i="2"/>
  <c r="E185" i="2"/>
  <c r="D185" i="2"/>
  <c r="F185" i="2"/>
  <c r="H185" i="2"/>
  <c r="I185" i="2"/>
  <c r="J185" i="2"/>
  <c r="G185" i="2"/>
  <c r="E184" i="2"/>
  <c r="I184" i="2"/>
  <c r="D184" i="2"/>
  <c r="F184" i="2"/>
  <c r="H184" i="2"/>
  <c r="J184" i="2"/>
  <c r="E183" i="2"/>
  <c r="D183" i="2"/>
  <c r="F183" i="2"/>
  <c r="I183" i="2"/>
  <c r="J183" i="2"/>
  <c r="H183" i="2"/>
  <c r="E182" i="2"/>
  <c r="D182" i="2"/>
  <c r="E181" i="2"/>
  <c r="I181" i="2"/>
  <c r="J181" i="2"/>
  <c r="D181" i="2"/>
  <c r="F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I178" i="2"/>
  <c r="J178" i="2"/>
  <c r="E177" i="2"/>
  <c r="I177" i="2"/>
  <c r="J177" i="2"/>
  <c r="D177" i="2"/>
  <c r="F177" i="2"/>
  <c r="H177" i="2"/>
  <c r="G177" i="2"/>
  <c r="E176" i="2"/>
  <c r="I176" i="2"/>
  <c r="D176" i="2"/>
  <c r="F176" i="2"/>
  <c r="G176" i="2"/>
  <c r="J176" i="2"/>
  <c r="H176" i="2"/>
  <c r="E175" i="2"/>
  <c r="D175" i="2"/>
  <c r="F175" i="2"/>
  <c r="I175" i="2"/>
  <c r="J175" i="2"/>
  <c r="H175" i="2"/>
  <c r="E174" i="2"/>
  <c r="D174" i="2"/>
  <c r="E173" i="2"/>
  <c r="I173" i="2"/>
  <c r="J173" i="2"/>
  <c r="D173" i="2"/>
  <c r="G173" i="2"/>
  <c r="F173" i="2"/>
  <c r="H173" i="2"/>
  <c r="E172" i="2"/>
  <c r="I172" i="2"/>
  <c r="J172" i="2"/>
  <c r="D172" i="2"/>
  <c r="F172" i="2"/>
  <c r="H172" i="2"/>
  <c r="G172" i="2"/>
  <c r="E171" i="2"/>
  <c r="D171" i="2"/>
  <c r="E170" i="2"/>
  <c r="D170" i="2"/>
  <c r="F170" i="2"/>
  <c r="H170" i="2"/>
  <c r="I170" i="2"/>
  <c r="J170" i="2"/>
  <c r="E169" i="2"/>
  <c r="I169" i="2"/>
  <c r="J169" i="2"/>
  <c r="D169" i="2"/>
  <c r="F169" i="2"/>
  <c r="H169" i="2"/>
  <c r="G169" i="2"/>
  <c r="O16" i="2"/>
  <c r="O15" i="2"/>
  <c r="N16" i="2"/>
  <c r="N15" i="2"/>
  <c r="M16" i="2"/>
  <c r="M15" i="2"/>
  <c r="L16" i="2"/>
  <c r="L15" i="2"/>
  <c r="L13" i="2"/>
  <c r="L12" i="2"/>
  <c r="K16" i="2"/>
  <c r="K15" i="2"/>
  <c r="K13" i="2"/>
  <c r="A13" i="2"/>
  <c r="G6" i="2"/>
  <c r="G7" i="2"/>
  <c r="G5" i="2"/>
  <c r="G4" i="2"/>
  <c r="Q80" i="1"/>
  <c r="C17" i="1"/>
  <c r="E34" i="1"/>
  <c r="F34" i="1" s="1"/>
  <c r="E44" i="1"/>
  <c r="F44" i="1" s="1"/>
  <c r="E59" i="1"/>
  <c r="F59" i="1"/>
  <c r="P59" i="1" s="1"/>
  <c r="R59" i="1" s="1"/>
  <c r="Q21" i="1"/>
  <c r="Q81" i="1"/>
  <c r="Q22" i="1"/>
  <c r="Q23" i="1"/>
  <c r="Q24" i="1"/>
  <c r="Q26" i="1"/>
  <c r="Q25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34" i="1"/>
  <c r="E49" i="1"/>
  <c r="F49" i="1" s="1"/>
  <c r="E60" i="1"/>
  <c r="F60" i="1" s="1"/>
  <c r="E38" i="1"/>
  <c r="F38" i="1" s="1"/>
  <c r="E47" i="1"/>
  <c r="F47" i="1" s="1"/>
  <c r="E57" i="1"/>
  <c r="F57" i="1" s="1"/>
  <c r="E61" i="1"/>
  <c r="F61" i="1" s="1"/>
  <c r="E42" i="1"/>
  <c r="F42" i="1" s="1"/>
  <c r="E71" i="1"/>
  <c r="F71" i="1" s="1"/>
  <c r="H178" i="2"/>
  <c r="G178" i="2"/>
  <c r="E21" i="1"/>
  <c r="F21" i="1" s="1"/>
  <c r="E53" i="1"/>
  <c r="F53" i="1" s="1"/>
  <c r="M12" i="2"/>
  <c r="M13" i="2"/>
  <c r="E63" i="1"/>
  <c r="F63" i="1" s="1"/>
  <c r="N12" i="2"/>
  <c r="N13" i="2"/>
  <c r="E28" i="1"/>
  <c r="F28" i="1"/>
  <c r="G59" i="1"/>
  <c r="I59" i="1" s="1"/>
  <c r="O12" i="2"/>
  <c r="O13" i="2"/>
  <c r="E26" i="1"/>
  <c r="F26" i="1" s="1"/>
  <c r="E79" i="1"/>
  <c r="F79" i="1" s="1"/>
  <c r="E36" i="1"/>
  <c r="F36" i="1" s="1"/>
  <c r="E52" i="1"/>
  <c r="F52" i="1" s="1"/>
  <c r="P52" i="1" s="1"/>
  <c r="E58" i="1"/>
  <c r="F58" i="1" s="1"/>
  <c r="E51" i="1"/>
  <c r="F51" i="1" s="1"/>
  <c r="E41" i="1"/>
  <c r="F41" i="1" s="1"/>
  <c r="E33" i="1"/>
  <c r="F33" i="1" s="1"/>
  <c r="E25" i="1"/>
  <c r="F25" i="1"/>
  <c r="P25" i="1" s="1"/>
  <c r="R25" i="1" s="1"/>
  <c r="E76" i="1"/>
  <c r="F76" i="1" s="1"/>
  <c r="E68" i="1"/>
  <c r="F68" i="1" s="1"/>
  <c r="E80" i="1"/>
  <c r="F80" i="1" s="1"/>
  <c r="K12" i="2"/>
  <c r="F171" i="2"/>
  <c r="H171" i="2"/>
  <c r="I171" i="2"/>
  <c r="J171" i="2"/>
  <c r="E30" i="1"/>
  <c r="F30" i="1" s="1"/>
  <c r="E22" i="1"/>
  <c r="F22" i="1"/>
  <c r="G22" i="1" s="1"/>
  <c r="I22" i="1" s="1"/>
  <c r="E73" i="1"/>
  <c r="F73" i="1" s="1"/>
  <c r="E65" i="1"/>
  <c r="F65" i="1" s="1"/>
  <c r="F179" i="2"/>
  <c r="H179" i="2"/>
  <c r="I179" i="2"/>
  <c r="J179" i="2"/>
  <c r="H181" i="2"/>
  <c r="G181" i="2"/>
  <c r="H202" i="2"/>
  <c r="G202" i="2"/>
  <c r="E82" i="1"/>
  <c r="F82" i="1"/>
  <c r="P82" i="1" s="1"/>
  <c r="E48" i="1"/>
  <c r="F48" i="1" s="1"/>
  <c r="P48" i="1" s="1"/>
  <c r="E56" i="1"/>
  <c r="F56" i="1" s="1"/>
  <c r="E43" i="1"/>
  <c r="F43" i="1" s="1"/>
  <c r="E35" i="1"/>
  <c r="F35" i="1"/>
  <c r="G35" i="1" s="1"/>
  <c r="I35" i="1" s="1"/>
  <c r="E27" i="1"/>
  <c r="F27" i="1"/>
  <c r="G27" i="1" s="1"/>
  <c r="I27" i="1" s="1"/>
  <c r="E78" i="1"/>
  <c r="F78" i="1"/>
  <c r="P78" i="1" s="1"/>
  <c r="R78" i="1" s="1"/>
  <c r="E70" i="1"/>
  <c r="F70" i="1" s="1"/>
  <c r="E62" i="1"/>
  <c r="F62" i="1" s="1"/>
  <c r="H216" i="2"/>
  <c r="G216" i="2"/>
  <c r="F214" i="2"/>
  <c r="H214" i="2"/>
  <c r="I214" i="2"/>
  <c r="J214" i="2"/>
  <c r="E55" i="1"/>
  <c r="F55" i="1" s="1"/>
  <c r="E50" i="1"/>
  <c r="F50" i="1" s="1"/>
  <c r="E40" i="1"/>
  <c r="F40" i="1" s="1"/>
  <c r="E32" i="1"/>
  <c r="F32" i="1" s="1"/>
  <c r="E24" i="1"/>
  <c r="F24" i="1" s="1"/>
  <c r="E75" i="1"/>
  <c r="F75" i="1" s="1"/>
  <c r="E67" i="1"/>
  <c r="F67" i="1" s="1"/>
  <c r="E45" i="1"/>
  <c r="F45" i="1"/>
  <c r="P45" i="1" s="1"/>
  <c r="E54" i="1"/>
  <c r="F54" i="1"/>
  <c r="P54" i="1" s="1"/>
  <c r="R54" i="1" s="1"/>
  <c r="E46" i="1"/>
  <c r="F46" i="1"/>
  <c r="G46" i="1" s="1"/>
  <c r="I46" i="1" s="1"/>
  <c r="E37" i="1"/>
  <c r="F37" i="1"/>
  <c r="P37" i="1" s="1"/>
  <c r="R37" i="1" s="1"/>
  <c r="E29" i="1"/>
  <c r="F29" i="1"/>
  <c r="P29" i="1" s="1"/>
  <c r="E81" i="1"/>
  <c r="F81" i="1"/>
  <c r="P81" i="1" s="1"/>
  <c r="R81" i="1" s="1"/>
  <c r="E72" i="1"/>
  <c r="F72" i="1"/>
  <c r="P72" i="1" s="1"/>
  <c r="E64" i="1"/>
  <c r="F64" i="1"/>
  <c r="P64" i="1" s="1"/>
  <c r="R64" i="1" s="1"/>
  <c r="G170" i="2"/>
  <c r="I198" i="2"/>
  <c r="J198" i="2"/>
  <c r="E77" i="1"/>
  <c r="F77" i="1"/>
  <c r="P77" i="1" s="1"/>
  <c r="R77" i="1" s="1"/>
  <c r="E69" i="1"/>
  <c r="F69" i="1"/>
  <c r="P69" i="1"/>
  <c r="H192" i="2"/>
  <c r="G192" i="2"/>
  <c r="E39" i="1"/>
  <c r="F39" i="1"/>
  <c r="G39" i="1" s="1"/>
  <c r="I39" i="1" s="1"/>
  <c r="E31" i="1"/>
  <c r="F31" i="1"/>
  <c r="P31" i="1"/>
  <c r="G25" i="1"/>
  <c r="I25" i="1"/>
  <c r="E23" i="1"/>
  <c r="F23" i="1" s="1"/>
  <c r="E74" i="1"/>
  <c r="F74" i="1" s="1"/>
  <c r="E66" i="1"/>
  <c r="F66" i="1" s="1"/>
  <c r="G194" i="2"/>
  <c r="F197" i="2"/>
  <c r="H197" i="2"/>
  <c r="G197" i="2"/>
  <c r="G200" i="2"/>
  <c r="H221" i="2"/>
  <c r="G221" i="2"/>
  <c r="H225" i="2"/>
  <c r="G225" i="2"/>
  <c r="F293" i="2"/>
  <c r="H293" i="2"/>
  <c r="I293" i="2"/>
  <c r="J293" i="2"/>
  <c r="F174" i="2"/>
  <c r="H174" i="2"/>
  <c r="F182" i="2"/>
  <c r="H182" i="2"/>
  <c r="F210" i="2"/>
  <c r="H210" i="2"/>
  <c r="I210" i="2"/>
  <c r="J210" i="2"/>
  <c r="H212" i="2"/>
  <c r="G212" i="2"/>
  <c r="I192" i="2"/>
  <c r="J192" i="2"/>
  <c r="H217" i="2"/>
  <c r="G217" i="2"/>
  <c r="H249" i="2"/>
  <c r="G249" i="2"/>
  <c r="F189" i="2"/>
  <c r="H189" i="2"/>
  <c r="I190" i="2"/>
  <c r="J190" i="2"/>
  <c r="I196" i="2"/>
  <c r="J196" i="2"/>
  <c r="F203" i="2"/>
  <c r="H203" i="2"/>
  <c r="G203" i="2"/>
  <c r="H208" i="2"/>
  <c r="G208" i="2"/>
  <c r="I174" i="2"/>
  <c r="J174" i="2"/>
  <c r="I182" i="2"/>
  <c r="J182" i="2"/>
  <c r="F187" i="2"/>
  <c r="H187" i="2"/>
  <c r="G187" i="2"/>
  <c r="F195" i="2"/>
  <c r="H195" i="2"/>
  <c r="G195" i="2"/>
  <c r="H213" i="2"/>
  <c r="G213" i="2"/>
  <c r="G184" i="2"/>
  <c r="I197" i="2"/>
  <c r="J197" i="2"/>
  <c r="F218" i="2"/>
  <c r="H218" i="2"/>
  <c r="G218" i="2"/>
  <c r="I218" i="2"/>
  <c r="J218" i="2"/>
  <c r="H220" i="2"/>
  <c r="G220" i="2"/>
  <c r="I237" i="2"/>
  <c r="J237" i="2"/>
  <c r="F193" i="2"/>
  <c r="H193" i="2"/>
  <c r="I200" i="2"/>
  <c r="J200" i="2"/>
  <c r="H209" i="2"/>
  <c r="G209" i="2"/>
  <c r="G175" i="2"/>
  <c r="G183" i="2"/>
  <c r="G191" i="2"/>
  <c r="G199" i="2"/>
  <c r="I229" i="2"/>
  <c r="J229" i="2"/>
  <c r="H262" i="2"/>
  <c r="G262" i="2"/>
  <c r="I225" i="2"/>
  <c r="J225" i="2"/>
  <c r="G201" i="2"/>
  <c r="F265" i="2"/>
  <c r="H265" i="2"/>
  <c r="G265" i="2"/>
  <c r="I265" i="2"/>
  <c r="J265" i="2"/>
  <c r="H312" i="2"/>
  <c r="G312" i="2"/>
  <c r="G190" i="2"/>
  <c r="G198" i="2"/>
  <c r="G206" i="2"/>
  <c r="F250" i="2"/>
  <c r="H250" i="2"/>
  <c r="I209" i="2"/>
  <c r="J209" i="2"/>
  <c r="I213" i="2"/>
  <c r="J213" i="2"/>
  <c r="I217" i="2"/>
  <c r="J217" i="2"/>
  <c r="I221" i="2"/>
  <c r="J221" i="2"/>
  <c r="F222" i="2"/>
  <c r="H222" i="2"/>
  <c r="G222" i="2"/>
  <c r="F226" i="2"/>
  <c r="H226" i="2"/>
  <c r="F242" i="2"/>
  <c r="H242" i="2"/>
  <c r="F234" i="2"/>
  <c r="H234" i="2"/>
  <c r="I268" i="2"/>
  <c r="J268" i="2"/>
  <c r="G205" i="2"/>
  <c r="I245" i="2"/>
  <c r="J245" i="2"/>
  <c r="H286" i="2"/>
  <c r="G286" i="2"/>
  <c r="I288" i="2"/>
  <c r="J288" i="2"/>
  <c r="G230" i="2"/>
  <c r="G238" i="2"/>
  <c r="G246" i="2"/>
  <c r="F263" i="2"/>
  <c r="H263" i="2"/>
  <c r="I266" i="2"/>
  <c r="J266" i="2"/>
  <c r="F261" i="2"/>
  <c r="H261" i="2"/>
  <c r="I264" i="2"/>
  <c r="J264" i="2"/>
  <c r="F275" i="2"/>
  <c r="H275" i="2"/>
  <c r="G275" i="2"/>
  <c r="I282" i="2"/>
  <c r="J282" i="2"/>
  <c r="I286" i="2"/>
  <c r="J286" i="2"/>
  <c r="F297" i="2"/>
  <c r="H297" i="2"/>
  <c r="I297" i="2"/>
  <c r="J297" i="2"/>
  <c r="F259" i="2"/>
  <c r="H259" i="2"/>
  <c r="G259" i="2"/>
  <c r="I262" i="2"/>
  <c r="J262" i="2"/>
  <c r="G264" i="2"/>
  <c r="F279" i="2"/>
  <c r="H279" i="2"/>
  <c r="G279" i="2"/>
  <c r="F285" i="2"/>
  <c r="H285" i="2"/>
  <c r="G285" i="2"/>
  <c r="I303" i="2"/>
  <c r="J303" i="2"/>
  <c r="G237" i="2"/>
  <c r="G245" i="2"/>
  <c r="F257" i="2"/>
  <c r="H257" i="2"/>
  <c r="G257" i="2"/>
  <c r="I260" i="2"/>
  <c r="J260" i="2"/>
  <c r="F273" i="2"/>
  <c r="H273" i="2"/>
  <c r="G276" i="2"/>
  <c r="I280" i="2"/>
  <c r="J280" i="2"/>
  <c r="G282" i="2"/>
  <c r="H299" i="2"/>
  <c r="G299" i="2"/>
  <c r="F255" i="2"/>
  <c r="H255" i="2"/>
  <c r="G255" i="2"/>
  <c r="I258" i="2"/>
  <c r="J258" i="2"/>
  <c r="G260" i="2"/>
  <c r="I263" i="2"/>
  <c r="J263" i="2"/>
  <c r="F271" i="2"/>
  <c r="H271" i="2"/>
  <c r="I274" i="2"/>
  <c r="J274" i="2"/>
  <c r="H304" i="2"/>
  <c r="G304" i="2"/>
  <c r="G231" i="2"/>
  <c r="G239" i="2"/>
  <c r="G247" i="2"/>
  <c r="I256" i="2"/>
  <c r="J256" i="2"/>
  <c r="G258" i="2"/>
  <c r="I261" i="2"/>
  <c r="J261" i="2"/>
  <c r="F269" i="2"/>
  <c r="H269" i="2"/>
  <c r="G269" i="2"/>
  <c r="I272" i="2"/>
  <c r="J272" i="2"/>
  <c r="G274" i="2"/>
  <c r="I278" i="2"/>
  <c r="J278" i="2"/>
  <c r="F283" i="2"/>
  <c r="H283" i="2"/>
  <c r="I254" i="2"/>
  <c r="J254" i="2"/>
  <c r="F267" i="2"/>
  <c r="H267" i="2"/>
  <c r="I270" i="2"/>
  <c r="J270" i="2"/>
  <c r="F277" i="2"/>
  <c r="H277" i="2"/>
  <c r="G277" i="2"/>
  <c r="F287" i="2"/>
  <c r="H287" i="2"/>
  <c r="F300" i="2"/>
  <c r="H300" i="2"/>
  <c r="I300" i="2"/>
  <c r="J300" i="2"/>
  <c r="G281" i="2"/>
  <c r="G289" i="2"/>
  <c r="I290" i="2"/>
  <c r="J290" i="2"/>
  <c r="I319" i="2"/>
  <c r="J319" i="2"/>
  <c r="I334" i="2"/>
  <c r="J334" i="2"/>
  <c r="F301" i="2"/>
  <c r="H301" i="2"/>
  <c r="F305" i="2"/>
  <c r="H305" i="2"/>
  <c r="G305" i="2"/>
  <c r="F315" i="2"/>
  <c r="H315" i="2"/>
  <c r="F320" i="2"/>
  <c r="H320" i="2"/>
  <c r="F327" i="2"/>
  <c r="H327" i="2"/>
  <c r="G327" i="2"/>
  <c r="G291" i="2"/>
  <c r="G296" i="2"/>
  <c r="I304" i="2"/>
  <c r="J304" i="2"/>
  <c r="G322" i="2"/>
  <c r="I301" i="2"/>
  <c r="J301" i="2"/>
  <c r="G302" i="2"/>
  <c r="F308" i="2"/>
  <c r="H308" i="2"/>
  <c r="I330" i="2"/>
  <c r="J330" i="2"/>
  <c r="F335" i="2"/>
  <c r="H335" i="2"/>
  <c r="G335" i="2"/>
  <c r="I338" i="2"/>
  <c r="J338" i="2"/>
  <c r="I305" i="2"/>
  <c r="J305" i="2"/>
  <c r="G307" i="2"/>
  <c r="F323" i="2"/>
  <c r="H323" i="2"/>
  <c r="G334" i="2"/>
  <c r="I308" i="2"/>
  <c r="J308" i="2"/>
  <c r="I315" i="2"/>
  <c r="J315" i="2"/>
  <c r="I318" i="2"/>
  <c r="J318" i="2"/>
  <c r="I320" i="2"/>
  <c r="J320" i="2"/>
  <c r="I326" i="2"/>
  <c r="J326" i="2"/>
  <c r="F331" i="2"/>
  <c r="H331" i="2"/>
  <c r="G331" i="2"/>
  <c r="G316" i="2"/>
  <c r="G324" i="2"/>
  <c r="G332" i="2"/>
  <c r="G340" i="2"/>
  <c r="I165" i="2"/>
  <c r="J165" i="2"/>
  <c r="H13" i="2"/>
  <c r="H12" i="2"/>
  <c r="G157" i="2"/>
  <c r="H150" i="2"/>
  <c r="G150" i="2"/>
  <c r="H118" i="2"/>
  <c r="G118" i="2"/>
  <c r="G99" i="2"/>
  <c r="H99" i="2"/>
  <c r="H86" i="2"/>
  <c r="G86" i="2"/>
  <c r="G67" i="2"/>
  <c r="H67" i="2"/>
  <c r="H54" i="2"/>
  <c r="G54" i="2"/>
  <c r="G313" i="2"/>
  <c r="G321" i="2"/>
  <c r="G329" i="2"/>
  <c r="G337" i="2"/>
  <c r="D13" i="2"/>
  <c r="I12" i="2"/>
  <c r="I13" i="2"/>
  <c r="G151" i="2"/>
  <c r="H162" i="2"/>
  <c r="G162" i="2"/>
  <c r="H156" i="2"/>
  <c r="G156" i="2"/>
  <c r="H130" i="2"/>
  <c r="G130" i="2"/>
  <c r="H124" i="2"/>
  <c r="G124" i="2"/>
  <c r="H98" i="2"/>
  <c r="G98" i="2"/>
  <c r="H92" i="2"/>
  <c r="G92" i="2"/>
  <c r="H66" i="2"/>
  <c r="G66" i="2"/>
  <c r="H60" i="2"/>
  <c r="G60" i="2"/>
  <c r="H142" i="2"/>
  <c r="G142" i="2"/>
  <c r="H110" i="2"/>
  <c r="G110" i="2"/>
  <c r="G91" i="2"/>
  <c r="H91" i="2"/>
  <c r="H78" i="2"/>
  <c r="G78" i="2"/>
  <c r="G59" i="2"/>
  <c r="H59" i="2"/>
  <c r="G339" i="2"/>
  <c r="G123" i="2"/>
  <c r="G161" i="2"/>
  <c r="H154" i="2"/>
  <c r="G154" i="2"/>
  <c r="H148" i="2"/>
  <c r="G148" i="2"/>
  <c r="G129" i="2"/>
  <c r="H122" i="2"/>
  <c r="G122" i="2"/>
  <c r="H116" i="2"/>
  <c r="G116" i="2"/>
  <c r="H90" i="2"/>
  <c r="G90" i="2"/>
  <c r="H84" i="2"/>
  <c r="G84" i="2"/>
  <c r="H58" i="2"/>
  <c r="G58" i="2"/>
  <c r="G328" i="2"/>
  <c r="G336" i="2"/>
  <c r="G12" i="2"/>
  <c r="G13" i="2"/>
  <c r="H166" i="2"/>
  <c r="G166" i="2"/>
  <c r="G141" i="2"/>
  <c r="H134" i="2"/>
  <c r="G134" i="2"/>
  <c r="H102" i="2"/>
  <c r="G102" i="2"/>
  <c r="G83" i="2"/>
  <c r="H83" i="2"/>
  <c r="H70" i="2"/>
  <c r="G70" i="2"/>
  <c r="F12" i="2"/>
  <c r="F13" i="2"/>
  <c r="G309" i="2"/>
  <c r="G317" i="2"/>
  <c r="G325" i="2"/>
  <c r="G333" i="2"/>
  <c r="G341" i="2"/>
  <c r="G139" i="2"/>
  <c r="G119" i="2"/>
  <c r="G153" i="2"/>
  <c r="H146" i="2"/>
  <c r="G146" i="2"/>
  <c r="H140" i="2"/>
  <c r="G140" i="2"/>
  <c r="H114" i="2"/>
  <c r="G114" i="2"/>
  <c r="H108" i="2"/>
  <c r="G108" i="2"/>
  <c r="H82" i="2"/>
  <c r="G82" i="2"/>
  <c r="H76" i="2"/>
  <c r="G76" i="2"/>
  <c r="G165" i="2"/>
  <c r="H158" i="2"/>
  <c r="G158" i="2"/>
  <c r="H126" i="2"/>
  <c r="G126" i="2"/>
  <c r="G107" i="2"/>
  <c r="H107" i="2"/>
  <c r="H94" i="2"/>
  <c r="G94" i="2"/>
  <c r="G75" i="2"/>
  <c r="H75" i="2"/>
  <c r="H62" i="2"/>
  <c r="G62" i="2"/>
  <c r="H34" i="2"/>
  <c r="G34" i="2"/>
  <c r="G155" i="2"/>
  <c r="H164" i="2"/>
  <c r="G164" i="2"/>
  <c r="G145" i="2"/>
  <c r="H138" i="2"/>
  <c r="G138" i="2"/>
  <c r="H132" i="2"/>
  <c r="G132" i="2"/>
  <c r="H106" i="2"/>
  <c r="G106" i="2"/>
  <c r="H100" i="2"/>
  <c r="G100" i="2"/>
  <c r="H74" i="2"/>
  <c r="G74" i="2"/>
  <c r="H68" i="2"/>
  <c r="G68" i="2"/>
  <c r="E13" i="2"/>
  <c r="G323" i="2"/>
  <c r="G315" i="2"/>
  <c r="G283" i="2"/>
  <c r="G226" i="2"/>
  <c r="G250" i="2"/>
  <c r="G174" i="2"/>
  <c r="G69" i="1"/>
  <c r="J69" i="1"/>
  <c r="G81" i="1"/>
  <c r="K81" i="1" s="1"/>
  <c r="G179" i="2"/>
  <c r="G54" i="1"/>
  <c r="I54" i="1" s="1"/>
  <c r="G77" i="1"/>
  <c r="J77" i="1" s="1"/>
  <c r="G267" i="2"/>
  <c r="G263" i="2"/>
  <c r="G234" i="2"/>
  <c r="G210" i="2"/>
  <c r="G293" i="2"/>
  <c r="G64" i="1"/>
  <c r="I64" i="1" s="1"/>
  <c r="G37" i="1"/>
  <c r="I37" i="1"/>
  <c r="G301" i="2"/>
  <c r="G287" i="2"/>
  <c r="G297" i="2"/>
  <c r="G300" i="2"/>
  <c r="G31" i="1"/>
  <c r="I31" i="1" s="1"/>
  <c r="G214" i="2"/>
  <c r="G171" i="2"/>
  <c r="G78" i="1"/>
  <c r="J78" i="1" s="1"/>
  <c r="G308" i="2"/>
  <c r="G320" i="2"/>
  <c r="G271" i="2"/>
  <c r="G273" i="2"/>
  <c r="G261" i="2"/>
  <c r="G242" i="2"/>
  <c r="G193" i="2"/>
  <c r="G189" i="2"/>
  <c r="G182" i="2"/>
  <c r="R31" i="1"/>
  <c r="P28" i="1"/>
  <c r="R28" i="1" s="1"/>
  <c r="G28" i="1"/>
  <c r="I28" i="1"/>
  <c r="R69" i="1"/>
  <c r="E18" i="2"/>
  <c r="D18" i="2"/>
  <c r="H29" i="2" l="1"/>
  <c r="G29" i="2"/>
  <c r="I30" i="2"/>
  <c r="J30" i="2" s="1"/>
  <c r="I31" i="2"/>
  <c r="J31" i="2" s="1"/>
  <c r="I44" i="2"/>
  <c r="J44" i="2" s="1"/>
  <c r="I41" i="2"/>
  <c r="J41" i="2" s="1"/>
  <c r="I36" i="2"/>
  <c r="J36" i="2" s="1"/>
  <c r="I48" i="2"/>
  <c r="J48" i="2" s="1"/>
  <c r="I32" i="2"/>
  <c r="J32" i="2" s="1"/>
  <c r="G84" i="1"/>
  <c r="K84" i="1" s="1"/>
  <c r="P84" i="1"/>
  <c r="R84" i="1" s="1"/>
  <c r="G47" i="2"/>
  <c r="H47" i="2"/>
  <c r="H39" i="2"/>
  <c r="G39" i="2"/>
  <c r="H52" i="2"/>
  <c r="G52" i="2"/>
  <c r="G44" i="2"/>
  <c r="H44" i="2"/>
  <c r="G42" i="2"/>
  <c r="H42" i="2"/>
  <c r="I46" i="2"/>
  <c r="J46" i="2" s="1"/>
  <c r="I40" i="2"/>
  <c r="J40" i="2" s="1"/>
  <c r="G50" i="2"/>
  <c r="F24" i="2"/>
  <c r="H24" i="2" s="1"/>
  <c r="G31" i="2"/>
  <c r="I37" i="2"/>
  <c r="J37" i="2" s="1"/>
  <c r="I29" i="2"/>
  <c r="J29" i="2" s="1"/>
  <c r="I21" i="2"/>
  <c r="J21" i="2" s="1"/>
  <c r="G30" i="2"/>
  <c r="P24" i="1"/>
  <c r="R24" i="1" s="1"/>
  <c r="G24" i="1"/>
  <c r="I24" i="1" s="1"/>
  <c r="P32" i="1"/>
  <c r="G32" i="1"/>
  <c r="I32" i="1" s="1"/>
  <c r="P73" i="1"/>
  <c r="R73" i="1" s="1"/>
  <c r="G73" i="1"/>
  <c r="J73" i="1" s="1"/>
  <c r="G51" i="1"/>
  <c r="I51" i="1" s="1"/>
  <c r="P51" i="1"/>
  <c r="G53" i="1"/>
  <c r="I53" i="1" s="1"/>
  <c r="P53" i="1"/>
  <c r="R53" i="1" s="1"/>
  <c r="P47" i="1"/>
  <c r="G47" i="1"/>
  <c r="I47" i="1" s="1"/>
  <c r="P41" i="1"/>
  <c r="R41" i="1" s="1"/>
  <c r="G41" i="1"/>
  <c r="I41" i="1" s="1"/>
  <c r="G66" i="1"/>
  <c r="I66" i="1" s="1"/>
  <c r="P66" i="1"/>
  <c r="G40" i="1"/>
  <c r="I40" i="1" s="1"/>
  <c r="P40" i="1"/>
  <c r="R40" i="1" s="1"/>
  <c r="G80" i="1"/>
  <c r="K80" i="1" s="1"/>
  <c r="P80" i="1"/>
  <c r="R80" i="1" s="1"/>
  <c r="P58" i="1"/>
  <c r="R58" i="1" s="1"/>
  <c r="G58" i="1"/>
  <c r="I58" i="1" s="1"/>
  <c r="G21" i="1"/>
  <c r="I21" i="1" s="1"/>
  <c r="P21" i="1"/>
  <c r="P38" i="1"/>
  <c r="R38" i="1" s="1"/>
  <c r="G38" i="1"/>
  <c r="I38" i="1" s="1"/>
  <c r="P65" i="1"/>
  <c r="G65" i="1"/>
  <c r="I65" i="1" s="1"/>
  <c r="G74" i="1"/>
  <c r="J74" i="1" s="1"/>
  <c r="P74" i="1"/>
  <c r="R74" i="1" s="1"/>
  <c r="G50" i="1"/>
  <c r="I50" i="1" s="1"/>
  <c r="P50" i="1"/>
  <c r="P62" i="1"/>
  <c r="R62" i="1" s="1"/>
  <c r="G62" i="1"/>
  <c r="I62" i="1" s="1"/>
  <c r="P43" i="1"/>
  <c r="G43" i="1"/>
  <c r="I43" i="1" s="1"/>
  <c r="P68" i="1"/>
  <c r="R68" i="1" s="1"/>
  <c r="G68" i="1"/>
  <c r="I68" i="1" s="1"/>
  <c r="P60" i="1"/>
  <c r="R60" i="1" s="1"/>
  <c r="G60" i="1"/>
  <c r="I60" i="1" s="1"/>
  <c r="G44" i="1"/>
  <c r="I44" i="1" s="1"/>
  <c r="P44" i="1"/>
  <c r="R44" i="1" s="1"/>
  <c r="P23" i="1"/>
  <c r="G23" i="1"/>
  <c r="I23" i="1" s="1"/>
  <c r="P55" i="1"/>
  <c r="R55" i="1" s="1"/>
  <c r="G55" i="1"/>
  <c r="I55" i="1" s="1"/>
  <c r="G70" i="1"/>
  <c r="J70" i="1" s="1"/>
  <c r="P70" i="1"/>
  <c r="P56" i="1"/>
  <c r="R56" i="1" s="1"/>
  <c r="G56" i="1"/>
  <c r="I56" i="1" s="1"/>
  <c r="P30" i="1"/>
  <c r="G30" i="1"/>
  <c r="I30" i="1" s="1"/>
  <c r="P76" i="1"/>
  <c r="R76" i="1" s="1"/>
  <c r="G76" i="1"/>
  <c r="J76" i="1" s="1"/>
  <c r="G36" i="1"/>
  <c r="I36" i="1" s="1"/>
  <c r="P36" i="1"/>
  <c r="P49" i="1"/>
  <c r="R49" i="1" s="1"/>
  <c r="G49" i="1"/>
  <c r="I49" i="1" s="1"/>
  <c r="G34" i="1"/>
  <c r="H34" i="1" s="1"/>
  <c r="P34" i="1"/>
  <c r="R34" i="1" s="1"/>
  <c r="G79" i="1"/>
  <c r="J79" i="1" s="1"/>
  <c r="P79" i="1"/>
  <c r="R79" i="1" s="1"/>
  <c r="G71" i="1"/>
  <c r="J71" i="1" s="1"/>
  <c r="P71" i="1"/>
  <c r="R71" i="1" s="1"/>
  <c r="G57" i="1"/>
  <c r="I57" i="1" s="1"/>
  <c r="P57" i="1"/>
  <c r="P67" i="1"/>
  <c r="R67" i="1" s="1"/>
  <c r="G67" i="1"/>
  <c r="I67" i="1" s="1"/>
  <c r="P26" i="1"/>
  <c r="R26" i="1" s="1"/>
  <c r="G26" i="1"/>
  <c r="I26" i="1" s="1"/>
  <c r="G63" i="1"/>
  <c r="I63" i="1" s="1"/>
  <c r="P63" i="1"/>
  <c r="R63" i="1" s="1"/>
  <c r="P42" i="1"/>
  <c r="G42" i="1"/>
  <c r="I42" i="1" s="1"/>
  <c r="P75" i="1"/>
  <c r="G75" i="1"/>
  <c r="J75" i="1" s="1"/>
  <c r="P33" i="1"/>
  <c r="G33" i="1"/>
  <c r="I33" i="1" s="1"/>
  <c r="P61" i="1"/>
  <c r="R61" i="1" s="1"/>
  <c r="G61" i="1"/>
  <c r="I61" i="1" s="1"/>
  <c r="G72" i="1"/>
  <c r="J72" i="1" s="1"/>
  <c r="G29" i="1"/>
  <c r="I29" i="1" s="1"/>
  <c r="P22" i="1"/>
  <c r="R22" i="1" s="1"/>
  <c r="P46" i="1"/>
  <c r="R46" i="1" s="1"/>
  <c r="P27" i="1"/>
  <c r="R27" i="1" s="1"/>
  <c r="G82" i="1"/>
  <c r="K82" i="1" s="1"/>
  <c r="P39" i="1"/>
  <c r="R39" i="1" s="1"/>
  <c r="P35" i="1"/>
  <c r="R35" i="1" s="1"/>
  <c r="D16" i="1"/>
  <c r="D19" i="1" s="1"/>
  <c r="D15" i="1"/>
  <c r="C19" i="1" s="1"/>
  <c r="G83" i="1"/>
  <c r="P83" i="1"/>
  <c r="R83" i="1" s="1"/>
  <c r="G27" i="2"/>
  <c r="H27" i="2"/>
  <c r="G21" i="2"/>
  <c r="H21" i="2"/>
  <c r="G46" i="2"/>
  <c r="H46" i="2"/>
  <c r="G41" i="2"/>
  <c r="I35" i="2"/>
  <c r="J35" i="2" s="1"/>
  <c r="F35" i="2"/>
  <c r="H35" i="2" s="1"/>
  <c r="F26" i="2"/>
  <c r="H26" i="2" s="1"/>
  <c r="I26" i="2"/>
  <c r="J26" i="2" s="1"/>
  <c r="F49" i="2"/>
  <c r="H49" i="2" s="1"/>
  <c r="I49" i="2"/>
  <c r="J49" i="2" s="1"/>
  <c r="F45" i="2"/>
  <c r="H45" i="2" s="1"/>
  <c r="G40" i="2"/>
  <c r="H40" i="2"/>
  <c r="F25" i="2"/>
  <c r="H25" i="2" s="1"/>
  <c r="I25" i="2"/>
  <c r="J25" i="2" s="1"/>
  <c r="G25" i="2"/>
  <c r="F33" i="2"/>
  <c r="H33" i="2" s="1"/>
  <c r="I33" i="2"/>
  <c r="J33" i="2" s="1"/>
  <c r="G33" i="2"/>
  <c r="G43" i="2"/>
  <c r="H43" i="2"/>
  <c r="F38" i="2"/>
  <c r="H38" i="2" s="1"/>
  <c r="F23" i="2"/>
  <c r="G23" i="2"/>
  <c r="I23" i="2"/>
  <c r="H28" i="2"/>
  <c r="G28" i="2"/>
  <c r="I51" i="2"/>
  <c r="J51" i="2" s="1"/>
  <c r="F51" i="2"/>
  <c r="H51" i="2" s="1"/>
  <c r="H36" i="2"/>
  <c r="G36" i="2"/>
  <c r="G6" i="1"/>
  <c r="F37" i="2"/>
  <c r="H37" i="2" s="1"/>
  <c r="F18" i="2"/>
  <c r="I18" i="2"/>
  <c r="G49" i="2" l="1"/>
  <c r="G51" i="2"/>
  <c r="G24" i="2"/>
  <c r="R33" i="1"/>
  <c r="R36" i="1"/>
  <c r="R70" i="1"/>
  <c r="R50" i="1"/>
  <c r="R21" i="1"/>
  <c r="R66" i="1"/>
  <c r="R51" i="1"/>
  <c r="R75" i="1"/>
  <c r="R82" i="1"/>
  <c r="R72" i="1"/>
  <c r="R29" i="1"/>
  <c r="R42" i="1"/>
  <c r="R57" i="1"/>
  <c r="R30" i="1"/>
  <c r="R23" i="1"/>
  <c r="R43" i="1"/>
  <c r="R65" i="1"/>
  <c r="R47" i="1"/>
  <c r="R32" i="1"/>
  <c r="K83" i="1"/>
  <c r="C11" i="1"/>
  <c r="O84" i="1" s="1"/>
  <c r="C12" i="1"/>
  <c r="C16" i="1" s="1"/>
  <c r="D18" i="1" s="1"/>
  <c r="M6" i="2"/>
  <c r="G45" i="2"/>
  <c r="J23" i="2"/>
  <c r="G35" i="2"/>
  <c r="H23" i="2"/>
  <c r="G37" i="2"/>
  <c r="G38" i="2"/>
  <c r="G26" i="2"/>
  <c r="G18" i="2"/>
  <c r="J18" i="2"/>
  <c r="H18" i="2"/>
  <c r="E14" i="1" l="1"/>
  <c r="O66" i="1"/>
  <c r="O80" i="1"/>
  <c r="O78" i="1"/>
  <c r="O75" i="1"/>
  <c r="O53" i="1"/>
  <c r="O61" i="1"/>
  <c r="O79" i="1"/>
  <c r="O59" i="1"/>
  <c r="O74" i="1"/>
  <c r="O81" i="1"/>
  <c r="O23" i="1"/>
  <c r="O69" i="1"/>
  <c r="O60" i="1"/>
  <c r="O68" i="1"/>
  <c r="O76" i="1"/>
  <c r="O73" i="1"/>
  <c r="O57" i="1"/>
  <c r="O82" i="1"/>
  <c r="O22" i="1"/>
  <c r="O28" i="1"/>
  <c r="O38" i="1"/>
  <c r="O25" i="1"/>
  <c r="O31" i="1"/>
  <c r="C15" i="1"/>
  <c r="O52" i="1"/>
  <c r="O39" i="1"/>
  <c r="O77" i="1"/>
  <c r="O26" i="1"/>
  <c r="O32" i="1"/>
  <c r="O56" i="1"/>
  <c r="O67" i="1"/>
  <c r="O27" i="1"/>
  <c r="O40" i="1"/>
  <c r="O33" i="1"/>
  <c r="O58" i="1"/>
  <c r="O72" i="1"/>
  <c r="O70" i="1"/>
  <c r="O49" i="1"/>
  <c r="O65" i="1"/>
  <c r="O21" i="1"/>
  <c r="O30" i="1"/>
  <c r="O37" i="1"/>
  <c r="O42" i="1"/>
  <c r="O45" i="1"/>
  <c r="O46" i="1"/>
  <c r="O44" i="1"/>
  <c r="O24" i="1"/>
  <c r="O51" i="1"/>
  <c r="O63" i="1"/>
  <c r="O71" i="1"/>
  <c r="O29" i="1"/>
  <c r="O54" i="1"/>
  <c r="O36" i="1"/>
  <c r="O50" i="1"/>
  <c r="O83" i="1"/>
  <c r="O41" i="1"/>
  <c r="O64" i="1"/>
  <c r="O62" i="1"/>
  <c r="O34" i="1"/>
  <c r="O35" i="1"/>
  <c r="O43" i="1"/>
  <c r="O47" i="1"/>
  <c r="O48" i="1"/>
  <c r="O55" i="1"/>
  <c r="M4" i="2"/>
  <c r="M2" i="2"/>
  <c r="M1" i="2"/>
  <c r="M5" i="2"/>
  <c r="M3" i="2"/>
  <c r="C18" i="1" l="1"/>
  <c r="G7" i="1"/>
  <c r="G8" i="1" s="1"/>
  <c r="O332" i="2"/>
  <c r="O341" i="2"/>
  <c r="O342" i="2"/>
  <c r="O321" i="2"/>
  <c r="O260" i="2"/>
  <c r="O290" i="2"/>
  <c r="O293" i="2"/>
  <c r="O272" i="2"/>
  <c r="O307" i="2"/>
  <c r="O263" i="2"/>
  <c r="O236" i="2"/>
  <c r="O239" i="2"/>
  <c r="O242" i="2"/>
  <c r="O273" i="2"/>
  <c r="O279" i="2"/>
  <c r="O211" i="2"/>
  <c r="O324" i="2"/>
  <c r="O333" i="2"/>
  <c r="O334" i="2"/>
  <c r="O313" i="2"/>
  <c r="O339" i="2"/>
  <c r="O282" i="2"/>
  <c r="O285" i="2"/>
  <c r="O264" i="2"/>
  <c r="O296" i="2"/>
  <c r="O249" i="2"/>
  <c r="O228" i="2"/>
  <c r="O231" i="2"/>
  <c r="O234" i="2"/>
  <c r="O257" i="2"/>
  <c r="O275" i="2"/>
  <c r="O221" i="2"/>
  <c r="O218" i="2"/>
  <c r="O176" i="2"/>
  <c r="O166" i="2"/>
  <c r="O246" i="2"/>
  <c r="O173" i="2"/>
  <c r="O96" i="2"/>
  <c r="O110" i="2"/>
  <c r="O199" i="2"/>
  <c r="O108" i="2"/>
  <c r="O170" i="2"/>
  <c r="O136" i="2"/>
  <c r="O167" i="2"/>
  <c r="O190" i="2"/>
  <c r="O116" i="2"/>
  <c r="O98" i="2"/>
  <c r="O57" i="2"/>
  <c r="O122" i="2"/>
  <c r="O111" i="2"/>
  <c r="O21" i="2"/>
  <c r="O54" i="2"/>
  <c r="O64" i="2"/>
  <c r="O114" i="2"/>
  <c r="O99" i="2"/>
  <c r="O23" i="2"/>
  <c r="O338" i="2"/>
  <c r="O325" i="2"/>
  <c r="O326" i="2"/>
  <c r="O305" i="2"/>
  <c r="O331" i="2"/>
  <c r="O274" i="2"/>
  <c r="O277" i="2"/>
  <c r="O256" i="2"/>
  <c r="O294" i="2"/>
  <c r="O241" i="2"/>
  <c r="O220" i="2"/>
  <c r="O223" i="2"/>
  <c r="O271" i="2"/>
  <c r="O248" i="2"/>
  <c r="O259" i="2"/>
  <c r="O217" i="2"/>
  <c r="O214" i="2"/>
  <c r="O226" i="2"/>
  <c r="O162" i="2"/>
  <c r="O204" i="2"/>
  <c r="O164" i="2"/>
  <c r="O193" i="2"/>
  <c r="O103" i="2"/>
  <c r="O155" i="2"/>
  <c r="O101" i="2"/>
  <c r="O169" i="2"/>
  <c r="O129" i="2"/>
  <c r="O330" i="2"/>
  <c r="O317" i="2"/>
  <c r="O318" i="2"/>
  <c r="O301" i="2"/>
  <c r="O316" i="2"/>
  <c r="O266" i="2"/>
  <c r="O335" i="2"/>
  <c r="O319" i="2"/>
  <c r="O286" i="2"/>
  <c r="O233" i="2"/>
  <c r="O212" i="2"/>
  <c r="O215" i="2"/>
  <c r="O255" i="2"/>
  <c r="O240" i="2"/>
  <c r="O251" i="2"/>
  <c r="O213" i="2"/>
  <c r="O210" i="2"/>
  <c r="O222" i="2"/>
  <c r="O158" i="2"/>
  <c r="O196" i="2"/>
  <c r="O144" i="2"/>
  <c r="O168" i="2"/>
  <c r="O94" i="2"/>
  <c r="O153" i="2"/>
  <c r="O92" i="2"/>
  <c r="O159" i="2"/>
  <c r="O120" i="2"/>
  <c r="O152" i="2"/>
  <c r="O175" i="2"/>
  <c r="O100" i="2"/>
  <c r="O69" i="2"/>
  <c r="O40" i="2"/>
  <c r="O102" i="2"/>
  <c r="O73" i="2"/>
  <c r="O43" i="2"/>
  <c r="O50" i="2"/>
  <c r="O41" i="2"/>
  <c r="O89" i="2"/>
  <c r="O74" i="2"/>
  <c r="O138" i="2"/>
  <c r="O322" i="2"/>
  <c r="O336" i="2"/>
  <c r="O310" i="2"/>
  <c r="O292" i="2"/>
  <c r="O304" i="2"/>
  <c r="O258" i="2"/>
  <c r="O309" i="2"/>
  <c r="O308" i="2"/>
  <c r="O278" i="2"/>
  <c r="O225" i="2"/>
  <c r="O287" i="2"/>
  <c r="O207" i="2"/>
  <c r="O253" i="2"/>
  <c r="O232" i="2"/>
  <c r="O243" i="2"/>
  <c r="O209" i="2"/>
  <c r="O205" i="2"/>
  <c r="O203" i="2"/>
  <c r="O154" i="2"/>
  <c r="O188" i="2"/>
  <c r="O137" i="2"/>
  <c r="O151" i="2"/>
  <c r="O87" i="2"/>
  <c r="O149" i="2"/>
  <c r="O85" i="2"/>
  <c r="O157" i="2"/>
  <c r="O113" i="2"/>
  <c r="O150" i="2"/>
  <c r="O156" i="2"/>
  <c r="O93" i="2"/>
  <c r="O67" i="2"/>
  <c r="O36" i="2"/>
  <c r="O90" i="2"/>
  <c r="O45" i="2"/>
  <c r="O174" i="2"/>
  <c r="O75" i="2"/>
  <c r="O38" i="2"/>
  <c r="O86" i="2"/>
  <c r="O44" i="2"/>
  <c r="O131" i="2"/>
  <c r="O314" i="2"/>
  <c r="O328" i="2"/>
  <c r="O302" i="2"/>
  <c r="O284" i="2"/>
  <c r="O311" i="2"/>
  <c r="O323" i="2"/>
  <c r="O299" i="2"/>
  <c r="O291" i="2"/>
  <c r="O270" i="2"/>
  <c r="O265" i="2"/>
  <c r="O283" i="2"/>
  <c r="O289" i="2"/>
  <c r="O245" i="2"/>
  <c r="O224" i="2"/>
  <c r="O235" i="2"/>
  <c r="O202" i="2"/>
  <c r="O281" i="2"/>
  <c r="O195" i="2"/>
  <c r="O238" i="2"/>
  <c r="O180" i="2"/>
  <c r="O128" i="2"/>
  <c r="O142" i="2"/>
  <c r="O78" i="2"/>
  <c r="O140" i="2"/>
  <c r="O76" i="2"/>
  <c r="O147" i="2"/>
  <c r="O104" i="2"/>
  <c r="O143" i="2"/>
  <c r="O148" i="2"/>
  <c r="O84" i="2"/>
  <c r="O65" i="2"/>
  <c r="O32" i="2"/>
  <c r="O79" i="2"/>
  <c r="O37" i="2"/>
  <c r="O115" i="2"/>
  <c r="O72" i="2"/>
  <c r="O34" i="2"/>
  <c r="O83" i="2"/>
  <c r="O39" i="2"/>
  <c r="O91" i="2"/>
  <c r="O340" i="2"/>
  <c r="O268" i="2"/>
  <c r="O315" i="2"/>
  <c r="O250" i="2"/>
  <c r="O186" i="2"/>
  <c r="O230" i="2"/>
  <c r="O105" i="2"/>
  <c r="O124" i="2"/>
  <c r="O97" i="2"/>
  <c r="O141" i="2"/>
  <c r="O63" i="2"/>
  <c r="O47" i="2"/>
  <c r="O81" i="2"/>
  <c r="O30" i="2"/>
  <c r="O35" i="2"/>
  <c r="O306" i="2"/>
  <c r="O300" i="2"/>
  <c r="O262" i="2"/>
  <c r="O237" i="2"/>
  <c r="O261" i="2"/>
  <c r="O206" i="2"/>
  <c r="O135" i="2"/>
  <c r="O117" i="2"/>
  <c r="O201" i="2"/>
  <c r="O132" i="2"/>
  <c r="O61" i="2"/>
  <c r="O182" i="2"/>
  <c r="O60" i="2"/>
  <c r="O26" i="2"/>
  <c r="O31" i="2"/>
  <c r="O298" i="2"/>
  <c r="O295" i="2"/>
  <c r="O254" i="2"/>
  <c r="O229" i="2"/>
  <c r="O200" i="2"/>
  <c r="O198" i="2"/>
  <c r="O126" i="2"/>
  <c r="O185" i="2"/>
  <c r="O189" i="2"/>
  <c r="O125" i="2"/>
  <c r="O59" i="2"/>
  <c r="O160" i="2"/>
  <c r="O58" i="2"/>
  <c r="O22" i="2"/>
  <c r="O27" i="2"/>
  <c r="O320" i="2"/>
  <c r="O303" i="2"/>
  <c r="O252" i="2"/>
  <c r="O216" i="2"/>
  <c r="O192" i="2"/>
  <c r="O172" i="2"/>
  <c r="O119" i="2"/>
  <c r="O178" i="2"/>
  <c r="O165" i="2"/>
  <c r="O109" i="2"/>
  <c r="O49" i="2"/>
  <c r="O106" i="2"/>
  <c r="O52" i="2"/>
  <c r="O95" i="2"/>
  <c r="O42" i="2"/>
  <c r="O312" i="2"/>
  <c r="O297" i="2"/>
  <c r="O244" i="2"/>
  <c r="O208" i="2"/>
  <c r="O184" i="2"/>
  <c r="O197" i="2"/>
  <c r="O71" i="2"/>
  <c r="O177" i="2"/>
  <c r="O134" i="2"/>
  <c r="O77" i="2"/>
  <c r="O28" i="2"/>
  <c r="O33" i="2"/>
  <c r="O70" i="2"/>
  <c r="O46" i="2"/>
  <c r="O53" i="2"/>
  <c r="O337" i="2"/>
  <c r="O288" i="2"/>
  <c r="O267" i="2"/>
  <c r="O227" i="2"/>
  <c r="O187" i="2"/>
  <c r="O181" i="2"/>
  <c r="O62" i="2"/>
  <c r="O163" i="2"/>
  <c r="O127" i="2"/>
  <c r="O130" i="2"/>
  <c r="O24" i="2"/>
  <c r="O29" i="2"/>
  <c r="O68" i="2"/>
  <c r="O139" i="2"/>
  <c r="O88" i="2"/>
  <c r="O269" i="2"/>
  <c r="O133" i="2"/>
  <c r="O107" i="2"/>
  <c r="O219" i="2"/>
  <c r="O161" i="2"/>
  <c r="O25" i="2"/>
  <c r="O194" i="2"/>
  <c r="O145" i="2"/>
  <c r="O56" i="2"/>
  <c r="O329" i="2"/>
  <c r="O179" i="2"/>
  <c r="O191" i="2"/>
  <c r="O66" i="2"/>
  <c r="O280" i="2"/>
  <c r="O121" i="2"/>
  <c r="O123" i="2"/>
  <c r="O118" i="2"/>
  <c r="O276" i="2"/>
  <c r="O146" i="2"/>
  <c r="O327" i="2"/>
  <c r="O48" i="2"/>
  <c r="O247" i="2"/>
  <c r="O80" i="2"/>
  <c r="O112" i="2"/>
  <c r="O82" i="2"/>
  <c r="O171" i="2"/>
  <c r="O51" i="2"/>
  <c r="O55" i="2"/>
  <c r="O183" i="2"/>
  <c r="M334" i="2"/>
  <c r="M300" i="2"/>
  <c r="M322" i="2"/>
  <c r="M331" i="2"/>
  <c r="M296" i="2"/>
  <c r="M305" i="2"/>
  <c r="M329" i="2"/>
  <c r="M303" i="2"/>
  <c r="M293" i="2"/>
  <c r="M281" i="2"/>
  <c r="M238" i="2"/>
  <c r="M241" i="2"/>
  <c r="M244" i="2"/>
  <c r="M223" i="2"/>
  <c r="M210" i="2"/>
  <c r="M221" i="2"/>
  <c r="M204" i="2"/>
  <c r="M194" i="2"/>
  <c r="M181" i="2"/>
  <c r="M192" i="2"/>
  <c r="M182" i="2"/>
  <c r="M132" i="2"/>
  <c r="M137" i="2"/>
  <c r="M73" i="2"/>
  <c r="M151" i="2"/>
  <c r="M87" i="2"/>
  <c r="M326" i="2"/>
  <c r="M7" i="2"/>
  <c r="E6" i="2" s="1"/>
  <c r="E9" i="2" s="1"/>
  <c r="M314" i="2"/>
  <c r="M323" i="2"/>
  <c r="M294" i="2"/>
  <c r="M317" i="2"/>
  <c r="M318" i="2"/>
  <c r="M290" i="2"/>
  <c r="M333" i="2"/>
  <c r="M261" i="2"/>
  <c r="M230" i="2"/>
  <c r="M233" i="2"/>
  <c r="M236" i="2"/>
  <c r="M271" i="2"/>
  <c r="M337" i="2"/>
  <c r="M336" i="2"/>
  <c r="M315" i="2"/>
  <c r="M286" i="2"/>
  <c r="M301" i="2"/>
  <c r="M311" i="2"/>
  <c r="M282" i="2"/>
  <c r="M309" i="2"/>
  <c r="M251" i="2"/>
  <c r="M222" i="2"/>
  <c r="M225" i="2"/>
  <c r="M228" i="2"/>
  <c r="M255" i="2"/>
  <c r="M273" i="2"/>
  <c r="M275" i="2"/>
  <c r="M188" i="2"/>
  <c r="M178" i="2"/>
  <c r="M165" i="2"/>
  <c r="M203" i="2"/>
  <c r="M183" i="2"/>
  <c r="M116" i="2"/>
  <c r="M121" i="2"/>
  <c r="M57" i="2"/>
  <c r="M135" i="2"/>
  <c r="M199" i="2"/>
  <c r="M340" i="2"/>
  <c r="M335" i="2"/>
  <c r="M328" i="2"/>
  <c r="M307" i="2"/>
  <c r="M278" i="2"/>
  <c r="M292" i="2"/>
  <c r="M310" i="2"/>
  <c r="M274" i="2"/>
  <c r="M288" i="2"/>
  <c r="M243" i="2"/>
  <c r="M214" i="2"/>
  <c r="M217" i="2"/>
  <c r="M289" i="2"/>
  <c r="M250" i="2"/>
  <c r="M257" i="2"/>
  <c r="M259" i="2"/>
  <c r="M324" i="2"/>
  <c r="M319" i="2"/>
  <c r="M312" i="2"/>
  <c r="M325" i="2"/>
  <c r="M262" i="2"/>
  <c r="M276" i="2"/>
  <c r="M287" i="2"/>
  <c r="M258" i="2"/>
  <c r="M272" i="2"/>
  <c r="M227" i="2"/>
  <c r="M277" i="2"/>
  <c r="M283" i="2"/>
  <c r="M247" i="2"/>
  <c r="M234" i="2"/>
  <c r="M245" i="2"/>
  <c r="M216" i="2"/>
  <c r="M211" i="2"/>
  <c r="M205" i="2"/>
  <c r="M153" i="2"/>
  <c r="M206" i="2"/>
  <c r="M156" i="2"/>
  <c r="M162" i="2"/>
  <c r="M98" i="2"/>
  <c r="M172" i="2"/>
  <c r="M112" i="2"/>
  <c r="M168" i="2"/>
  <c r="M159" i="2"/>
  <c r="M187" i="2"/>
  <c r="M201" i="2"/>
  <c r="M95" i="2"/>
  <c r="M316" i="2"/>
  <c r="M338" i="2"/>
  <c r="M304" i="2"/>
  <c r="M306" i="2"/>
  <c r="M254" i="2"/>
  <c r="M268" i="2"/>
  <c r="M279" i="2"/>
  <c r="M299" i="2"/>
  <c r="M264" i="2"/>
  <c r="M263" i="2"/>
  <c r="M265" i="2"/>
  <c r="M267" i="2"/>
  <c r="M239" i="2"/>
  <c r="M226" i="2"/>
  <c r="M237" i="2"/>
  <c r="M212" i="2"/>
  <c r="M207" i="2"/>
  <c r="M197" i="2"/>
  <c r="M240" i="2"/>
  <c r="M198" i="2"/>
  <c r="M148" i="2"/>
  <c r="M160" i="2"/>
  <c r="M89" i="2"/>
  <c r="M166" i="2"/>
  <c r="M103" i="2"/>
  <c r="M155" i="2"/>
  <c r="M147" i="2"/>
  <c r="M184" i="2"/>
  <c r="M167" i="2"/>
  <c r="M88" i="2"/>
  <c r="M341" i="2"/>
  <c r="M266" i="2"/>
  <c r="M209" i="2"/>
  <c r="M229" i="2"/>
  <c r="M186" i="2"/>
  <c r="M248" i="2"/>
  <c r="M123" i="2"/>
  <c r="M66" i="2"/>
  <c r="M80" i="2"/>
  <c r="M169" i="2"/>
  <c r="M163" i="2"/>
  <c r="M120" i="2"/>
  <c r="M55" i="2"/>
  <c r="M23" i="2"/>
  <c r="M49" i="2"/>
  <c r="M36" i="2"/>
  <c r="M191" i="2"/>
  <c r="M37" i="2"/>
  <c r="M92" i="2"/>
  <c r="M52" i="2"/>
  <c r="M72" i="2"/>
  <c r="M22" i="2"/>
  <c r="M342" i="2"/>
  <c r="M298" i="2"/>
  <c r="M297" i="2"/>
  <c r="M252" i="2"/>
  <c r="M213" i="2"/>
  <c r="M170" i="2"/>
  <c r="M291" i="2"/>
  <c r="M107" i="2"/>
  <c r="M193" i="2"/>
  <c r="M179" i="2"/>
  <c r="M140" i="2"/>
  <c r="M145" i="2"/>
  <c r="M111" i="2"/>
  <c r="M53" i="2"/>
  <c r="M71" i="2"/>
  <c r="M42" i="2"/>
  <c r="M32" i="2"/>
  <c r="M141" i="2"/>
  <c r="M33" i="2"/>
  <c r="M75" i="2"/>
  <c r="M50" i="2"/>
  <c r="M70" i="2"/>
  <c r="M77" i="2"/>
  <c r="M332" i="2"/>
  <c r="M270" i="2"/>
  <c r="M280" i="2"/>
  <c r="M269" i="2"/>
  <c r="M220" i="2"/>
  <c r="M232" i="2"/>
  <c r="M224" i="2"/>
  <c r="M100" i="2"/>
  <c r="M180" i="2"/>
  <c r="M171" i="2"/>
  <c r="M131" i="2"/>
  <c r="M138" i="2"/>
  <c r="M104" i="2"/>
  <c r="M51" i="2"/>
  <c r="M69" i="2"/>
  <c r="M102" i="2"/>
  <c r="M28" i="2"/>
  <c r="M134" i="2"/>
  <c r="M29" i="2"/>
  <c r="M64" i="2"/>
  <c r="M41" i="2"/>
  <c r="M68" i="2"/>
  <c r="M46" i="2"/>
  <c r="M308" i="2"/>
  <c r="M321" i="2"/>
  <c r="M256" i="2"/>
  <c r="M231" i="2"/>
  <c r="M208" i="2"/>
  <c r="M189" i="2"/>
  <c r="M190" i="2"/>
  <c r="M146" i="2"/>
  <c r="M164" i="2"/>
  <c r="M149" i="2"/>
  <c r="M124" i="2"/>
  <c r="M129" i="2"/>
  <c r="M79" i="2"/>
  <c r="M44" i="2"/>
  <c r="M67" i="2"/>
  <c r="M97" i="2"/>
  <c r="M24" i="2"/>
  <c r="M110" i="2"/>
  <c r="M25" i="2"/>
  <c r="M62" i="2"/>
  <c r="M152" i="2"/>
  <c r="M48" i="2"/>
  <c r="M150" i="2"/>
  <c r="M327" i="2"/>
  <c r="M284" i="2"/>
  <c r="M235" i="2"/>
  <c r="M242" i="2"/>
  <c r="M196" i="2"/>
  <c r="M173" i="2"/>
  <c r="M174" i="2"/>
  <c r="M130" i="2"/>
  <c r="M144" i="2"/>
  <c r="M142" i="2"/>
  <c r="M115" i="2"/>
  <c r="M122" i="2"/>
  <c r="M117" i="2"/>
  <c r="M39" i="2"/>
  <c r="M65" i="2"/>
  <c r="M93" i="2"/>
  <c r="M106" i="2"/>
  <c r="M84" i="2"/>
  <c r="M21" i="2"/>
  <c r="M60" i="2"/>
  <c r="M125" i="2"/>
  <c r="M38" i="2"/>
  <c r="M94" i="2"/>
  <c r="M330" i="2"/>
  <c r="M260" i="2"/>
  <c r="M246" i="2"/>
  <c r="M218" i="2"/>
  <c r="M219" i="2"/>
  <c r="M161" i="2"/>
  <c r="M175" i="2"/>
  <c r="M114" i="2"/>
  <c r="M128" i="2"/>
  <c r="M195" i="2"/>
  <c r="M108" i="2"/>
  <c r="M143" i="2"/>
  <c r="M91" i="2"/>
  <c r="M35" i="2"/>
  <c r="M63" i="2"/>
  <c r="M76" i="2"/>
  <c r="M101" i="2"/>
  <c r="M81" i="2"/>
  <c r="M154" i="2"/>
  <c r="M58" i="2"/>
  <c r="M109" i="2"/>
  <c r="M34" i="2"/>
  <c r="M118" i="2"/>
  <c r="M249" i="2"/>
  <c r="M139" i="2"/>
  <c r="M176" i="2"/>
  <c r="M59" i="2"/>
  <c r="M126" i="2"/>
  <c r="M285" i="2"/>
  <c r="M105" i="2"/>
  <c r="M136" i="2"/>
  <c r="M47" i="2"/>
  <c r="M56" i="2"/>
  <c r="M253" i="2"/>
  <c r="M82" i="2"/>
  <c r="M127" i="2"/>
  <c r="M40" i="2"/>
  <c r="M54" i="2"/>
  <c r="M320" i="2"/>
  <c r="M215" i="2"/>
  <c r="M119" i="2"/>
  <c r="M85" i="2"/>
  <c r="M90" i="2"/>
  <c r="M86" i="2"/>
  <c r="M339" i="2"/>
  <c r="M202" i="2"/>
  <c r="M96" i="2"/>
  <c r="M74" i="2"/>
  <c r="M45" i="2"/>
  <c r="M83" i="2"/>
  <c r="M295" i="2"/>
  <c r="M157" i="2"/>
  <c r="M185" i="2"/>
  <c r="M31" i="2"/>
  <c r="M78" i="2"/>
  <c r="M30" i="2"/>
  <c r="M302" i="2"/>
  <c r="M133" i="2"/>
  <c r="M200" i="2"/>
  <c r="M26" i="2"/>
  <c r="M158" i="2"/>
  <c r="M113" i="2"/>
  <c r="M177" i="2"/>
  <c r="M27" i="2"/>
  <c r="M313" i="2"/>
  <c r="M43" i="2"/>
  <c r="M61" i="2"/>
  <c r="M99" i="2"/>
  <c r="E4" i="2"/>
  <c r="N335" i="2"/>
  <c r="N322" i="2"/>
  <c r="N323" i="2"/>
  <c r="N310" i="2"/>
  <c r="N328" i="2"/>
  <c r="N263" i="2"/>
  <c r="N293" i="2"/>
  <c r="N302" i="2"/>
  <c r="N262" i="2"/>
  <c r="N241" i="2"/>
  <c r="N244" i="2"/>
  <c r="N239" i="2"/>
  <c r="N250" i="2"/>
  <c r="N253" i="2"/>
  <c r="N248" i="2"/>
  <c r="N219" i="2"/>
  <c r="N205" i="2"/>
  <c r="N153" i="2"/>
  <c r="N121" i="2"/>
  <c r="N89" i="2"/>
  <c r="N57" i="2"/>
  <c r="N184" i="2"/>
  <c r="N223" i="2"/>
  <c r="N163" i="2"/>
  <c r="N131" i="2"/>
  <c r="N99" i="2"/>
  <c r="N67" i="2"/>
  <c r="N182" i="2"/>
  <c r="N180" i="2"/>
  <c r="N80" i="2"/>
  <c r="N110" i="2"/>
  <c r="N170" i="2"/>
  <c r="N154" i="2"/>
  <c r="N88" i="2"/>
  <c r="N28" i="2"/>
  <c r="N37" i="2"/>
  <c r="N58" i="2"/>
  <c r="N72" i="2"/>
  <c r="N26" i="2"/>
  <c r="N31" i="2"/>
  <c r="N327" i="2"/>
  <c r="N314" i="2"/>
  <c r="N315" i="2"/>
  <c r="N321" i="2"/>
  <c r="N301" i="2"/>
  <c r="N255" i="2"/>
  <c r="N285" i="2"/>
  <c r="N291" i="2"/>
  <c r="N246" i="2"/>
  <c r="N233" i="2"/>
  <c r="N236" i="2"/>
  <c r="N231" i="2"/>
  <c r="N242" i="2"/>
  <c r="N245" i="2"/>
  <c r="N240" i="2"/>
  <c r="N215" i="2"/>
  <c r="N197" i="2"/>
  <c r="N149" i="2"/>
  <c r="N117" i="2"/>
  <c r="N85" i="2"/>
  <c r="N53" i="2"/>
  <c r="N176" i="2"/>
  <c r="N206" i="2"/>
  <c r="N159" i="2"/>
  <c r="N127" i="2"/>
  <c r="N95" i="2"/>
  <c r="N63" i="2"/>
  <c r="N174" i="2"/>
  <c r="N172" i="2"/>
  <c r="N64" i="2"/>
  <c r="N94" i="2"/>
  <c r="N138" i="2"/>
  <c r="N152" i="2"/>
  <c r="N42" i="2"/>
  <c r="N24" i="2"/>
  <c r="N33" i="2"/>
  <c r="N56" i="2"/>
  <c r="N70" i="2"/>
  <c r="N22" i="2"/>
  <c r="N39" i="2"/>
  <c r="N319" i="2"/>
  <c r="N341" i="2"/>
  <c r="N307" i="2"/>
  <c r="N305" i="2"/>
  <c r="N292" i="2"/>
  <c r="N313" i="2"/>
  <c r="N277" i="2"/>
  <c r="N283" i="2"/>
  <c r="N238" i="2"/>
  <c r="N225" i="2"/>
  <c r="N228" i="2"/>
  <c r="N320" i="2"/>
  <c r="N234" i="2"/>
  <c r="N237" i="2"/>
  <c r="N232" i="2"/>
  <c r="N211" i="2"/>
  <c r="N189" i="2"/>
  <c r="N145" i="2"/>
  <c r="N113" i="2"/>
  <c r="N81" i="2"/>
  <c r="N49" i="2"/>
  <c r="N243" i="2"/>
  <c r="N201" i="2"/>
  <c r="N155" i="2"/>
  <c r="N123" i="2"/>
  <c r="N91" i="2"/>
  <c r="N59" i="2"/>
  <c r="N162" i="2"/>
  <c r="N166" i="2"/>
  <c r="N198" i="2"/>
  <c r="N78" i="2"/>
  <c r="N122" i="2"/>
  <c r="N150" i="2"/>
  <c r="N190" i="2"/>
  <c r="N116" i="2"/>
  <c r="N21" i="2"/>
  <c r="N54" i="2"/>
  <c r="N68" i="2"/>
  <c r="N132" i="2"/>
  <c r="N124" i="2"/>
  <c r="N311" i="2"/>
  <c r="N333" i="2"/>
  <c r="N299" i="2"/>
  <c r="N289" i="2"/>
  <c r="N316" i="2"/>
  <c r="N312" i="2"/>
  <c r="N269" i="2"/>
  <c r="N275" i="2"/>
  <c r="N230" i="2"/>
  <c r="N217" i="2"/>
  <c r="N220" i="2"/>
  <c r="N306" i="2"/>
  <c r="N226" i="2"/>
  <c r="N229" i="2"/>
  <c r="N224" i="2"/>
  <c r="N207" i="2"/>
  <c r="N181" i="2"/>
  <c r="N141" i="2"/>
  <c r="N109" i="2"/>
  <c r="N77" i="2"/>
  <c r="N45" i="2"/>
  <c r="N227" i="2"/>
  <c r="N193" i="2"/>
  <c r="N151" i="2"/>
  <c r="N119" i="2"/>
  <c r="N87" i="2"/>
  <c r="N55" i="2"/>
  <c r="N160" i="2"/>
  <c r="N164" i="2"/>
  <c r="N179" i="2"/>
  <c r="N280" i="2"/>
  <c r="N106" i="2"/>
  <c r="N134" i="2"/>
  <c r="N82" i="2"/>
  <c r="N90" i="2"/>
  <c r="N183" i="2"/>
  <c r="N52" i="2"/>
  <c r="N66" i="2"/>
  <c r="N104" i="2"/>
  <c r="N27" i="2"/>
  <c r="N337" i="2"/>
  <c r="N295" i="2"/>
  <c r="N317" i="2"/>
  <c r="N334" i="2"/>
  <c r="N273" i="2"/>
  <c r="N287" i="2"/>
  <c r="N290" i="2"/>
  <c r="N332" i="2"/>
  <c r="N259" i="2"/>
  <c r="N276" i="2"/>
  <c r="N296" i="2"/>
  <c r="N288" i="2"/>
  <c r="N278" i="2"/>
  <c r="N284" i="2"/>
  <c r="N213" i="2"/>
  <c r="N208" i="2"/>
  <c r="N218" i="2"/>
  <c r="N165" i="2"/>
  <c r="N133" i="2"/>
  <c r="N101" i="2"/>
  <c r="N69" i="2"/>
  <c r="N235" i="2"/>
  <c r="N195" i="2"/>
  <c r="N177" i="2"/>
  <c r="N143" i="2"/>
  <c r="N111" i="2"/>
  <c r="N79" i="2"/>
  <c r="N47" i="2"/>
  <c r="N130" i="2"/>
  <c r="N128" i="2"/>
  <c r="N168" i="2"/>
  <c r="N187" i="2"/>
  <c r="N136" i="2"/>
  <c r="N102" i="2"/>
  <c r="N40" i="2"/>
  <c r="N25" i="2"/>
  <c r="N92" i="2"/>
  <c r="N175" i="2"/>
  <c r="N38" i="2"/>
  <c r="N336" i="2"/>
  <c r="N108" i="2"/>
  <c r="N329" i="2"/>
  <c r="N338" i="2"/>
  <c r="N339" i="2"/>
  <c r="N326" i="2"/>
  <c r="N265" i="2"/>
  <c r="N279" i="2"/>
  <c r="N282" i="2"/>
  <c r="N309" i="2"/>
  <c r="N298" i="2"/>
  <c r="N264" i="2"/>
  <c r="N266" i="2"/>
  <c r="N268" i="2"/>
  <c r="N270" i="2"/>
  <c r="N272" i="2"/>
  <c r="N274" i="2"/>
  <c r="N199" i="2"/>
  <c r="N214" i="2"/>
  <c r="N161" i="2"/>
  <c r="N129" i="2"/>
  <c r="N97" i="2"/>
  <c r="N65" i="2"/>
  <c r="N200" i="2"/>
  <c r="N260" i="2"/>
  <c r="N169" i="2"/>
  <c r="N139" i="2"/>
  <c r="N107" i="2"/>
  <c r="N75" i="2"/>
  <c r="N43" i="2"/>
  <c r="N114" i="2"/>
  <c r="N112" i="2"/>
  <c r="N142" i="2"/>
  <c r="N186" i="2"/>
  <c r="N120" i="2"/>
  <c r="N86" i="2"/>
  <c r="N36" i="2"/>
  <c r="N158" i="2"/>
  <c r="N62" i="2"/>
  <c r="N140" i="2"/>
  <c r="N34" i="2"/>
  <c r="N44" i="2"/>
  <c r="N23" i="2"/>
  <c r="N281" i="2"/>
  <c r="N267" i="2"/>
  <c r="N294" i="2"/>
  <c r="N202" i="2"/>
  <c r="N73" i="2"/>
  <c r="N147" i="2"/>
  <c r="N146" i="2"/>
  <c r="N188" i="2"/>
  <c r="N156" i="2"/>
  <c r="N35" i="2"/>
  <c r="N340" i="2"/>
  <c r="N257" i="2"/>
  <c r="N286" i="2"/>
  <c r="N254" i="2"/>
  <c r="N210" i="2"/>
  <c r="N61" i="2"/>
  <c r="N135" i="2"/>
  <c r="N98" i="2"/>
  <c r="N196" i="2"/>
  <c r="N60" i="2"/>
  <c r="N303" i="2"/>
  <c r="N304" i="2"/>
  <c r="N222" i="2"/>
  <c r="N324" i="2"/>
  <c r="N173" i="2"/>
  <c r="N41" i="2"/>
  <c r="N115" i="2"/>
  <c r="N144" i="2"/>
  <c r="N118" i="2"/>
  <c r="N50" i="2"/>
  <c r="N330" i="2"/>
  <c r="N271" i="2"/>
  <c r="N249" i="2"/>
  <c r="N256" i="2"/>
  <c r="N157" i="2"/>
  <c r="N192" i="2"/>
  <c r="N103" i="2"/>
  <c r="N96" i="2"/>
  <c r="N148" i="2"/>
  <c r="N100" i="2"/>
  <c r="N325" i="2"/>
  <c r="N300" i="2"/>
  <c r="N209" i="2"/>
  <c r="N221" i="2"/>
  <c r="N137" i="2"/>
  <c r="N203" i="2"/>
  <c r="N83" i="2"/>
  <c r="N171" i="2"/>
  <c r="N76" i="2"/>
  <c r="N48" i="2"/>
  <c r="N331" i="2"/>
  <c r="N297" i="2"/>
  <c r="N252" i="2"/>
  <c r="N258" i="2"/>
  <c r="N125" i="2"/>
  <c r="N251" i="2"/>
  <c r="N71" i="2"/>
  <c r="N126" i="2"/>
  <c r="N32" i="2"/>
  <c r="N30" i="2"/>
  <c r="N318" i="2"/>
  <c r="N93" i="2"/>
  <c r="N84" i="2"/>
  <c r="N261" i="2"/>
  <c r="N185" i="2"/>
  <c r="N46" i="2"/>
  <c r="N308" i="2"/>
  <c r="N167" i="2"/>
  <c r="N74" i="2"/>
  <c r="N212" i="2"/>
  <c r="N51" i="2"/>
  <c r="N247" i="2"/>
  <c r="N204" i="2"/>
  <c r="N216" i="2"/>
  <c r="N194" i="2"/>
  <c r="N342" i="2"/>
  <c r="N191" i="2"/>
  <c r="N178" i="2"/>
  <c r="N105" i="2"/>
  <c r="N29" i="2"/>
  <c r="N18" i="2"/>
  <c r="M18" i="2"/>
  <c r="O18" i="2"/>
  <c r="E5" i="2" l="1"/>
  <c r="K207" i="2" s="1"/>
  <c r="K181" i="2" l="1"/>
  <c r="K110" i="2"/>
  <c r="K280" i="2"/>
  <c r="K246" i="2"/>
  <c r="K68" i="2"/>
  <c r="K310" i="2"/>
  <c r="L310" i="2" s="1"/>
  <c r="K222" i="2"/>
  <c r="P222" i="2" s="1"/>
  <c r="K42" i="2"/>
  <c r="L42" i="2" s="1"/>
  <c r="K221" i="2"/>
  <c r="K152" i="2"/>
  <c r="K323" i="2"/>
  <c r="K183" i="2"/>
  <c r="L183" i="2" s="1"/>
  <c r="K87" i="2"/>
  <c r="K151" i="2"/>
  <c r="P151" i="2" s="1"/>
  <c r="K80" i="2"/>
  <c r="L80" i="2" s="1"/>
  <c r="K109" i="2"/>
  <c r="P109" i="2" s="1"/>
  <c r="K297" i="2"/>
  <c r="K318" i="2"/>
  <c r="K332" i="2"/>
  <c r="K101" i="2"/>
  <c r="P101" i="2" s="1"/>
  <c r="K314" i="2"/>
  <c r="K214" i="2"/>
  <c r="L214" i="2" s="1"/>
  <c r="K203" i="2"/>
  <c r="P203" i="2" s="1"/>
  <c r="K27" i="2"/>
  <c r="L27" i="2" s="1"/>
  <c r="K142" i="2"/>
  <c r="K200" i="2"/>
  <c r="P200" i="2" s="1"/>
  <c r="K321" i="2"/>
  <c r="K316" i="2"/>
  <c r="P316" i="2" s="1"/>
  <c r="K192" i="2"/>
  <c r="K225" i="2"/>
  <c r="L225" i="2" s="1"/>
  <c r="K83" i="2"/>
  <c r="L83" i="2" s="1"/>
  <c r="K254" i="2"/>
  <c r="P254" i="2" s="1"/>
  <c r="K241" i="2"/>
  <c r="L241" i="2" s="1"/>
  <c r="K270" i="2"/>
  <c r="P270" i="2" s="1"/>
  <c r="K76" i="2"/>
  <c r="K98" i="2"/>
  <c r="L98" i="2" s="1"/>
  <c r="K228" i="2"/>
  <c r="K23" i="2"/>
  <c r="L23" i="2" s="1"/>
  <c r="K133" i="2"/>
  <c r="P133" i="2" s="1"/>
  <c r="K307" i="2"/>
  <c r="L307" i="2" s="1"/>
  <c r="K65" i="2"/>
  <c r="P65" i="2" s="1"/>
  <c r="K147" i="2"/>
  <c r="L147" i="2" s="1"/>
  <c r="K217" i="2"/>
  <c r="L217" i="2" s="1"/>
  <c r="K61" i="2"/>
  <c r="L61" i="2" s="1"/>
  <c r="K208" i="2"/>
  <c r="K328" i="2"/>
  <c r="L328" i="2" s="1"/>
  <c r="K301" i="2"/>
  <c r="P301" i="2" s="1"/>
  <c r="K28" i="2"/>
  <c r="L28" i="2" s="1"/>
  <c r="K46" i="2"/>
  <c r="L46" i="2" s="1"/>
  <c r="K155" i="2"/>
  <c r="P155" i="2" s="1"/>
  <c r="K107" i="2"/>
  <c r="L107" i="2" s="1"/>
  <c r="K302" i="2"/>
  <c r="L302" i="2" s="1"/>
  <c r="K119" i="2"/>
  <c r="K256" i="2"/>
  <c r="L256" i="2" s="1"/>
  <c r="K146" i="2"/>
  <c r="P146" i="2" s="1"/>
  <c r="K32" i="2"/>
  <c r="P32" i="2" s="1"/>
  <c r="K287" i="2"/>
  <c r="L287" i="2" s="1"/>
  <c r="K248" i="2"/>
  <c r="P248" i="2" s="1"/>
  <c r="K131" i="2"/>
  <c r="L131" i="2" s="1"/>
  <c r="K69" i="2"/>
  <c r="L69" i="2" s="1"/>
  <c r="K230" i="2"/>
  <c r="K63" i="2"/>
  <c r="L63" i="2" s="1"/>
  <c r="K226" i="2"/>
  <c r="P226" i="2" s="1"/>
  <c r="K51" i="2"/>
  <c r="L51" i="2" s="1"/>
  <c r="K294" i="2"/>
  <c r="L294" i="2" s="1"/>
  <c r="K276" i="2"/>
  <c r="P276" i="2" s="1"/>
  <c r="K227" i="2"/>
  <c r="P227" i="2" s="1"/>
  <c r="K64" i="2"/>
  <c r="L64" i="2" s="1"/>
  <c r="K168" i="2"/>
  <c r="P168" i="2" s="1"/>
  <c r="K296" i="2"/>
  <c r="P296" i="2" s="1"/>
  <c r="K166" i="2"/>
  <c r="L166" i="2" s="1"/>
  <c r="K342" i="2"/>
  <c r="P342" i="2" s="1"/>
  <c r="K278" i="2"/>
  <c r="P278" i="2" s="1"/>
  <c r="K277" i="2"/>
  <c r="L277" i="2" s="1"/>
  <c r="K53" i="2"/>
  <c r="L53" i="2" s="1"/>
  <c r="K160" i="2"/>
  <c r="L160" i="2" s="1"/>
  <c r="K22" i="2"/>
  <c r="L22" i="2" s="1"/>
  <c r="K209" i="2"/>
  <c r="L209" i="2" s="1"/>
  <c r="K262" i="2"/>
  <c r="L262" i="2" s="1"/>
  <c r="K170" i="2"/>
  <c r="L170" i="2" s="1"/>
  <c r="K257" i="2"/>
  <c r="P257" i="2" s="1"/>
  <c r="K275" i="2"/>
  <c r="P275" i="2" s="1"/>
  <c r="K97" i="2"/>
  <c r="L97" i="2" s="1"/>
  <c r="K260" i="2"/>
  <c r="P260" i="2" s="1"/>
  <c r="K255" i="2"/>
  <c r="L255" i="2" s="1"/>
  <c r="K73" i="2"/>
  <c r="P73" i="2" s="1"/>
  <c r="K144" i="2"/>
  <c r="P144" i="2" s="1"/>
  <c r="K286" i="2"/>
  <c r="P286" i="2" s="1"/>
  <c r="K128" i="2"/>
  <c r="L128" i="2" s="1"/>
  <c r="K313" i="2"/>
  <c r="P313" i="2" s="1"/>
  <c r="K249" i="2"/>
  <c r="L249" i="2" s="1"/>
  <c r="K88" i="2"/>
  <c r="L88" i="2" s="1"/>
  <c r="K311" i="2"/>
  <c r="L311" i="2" s="1"/>
  <c r="K237" i="2"/>
  <c r="L237" i="2" s="1"/>
  <c r="K317" i="2"/>
  <c r="L317" i="2" s="1"/>
  <c r="K326" i="2"/>
  <c r="P326" i="2" s="1"/>
  <c r="K304" i="2"/>
  <c r="L304" i="2" s="1"/>
  <c r="K185" i="2"/>
  <c r="L185" i="2" s="1"/>
  <c r="K25" i="2"/>
  <c r="P25" i="2" s="1"/>
  <c r="K114" i="2"/>
  <c r="P114" i="2" s="1"/>
  <c r="K89" i="2"/>
  <c r="P89" i="2" s="1"/>
  <c r="K57" i="2"/>
  <c r="L57" i="2" s="1"/>
  <c r="K115" i="2"/>
  <c r="L115" i="2" s="1"/>
  <c r="K239" i="2"/>
  <c r="P239" i="2" s="1"/>
  <c r="K341" i="2"/>
  <c r="L341" i="2" s="1"/>
  <c r="K171" i="2"/>
  <c r="P171" i="2" s="1"/>
  <c r="K258" i="2"/>
  <c r="P258" i="2" s="1"/>
  <c r="K72" i="2"/>
  <c r="P72" i="2" s="1"/>
  <c r="K48" i="2"/>
  <c r="P48" i="2" s="1"/>
  <c r="K336" i="2"/>
  <c r="P336" i="2" s="1"/>
  <c r="K305" i="2"/>
  <c r="P305" i="2" s="1"/>
  <c r="K320" i="2"/>
  <c r="P320" i="2" s="1"/>
  <c r="K141" i="2"/>
  <c r="P141" i="2" s="1"/>
  <c r="K136" i="2"/>
  <c r="L136" i="2" s="1"/>
  <c r="K140" i="2"/>
  <c r="L140" i="2" s="1"/>
  <c r="K122" i="2"/>
  <c r="P122" i="2" s="1"/>
  <c r="K268" i="2"/>
  <c r="P268" i="2" s="1"/>
  <c r="K130" i="2"/>
  <c r="P130" i="2" s="1"/>
  <c r="K234" i="2"/>
  <c r="P234" i="2" s="1"/>
  <c r="K94" i="2"/>
  <c r="P94" i="2" s="1"/>
  <c r="K274" i="2"/>
  <c r="L274" i="2" s="1"/>
  <c r="K253" i="2"/>
  <c r="L253" i="2" s="1"/>
  <c r="K139" i="2"/>
  <c r="P139" i="2" s="1"/>
  <c r="K284" i="2"/>
  <c r="L284" i="2" s="1"/>
  <c r="K165" i="2"/>
  <c r="P165" i="2" s="1"/>
  <c r="K215" i="2"/>
  <c r="P215" i="2" s="1"/>
  <c r="K195" i="2"/>
  <c r="L195" i="2" s="1"/>
  <c r="K173" i="2"/>
  <c r="L173" i="2" s="1"/>
  <c r="K162" i="2"/>
  <c r="P162" i="2" s="1"/>
  <c r="K95" i="2"/>
  <c r="L95" i="2" s="1"/>
  <c r="K189" i="2"/>
  <c r="L189" i="2" s="1"/>
  <c r="K153" i="2"/>
  <c r="L153" i="2" s="1"/>
  <c r="K148" i="2"/>
  <c r="P148" i="2" s="1"/>
  <c r="K273" i="2"/>
  <c r="P273" i="2" s="1"/>
  <c r="K91" i="2"/>
  <c r="P91" i="2" s="1"/>
  <c r="K124" i="2"/>
  <c r="P124" i="2" s="1"/>
  <c r="K308" i="2"/>
  <c r="L308" i="2" s="1"/>
  <c r="K292" i="2"/>
  <c r="L292" i="2" s="1"/>
  <c r="K182" i="2"/>
  <c r="P182" i="2" s="1"/>
  <c r="K184" i="2"/>
  <c r="L184" i="2" s="1"/>
  <c r="K75" i="2"/>
  <c r="L75" i="2" s="1"/>
  <c r="K232" i="2"/>
  <c r="L232" i="2" s="1"/>
  <c r="K138" i="2"/>
  <c r="L138" i="2" s="1"/>
  <c r="K176" i="2"/>
  <c r="P176" i="2" s="1"/>
  <c r="K108" i="2"/>
  <c r="L108" i="2" s="1"/>
  <c r="K303" i="2"/>
  <c r="L303" i="2" s="1"/>
  <c r="K92" i="2"/>
  <c r="L92" i="2" s="1"/>
  <c r="K298" i="2"/>
  <c r="L298" i="2" s="1"/>
  <c r="K111" i="2"/>
  <c r="L111" i="2" s="1"/>
  <c r="K54" i="2"/>
  <c r="L54" i="2" s="1"/>
  <c r="K245" i="2"/>
  <c r="P245" i="2" s="1"/>
  <c r="K198" i="2"/>
  <c r="P198" i="2" s="1"/>
  <c r="K58" i="2"/>
  <c r="L58" i="2" s="1"/>
  <c r="K116" i="2"/>
  <c r="P116" i="2" s="1"/>
  <c r="K29" i="2"/>
  <c r="P29" i="2" s="1"/>
  <c r="K86" i="2"/>
  <c r="L86" i="2" s="1"/>
  <c r="K132" i="2"/>
  <c r="L132" i="2" s="1"/>
  <c r="K187" i="2"/>
  <c r="L187" i="2" s="1"/>
  <c r="K59" i="2"/>
  <c r="L59" i="2" s="1"/>
  <c r="K223" i="2"/>
  <c r="L223" i="2" s="1"/>
  <c r="K74" i="2"/>
  <c r="P74" i="2" s="1"/>
  <c r="K210" i="2"/>
  <c r="L210" i="2" s="1"/>
  <c r="K143" i="2"/>
  <c r="P143" i="2" s="1"/>
  <c r="K161" i="2"/>
  <c r="L161" i="2" s="1"/>
  <c r="K158" i="2"/>
  <c r="L158" i="2" s="1"/>
  <c r="K99" i="2"/>
  <c r="L99" i="2" s="1"/>
  <c r="K37" i="2"/>
  <c r="P37" i="2" s="1"/>
  <c r="K279" i="2"/>
  <c r="P279" i="2" s="1"/>
  <c r="K191" i="2"/>
  <c r="P191" i="2" s="1"/>
  <c r="K100" i="2"/>
  <c r="P100" i="2" s="1"/>
  <c r="K62" i="2"/>
  <c r="P62" i="2" s="1"/>
  <c r="K66" i="2"/>
  <c r="L66" i="2" s="1"/>
  <c r="K231" i="2"/>
  <c r="P231" i="2" s="1"/>
  <c r="K93" i="2"/>
  <c r="L93" i="2" s="1"/>
  <c r="K149" i="2"/>
  <c r="L149" i="2" s="1"/>
  <c r="K281" i="2"/>
  <c r="L281" i="2" s="1"/>
  <c r="K263" i="2"/>
  <c r="L263" i="2" s="1"/>
  <c r="K212" i="2"/>
  <c r="L212" i="2" s="1"/>
  <c r="K164" i="2"/>
  <c r="L164" i="2" s="1"/>
  <c r="K41" i="2"/>
  <c r="P41" i="2" s="1"/>
  <c r="K261" i="2"/>
  <c r="P261" i="2" s="1"/>
  <c r="K291" i="2"/>
  <c r="L291" i="2" s="1"/>
  <c r="K242" i="2"/>
  <c r="L242" i="2" s="1"/>
  <c r="K102" i="2"/>
  <c r="L102" i="2" s="1"/>
  <c r="K159" i="2"/>
  <c r="P159" i="2" s="1"/>
  <c r="K295" i="2"/>
  <c r="L295" i="2" s="1"/>
  <c r="K259" i="2"/>
  <c r="L259" i="2" s="1"/>
  <c r="K36" i="2"/>
  <c r="P36" i="2" s="1"/>
  <c r="K325" i="2"/>
  <c r="P325" i="2" s="1"/>
  <c r="K337" i="2"/>
  <c r="P337" i="2" s="1"/>
  <c r="K282" i="2"/>
  <c r="P282" i="2" s="1"/>
  <c r="K218" i="2"/>
  <c r="P218" i="2" s="1"/>
  <c r="K120" i="2"/>
  <c r="P120" i="2" s="1"/>
  <c r="K50" i="2"/>
  <c r="P50" i="2" s="1"/>
  <c r="K77" i="2"/>
  <c r="P77" i="2" s="1"/>
  <c r="K40" i="2"/>
  <c r="L40" i="2" s="1"/>
  <c r="K190" i="2"/>
  <c r="L190" i="2" s="1"/>
  <c r="K78" i="2"/>
  <c r="L78" i="2" s="1"/>
  <c r="K150" i="2"/>
  <c r="P150" i="2" s="1"/>
  <c r="K290" i="2"/>
  <c r="L290" i="2" s="1"/>
  <c r="K333" i="2"/>
  <c r="L333" i="2" s="1"/>
  <c r="K113" i="2"/>
  <c r="L113" i="2" s="1"/>
  <c r="K145" i="2"/>
  <c r="L145" i="2" s="1"/>
  <c r="K44" i="2"/>
  <c r="L44" i="2" s="1"/>
  <c r="K319" i="2"/>
  <c r="L319" i="2" s="1"/>
  <c r="K157" i="2"/>
  <c r="L157" i="2" s="1"/>
  <c r="K339" i="2"/>
  <c r="P339" i="2" s="1"/>
  <c r="K60" i="2"/>
  <c r="L60" i="2" s="1"/>
  <c r="K229" i="2"/>
  <c r="P229" i="2" s="1"/>
  <c r="K235" i="2"/>
  <c r="P235" i="2" s="1"/>
  <c r="K252" i="2"/>
  <c r="P252" i="2" s="1"/>
  <c r="K243" i="2"/>
  <c r="L243" i="2" s="1"/>
  <c r="K52" i="2"/>
  <c r="L52" i="2" s="1"/>
  <c r="K238" i="2"/>
  <c r="L238" i="2" s="1"/>
  <c r="K112" i="2"/>
  <c r="L112" i="2" s="1"/>
  <c r="K179" i="2"/>
  <c r="L179" i="2" s="1"/>
  <c r="K126" i="2"/>
  <c r="L126" i="2" s="1"/>
  <c r="K156" i="2"/>
  <c r="L156" i="2" s="1"/>
  <c r="K205" i="2"/>
  <c r="P205" i="2" s="1"/>
  <c r="K312" i="2"/>
  <c r="P312" i="2" s="1"/>
  <c r="K33" i="2"/>
  <c r="L33" i="2" s="1"/>
  <c r="K269" i="2"/>
  <c r="P269" i="2" s="1"/>
  <c r="K154" i="2"/>
  <c r="L154" i="2" s="1"/>
  <c r="K211" i="2"/>
  <c r="L211" i="2" s="1"/>
  <c r="K267" i="2"/>
  <c r="L267" i="2" s="1"/>
  <c r="K127" i="2"/>
  <c r="L127" i="2" s="1"/>
  <c r="K39" i="2"/>
  <c r="L39" i="2" s="1"/>
  <c r="K123" i="2"/>
  <c r="P123" i="2" s="1"/>
  <c r="K174" i="2"/>
  <c r="P174" i="2" s="1"/>
  <c r="K85" i="2"/>
  <c r="L85" i="2" s="1"/>
  <c r="K137" i="2"/>
  <c r="P137" i="2" s="1"/>
  <c r="K67" i="2"/>
  <c r="P67" i="2" s="1"/>
  <c r="K121" i="2"/>
  <c r="L121" i="2" s="1"/>
  <c r="K285" i="2"/>
  <c r="P285" i="2" s="1"/>
  <c r="K329" i="2"/>
  <c r="L329" i="2" s="1"/>
  <c r="K129" i="2"/>
  <c r="P129" i="2" s="1"/>
  <c r="K163" i="2"/>
  <c r="P163" i="2" s="1"/>
  <c r="K271" i="2"/>
  <c r="L271" i="2" s="1"/>
  <c r="K26" i="2"/>
  <c r="P26" i="2" s="1"/>
  <c r="K45" i="2"/>
  <c r="L45" i="2" s="1"/>
  <c r="K201" i="2"/>
  <c r="L201" i="2" s="1"/>
  <c r="K118" i="2"/>
  <c r="L118" i="2" s="1"/>
  <c r="K199" i="2"/>
  <c r="L199" i="2" s="1"/>
  <c r="K177" i="2"/>
  <c r="L177" i="2" s="1"/>
  <c r="K31" i="2"/>
  <c r="L31" i="2" s="1"/>
  <c r="K299" i="2"/>
  <c r="L299" i="2" s="1"/>
  <c r="K43" i="2"/>
  <c r="P43" i="2" s="1"/>
  <c r="K322" i="2"/>
  <c r="P322" i="2" s="1"/>
  <c r="K240" i="2"/>
  <c r="P240" i="2" s="1"/>
  <c r="K82" i="2"/>
  <c r="L82" i="2" s="1"/>
  <c r="K236" i="2"/>
  <c r="P236" i="2" s="1"/>
  <c r="K338" i="2"/>
  <c r="P338" i="2" s="1"/>
  <c r="K196" i="2"/>
  <c r="P196" i="2" s="1"/>
  <c r="K204" i="2"/>
  <c r="L204" i="2" s="1"/>
  <c r="K38" i="2"/>
  <c r="L38" i="2" s="1"/>
  <c r="K71" i="2"/>
  <c r="L71" i="2" s="1"/>
  <c r="K178" i="2"/>
  <c r="P178" i="2" s="1"/>
  <c r="K293" i="2"/>
  <c r="L293" i="2" s="1"/>
  <c r="K49" i="2"/>
  <c r="L49" i="2" s="1"/>
  <c r="K34" i="2"/>
  <c r="P34" i="2" s="1"/>
  <c r="K340" i="2"/>
  <c r="L340" i="2" s="1"/>
  <c r="K233" i="2"/>
  <c r="L233" i="2" s="1"/>
  <c r="K90" i="2"/>
  <c r="L90" i="2" s="1"/>
  <c r="K266" i="2"/>
  <c r="L266" i="2" s="1"/>
  <c r="K251" i="2"/>
  <c r="P251" i="2" s="1"/>
  <c r="K306" i="2"/>
  <c r="L306" i="2" s="1"/>
  <c r="K193" i="2"/>
  <c r="L193" i="2" s="1"/>
  <c r="K96" i="2"/>
  <c r="L96" i="2" s="1"/>
  <c r="K250" i="2"/>
  <c r="P250" i="2" s="1"/>
  <c r="K175" i="2"/>
  <c r="P175" i="2" s="1"/>
  <c r="K180" i="2"/>
  <c r="L180" i="2" s="1"/>
  <c r="K105" i="2"/>
  <c r="L105" i="2" s="1"/>
  <c r="K106" i="2"/>
  <c r="L106" i="2" s="1"/>
  <c r="K216" i="2"/>
  <c r="P216" i="2" s="1"/>
  <c r="K335" i="2"/>
  <c r="P335" i="2" s="1"/>
  <c r="K289" i="2"/>
  <c r="L289" i="2" s="1"/>
  <c r="K300" i="2"/>
  <c r="L300" i="2" s="1"/>
  <c r="K188" i="2"/>
  <c r="L188" i="2" s="1"/>
  <c r="K264" i="2"/>
  <c r="L264" i="2" s="1"/>
  <c r="K134" i="2"/>
  <c r="L134" i="2" s="1"/>
  <c r="K30" i="2"/>
  <c r="L30" i="2" s="1"/>
  <c r="K224" i="2"/>
  <c r="L224" i="2" s="1"/>
  <c r="K104" i="2"/>
  <c r="L104" i="2" s="1"/>
  <c r="K247" i="2"/>
  <c r="L247" i="2" s="1"/>
  <c r="K81" i="2"/>
  <c r="P81" i="2" s="1"/>
  <c r="K47" i="2"/>
  <c r="P47" i="2" s="1"/>
  <c r="K70" i="2"/>
  <c r="L70" i="2" s="1"/>
  <c r="K125" i="2"/>
  <c r="L125" i="2" s="1"/>
  <c r="K283" i="2"/>
  <c r="L283" i="2" s="1"/>
  <c r="K169" i="2"/>
  <c r="P169" i="2" s="1"/>
  <c r="K265" i="2"/>
  <c r="P265" i="2" s="1"/>
  <c r="K55" i="2"/>
  <c r="L55" i="2" s="1"/>
  <c r="K309" i="2"/>
  <c r="L309" i="2" s="1"/>
  <c r="K103" i="2"/>
  <c r="L103" i="2" s="1"/>
  <c r="K244" i="2"/>
  <c r="P244" i="2" s="1"/>
  <c r="K84" i="2"/>
  <c r="P84" i="2" s="1"/>
  <c r="K288" i="2"/>
  <c r="L288" i="2" s="1"/>
  <c r="K327" i="2"/>
  <c r="P327" i="2" s="1"/>
  <c r="K206" i="2"/>
  <c r="L206" i="2" s="1"/>
  <c r="K272" i="2"/>
  <c r="L272" i="2" s="1"/>
  <c r="K135" i="2"/>
  <c r="L135" i="2" s="1"/>
  <c r="K194" i="2"/>
  <c r="P194" i="2" s="1"/>
  <c r="K331" i="2"/>
  <c r="L331" i="2" s="1"/>
  <c r="K172" i="2"/>
  <c r="L172" i="2" s="1"/>
  <c r="K117" i="2"/>
  <c r="L117" i="2" s="1"/>
  <c r="K219" i="2"/>
  <c r="P219" i="2" s="1"/>
  <c r="K213" i="2"/>
  <c r="P213" i="2" s="1"/>
  <c r="K324" i="2"/>
  <c r="P324" i="2" s="1"/>
  <c r="K56" i="2"/>
  <c r="P56" i="2" s="1"/>
  <c r="K220" i="2"/>
  <c r="P220" i="2" s="1"/>
  <c r="K186" i="2"/>
  <c r="P186" i="2" s="1"/>
  <c r="K315" i="2"/>
  <c r="L315" i="2" s="1"/>
  <c r="K35" i="2"/>
  <c r="L35" i="2" s="1"/>
  <c r="K167" i="2"/>
  <c r="L167" i="2" s="1"/>
  <c r="K24" i="2"/>
  <c r="P24" i="2" s="1"/>
  <c r="K334" i="2"/>
  <c r="L334" i="2" s="1"/>
  <c r="K197" i="2"/>
  <c r="P197" i="2" s="1"/>
  <c r="K21" i="2"/>
  <c r="L21" i="2" s="1"/>
  <c r="K79" i="2"/>
  <c r="L79" i="2" s="1"/>
  <c r="K330" i="2"/>
  <c r="L330" i="2" s="1"/>
  <c r="K202" i="2"/>
  <c r="P202" i="2" s="1"/>
  <c r="P68" i="2"/>
  <c r="L68" i="2"/>
  <c r="P323" i="2"/>
  <c r="L323" i="2"/>
  <c r="L114" i="2"/>
  <c r="L142" i="2"/>
  <c r="P142" i="2"/>
  <c r="P66" i="2"/>
  <c r="L208" i="2"/>
  <c r="P208" i="2"/>
  <c r="L316" i="2"/>
  <c r="L314" i="2"/>
  <c r="P314" i="2"/>
  <c r="L148" i="2"/>
  <c r="L332" i="2"/>
  <c r="P332" i="2"/>
  <c r="P280" i="2"/>
  <c r="L280" i="2"/>
  <c r="L200" i="2"/>
  <c r="P110" i="2"/>
  <c r="L110" i="2"/>
  <c r="L181" i="2"/>
  <c r="P181" i="2"/>
  <c r="L228" i="2"/>
  <c r="P228" i="2"/>
  <c r="P152" i="2"/>
  <c r="L152" i="2"/>
  <c r="P321" i="2"/>
  <c r="L321" i="2"/>
  <c r="L72" i="2"/>
  <c r="L207" i="2"/>
  <c r="P207" i="2"/>
  <c r="L221" i="2"/>
  <c r="P221" i="2"/>
  <c r="L246" i="2"/>
  <c r="P246" i="2"/>
  <c r="L203" i="2"/>
  <c r="P192" i="2"/>
  <c r="L192" i="2"/>
  <c r="L227" i="2"/>
  <c r="P297" i="2"/>
  <c r="L297" i="2"/>
  <c r="L76" i="2"/>
  <c r="P76" i="2"/>
  <c r="P98" i="2"/>
  <c r="P87" i="2"/>
  <c r="L87" i="2"/>
  <c r="P61" i="2"/>
  <c r="L318" i="2"/>
  <c r="P318" i="2"/>
  <c r="P183" i="2"/>
  <c r="L222" i="2"/>
  <c r="P161" i="2"/>
  <c r="L89" i="2"/>
  <c r="L174" i="2"/>
  <c r="L230" i="2"/>
  <c r="P230" i="2"/>
  <c r="P119" i="2"/>
  <c r="L119" i="2"/>
  <c r="L34" i="2"/>
  <c r="P138" i="2" l="1"/>
  <c r="P317" i="2"/>
  <c r="P284" i="2"/>
  <c r="L312" i="2"/>
  <c r="L91" i="2"/>
  <c r="L36" i="2"/>
  <c r="P80" i="2"/>
  <c r="P184" i="2"/>
  <c r="L301" i="2"/>
  <c r="L338" i="2"/>
  <c r="P160" i="2"/>
  <c r="L133" i="2"/>
  <c r="P83" i="2"/>
  <c r="L260" i="2"/>
  <c r="P166" i="2"/>
  <c r="L101" i="2"/>
  <c r="L226" i="2"/>
  <c r="L305" i="2"/>
  <c r="P115" i="2"/>
  <c r="L146" i="2"/>
  <c r="P180" i="2"/>
  <c r="P242" i="2"/>
  <c r="L144" i="2"/>
  <c r="P262" i="2"/>
  <c r="P177" i="2"/>
  <c r="L123" i="2"/>
  <c r="P298" i="2"/>
  <c r="P88" i="2"/>
  <c r="P69" i="2"/>
  <c r="L41" i="2"/>
  <c r="L129" i="2"/>
  <c r="P64" i="2"/>
  <c r="P44" i="2"/>
  <c r="L122" i="2"/>
  <c r="P96" i="2"/>
  <c r="P90" i="2"/>
  <c r="P302" i="2"/>
  <c r="P289" i="2"/>
  <c r="L324" i="2"/>
  <c r="P86" i="2"/>
  <c r="L339" i="2"/>
  <c r="P38" i="2"/>
  <c r="P300" i="2"/>
  <c r="P28" i="2"/>
  <c r="L109" i="2"/>
  <c r="L254" i="2"/>
  <c r="P310" i="2"/>
  <c r="P23" i="2"/>
  <c r="L151" i="2"/>
  <c r="P214" i="2"/>
  <c r="P225" i="2"/>
  <c r="P51" i="2"/>
  <c r="P27" i="2"/>
  <c r="L32" i="2"/>
  <c r="L239" i="2"/>
  <c r="P42" i="2"/>
  <c r="P71" i="2"/>
  <c r="L94" i="2"/>
  <c r="L286" i="2"/>
  <c r="L176" i="2"/>
  <c r="L141" i="2"/>
  <c r="L250" i="2"/>
  <c r="L43" i="2"/>
  <c r="P102" i="2"/>
  <c r="L48" i="2"/>
  <c r="P307" i="2"/>
  <c r="P60" i="2"/>
  <c r="P311" i="2"/>
  <c r="P190" i="2"/>
  <c r="P179" i="2"/>
  <c r="P287" i="2"/>
  <c r="P241" i="2"/>
  <c r="P53" i="2"/>
  <c r="L252" i="2"/>
  <c r="L258" i="2"/>
  <c r="P131" i="2"/>
  <c r="P217" i="2"/>
  <c r="L278" i="2"/>
  <c r="P140" i="2"/>
  <c r="P329" i="2"/>
  <c r="P58" i="2"/>
  <c r="P121" i="2"/>
  <c r="P107" i="2"/>
  <c r="L257" i="2"/>
  <c r="L240" i="2"/>
  <c r="P117" i="2"/>
  <c r="L191" i="2"/>
  <c r="P277" i="2"/>
  <c r="P108" i="2"/>
  <c r="L65" i="2"/>
  <c r="L162" i="2"/>
  <c r="P304" i="2"/>
  <c r="L320" i="2"/>
  <c r="P288" i="2"/>
  <c r="P308" i="2"/>
  <c r="P333" i="2"/>
  <c r="P267" i="2"/>
  <c r="L74" i="2"/>
  <c r="P128" i="2"/>
  <c r="P147" i="2"/>
  <c r="P341" i="2"/>
  <c r="P126" i="2"/>
  <c r="P294" i="2"/>
  <c r="L275" i="2"/>
  <c r="P274" i="2"/>
  <c r="L159" i="2"/>
  <c r="P46" i="2"/>
  <c r="P106" i="2"/>
  <c r="L178" i="2"/>
  <c r="L325" i="2"/>
  <c r="P263" i="2"/>
  <c r="L143" i="2"/>
  <c r="P306" i="2"/>
  <c r="P185" i="2"/>
  <c r="L285" i="2"/>
  <c r="L313" i="2"/>
  <c r="P295" i="2"/>
  <c r="P293" i="2"/>
  <c r="P118" i="2"/>
  <c r="L270" i="2"/>
  <c r="L50" i="2"/>
  <c r="L155" i="2"/>
  <c r="L248" i="2"/>
  <c r="P136" i="2"/>
  <c r="L171" i="2"/>
  <c r="P95" i="2"/>
  <c r="P253" i="2"/>
  <c r="P127" i="2"/>
  <c r="P145" i="2"/>
  <c r="L100" i="2"/>
  <c r="L235" i="2"/>
  <c r="L169" i="2"/>
  <c r="P303" i="2"/>
  <c r="L25" i="2"/>
  <c r="P210" i="2"/>
  <c r="P39" i="2"/>
  <c r="P249" i="2"/>
  <c r="P92" i="2"/>
  <c r="P193" i="2"/>
  <c r="P199" i="2"/>
  <c r="L276" i="2"/>
  <c r="L29" i="2"/>
  <c r="P189" i="2"/>
  <c r="L236" i="2"/>
  <c r="L182" i="2"/>
  <c r="L205" i="2"/>
  <c r="L62" i="2"/>
  <c r="L139" i="2"/>
  <c r="L335" i="2"/>
  <c r="P82" i="2"/>
  <c r="P97" i="2"/>
  <c r="P164" i="2"/>
  <c r="P292" i="2"/>
  <c r="P49" i="2"/>
  <c r="L77" i="2"/>
  <c r="P264" i="2"/>
  <c r="P247" i="2"/>
  <c r="P224" i="2"/>
  <c r="P153" i="2"/>
  <c r="L150" i="2"/>
  <c r="L37" i="2"/>
  <c r="P156" i="2"/>
  <c r="P243" i="2"/>
  <c r="P59" i="2"/>
  <c r="P63" i="2"/>
  <c r="P157" i="2"/>
  <c r="P328" i="2"/>
  <c r="P256" i="2"/>
  <c r="L216" i="2"/>
  <c r="P154" i="2"/>
  <c r="P167" i="2"/>
  <c r="P149" i="2"/>
  <c r="L245" i="2"/>
  <c r="P40" i="2"/>
  <c r="L116" i="2"/>
  <c r="P173" i="2"/>
  <c r="L130" i="2"/>
  <c r="L251" i="2"/>
  <c r="L202" i="2"/>
  <c r="P85" i="2"/>
  <c r="P57" i="2"/>
  <c r="P21" i="2"/>
  <c r="P112" i="2"/>
  <c r="P188" i="2"/>
  <c r="L175" i="2"/>
  <c r="P271" i="2"/>
  <c r="P78" i="2"/>
  <c r="P238" i="2"/>
  <c r="L282" i="2"/>
  <c r="P291" i="2"/>
  <c r="P70" i="2"/>
  <c r="P187" i="2"/>
  <c r="P54" i="2"/>
  <c r="P233" i="2"/>
  <c r="P209" i="2"/>
  <c r="L137" i="2"/>
  <c r="L186" i="2"/>
  <c r="L47" i="2"/>
  <c r="P232" i="2"/>
  <c r="L234" i="2"/>
  <c r="L336" i="2"/>
  <c r="P204" i="2"/>
  <c r="P299" i="2"/>
  <c r="P93" i="2"/>
  <c r="L220" i="2"/>
  <c r="L337" i="2"/>
  <c r="P201" i="2"/>
  <c r="L269" i="2"/>
  <c r="P331" i="2"/>
  <c r="L215" i="2"/>
  <c r="L296" i="2"/>
  <c r="P195" i="2"/>
  <c r="L273" i="2"/>
  <c r="L194" i="2"/>
  <c r="L73" i="2"/>
  <c r="P237" i="2"/>
  <c r="P309" i="2"/>
  <c r="L268" i="2"/>
  <c r="P158" i="2"/>
  <c r="L168" i="2"/>
  <c r="P223" i="2"/>
  <c r="L124" i="2"/>
  <c r="P22" i="2"/>
  <c r="L198" i="2"/>
  <c r="P170" i="2"/>
  <c r="L56" i="2"/>
  <c r="P340" i="2"/>
  <c r="L322" i="2"/>
  <c r="P75" i="2"/>
  <c r="P33" i="2"/>
  <c r="P134" i="2"/>
  <c r="L196" i="2"/>
  <c r="L67" i="2"/>
  <c r="L218" i="2"/>
  <c r="P111" i="2"/>
  <c r="L165" i="2"/>
  <c r="L163" i="2"/>
  <c r="L197" i="2"/>
  <c r="P206" i="2"/>
  <c r="L81" i="2"/>
  <c r="L342" i="2"/>
  <c r="P281" i="2"/>
  <c r="P211" i="2"/>
  <c r="P290" i="2"/>
  <c r="P319" i="2"/>
  <c r="L279" i="2"/>
  <c r="P266" i="2"/>
  <c r="P31" i="2"/>
  <c r="P255" i="2"/>
  <c r="P52" i="2"/>
  <c r="L326" i="2"/>
  <c r="L231" i="2"/>
  <c r="P45" i="2"/>
  <c r="P79" i="2"/>
  <c r="L219" i="2"/>
  <c r="L244" i="2"/>
  <c r="P104" i="2"/>
  <c r="P132" i="2"/>
  <c r="L26" i="2"/>
  <c r="L120" i="2"/>
  <c r="L261" i="2"/>
  <c r="L229" i="2"/>
  <c r="P30" i="2"/>
  <c r="P135" i="2"/>
  <c r="P283" i="2"/>
  <c r="P99" i="2"/>
  <c r="P259" i="2"/>
  <c r="L327" i="2"/>
  <c r="P113" i="2"/>
  <c r="P105" i="2"/>
  <c r="P35" i="2"/>
  <c r="P103" i="2"/>
  <c r="P212" i="2"/>
  <c r="L24" i="2"/>
  <c r="L213" i="2"/>
  <c r="L265" i="2"/>
  <c r="P330" i="2"/>
  <c r="P334" i="2"/>
  <c r="P315" i="2"/>
  <c r="P172" i="2"/>
  <c r="P272" i="2"/>
  <c r="L84" i="2"/>
  <c r="P55" i="2"/>
  <c r="P125" i="2"/>
  <c r="L18" i="2"/>
  <c r="E7" i="2" l="1"/>
  <c r="F6" i="2" s="1"/>
  <c r="H6" i="2" s="1"/>
  <c r="F9" i="2" s="1"/>
  <c r="F8" i="2"/>
  <c r="F5" i="2" l="1"/>
  <c r="H5" i="2" s="1"/>
  <c r="F4" i="2"/>
  <c r="H4" i="2" s="1"/>
  <c r="G9" i="2"/>
</calcChain>
</file>

<file path=xl/sharedStrings.xml><?xml version="1.0" encoding="utf-8"?>
<sst xmlns="http://schemas.openxmlformats.org/spreadsheetml/2006/main" count="362" uniqueCount="183">
  <si>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</si>
  <si>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</si>
  <si>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</si>
  <si>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</si>
  <si>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</si>
  <si>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</si>
  <si>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</si>
  <si>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</si>
  <si>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</si>
  <si>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</si>
  <si>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</si>
  <si>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</si>
  <si>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</si>
  <si>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</si>
  <si>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</si>
  <si>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</si>
  <si>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</si>
  <si>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</si>
  <si>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</si>
  <si>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</si>
  <si>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</si>
  <si>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</si>
  <si>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</si>
  <si>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</si>
  <si>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</si>
  <si>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</si>
  <si>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Misc</t>
  </si>
  <si>
    <t>Locher K</t>
  </si>
  <si>
    <t>BBSAG Bull...27</t>
  </si>
  <si>
    <t>B</t>
  </si>
  <si>
    <t>BBSAG Bull...30</t>
  </si>
  <si>
    <t>BBSAG Bull...33</t>
  </si>
  <si>
    <t>v</t>
  </si>
  <si>
    <t>ORION 128</t>
  </si>
  <si>
    <t>K</t>
  </si>
  <si>
    <t>BBSAG Bull.7</t>
  </si>
  <si>
    <t>BBSAG Bull.8</t>
  </si>
  <si>
    <t>BBSAG Bull.13</t>
  </si>
  <si>
    <t>Peter H</t>
  </si>
  <si>
    <t>BBSAG Bull.14</t>
  </si>
  <si>
    <t>BBSAG Bull.19</t>
  </si>
  <si>
    <t>BBSAG Bull.20</t>
  </si>
  <si>
    <t>Diethelm R</t>
  </si>
  <si>
    <t>BBSAG Bull.21</t>
  </si>
  <si>
    <t>BBSAG Bull.25</t>
  </si>
  <si>
    <t>BBSAG Bull.26</t>
  </si>
  <si>
    <t>BBSAG Bull.32</t>
  </si>
  <si>
    <t>BBSAG Bull.33</t>
  </si>
  <si>
    <t>BBSAG Bull.35</t>
  </si>
  <si>
    <t>BBSAG 35</t>
  </si>
  <si>
    <t>BBSAG Bull.36</t>
  </si>
  <si>
    <t>Stefanopoulos G</t>
  </si>
  <si>
    <t>BBSAG Bull.43</t>
  </si>
  <si>
    <t>BBSAG Bull.46</t>
  </si>
  <si>
    <t>BBSAG Bull.47</t>
  </si>
  <si>
    <t>BBSAG 52</t>
  </si>
  <si>
    <t>BBSAG Bull.52</t>
  </si>
  <si>
    <t>BBSAG Bull.53</t>
  </si>
  <si>
    <t>BBSAG Bull.57</t>
  </si>
  <si>
    <t>BBSAG Bull.58</t>
  </si>
  <si>
    <t>BBSAG Bull.59</t>
  </si>
  <si>
    <t>BBSAG Bull.64</t>
  </si>
  <si>
    <t>BBSAG Bull.65</t>
  </si>
  <si>
    <t>BBSAG Bull.71</t>
  </si>
  <si>
    <t>BBSAG Bull.82</t>
  </si>
  <si>
    <t>BBSAG Bull.86</t>
  </si>
  <si>
    <t>BBSAG Bull.90</t>
  </si>
  <si>
    <t>BBSAG Bull.91</t>
  </si>
  <si>
    <t>BBSAG Bull.93</t>
  </si>
  <si>
    <t>BBSAG Bull.97</t>
  </si>
  <si>
    <t>BBSAG Bull.100</t>
  </si>
  <si>
    <t>BBSAG Bull.103</t>
  </si>
  <si>
    <t>BBSAG Bull.111</t>
  </si>
  <si>
    <t>Kohl M</t>
  </si>
  <si>
    <t>BBSAG Bull.114</t>
  </si>
  <si>
    <t>BBSAG Bull.116</t>
  </si>
  <si>
    <t>BBSAG Bull.117</t>
  </si>
  <si>
    <t>BBSAG Bull.118</t>
  </si>
  <si>
    <t>K.Locher</t>
  </si>
  <si>
    <t>BBSAG 119</t>
  </si>
  <si>
    <t>bad?</t>
  </si>
  <si>
    <t>IBVS 0046</t>
  </si>
  <si>
    <t>IBVS 5543</t>
  </si>
  <si>
    <t>I</t>
  </si>
  <si>
    <t>Or &gt;&gt;&gt;&gt;&gt;&gt;</t>
  </si>
  <si>
    <t>Quad</t>
  </si>
  <si>
    <t># of data points:</t>
  </si>
  <si>
    <t>XZ Pup / GSC 06555-00629</t>
  </si>
  <si>
    <t>EA/SD</t>
  </si>
  <si>
    <t>IBVS 5438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</si>
  <si>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</si>
  <si>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</si>
  <si>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</si>
  <si>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</si>
  <si>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</si>
  <si>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</si>
  <si>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</si>
  <si>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</si>
  <si>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</si>
  <si>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</si>
  <si>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</si>
  <si>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</si>
  <si>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</si>
  <si>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</si>
  <si>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</si>
  <si>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</si>
  <si>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</si>
  <si>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</si>
  <si>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</si>
  <si>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</si>
  <si>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</si>
  <si>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</si>
  <si>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</si>
  <si>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</si>
  <si>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</si>
  <si>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</si>
  <si>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</si>
  <si>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</si>
  <si>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</si>
  <si>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</si>
  <si>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</si>
  <si>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</si>
  <si>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</si>
  <si>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</si>
  <si>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</si>
  <si>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</si>
  <si>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</si>
  <si>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</si>
  <si>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</si>
  <si>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</si>
  <si>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</si>
  <si>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</si>
  <si>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</si>
  <si>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</si>
  <si>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</si>
  <si>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</si>
  <si>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</si>
  <si>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</si>
  <si>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</si>
  <si>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</si>
  <si>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</si>
  <si>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</si>
  <si>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</si>
  <si>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</si>
  <si>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</si>
  <si>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</si>
  <si>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</si>
  <si>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</si>
  <si>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</si>
  <si>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</si>
  <si>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</si>
  <si>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</si>
  <si>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</si>
  <si>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</si>
  <si>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</si>
  <si>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</si>
  <si>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</si>
  <si>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</si>
  <si>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</si>
  <si>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</si>
  <si>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</si>
  <si>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</si>
  <si>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</si>
  <si>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</si>
  <si>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</si>
  <si>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</si>
  <si>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</si>
  <si>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OEJV 0003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</si>
  <si>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</si>
  <si>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</si>
  <si>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</si>
  <si>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</si>
  <si>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</si>
  <si>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</si>
  <si>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</si>
  <si>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JBAV, 63</t>
  </si>
  <si>
    <t>II</t>
  </si>
  <si>
    <t>JAAVSO, 51, 250</t>
  </si>
  <si>
    <t>vis?</t>
  </si>
  <si>
    <t>PE?</t>
  </si>
  <si>
    <t>S4</t>
  </si>
  <si>
    <t>S5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</si>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</sst>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2" applyNumberFormat="0" applyFont="0" applyFill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3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16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65" fontId="9" fillId="0" borderId="7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8" xfId="0" applyFont="1" applyBorder="1">
      <alignment vertical="top"/>
    </xf>
    <xf numFmtId="165" fontId="9" fillId="0" borderId="8" xfId="0" applyNumberFormat="1" applyFont="1" applyBorder="1" applyAlignment="1">
      <alignment horizontal="center"/>
    </xf>
    <xf numFmtId="0" fontId="16" fillId="0" borderId="5" xfId="0" applyFont="1" applyBorder="1">
      <alignment vertical="top"/>
    </xf>
    <xf numFmtId="0" fontId="0" fillId="0" borderId="5" xfId="0" applyBorder="1">
      <alignment vertical="top"/>
    </xf>
    <xf numFmtId="0" fontId="17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10" fontId="10" fillId="0" borderId="0" xfId="0" applyNumberFormat="1" applyFont="1">
      <alignment vertical="top"/>
    </xf>
    <xf numFmtId="0" fontId="18" fillId="0" borderId="0" xfId="0" applyFont="1">
      <alignment vertical="top"/>
    </xf>
    <xf numFmtId="166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9" fillId="0" borderId="0" xfId="0" applyFont="1">
      <alignment vertical="top"/>
    </xf>
    <xf numFmtId="0" fontId="19" fillId="0" borderId="0" xfId="0" applyFont="1" applyProtection="1">
      <alignment vertical="top"/>
      <protection locked="0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0" fillId="0" borderId="0" xfId="0" applyFont="1">
      <alignment vertical="top"/>
    </xf>
    <xf numFmtId="0" fontId="12" fillId="0" borderId="5" xfId="0" applyFont="1" applyBorder="1" applyAlignment="1">
      <alignment horizontal="center"/>
    </xf>
    <xf numFmtId="0" fontId="19" fillId="2" borderId="1" xfId="0" applyFont="1" applyFill="1" applyBorder="1">
      <alignment vertical="top"/>
    </xf>
    <xf numFmtId="0" fontId="9" fillId="0" borderId="20" xfId="0" applyFont="1" applyBorder="1">
      <alignment vertical="top"/>
    </xf>
    <xf numFmtId="0" fontId="7" fillId="0" borderId="1" xfId="0" applyFont="1" applyBorder="1">
      <alignment vertical="top"/>
    </xf>
    <xf numFmtId="0" fontId="9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42975640441638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44635811430433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E2D-8A0C-C441343BB7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-1.9095199997536838E-2</c:v>
                </c:pt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5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E2D-8A0C-C441343BB7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E2D-8A0C-C441343BB7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9">
                  <c:v>9.4481000000087079E-2</c:v>
                </c:pt>
                <c:pt idx="60">
                  <c:v>0.10072449999279343</c:v>
                </c:pt>
                <c:pt idx="61">
                  <c:v>0.10919379999540979</c:v>
                </c:pt>
                <c:pt idx="62">
                  <c:v>0.16909089999535354</c:v>
                </c:pt>
                <c:pt idx="63">
                  <c:v>0.17045320000033826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E2D-8A0C-C441343BB7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E2D-8A0C-C441343BB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E2D-8A0C-C441343BB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E2D-8A0C-C441343BB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-3.8646218770741148E-2</c:v>
                </c:pt>
                <c:pt idx="1">
                  <c:v>-1.6687363374031573E-2</c:v>
                </c:pt>
                <c:pt idx="2">
                  <c:v>-1.5189272700647436E-2</c:v>
                </c:pt>
                <c:pt idx="3">
                  <c:v>-1.35137765527836E-2</c:v>
                </c:pt>
                <c:pt idx="4">
                  <c:v>-1.3218100761984099E-2</c:v>
                </c:pt>
                <c:pt idx="5">
                  <c:v>-1.3218100761984099E-2</c:v>
                </c:pt>
                <c:pt idx="6">
                  <c:v>-9.7291264305499926E-3</c:v>
                </c:pt>
                <c:pt idx="7">
                  <c:v>-8.9406576550846578E-3</c:v>
                </c:pt>
                <c:pt idx="8">
                  <c:v>-6.161305221569352E-3</c:v>
                </c:pt>
                <c:pt idx="9">
                  <c:v>-6.0430349052495516E-3</c:v>
                </c:pt>
                <c:pt idx="10">
                  <c:v>-5.6488005175168842E-3</c:v>
                </c:pt>
                <c:pt idx="11">
                  <c:v>-3.0862769972545461E-3</c:v>
                </c:pt>
                <c:pt idx="12">
                  <c:v>-3.066565277867913E-3</c:v>
                </c:pt>
                <c:pt idx="13">
                  <c:v>-3.0074301197080128E-3</c:v>
                </c:pt>
                <c:pt idx="14">
                  <c:v>-2.8694480840015793E-3</c:v>
                </c:pt>
                <c:pt idx="15">
                  <c:v>-2.5737722932020787E-3</c:v>
                </c:pt>
                <c:pt idx="16">
                  <c:v>-2.5737722932020787E-3</c:v>
                </c:pt>
                <c:pt idx="17">
                  <c:v>-2.4752136962689119E-3</c:v>
                </c:pt>
                <c:pt idx="18">
                  <c:v>1.0702154338005981E-4</c:v>
                </c:pt>
                <c:pt idx="19">
                  <c:v>5.0125593111272721E-4</c:v>
                </c:pt>
                <c:pt idx="20">
                  <c:v>7.9693172191222777E-4</c:v>
                </c:pt>
                <c:pt idx="21">
                  <c:v>3.9705185431602001E-3</c:v>
                </c:pt>
                <c:pt idx="22">
                  <c:v>4.1873474564131678E-3</c:v>
                </c:pt>
                <c:pt idx="23">
                  <c:v>4.4830232472126679E-3</c:v>
                </c:pt>
                <c:pt idx="24">
                  <c:v>6.0599607981433375E-3</c:v>
                </c:pt>
                <c:pt idx="25">
                  <c:v>6.0599607981433375E-3</c:v>
                </c:pt>
                <c:pt idx="26">
                  <c:v>6.8681412929953063E-3</c:v>
                </c:pt>
                <c:pt idx="27">
                  <c:v>1.0731638292775446E-2</c:v>
                </c:pt>
                <c:pt idx="28">
                  <c:v>1.3826378236476887E-2</c:v>
                </c:pt>
                <c:pt idx="29">
                  <c:v>1.4122054027276388E-2</c:v>
                </c:pt>
                <c:pt idx="30">
                  <c:v>1.6704289266925357E-2</c:v>
                </c:pt>
                <c:pt idx="31">
                  <c:v>1.6881694741405058E-2</c:v>
                </c:pt>
                <c:pt idx="32">
                  <c:v>1.690140646079169E-2</c:v>
                </c:pt>
                <c:pt idx="33">
                  <c:v>1.6999965057724858E-2</c:v>
                </c:pt>
                <c:pt idx="34">
                  <c:v>1.9582200297373831E-2</c:v>
                </c:pt>
                <c:pt idx="35">
                  <c:v>1.9976434685106497E-2</c:v>
                </c:pt>
                <c:pt idx="36">
                  <c:v>2.0272110475905998E-2</c:v>
                </c:pt>
                <c:pt idx="37">
                  <c:v>2.0370669072839166E-2</c:v>
                </c:pt>
                <c:pt idx="38">
                  <c:v>2.3366850419607437E-2</c:v>
                </c:pt>
                <c:pt idx="39">
                  <c:v>2.3465409016540605E-2</c:v>
                </c:pt>
                <c:pt idx="40">
                  <c:v>2.3859643404273271E-2</c:v>
                </c:pt>
                <c:pt idx="41">
                  <c:v>2.7131788822454411E-2</c:v>
                </c:pt>
                <c:pt idx="42">
                  <c:v>3.6080909423985959E-2</c:v>
                </c:pt>
                <c:pt idx="43">
                  <c:v>3.6672261005584961E-2</c:v>
                </c:pt>
                <c:pt idx="44">
                  <c:v>3.9037667331980969E-2</c:v>
                </c:pt>
                <c:pt idx="45">
                  <c:v>4.3019434648080911E-2</c:v>
                </c:pt>
                <c:pt idx="46">
                  <c:v>4.3236263561333872E-2</c:v>
                </c:pt>
                <c:pt idx="47">
                  <c:v>4.5917057397916017E-2</c:v>
                </c:pt>
                <c:pt idx="48">
                  <c:v>4.9780554397696151E-2</c:v>
                </c:pt>
                <c:pt idx="49">
                  <c:v>5.2875294341397594E-2</c:v>
                </c:pt>
                <c:pt idx="50">
                  <c:v>5.6443115550378231E-2</c:v>
                </c:pt>
                <c:pt idx="51">
                  <c:v>6.5490794748842951E-2</c:v>
                </c:pt>
                <c:pt idx="52">
                  <c:v>6.6082146330441946E-2</c:v>
                </c:pt>
                <c:pt idx="53">
                  <c:v>6.9551408942489429E-2</c:v>
                </c:pt>
                <c:pt idx="54">
                  <c:v>6.9866796452675559E-2</c:v>
                </c:pt>
                <c:pt idx="55">
                  <c:v>7.1936526988272062E-2</c:v>
                </c:pt>
                <c:pt idx="56">
                  <c:v>7.2843266080057201E-2</c:v>
                </c:pt>
                <c:pt idx="57">
                  <c:v>7.2941824676990369E-2</c:v>
                </c:pt>
                <c:pt idx="58">
                  <c:v>7.5524059916639338E-2</c:v>
                </c:pt>
                <c:pt idx="59">
                  <c:v>8.9440533803602493E-2</c:v>
                </c:pt>
                <c:pt idx="60">
                  <c:v>9.1707381533065332E-2</c:v>
                </c:pt>
                <c:pt idx="61">
                  <c:v>9.5590590252232113E-2</c:v>
                </c:pt>
                <c:pt idx="62">
                  <c:v>0.15194639597861692</c:v>
                </c:pt>
                <c:pt idx="63">
                  <c:v>0.15523825311618467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E2D-8A0C-C441343B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4880"/>
        <c:axId val="1"/>
      </c:scatterChart>
      <c:valAx>
        <c:axId val="45917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50464396284826"/>
          <c:w val="0.9752076961454199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Pup - O-C Diagr.</a:t>
            </a:r>
          </a:p>
        </c:rich>
      </c:tx>
      <c:layout>
        <c:manualLayout>
          <c:xMode val="edge"/>
          <c:yMode val="edge"/>
          <c:x val="0.3793657459484230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117667333506626"/>
          <c:w val="0.81428697651131032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4D-4B9A-A5EA-C4A19CA79F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-1.9095199997536838E-2</c:v>
                </c:pt>
                <c:pt idx="1">
                  <c:v>-3.5886000041500665E-3</c:v>
                </c:pt>
                <c:pt idx="2">
                  <c:v>-1.1842000021715648E-3</c:v>
                </c:pt>
                <c:pt idx="3">
                  <c:v>-4.0477000002283603E-3</c:v>
                </c:pt>
                <c:pt idx="4">
                  <c:v>-8.4942000030423515E-3</c:v>
                </c:pt>
                <c:pt idx="5">
                  <c:v>-8.4942000030423515E-3</c:v>
                </c:pt>
                <c:pt idx="6">
                  <c:v>6.2371000021812506E-3</c:v>
                </c:pt>
                <c:pt idx="7">
                  <c:v>2.7131000024382956E-3</c:v>
                </c:pt>
                <c:pt idx="8">
                  <c:v>-6.4839999977266416E-3</c:v>
                </c:pt>
                <c:pt idx="9">
                  <c:v>3.3740000071702525E-4</c:v>
                </c:pt>
                <c:pt idx="10">
                  <c:v>-9.2460000450955704E-4</c:v>
                </c:pt>
                <c:pt idx="11">
                  <c:v>1.8724000037764199E-3</c:v>
                </c:pt>
                <c:pt idx="12">
                  <c:v>-1.4907000004313886E-3</c:v>
                </c:pt>
                <c:pt idx="14">
                  <c:v>3.8782999981776811E-3</c:v>
                </c:pt>
                <c:pt idx="15">
                  <c:v>-1.568200001202058E-3</c:v>
                </c:pt>
                <c:pt idx="16">
                  <c:v>3.4317999961785972E-3</c:v>
                </c:pt>
                <c:pt idx="17">
                  <c:v>-5.3837000014027581E-3</c:v>
                </c:pt>
                <c:pt idx="18">
                  <c:v>5.0200003897771239E-5</c:v>
                </c:pt>
                <c:pt idx="19">
                  <c:v>3.7881999960518442E-3</c:v>
                </c:pt>
                <c:pt idx="20">
                  <c:v>-3.6583000037353486E-3</c:v>
                </c:pt>
                <c:pt idx="21">
                  <c:v>5.8825999949476682E-3</c:v>
                </c:pt>
                <c:pt idx="22">
                  <c:v>8.884999988367781E-4</c:v>
                </c:pt>
                <c:pt idx="23">
                  <c:v>-8.5580000013578683E-3</c:v>
                </c:pt>
                <c:pt idx="24">
                  <c:v>-8.0606000003172085E-2</c:v>
                </c:pt>
                <c:pt idx="25">
                  <c:v>-6.0600000870181248E-4</c:v>
                </c:pt>
                <c:pt idx="26">
                  <c:v>5.506900000909809E-3</c:v>
                </c:pt>
                <c:pt idx="27">
                  <c:v>5.0339299996267073E-2</c:v>
                </c:pt>
                <c:pt idx="28">
                  <c:v>7.332599998335354E-3</c:v>
                </c:pt>
                <c:pt idx="29">
                  <c:v>7.8861000001779757E-3</c:v>
                </c:pt>
                <c:pt idx="30">
                  <c:v>4.3199999927310273E-3</c:v>
                </c:pt>
                <c:pt idx="31">
                  <c:v>0.27305209999758517</c:v>
                </c:pt>
                <c:pt idx="32">
                  <c:v>6.6889999943668954E-3</c:v>
                </c:pt>
                <c:pt idx="33">
                  <c:v>8.8734999953885563E-3</c:v>
                </c:pt>
                <c:pt idx="34">
                  <c:v>1.1307399996439926E-2</c:v>
                </c:pt>
                <c:pt idx="35">
                  <c:v>1.5045399995869957E-2</c:v>
                </c:pt>
                <c:pt idx="36">
                  <c:v>9.5988999964902177E-3</c:v>
                </c:pt>
                <c:pt idx="37">
                  <c:v>1.3783399997919332E-2</c:v>
                </c:pt>
                <c:pt idx="38">
                  <c:v>1.8592199994600378E-2</c:v>
                </c:pt>
                <c:pt idx="39">
                  <c:v>2.0776699995622039E-2</c:v>
                </c:pt>
                <c:pt idx="40">
                  <c:v>1.6514700000698213E-2</c:v>
                </c:pt>
                <c:pt idx="41">
                  <c:v>1.7240099994523916E-2</c:v>
                </c:pt>
                <c:pt idx="42">
                  <c:v>3.4392699992167763E-2</c:v>
                </c:pt>
                <c:pt idx="43">
                  <c:v>3.2499699991603848E-2</c:v>
                </c:pt>
                <c:pt idx="44">
                  <c:v>3.6927699999068864E-2</c:v>
                </c:pt>
                <c:pt idx="45">
                  <c:v>5.1581499996245839E-2</c:v>
                </c:pt>
                <c:pt idx="46">
                  <c:v>3.058739999687532E-2</c:v>
                </c:pt>
                <c:pt idx="47">
                  <c:v>4.5205799993709661E-2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D-4B9A-A5EA-C4A19CA79F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8">
                  <c:v>4.4038200001523364E-2</c:v>
                </c:pt>
                <c:pt idx="49">
                  <c:v>4.8031499994976912E-2</c:v>
                </c:pt>
                <c:pt idx="50">
                  <c:v>5.3310399998736102E-2</c:v>
                </c:pt>
                <c:pt idx="51">
                  <c:v>5.7647499997983687E-2</c:v>
                </c:pt>
                <c:pt idx="52">
                  <c:v>6.0754499994800426E-2</c:v>
                </c:pt>
                <c:pt idx="53">
                  <c:v>6.5848899997945409E-2</c:v>
                </c:pt>
                <c:pt idx="54">
                  <c:v>6.0039299998607021E-2</c:v>
                </c:pt>
                <c:pt idx="55">
                  <c:v>6.9913799998175818E-2</c:v>
                </c:pt>
                <c:pt idx="56">
                  <c:v>7.1211199996469077E-2</c:v>
                </c:pt>
                <c:pt idx="57">
                  <c:v>6.7395699996268377E-2</c:v>
                </c:pt>
                <c:pt idx="58">
                  <c:v>7.582959999126615E-2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4D-4B9A-A5EA-C4A19CA79F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9">
                  <c:v>9.4481000000087079E-2</c:v>
                </c:pt>
                <c:pt idx="60">
                  <c:v>0.10072449999279343</c:v>
                </c:pt>
                <c:pt idx="61">
                  <c:v>0.10919379999540979</c:v>
                </c:pt>
                <c:pt idx="62">
                  <c:v>0.16909089999535354</c:v>
                </c:pt>
                <c:pt idx="63">
                  <c:v>0.17045320000033826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4D-4B9A-A5EA-C4A19CA79F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4D-4B9A-A5EA-C4A19CA79F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4D-4B9A-A5EA-C4A19CA79F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3">
                    <c:v>0</c:v>
                  </c:pt>
                  <c:pt idx="24">
                    <c:v>0</c:v>
                  </c:pt>
                  <c:pt idx="27">
                    <c:v>0</c:v>
                  </c:pt>
                  <c:pt idx="31">
                    <c:v>0</c:v>
                  </c:pt>
                  <c:pt idx="48">
                    <c:v>6.0000000000000001E-3</c:v>
                  </c:pt>
                  <c:pt idx="49">
                    <c:v>1E-3</c:v>
                  </c:pt>
                  <c:pt idx="50">
                    <c:v>3.0000000000000001E-3</c:v>
                  </c:pt>
                  <c:pt idx="51">
                    <c:v>3.0000000000000001E-3</c:v>
                  </c:pt>
                  <c:pt idx="52">
                    <c:v>4.0000000000000001E-3</c:v>
                  </c:pt>
                  <c:pt idx="53">
                    <c:v>7.0000000000000001E-3</c:v>
                  </c:pt>
                  <c:pt idx="54">
                    <c:v>3.0000000000000001E-3</c:v>
                  </c:pt>
                  <c:pt idx="55">
                    <c:v>8.0000000000000002E-3</c:v>
                  </c:pt>
                  <c:pt idx="56">
                    <c:v>3.0000000000000001E-3</c:v>
                  </c:pt>
                  <c:pt idx="57">
                    <c:v>7.0000000000000001E-3</c:v>
                  </c:pt>
                  <c:pt idx="58">
                    <c:v>4.0000000000000001E-3</c:v>
                  </c:pt>
                  <c:pt idx="59">
                    <c:v>2E-3</c:v>
                  </c:pt>
                  <c:pt idx="60">
                    <c:v>2E-3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4D-4B9A-A5EA-C4A19CA79F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-3.8646218770741148E-2</c:v>
                </c:pt>
                <c:pt idx="1">
                  <c:v>-1.6687363374031573E-2</c:v>
                </c:pt>
                <c:pt idx="2">
                  <c:v>-1.5189272700647436E-2</c:v>
                </c:pt>
                <c:pt idx="3">
                  <c:v>-1.35137765527836E-2</c:v>
                </c:pt>
                <c:pt idx="4">
                  <c:v>-1.3218100761984099E-2</c:v>
                </c:pt>
                <c:pt idx="5">
                  <c:v>-1.3218100761984099E-2</c:v>
                </c:pt>
                <c:pt idx="6">
                  <c:v>-9.7291264305499926E-3</c:v>
                </c:pt>
                <c:pt idx="7">
                  <c:v>-8.9406576550846578E-3</c:v>
                </c:pt>
                <c:pt idx="8">
                  <c:v>-6.161305221569352E-3</c:v>
                </c:pt>
                <c:pt idx="9">
                  <c:v>-6.0430349052495516E-3</c:v>
                </c:pt>
                <c:pt idx="10">
                  <c:v>-5.6488005175168842E-3</c:v>
                </c:pt>
                <c:pt idx="11">
                  <c:v>-3.0862769972545461E-3</c:v>
                </c:pt>
                <c:pt idx="12">
                  <c:v>-3.066565277867913E-3</c:v>
                </c:pt>
                <c:pt idx="13">
                  <c:v>-3.0074301197080128E-3</c:v>
                </c:pt>
                <c:pt idx="14">
                  <c:v>-2.8694480840015793E-3</c:v>
                </c:pt>
                <c:pt idx="15">
                  <c:v>-2.5737722932020787E-3</c:v>
                </c:pt>
                <c:pt idx="16">
                  <c:v>-2.5737722932020787E-3</c:v>
                </c:pt>
                <c:pt idx="17">
                  <c:v>-2.4752136962689119E-3</c:v>
                </c:pt>
                <c:pt idx="18">
                  <c:v>1.0702154338005981E-4</c:v>
                </c:pt>
                <c:pt idx="19">
                  <c:v>5.0125593111272721E-4</c:v>
                </c:pt>
                <c:pt idx="20">
                  <c:v>7.9693172191222777E-4</c:v>
                </c:pt>
                <c:pt idx="21">
                  <c:v>3.9705185431602001E-3</c:v>
                </c:pt>
                <c:pt idx="22">
                  <c:v>4.1873474564131678E-3</c:v>
                </c:pt>
                <c:pt idx="23">
                  <c:v>4.4830232472126679E-3</c:v>
                </c:pt>
                <c:pt idx="24">
                  <c:v>6.0599607981433375E-3</c:v>
                </c:pt>
                <c:pt idx="25">
                  <c:v>6.0599607981433375E-3</c:v>
                </c:pt>
                <c:pt idx="26">
                  <c:v>6.8681412929953063E-3</c:v>
                </c:pt>
                <c:pt idx="27">
                  <c:v>1.0731638292775446E-2</c:v>
                </c:pt>
                <c:pt idx="28">
                  <c:v>1.3826378236476887E-2</c:v>
                </c:pt>
                <c:pt idx="29">
                  <c:v>1.4122054027276388E-2</c:v>
                </c:pt>
                <c:pt idx="30">
                  <c:v>1.6704289266925357E-2</c:v>
                </c:pt>
                <c:pt idx="31">
                  <c:v>1.6881694741405058E-2</c:v>
                </c:pt>
                <c:pt idx="32">
                  <c:v>1.690140646079169E-2</c:v>
                </c:pt>
                <c:pt idx="33">
                  <c:v>1.6999965057724858E-2</c:v>
                </c:pt>
                <c:pt idx="34">
                  <c:v>1.9582200297373831E-2</c:v>
                </c:pt>
                <c:pt idx="35">
                  <c:v>1.9976434685106497E-2</c:v>
                </c:pt>
                <c:pt idx="36">
                  <c:v>2.0272110475905998E-2</c:v>
                </c:pt>
                <c:pt idx="37">
                  <c:v>2.0370669072839166E-2</c:v>
                </c:pt>
                <c:pt idx="38">
                  <c:v>2.3366850419607437E-2</c:v>
                </c:pt>
                <c:pt idx="39">
                  <c:v>2.3465409016540605E-2</c:v>
                </c:pt>
                <c:pt idx="40">
                  <c:v>2.3859643404273271E-2</c:v>
                </c:pt>
                <c:pt idx="41">
                  <c:v>2.7131788822454411E-2</c:v>
                </c:pt>
                <c:pt idx="42">
                  <c:v>3.6080909423985959E-2</c:v>
                </c:pt>
                <c:pt idx="43">
                  <c:v>3.6672261005584961E-2</c:v>
                </c:pt>
                <c:pt idx="44">
                  <c:v>3.9037667331980969E-2</c:v>
                </c:pt>
                <c:pt idx="45">
                  <c:v>4.3019434648080911E-2</c:v>
                </c:pt>
                <c:pt idx="46">
                  <c:v>4.3236263561333872E-2</c:v>
                </c:pt>
                <c:pt idx="47">
                  <c:v>4.5917057397916017E-2</c:v>
                </c:pt>
                <c:pt idx="48">
                  <c:v>4.9780554397696151E-2</c:v>
                </c:pt>
                <c:pt idx="49">
                  <c:v>5.2875294341397594E-2</c:v>
                </c:pt>
                <c:pt idx="50">
                  <c:v>5.6443115550378231E-2</c:v>
                </c:pt>
                <c:pt idx="51">
                  <c:v>6.5490794748842951E-2</c:v>
                </c:pt>
                <c:pt idx="52">
                  <c:v>6.6082146330441946E-2</c:v>
                </c:pt>
                <c:pt idx="53">
                  <c:v>6.9551408942489429E-2</c:v>
                </c:pt>
                <c:pt idx="54">
                  <c:v>6.9866796452675559E-2</c:v>
                </c:pt>
                <c:pt idx="55">
                  <c:v>7.1936526988272062E-2</c:v>
                </c:pt>
                <c:pt idx="56">
                  <c:v>7.2843266080057201E-2</c:v>
                </c:pt>
                <c:pt idx="57">
                  <c:v>7.2941824676990369E-2</c:v>
                </c:pt>
                <c:pt idx="58">
                  <c:v>7.5524059916639338E-2</c:v>
                </c:pt>
                <c:pt idx="59">
                  <c:v>8.9440533803602493E-2</c:v>
                </c:pt>
                <c:pt idx="60">
                  <c:v>9.1707381533065332E-2</c:v>
                </c:pt>
                <c:pt idx="61">
                  <c:v>9.5590590252232113E-2</c:v>
                </c:pt>
                <c:pt idx="62">
                  <c:v>0.15194639597861692</c:v>
                </c:pt>
                <c:pt idx="63">
                  <c:v>0.15523825311618467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4D-4B9A-A5EA-C4A19CA79FD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-1808</c:v>
                </c:pt>
                <c:pt idx="1">
                  <c:v>-694</c:v>
                </c:pt>
                <c:pt idx="2">
                  <c:v>-618</c:v>
                </c:pt>
                <c:pt idx="3">
                  <c:v>-533</c:v>
                </c:pt>
                <c:pt idx="4">
                  <c:v>-518</c:v>
                </c:pt>
                <c:pt idx="5">
                  <c:v>-518</c:v>
                </c:pt>
                <c:pt idx="6">
                  <c:v>-341</c:v>
                </c:pt>
                <c:pt idx="7">
                  <c:v>-301</c:v>
                </c:pt>
                <c:pt idx="8">
                  <c:v>-160</c:v>
                </c:pt>
                <c:pt idx="9">
                  <c:v>-154</c:v>
                </c:pt>
                <c:pt idx="10">
                  <c:v>-134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7</c:v>
                </c:pt>
                <c:pt idx="15">
                  <c:v>22</c:v>
                </c:pt>
                <c:pt idx="16">
                  <c:v>22</c:v>
                </c:pt>
                <c:pt idx="17">
                  <c:v>27</c:v>
                </c:pt>
                <c:pt idx="18">
                  <c:v>158</c:v>
                </c:pt>
                <c:pt idx="19">
                  <c:v>178</c:v>
                </c:pt>
                <c:pt idx="20">
                  <c:v>193</c:v>
                </c:pt>
                <c:pt idx="21">
                  <c:v>354</c:v>
                </c:pt>
                <c:pt idx="22">
                  <c:v>365</c:v>
                </c:pt>
                <c:pt idx="23">
                  <c:v>380</c:v>
                </c:pt>
                <c:pt idx="24">
                  <c:v>460</c:v>
                </c:pt>
                <c:pt idx="25">
                  <c:v>460</c:v>
                </c:pt>
                <c:pt idx="26">
                  <c:v>501</c:v>
                </c:pt>
                <c:pt idx="27">
                  <c:v>697</c:v>
                </c:pt>
                <c:pt idx="28">
                  <c:v>854</c:v>
                </c:pt>
                <c:pt idx="29">
                  <c:v>869</c:v>
                </c:pt>
                <c:pt idx="30">
                  <c:v>1000</c:v>
                </c:pt>
                <c:pt idx="31">
                  <c:v>1009</c:v>
                </c:pt>
                <c:pt idx="32">
                  <c:v>1010</c:v>
                </c:pt>
                <c:pt idx="33">
                  <c:v>1015</c:v>
                </c:pt>
                <c:pt idx="34">
                  <c:v>1146</c:v>
                </c:pt>
                <c:pt idx="35">
                  <c:v>1166</c:v>
                </c:pt>
                <c:pt idx="36">
                  <c:v>1181</c:v>
                </c:pt>
                <c:pt idx="37">
                  <c:v>1186</c:v>
                </c:pt>
                <c:pt idx="38">
                  <c:v>1338</c:v>
                </c:pt>
                <c:pt idx="39">
                  <c:v>1343</c:v>
                </c:pt>
                <c:pt idx="40">
                  <c:v>1363</c:v>
                </c:pt>
                <c:pt idx="41">
                  <c:v>1529</c:v>
                </c:pt>
                <c:pt idx="42">
                  <c:v>1983</c:v>
                </c:pt>
                <c:pt idx="43">
                  <c:v>2013</c:v>
                </c:pt>
                <c:pt idx="44">
                  <c:v>2133</c:v>
                </c:pt>
                <c:pt idx="45">
                  <c:v>2335</c:v>
                </c:pt>
                <c:pt idx="46">
                  <c:v>2346</c:v>
                </c:pt>
                <c:pt idx="47">
                  <c:v>2482</c:v>
                </c:pt>
                <c:pt idx="48">
                  <c:v>2678</c:v>
                </c:pt>
                <c:pt idx="49">
                  <c:v>2835</c:v>
                </c:pt>
                <c:pt idx="50">
                  <c:v>3016</c:v>
                </c:pt>
                <c:pt idx="51">
                  <c:v>3475</c:v>
                </c:pt>
                <c:pt idx="52">
                  <c:v>3505</c:v>
                </c:pt>
                <c:pt idx="53">
                  <c:v>3681</c:v>
                </c:pt>
                <c:pt idx="54">
                  <c:v>3697</c:v>
                </c:pt>
                <c:pt idx="55">
                  <c:v>3802</c:v>
                </c:pt>
                <c:pt idx="56">
                  <c:v>3848</c:v>
                </c:pt>
                <c:pt idx="57">
                  <c:v>3853</c:v>
                </c:pt>
                <c:pt idx="58">
                  <c:v>3984</c:v>
                </c:pt>
                <c:pt idx="59">
                  <c:v>4690</c:v>
                </c:pt>
                <c:pt idx="60">
                  <c:v>4805</c:v>
                </c:pt>
                <c:pt idx="61">
                  <c:v>5002</c:v>
                </c:pt>
                <c:pt idx="62">
                  <c:v>7861</c:v>
                </c:pt>
                <c:pt idx="63">
                  <c:v>8028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-1.3322567803010908E-2</c:v>
                </c:pt>
                <c:pt idx="1">
                  <c:v>-6.5948554892013636E-3</c:v>
                </c:pt>
                <c:pt idx="2">
                  <c:v>-5.9625527535747801E-3</c:v>
                </c:pt>
                <c:pt idx="3">
                  <c:v>-5.2291459239857709E-3</c:v>
                </c:pt>
                <c:pt idx="4">
                  <c:v>-5.096846566945288E-3</c:v>
                </c:pt>
                <c:pt idx="5">
                  <c:v>-5.096846566945288E-3</c:v>
                </c:pt>
                <c:pt idx="6">
                  <c:v>-3.4705867086117013E-3</c:v>
                </c:pt>
                <c:pt idx="7">
                  <c:v>-3.086435874783338E-3</c:v>
                </c:pt>
                <c:pt idx="8">
                  <c:v>-1.6833953599034812E-3</c:v>
                </c:pt>
                <c:pt idx="9">
                  <c:v>-1.6220012302310747E-3</c:v>
                </c:pt>
                <c:pt idx="10">
                  <c:v>-1.4163575955552488E-3</c:v>
                </c:pt>
                <c:pt idx="11">
                  <c:v>-4.2303878869715954E-5</c:v>
                </c:pt>
                <c:pt idx="12">
                  <c:v>-3.1483184538322675E-5</c:v>
                </c:pt>
                <c:pt idx="13">
                  <c:v>1.0018954351141889E-6</c:v>
                </c:pt>
                <c:pt idx="14">
                  <c:v>7.6934564418799505E-5</c:v>
                </c:pt>
                <c:pt idx="15">
                  <c:v>2.402798434562648E-4</c:v>
                </c:pt>
                <c:pt idx="16">
                  <c:v>2.402798434562648E-4</c:v>
                </c:pt>
                <c:pt idx="17">
                  <c:v>2.9491991129589507E-4</c:v>
                </c:pt>
                <c:pt idx="18">
                  <c:v>1.7606325372311374E-3</c:v>
                </c:pt>
                <c:pt idx="19">
                  <c:v>1.9901930303342684E-3</c:v>
                </c:pt>
                <c:pt idx="20">
                  <c:v>2.1633695180041114E-3</c:v>
                </c:pt>
                <c:pt idx="21">
                  <c:v>4.0764340193460147E-3</c:v>
                </c:pt>
                <c:pt idx="22">
                  <c:v>4.2107661466868913E-3</c:v>
                </c:pt>
                <c:pt idx="23">
                  <c:v>4.3946937221593929E-3</c:v>
                </c:pt>
                <c:pt idx="24">
                  <c:v>5.3902055448755183E-3</c:v>
                </c:pt>
                <c:pt idx="25">
                  <c:v>5.3902055448755183E-3</c:v>
                </c:pt>
                <c:pt idx="26">
                  <c:v>5.9099126885253737E-3</c:v>
                </c:pt>
                <c:pt idx="27">
                  <c:v>8.4833876575554548E-3</c:v>
                </c:pt>
                <c:pt idx="28">
                  <c:v>1.0651003259929504E-2</c:v>
                </c:pt>
                <c:pt idx="29">
                  <c:v>1.086304464254372E-2</c:v>
                </c:pt>
                <c:pt idx="30">
                  <c:v>1.2751526069480341E-2</c:v>
                </c:pt>
                <c:pt idx="31">
                  <c:v>1.2883683751099502E-2</c:v>
                </c:pt>
                <c:pt idx="32">
                  <c:v>1.2898387102095456E-2</c:v>
                </c:pt>
                <c:pt idx="33">
                  <c:v>1.2971961349523369E-2</c:v>
                </c:pt>
                <c:pt idx="34">
                  <c:v>1.4933749480671634E-2</c:v>
                </c:pt>
                <c:pt idx="35">
                  <c:v>1.5239046692127899E-2</c:v>
                </c:pt>
                <c:pt idx="36">
                  <c:v>1.546902571856259E-2</c:v>
                </c:pt>
                <c:pt idx="37">
                  <c:v>1.554587703553463E-2</c:v>
                </c:pt>
                <c:pt idx="38">
                  <c:v>1.7927890397567099E-2</c:v>
                </c:pt>
                <c:pt idx="39">
                  <c:v>1.8007750485991934E-2</c:v>
                </c:pt>
                <c:pt idx="40">
                  <c:v>1.8328149047160312E-2</c:v>
                </c:pt>
                <c:pt idx="41">
                  <c:v>2.1046628332486165E-2</c:v>
                </c:pt>
                <c:pt idx="42">
                  <c:v>2.9020937890812261E-2</c:v>
                </c:pt>
                <c:pt idx="43">
                  <c:v>2.9575700990668728E-2</c:v>
                </c:pt>
                <c:pt idx="44">
                  <c:v>3.1829248858980135E-2</c:v>
                </c:pt>
                <c:pt idx="45">
                  <c:v>3.5747372397203832E-2</c:v>
                </c:pt>
                <c:pt idx="46">
                  <c:v>3.5965225720376345E-2</c:v>
                </c:pt>
                <c:pt idx="47">
                  <c:v>3.8696997956133232E-2</c:v>
                </c:pt>
                <c:pt idx="48">
                  <c:v>4.2758668778163367E-2</c:v>
                </c:pt>
                <c:pt idx="49">
                  <c:v>4.6118359630134401E-2</c:v>
                </c:pt>
                <c:pt idx="50">
                  <c:v>5.0108876230138606E-2</c:v>
                </c:pt>
                <c:pt idx="51">
                  <c:v>6.0791439627112608E-2</c:v>
                </c:pt>
                <c:pt idx="52">
                  <c:v>6.1517760192226476E-2</c:v>
                </c:pt>
                <c:pt idx="53">
                  <c:v>6.5848322380889723E-2</c:v>
                </c:pt>
                <c:pt idx="54">
                  <c:v>6.6247897079276197E-2</c:v>
                </c:pt>
                <c:pt idx="55">
                  <c:v>6.889445408922569E-2</c:v>
                </c:pt>
                <c:pt idx="56">
                  <c:v>7.0067209530792068E-2</c:v>
                </c:pt>
                <c:pt idx="57">
                  <c:v>7.0195171634162862E-2</c:v>
                </c:pt>
                <c:pt idx="58">
                  <c:v>7.3581921591014107E-2</c:v>
                </c:pt>
                <c:pt idx="59">
                  <c:v>9.2966628831706144E-2</c:v>
                </c:pt>
                <c:pt idx="60">
                  <c:v>9.6305132775110366E-2</c:v>
                </c:pt>
                <c:pt idx="61">
                  <c:v>0.10214192571026166</c:v>
                </c:pt>
                <c:pt idx="62">
                  <c:v>0.20359341086749511</c:v>
                </c:pt>
                <c:pt idx="63">
                  <c:v>0.2104878432407572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4D-4B9A-A5EA-C4A19CA7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3328"/>
        <c:axId val="1"/>
      </c:scatterChart>
      <c:valAx>
        <c:axId val="76582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765862600507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4619839186769"/>
          <c:y val="0.92353064690443099"/>
          <c:w val="0.8444457776111318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0</xdr:row>
      <xdr:rowOff>47625</xdr:rowOff>
    </xdr:from>
    <xdr:to>
      <xdr:col>26</xdr:col>
      <xdr:colOff>66675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8661190-08A5-DC84-B7CC-727578B04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114299</xdr:colOff>
      <xdr:row>0</xdr:row>
      <xdr:rowOff>0</xdr:rowOff>
    </xdr:from>
    <xdr:to>
      <xdr:col>17</xdr:col>
      <xdr:colOff>295274</xdr:colOff>
      <xdr:row>18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CA2179D-36BD-F36C-612B-AA3033A9A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75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G15" sqref="G15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3.140625" customWidth="1"/>
    <col min="4" max="4" width="9.42578125" customWidth="1"/>
    <col min="5" max="5" width="9.140625" customWidth="1"/>
    <col min="6" max="6" width="12" bestFit="1" customWidth="1"/>
    <col min="7" max="7" width="14.7109375" customWidth="1"/>
    <col min="8" max="8" width="16.14062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87</v>
      </c>
    </row>
    <row r="2" spans="1:7" x14ac:dyDescent="0.2">
      <c r="A2" t="s">
        <v>25</v>
      </c>
      <c r="B2" s="28" t="s">
        <v>88</v>
      </c>
    </row>
    <row r="3" spans="1:7" ht="13.5" thickBot="1" x14ac:dyDescent="0.25"/>
    <row r="4" spans="1:7" ht="14.25" thickTop="1" thickBot="1" x14ac:dyDescent="0.25">
      <c r="A4" s="8" t="s">
        <v>0</v>
      </c>
      <c r="C4" s="3">
        <v>42412.194580000003</v>
      </c>
      <c r="D4" s="4">
        <v>2.1923631000000001</v>
      </c>
      <c r="F4" s="74" t="s">
        <v>168</v>
      </c>
      <c r="G4" s="75">
        <v>1</v>
      </c>
    </row>
    <row r="5" spans="1:7" ht="13.5" thickTop="1" x14ac:dyDescent="0.2">
      <c r="A5" s="5" t="s">
        <v>174</v>
      </c>
      <c r="C5" s="79">
        <v>-9.5</v>
      </c>
      <c r="F5" s="74" t="s">
        <v>169</v>
      </c>
      <c r="G5" s="76">
        <f ca="1">NOW()+15018.5+$C$5/24</f>
        <v>60373.830359374995</v>
      </c>
    </row>
    <row r="6" spans="1:7" x14ac:dyDescent="0.2">
      <c r="A6" s="8" t="s">
        <v>1</v>
      </c>
      <c r="F6" s="74" t="s">
        <v>170</v>
      </c>
      <c r="G6" s="61">
        <f ca="1">ROUND(2*(G5-$C$7)/$C$8,0)/2+G4</f>
        <v>8194</v>
      </c>
    </row>
    <row r="7" spans="1:7" x14ac:dyDescent="0.2">
      <c r="A7" t="s">
        <v>2</v>
      </c>
      <c r="C7">
        <v>42412.194580000003</v>
      </c>
      <c r="F7" s="74" t="s">
        <v>171</v>
      </c>
      <c r="G7" s="11">
        <f ca="1">ROUND(2*(G5-$C$15)/$C$16,0)/2+G4</f>
        <v>165.5</v>
      </c>
    </row>
    <row r="8" spans="1:7" x14ac:dyDescent="0.2">
      <c r="A8" t="s">
        <v>3</v>
      </c>
      <c r="C8">
        <v>2.1923631000000001</v>
      </c>
      <c r="F8" s="74" t="s">
        <v>172</v>
      </c>
      <c r="G8" s="77">
        <f ca="1">+$C$15+$C$16*G7-15018.5-$C$5/24</f>
        <v>45357.375973726019</v>
      </c>
    </row>
    <row r="9" spans="1:7" x14ac:dyDescent="0.2">
      <c r="G9" s="78" t="s">
        <v>173</v>
      </c>
    </row>
    <row r="10" spans="1:7" ht="13.5" thickBot="1" x14ac:dyDescent="0.25">
      <c r="C10" s="7" t="s">
        <v>20</v>
      </c>
      <c r="D10" s="7" t="s">
        <v>21</v>
      </c>
    </row>
    <row r="11" spans="1:7" x14ac:dyDescent="0.2">
      <c r="A11" t="s">
        <v>16</v>
      </c>
      <c r="C11">
        <f>INTERCEPT(G21:G993,$F21:$F993)</f>
        <v>-3.0074301197080128E-3</v>
      </c>
      <c r="D11" s="6">
        <f>+E11*F11</f>
        <v>1.0018954351141889E-6</v>
      </c>
      <c r="E11" s="13">
        <v>1.0018954351141889</v>
      </c>
      <c r="F11">
        <v>9.9999999999999995E-7</v>
      </c>
    </row>
    <row r="12" spans="1:7" x14ac:dyDescent="0.2">
      <c r="A12" t="s">
        <v>17</v>
      </c>
      <c r="C12">
        <f>SLOPE(G21:G993,$F21:$F993)</f>
        <v>1.9711719386633371E-5</v>
      </c>
      <c r="D12" s="6">
        <f>+E12*F12</f>
        <v>1.0834109235959877E-5</v>
      </c>
      <c r="E12" s="14">
        <v>10.834109235959877</v>
      </c>
      <c r="F12">
        <v>9.9999999999999995E-7</v>
      </c>
    </row>
    <row r="13" spans="1:7" ht="13.5" thickBot="1" x14ac:dyDescent="0.25">
      <c r="A13" t="s">
        <v>19</v>
      </c>
      <c r="C13" s="6" t="s">
        <v>14</v>
      </c>
      <c r="D13" s="6">
        <f>+E13*F13</f>
        <v>1.9164149380853512E-9</v>
      </c>
      <c r="E13" s="15">
        <v>1.9164149380853512</v>
      </c>
      <c r="F13">
        <v>1.0000000000000001E-9</v>
      </c>
    </row>
    <row r="14" spans="1:7" x14ac:dyDescent="0.2">
      <c r="A14" t="s">
        <v>24</v>
      </c>
      <c r="E14">
        <f>SUM(R21:R78)</f>
        <v>1.2519701983384692E-3</v>
      </c>
    </row>
    <row r="15" spans="1:7" x14ac:dyDescent="0.2">
      <c r="A15" s="5" t="s">
        <v>18</v>
      </c>
      <c r="C15" s="12">
        <f>(C7+C11)+(C8+C12)*INT(MAX(F21:F3533))</f>
        <v>60012.640785053125</v>
      </c>
      <c r="D15" s="11">
        <f>+C7+INT(MAX(F21:F1588))*C8+D11+D12*INT(MAX(F21:F4023))+D13*INT(MAX(F21:F4050)^2)</f>
        <v>60012.696034643239</v>
      </c>
    </row>
    <row r="16" spans="1:7" x14ac:dyDescent="0.2">
      <c r="A16" s="8" t="s">
        <v>4</v>
      </c>
      <c r="C16" s="19">
        <f>+C8+C12</f>
        <v>2.1923828117193866</v>
      </c>
      <c r="D16" s="71">
        <f>+C8+D12+2*D13*MAX(F21:F120)</f>
        <v>2.1924047040674819</v>
      </c>
    </row>
    <row r="17" spans="1:38" ht="13.5" thickBot="1" x14ac:dyDescent="0.25">
      <c r="A17" s="25" t="s">
        <v>86</v>
      </c>
      <c r="C17">
        <f>COUNT(C21:C2191)</f>
        <v>64</v>
      </c>
    </row>
    <row r="18" spans="1:38" ht="14.25" thickTop="1" thickBot="1" x14ac:dyDescent="0.25">
      <c r="A18" s="8" t="s">
        <v>5</v>
      </c>
      <c r="C18" s="20">
        <f>+C15</f>
        <v>60012.640785053125</v>
      </c>
      <c r="D18" s="21">
        <f>C16</f>
        <v>2.1923828117193866</v>
      </c>
      <c r="E18" s="22" t="s">
        <v>20</v>
      </c>
    </row>
    <row r="19" spans="1:38" ht="13.5" thickBot="1" x14ac:dyDescent="0.25">
      <c r="A19" s="8" t="s">
        <v>84</v>
      </c>
      <c r="C19" s="23">
        <f>+D15</f>
        <v>60012.696034643239</v>
      </c>
      <c r="D19" s="24">
        <f>+D16</f>
        <v>2.1924047040674819</v>
      </c>
      <c r="E19" s="22" t="s">
        <v>85</v>
      </c>
    </row>
    <row r="20" spans="1:3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178</v>
      </c>
      <c r="J20" s="10" t="s">
        <v>179</v>
      </c>
      <c r="K20" s="10" t="s">
        <v>182</v>
      </c>
      <c r="L20" s="10" t="s">
        <v>180</v>
      </c>
      <c r="M20" s="10" t="s">
        <v>181</v>
      </c>
      <c r="N20" s="10" t="s">
        <v>26</v>
      </c>
      <c r="O20" s="10" t="s">
        <v>23</v>
      </c>
      <c r="P20" s="9" t="s">
        <v>22</v>
      </c>
      <c r="Q20" s="7" t="s">
        <v>15</v>
      </c>
    </row>
    <row r="21" spans="1:38" x14ac:dyDescent="0.2">
      <c r="A21" s="18" t="s">
        <v>81</v>
      </c>
      <c r="B21" s="16"/>
      <c r="C21" s="26">
        <v>38448.383000000002</v>
      </c>
      <c r="D21" s="26"/>
      <c r="E21">
        <f t="shared" ref="E21:E52" si="0">+(C21-C$7)/C$8</f>
        <v>-1808.0087098710981</v>
      </c>
      <c r="F21">
        <f t="shared" ref="F21:F52" si="1">ROUND(2*E21,0)/2</f>
        <v>-1808</v>
      </c>
      <c r="G21">
        <f t="shared" ref="G21:G44" si="2">+C21-(C$7+F21*C$8)</f>
        <v>-1.9095199997536838E-2</v>
      </c>
      <c r="I21">
        <f>+G21</f>
        <v>-1.9095199997536838E-2</v>
      </c>
      <c r="O21">
        <f t="shared" ref="O21:O52" si="3">+C$11+C$12*$F21</f>
        <v>-3.8646218770741148E-2</v>
      </c>
      <c r="P21">
        <f t="shared" ref="P21:P52" si="4">+D$11+D$12*F21+D$13*F21^2</f>
        <v>-1.3322567803010908E-2</v>
      </c>
      <c r="Q21" s="2">
        <f t="shared" ref="Q21:Q52" si="5">+C21-15018.5</f>
        <v>23429.883000000002</v>
      </c>
      <c r="R21">
        <f t="shared" ref="R21:R44" si="6">+(P21-G21)^2</f>
        <v>3.3323282453277251E-5</v>
      </c>
      <c r="AK21">
        <v>-1808</v>
      </c>
      <c r="AL21">
        <v>-1.9095199997536838E-2</v>
      </c>
    </row>
    <row r="22" spans="1:38" x14ac:dyDescent="0.2">
      <c r="A22" t="s">
        <v>28</v>
      </c>
      <c r="C22" s="32">
        <v>40890.690999999999</v>
      </c>
      <c r="D22" s="32"/>
      <c r="E22">
        <f t="shared" si="0"/>
        <v>-694.00163686389544</v>
      </c>
      <c r="F22">
        <f t="shared" si="1"/>
        <v>-694</v>
      </c>
      <c r="G22">
        <f t="shared" si="2"/>
        <v>-3.5886000041500665E-3</v>
      </c>
      <c r="I22">
        <f>+G22</f>
        <v>-3.5886000041500665E-3</v>
      </c>
      <c r="O22">
        <f t="shared" si="3"/>
        <v>-1.6687363374031573E-2</v>
      </c>
      <c r="P22">
        <f t="shared" si="4"/>
        <v>-6.5948554892013636E-3</v>
      </c>
      <c r="Q22" s="2">
        <f t="shared" si="5"/>
        <v>25872.190999999999</v>
      </c>
      <c r="R22">
        <f t="shared" si="6"/>
        <v>9.0375720414010102E-6</v>
      </c>
      <c r="AC22">
        <v>17</v>
      </c>
      <c r="AE22" t="s">
        <v>27</v>
      </c>
      <c r="AG22" t="s">
        <v>29</v>
      </c>
      <c r="AK22">
        <v>-694</v>
      </c>
      <c r="AL22">
        <v>-3.5886000041500665E-3</v>
      </c>
    </row>
    <row r="23" spans="1:38" x14ac:dyDescent="0.2">
      <c r="A23" t="s">
        <v>30</v>
      </c>
      <c r="C23" s="32">
        <v>41057.313000000002</v>
      </c>
      <c r="D23" s="32"/>
      <c r="E23">
        <f t="shared" si="0"/>
        <v>-618.00054014775242</v>
      </c>
      <c r="F23">
        <f t="shared" si="1"/>
        <v>-618</v>
      </c>
      <c r="G23">
        <f t="shared" si="2"/>
        <v>-1.1842000021715648E-3</v>
      </c>
      <c r="I23">
        <f>+G23</f>
        <v>-1.1842000021715648E-3</v>
      </c>
      <c r="O23">
        <f t="shared" si="3"/>
        <v>-1.5189272700647436E-2</v>
      </c>
      <c r="P23">
        <f t="shared" si="4"/>
        <v>-5.9625527535747801E-3</v>
      </c>
      <c r="Q23" s="2">
        <f t="shared" si="5"/>
        <v>26038.813000000002</v>
      </c>
      <c r="R23">
        <f t="shared" si="6"/>
        <v>2.2832655016842677E-5</v>
      </c>
      <c r="AC23">
        <v>15</v>
      </c>
      <c r="AE23" t="s">
        <v>27</v>
      </c>
      <c r="AG23" t="s">
        <v>29</v>
      </c>
      <c r="AK23">
        <v>-618</v>
      </c>
      <c r="AL23">
        <v>-1.1842000021715648E-3</v>
      </c>
    </row>
    <row r="24" spans="1:38" x14ac:dyDescent="0.2">
      <c r="A24" t="s">
        <v>31</v>
      </c>
      <c r="C24" s="32">
        <v>41243.661</v>
      </c>
      <c r="D24" s="32"/>
      <c r="E24">
        <f t="shared" si="0"/>
        <v>-533.00184627263752</v>
      </c>
      <c r="F24">
        <f t="shared" si="1"/>
        <v>-533</v>
      </c>
      <c r="G24">
        <f t="shared" si="2"/>
        <v>-4.0477000002283603E-3</v>
      </c>
      <c r="I24">
        <f>+G24</f>
        <v>-4.0477000002283603E-3</v>
      </c>
      <c r="O24">
        <f t="shared" si="3"/>
        <v>-1.35137765527836E-2</v>
      </c>
      <c r="P24">
        <f t="shared" si="4"/>
        <v>-5.2291459239857709E-3</v>
      </c>
      <c r="Q24" s="2">
        <f t="shared" si="5"/>
        <v>26225.161</v>
      </c>
      <c r="R24">
        <f t="shared" si="6"/>
        <v>1.3958144707630012E-6</v>
      </c>
      <c r="AC24">
        <v>12</v>
      </c>
      <c r="AE24" t="s">
        <v>27</v>
      </c>
      <c r="AG24" t="s">
        <v>29</v>
      </c>
      <c r="AK24">
        <v>-533</v>
      </c>
      <c r="AL24">
        <v>-4.0477000002283603E-3</v>
      </c>
    </row>
    <row r="25" spans="1:38" x14ac:dyDescent="0.2">
      <c r="A25" t="s">
        <v>31</v>
      </c>
      <c r="C25" s="32">
        <v>41276.542000000001</v>
      </c>
      <c r="D25" s="32"/>
      <c r="E25">
        <f t="shared" si="0"/>
        <v>-518.00387444944761</v>
      </c>
      <c r="F25">
        <f t="shared" si="1"/>
        <v>-518</v>
      </c>
      <c r="G25">
        <f t="shared" si="2"/>
        <v>-8.4942000030423515E-3</v>
      </c>
      <c r="I25">
        <f>+G25</f>
        <v>-8.4942000030423515E-3</v>
      </c>
      <c r="O25">
        <f t="shared" si="3"/>
        <v>-1.3218100761984099E-2</v>
      </c>
      <c r="P25">
        <f t="shared" si="4"/>
        <v>-5.096846566945288E-3</v>
      </c>
      <c r="Q25" s="2">
        <f t="shared" si="5"/>
        <v>26258.042000000001</v>
      </c>
      <c r="R25">
        <f t="shared" si="6"/>
        <v>1.1542010369760523E-5</v>
      </c>
      <c r="AC25">
        <v>5</v>
      </c>
      <c r="AE25" t="s">
        <v>27</v>
      </c>
      <c r="AG25" t="s">
        <v>29</v>
      </c>
      <c r="AK25">
        <v>-518</v>
      </c>
      <c r="AL25">
        <v>-8.4942000030423515E-3</v>
      </c>
    </row>
    <row r="26" spans="1:38" x14ac:dyDescent="0.2">
      <c r="A26" t="s">
        <v>33</v>
      </c>
      <c r="C26" s="32">
        <v>41276.542000000001</v>
      </c>
      <c r="D26" s="32"/>
      <c r="E26">
        <f t="shared" si="0"/>
        <v>-518.00387444944761</v>
      </c>
      <c r="F26">
        <f t="shared" si="1"/>
        <v>-518</v>
      </c>
      <c r="G26">
        <f t="shared" si="2"/>
        <v>-8.4942000030423515E-3</v>
      </c>
      <c r="I26">
        <f>+G26</f>
        <v>-8.4942000030423515E-3</v>
      </c>
      <c r="O26">
        <f t="shared" si="3"/>
        <v>-1.3218100761984099E-2</v>
      </c>
      <c r="P26">
        <f t="shared" si="4"/>
        <v>-5.096846566945288E-3</v>
      </c>
      <c r="Q26" s="2">
        <f t="shared" si="5"/>
        <v>26258.042000000001</v>
      </c>
      <c r="R26">
        <f t="shared" si="6"/>
        <v>1.1542010369760523E-5</v>
      </c>
      <c r="AB26" t="s">
        <v>32</v>
      </c>
      <c r="AG26" t="s">
        <v>34</v>
      </c>
      <c r="AK26">
        <v>-518</v>
      </c>
      <c r="AL26">
        <v>-8.4942000030423515E-3</v>
      </c>
    </row>
    <row r="27" spans="1:38" x14ac:dyDescent="0.2">
      <c r="A27" t="s">
        <v>35</v>
      </c>
      <c r="C27" s="32">
        <v>41664.605000000003</v>
      </c>
      <c r="D27" s="32"/>
      <c r="E27">
        <f t="shared" si="0"/>
        <v>-340.99715507891909</v>
      </c>
      <c r="F27">
        <f t="shared" si="1"/>
        <v>-341</v>
      </c>
      <c r="G27">
        <f t="shared" si="2"/>
        <v>6.2371000021812506E-3</v>
      </c>
      <c r="I27">
        <f t="shared" ref="I27:I33" si="7">+G27</f>
        <v>6.2371000021812506E-3</v>
      </c>
      <c r="O27">
        <f t="shared" si="3"/>
        <v>-9.7291264305499926E-3</v>
      </c>
      <c r="P27">
        <f t="shared" si="4"/>
        <v>-3.4705867086117013E-3</v>
      </c>
      <c r="Q27" s="2">
        <f t="shared" si="5"/>
        <v>26646.105000000003</v>
      </c>
      <c r="R27">
        <f t="shared" si="6"/>
        <v>9.4239181274906087E-5</v>
      </c>
      <c r="AB27" t="s">
        <v>32</v>
      </c>
      <c r="AC27">
        <v>10</v>
      </c>
      <c r="AE27" t="s">
        <v>27</v>
      </c>
      <c r="AG27" t="s">
        <v>29</v>
      </c>
      <c r="AK27">
        <v>-341</v>
      </c>
      <c r="AL27">
        <v>6.2371000021812506E-3</v>
      </c>
    </row>
    <row r="28" spans="1:38" x14ac:dyDescent="0.2">
      <c r="A28" t="s">
        <v>36</v>
      </c>
      <c r="C28" s="32">
        <v>41752.296000000002</v>
      </c>
      <c r="D28" s="32"/>
      <c r="E28">
        <f t="shared" si="0"/>
        <v>-300.99876247689122</v>
      </c>
      <c r="F28">
        <f t="shared" si="1"/>
        <v>-301</v>
      </c>
      <c r="G28">
        <f t="shared" si="2"/>
        <v>2.7131000024382956E-3</v>
      </c>
      <c r="I28">
        <f t="shared" si="7"/>
        <v>2.7131000024382956E-3</v>
      </c>
      <c r="O28">
        <f t="shared" si="3"/>
        <v>-8.9406576550846578E-3</v>
      </c>
      <c r="P28">
        <f t="shared" si="4"/>
        <v>-3.086435874783338E-3</v>
      </c>
      <c r="Q28" s="2">
        <f t="shared" si="5"/>
        <v>26733.796000000002</v>
      </c>
      <c r="R28">
        <f t="shared" si="6"/>
        <v>3.3634616391180905E-5</v>
      </c>
      <c r="AB28" t="s">
        <v>32</v>
      </c>
      <c r="AC28">
        <v>11</v>
      </c>
      <c r="AE28" t="s">
        <v>27</v>
      </c>
      <c r="AG28" t="s">
        <v>29</v>
      </c>
      <c r="AK28">
        <v>-301</v>
      </c>
      <c r="AL28">
        <v>2.7131000024382956E-3</v>
      </c>
    </row>
    <row r="29" spans="1:38" x14ac:dyDescent="0.2">
      <c r="A29" t="s">
        <v>37</v>
      </c>
      <c r="C29" s="32">
        <v>42061.41</v>
      </c>
      <c r="D29" s="32"/>
      <c r="E29">
        <f t="shared" si="0"/>
        <v>-160.00295753928697</v>
      </c>
      <c r="F29">
        <f t="shared" si="1"/>
        <v>-160</v>
      </c>
      <c r="G29">
        <f t="shared" si="2"/>
        <v>-6.4839999977266416E-3</v>
      </c>
      <c r="I29">
        <f t="shared" si="7"/>
        <v>-6.4839999977266416E-3</v>
      </c>
      <c r="O29">
        <f t="shared" si="3"/>
        <v>-6.161305221569352E-3</v>
      </c>
      <c r="P29">
        <f t="shared" si="4"/>
        <v>-1.6833953599034812E-3</v>
      </c>
      <c r="Q29" s="2">
        <f t="shared" si="5"/>
        <v>27042.910000000003</v>
      </c>
      <c r="R29">
        <f t="shared" si="6"/>
        <v>2.3045804888689238E-5</v>
      </c>
      <c r="AB29" t="s">
        <v>32</v>
      </c>
      <c r="AC29">
        <v>6</v>
      </c>
      <c r="AE29" t="s">
        <v>27</v>
      </c>
      <c r="AG29" t="s">
        <v>29</v>
      </c>
      <c r="AK29">
        <v>-160</v>
      </c>
      <c r="AL29">
        <v>-6.4839999977266416E-3</v>
      </c>
    </row>
    <row r="30" spans="1:38" x14ac:dyDescent="0.2">
      <c r="A30" t="s">
        <v>37</v>
      </c>
      <c r="C30" s="32">
        <v>42074.571000000004</v>
      </c>
      <c r="D30" s="32"/>
      <c r="E30">
        <f t="shared" si="0"/>
        <v>-153.99984610213494</v>
      </c>
      <c r="F30">
        <f t="shared" si="1"/>
        <v>-154</v>
      </c>
      <c r="G30">
        <f t="shared" si="2"/>
        <v>3.3740000071702525E-4</v>
      </c>
      <c r="I30">
        <f t="shared" si="7"/>
        <v>3.3740000071702525E-4</v>
      </c>
      <c r="O30">
        <f t="shared" si="3"/>
        <v>-6.0430349052495516E-3</v>
      </c>
      <c r="P30">
        <f t="shared" si="4"/>
        <v>-1.6220012302310747E-3</v>
      </c>
      <c r="Q30" s="2">
        <f t="shared" si="5"/>
        <v>27056.071000000004</v>
      </c>
      <c r="R30">
        <f t="shared" si="6"/>
        <v>3.8392531838409292E-6</v>
      </c>
      <c r="AB30" t="s">
        <v>32</v>
      </c>
      <c r="AC30">
        <v>8</v>
      </c>
      <c r="AE30" t="s">
        <v>27</v>
      </c>
      <c r="AG30" t="s">
        <v>29</v>
      </c>
      <c r="AK30">
        <v>-154</v>
      </c>
      <c r="AL30">
        <v>3.3740000071702525E-4</v>
      </c>
    </row>
    <row r="31" spans="1:38" x14ac:dyDescent="0.2">
      <c r="A31" t="s">
        <v>39</v>
      </c>
      <c r="C31" s="32">
        <v>42118.417000000001</v>
      </c>
      <c r="D31" s="32"/>
      <c r="E31">
        <f t="shared" si="0"/>
        <v>-134.00042173671036</v>
      </c>
      <c r="F31">
        <f t="shared" si="1"/>
        <v>-134</v>
      </c>
      <c r="G31">
        <f t="shared" si="2"/>
        <v>-9.2460000450955704E-4</v>
      </c>
      <c r="I31">
        <f t="shared" si="7"/>
        <v>-9.2460000450955704E-4</v>
      </c>
      <c r="O31">
        <f t="shared" si="3"/>
        <v>-5.6488005175168842E-3</v>
      </c>
      <c r="P31">
        <f t="shared" si="4"/>
        <v>-1.4163575955552488E-3</v>
      </c>
      <c r="Q31" s="2">
        <f t="shared" si="5"/>
        <v>27099.917000000001</v>
      </c>
      <c r="R31">
        <f t="shared" si="6"/>
        <v>2.4182552835106182E-7</v>
      </c>
      <c r="AB31" t="s">
        <v>32</v>
      </c>
      <c r="AC31">
        <v>11</v>
      </c>
      <c r="AE31" t="s">
        <v>38</v>
      </c>
      <c r="AG31" t="s">
        <v>29</v>
      </c>
      <c r="AK31">
        <v>-134</v>
      </c>
      <c r="AL31">
        <v>-9.2460000450955704E-4</v>
      </c>
    </row>
    <row r="32" spans="1:38" x14ac:dyDescent="0.2">
      <c r="A32" t="s">
        <v>40</v>
      </c>
      <c r="C32" s="32">
        <v>42403.427000000003</v>
      </c>
      <c r="D32" s="32"/>
      <c r="E32">
        <f t="shared" si="0"/>
        <v>-3.9991459443920236</v>
      </c>
      <c r="F32">
        <f t="shared" si="1"/>
        <v>-4</v>
      </c>
      <c r="G32">
        <f t="shared" si="2"/>
        <v>1.8724000037764199E-3</v>
      </c>
      <c r="I32">
        <f t="shared" si="7"/>
        <v>1.8724000037764199E-3</v>
      </c>
      <c r="O32">
        <f t="shared" si="3"/>
        <v>-3.0862769972545461E-3</v>
      </c>
      <c r="P32">
        <f t="shared" si="4"/>
        <v>-4.2303878869715954E-5</v>
      </c>
      <c r="Q32" s="2">
        <f t="shared" si="5"/>
        <v>27384.927000000003</v>
      </c>
      <c r="R32">
        <f t="shared" si="6"/>
        <v>3.6660909582201879E-6</v>
      </c>
      <c r="AB32" t="s">
        <v>32</v>
      </c>
      <c r="AC32">
        <v>6</v>
      </c>
      <c r="AE32" t="s">
        <v>27</v>
      </c>
      <c r="AG32" t="s">
        <v>29</v>
      </c>
      <c r="AK32">
        <v>-4</v>
      </c>
      <c r="AL32">
        <v>1.8724000037764199E-3</v>
      </c>
    </row>
    <row r="33" spans="1:38" x14ac:dyDescent="0.2">
      <c r="A33" t="s">
        <v>40</v>
      </c>
      <c r="C33" s="32">
        <v>42405.616000000002</v>
      </c>
      <c r="D33" s="32"/>
      <c r="E33">
        <f t="shared" si="0"/>
        <v>-3.0006799512367448</v>
      </c>
      <c r="F33">
        <f t="shared" si="1"/>
        <v>-3</v>
      </c>
      <c r="G33">
        <f t="shared" si="2"/>
        <v>-1.4907000004313886E-3</v>
      </c>
      <c r="I33">
        <f t="shared" si="7"/>
        <v>-1.4907000004313886E-3</v>
      </c>
      <c r="O33">
        <f t="shared" si="3"/>
        <v>-3.066565277867913E-3</v>
      </c>
      <c r="P33">
        <f t="shared" si="4"/>
        <v>-3.1483184538322675E-5</v>
      </c>
      <c r="Q33" s="2">
        <f t="shared" si="5"/>
        <v>27387.116000000002</v>
      </c>
      <c r="R33">
        <f t="shared" si="6"/>
        <v>2.1293137157850979E-6</v>
      </c>
      <c r="AB33" t="s">
        <v>32</v>
      </c>
      <c r="AC33">
        <v>12</v>
      </c>
      <c r="AE33" t="s">
        <v>27</v>
      </c>
      <c r="AG33" t="s">
        <v>29</v>
      </c>
      <c r="AK33">
        <v>-3</v>
      </c>
      <c r="AL33">
        <v>-1.4907000004313886E-3</v>
      </c>
    </row>
    <row r="34" spans="1:38" x14ac:dyDescent="0.2">
      <c r="A34" t="s">
        <v>12</v>
      </c>
      <c r="C34" s="32">
        <v>42412.194580000003</v>
      </c>
      <c r="D34" s="32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si="3"/>
        <v>-3.0074301197080128E-3</v>
      </c>
      <c r="P34">
        <f t="shared" si="4"/>
        <v>1.0018954351141889E-6</v>
      </c>
      <c r="Q34" s="2">
        <f t="shared" si="5"/>
        <v>27393.694580000003</v>
      </c>
      <c r="R34">
        <f t="shared" si="6"/>
        <v>1.0037944629026498E-12</v>
      </c>
      <c r="AK34">
        <v>0</v>
      </c>
      <c r="AL34">
        <v>0</v>
      </c>
    </row>
    <row r="35" spans="1:38" x14ac:dyDescent="0.2">
      <c r="A35" t="s">
        <v>41</v>
      </c>
      <c r="C35" s="32">
        <v>42427.544999999998</v>
      </c>
      <c r="D35" s="32"/>
      <c r="E35">
        <f t="shared" si="0"/>
        <v>7.0017690044113632</v>
      </c>
      <c r="F35">
        <f t="shared" si="1"/>
        <v>7</v>
      </c>
      <c r="G35">
        <f t="shared" si="2"/>
        <v>3.8782999981776811E-3</v>
      </c>
      <c r="I35">
        <f t="shared" ref="I35:I44" si="8">+G35</f>
        <v>3.8782999981776811E-3</v>
      </c>
      <c r="O35">
        <f t="shared" si="3"/>
        <v>-2.8694480840015793E-3</v>
      </c>
      <c r="P35">
        <f t="shared" si="4"/>
        <v>7.6934564418799505E-5</v>
      </c>
      <c r="Q35" s="2">
        <f t="shared" si="5"/>
        <v>27409.044999999998</v>
      </c>
      <c r="R35">
        <f t="shared" si="6"/>
        <v>1.4450379160976852E-5</v>
      </c>
      <c r="AC35">
        <v>11</v>
      </c>
      <c r="AE35" t="s">
        <v>27</v>
      </c>
      <c r="AG35" t="s">
        <v>29</v>
      </c>
      <c r="AK35">
        <v>7</v>
      </c>
      <c r="AL35">
        <v>3.8782999981776811E-3</v>
      </c>
    </row>
    <row r="36" spans="1:38" x14ac:dyDescent="0.2">
      <c r="A36" t="s">
        <v>43</v>
      </c>
      <c r="C36" s="32">
        <v>42460.425000000003</v>
      </c>
      <c r="D36" s="32"/>
      <c r="E36">
        <f t="shared" si="0"/>
        <v>21.999284698779991</v>
      </c>
      <c r="F36">
        <f t="shared" si="1"/>
        <v>22</v>
      </c>
      <c r="G36">
        <f t="shared" si="2"/>
        <v>-1.568200001202058E-3</v>
      </c>
      <c r="I36">
        <f t="shared" si="8"/>
        <v>-1.568200001202058E-3</v>
      </c>
      <c r="O36">
        <f t="shared" si="3"/>
        <v>-2.5737722932020787E-3</v>
      </c>
      <c r="P36">
        <f t="shared" si="4"/>
        <v>2.402798434562648E-4</v>
      </c>
      <c r="Q36" s="2">
        <f t="shared" si="5"/>
        <v>27441.925000000003</v>
      </c>
      <c r="R36">
        <f t="shared" si="6"/>
        <v>3.2705993485353916E-6</v>
      </c>
      <c r="AB36" t="s">
        <v>32</v>
      </c>
      <c r="AC36">
        <v>6</v>
      </c>
      <c r="AE36" t="s">
        <v>42</v>
      </c>
      <c r="AG36" t="s">
        <v>29</v>
      </c>
      <c r="AK36">
        <v>22</v>
      </c>
      <c r="AL36">
        <v>-1.568200001202058E-3</v>
      </c>
    </row>
    <row r="37" spans="1:38" x14ac:dyDescent="0.2">
      <c r="A37" t="s">
        <v>43</v>
      </c>
      <c r="C37" s="32">
        <v>42460.43</v>
      </c>
      <c r="D37" s="32"/>
      <c r="E37">
        <f t="shared" si="0"/>
        <v>22.001565342892903</v>
      </c>
      <c r="F37">
        <f t="shared" si="1"/>
        <v>22</v>
      </c>
      <c r="G37">
        <f t="shared" si="2"/>
        <v>3.4317999961785972E-3</v>
      </c>
      <c r="I37">
        <f t="shared" si="8"/>
        <v>3.4317999961785972E-3</v>
      </c>
      <c r="O37">
        <f t="shared" si="3"/>
        <v>-2.5737722932020787E-3</v>
      </c>
      <c r="P37">
        <f t="shared" si="4"/>
        <v>2.402798434562648E-4</v>
      </c>
      <c r="Q37" s="2">
        <f t="shared" si="5"/>
        <v>27441.93</v>
      </c>
      <c r="R37">
        <f t="shared" si="6"/>
        <v>1.018580088523278E-5</v>
      </c>
      <c r="AB37" t="s">
        <v>32</v>
      </c>
      <c r="AC37">
        <v>12</v>
      </c>
      <c r="AE37" t="s">
        <v>27</v>
      </c>
      <c r="AG37" t="s">
        <v>29</v>
      </c>
      <c r="AK37">
        <v>22</v>
      </c>
      <c r="AL37">
        <v>3.4317999961785972E-3</v>
      </c>
    </row>
    <row r="38" spans="1:38" x14ac:dyDescent="0.2">
      <c r="A38" t="s">
        <v>43</v>
      </c>
      <c r="C38" s="32">
        <v>42471.383000000002</v>
      </c>
      <c r="D38" s="32"/>
      <c r="E38">
        <f t="shared" si="0"/>
        <v>26.997544339255931</v>
      </c>
      <c r="F38">
        <f t="shared" si="1"/>
        <v>27</v>
      </c>
      <c r="G38">
        <f t="shared" si="2"/>
        <v>-5.3837000014027581E-3</v>
      </c>
      <c r="I38">
        <f t="shared" si="8"/>
        <v>-5.3837000014027581E-3</v>
      </c>
      <c r="O38">
        <f t="shared" si="3"/>
        <v>-2.4752136962689119E-3</v>
      </c>
      <c r="P38">
        <f t="shared" si="4"/>
        <v>2.9491991129589507E-4</v>
      </c>
      <c r="Q38" s="2">
        <f t="shared" si="5"/>
        <v>27452.883000000002</v>
      </c>
      <c r="R38">
        <f t="shared" si="6"/>
        <v>3.2246724112897657E-5</v>
      </c>
      <c r="AB38" t="s">
        <v>32</v>
      </c>
      <c r="AC38">
        <v>11</v>
      </c>
      <c r="AE38" t="s">
        <v>27</v>
      </c>
      <c r="AG38" t="s">
        <v>29</v>
      </c>
      <c r="AK38">
        <v>27</v>
      </c>
      <c r="AL38">
        <v>-5.3837000014027581E-3</v>
      </c>
    </row>
    <row r="39" spans="1:38" x14ac:dyDescent="0.2">
      <c r="A39" t="s">
        <v>44</v>
      </c>
      <c r="C39" s="32">
        <v>42758.588000000003</v>
      </c>
      <c r="D39" s="32"/>
      <c r="E39">
        <f t="shared" si="0"/>
        <v>158.00002289766704</v>
      </c>
      <c r="F39">
        <f t="shared" si="1"/>
        <v>158</v>
      </c>
      <c r="G39">
        <f t="shared" si="2"/>
        <v>5.0200003897771239E-5</v>
      </c>
      <c r="I39">
        <f t="shared" si="8"/>
        <v>5.0200003897771239E-5</v>
      </c>
      <c r="O39">
        <f t="shared" si="3"/>
        <v>1.0702154338005981E-4</v>
      </c>
      <c r="P39">
        <f t="shared" si="4"/>
        <v>1.7606325372311374E-3</v>
      </c>
      <c r="Q39" s="2">
        <f t="shared" si="5"/>
        <v>27740.088000000003</v>
      </c>
      <c r="R39">
        <f t="shared" si="6"/>
        <v>2.9255794510851968E-6</v>
      </c>
      <c r="AB39" t="s">
        <v>32</v>
      </c>
      <c r="AC39">
        <v>5</v>
      </c>
      <c r="AE39" t="s">
        <v>27</v>
      </c>
      <c r="AG39" t="s">
        <v>29</v>
      </c>
      <c r="AK39">
        <v>158</v>
      </c>
      <c r="AL39">
        <v>5.0200003897771239E-5</v>
      </c>
    </row>
    <row r="40" spans="1:38" x14ac:dyDescent="0.2">
      <c r="A40" t="s">
        <v>45</v>
      </c>
      <c r="C40" s="32">
        <v>42802.438999999998</v>
      </c>
      <c r="D40" s="32"/>
      <c r="E40">
        <f t="shared" si="0"/>
        <v>178.00172790720453</v>
      </c>
      <c r="F40">
        <f t="shared" si="1"/>
        <v>178</v>
      </c>
      <c r="G40">
        <f t="shared" si="2"/>
        <v>3.7881999960518442E-3</v>
      </c>
      <c r="I40">
        <f t="shared" si="8"/>
        <v>3.7881999960518442E-3</v>
      </c>
      <c r="O40">
        <f t="shared" si="3"/>
        <v>5.0125593111272721E-4</v>
      </c>
      <c r="P40">
        <f t="shared" si="4"/>
        <v>1.9901930303342684E-3</v>
      </c>
      <c r="Q40" s="2">
        <f t="shared" si="5"/>
        <v>27783.938999999998</v>
      </c>
      <c r="R40">
        <f t="shared" si="6"/>
        <v>3.2328290487689239E-6</v>
      </c>
      <c r="AB40" t="s">
        <v>32</v>
      </c>
      <c r="AC40">
        <v>12</v>
      </c>
      <c r="AE40" t="s">
        <v>27</v>
      </c>
      <c r="AG40" t="s">
        <v>29</v>
      </c>
      <c r="AK40">
        <v>178</v>
      </c>
      <c r="AL40">
        <v>3.7881999960518442E-3</v>
      </c>
    </row>
    <row r="41" spans="1:38" x14ac:dyDescent="0.2">
      <c r="A41" t="s">
        <v>45</v>
      </c>
      <c r="C41" s="32">
        <v>42835.317000000003</v>
      </c>
      <c r="D41" s="32"/>
      <c r="E41">
        <f t="shared" si="0"/>
        <v>192.99833134392733</v>
      </c>
      <c r="F41">
        <f t="shared" si="1"/>
        <v>193</v>
      </c>
      <c r="G41">
        <f t="shared" si="2"/>
        <v>-3.6583000037353486E-3</v>
      </c>
      <c r="I41">
        <f t="shared" si="8"/>
        <v>-3.6583000037353486E-3</v>
      </c>
      <c r="O41">
        <f t="shared" si="3"/>
        <v>7.9693172191222777E-4</v>
      </c>
      <c r="P41">
        <f t="shared" si="4"/>
        <v>2.1633695180041114E-3</v>
      </c>
      <c r="Q41" s="2">
        <f t="shared" si="5"/>
        <v>27816.817000000003</v>
      </c>
      <c r="R41">
        <f t="shared" si="6"/>
        <v>3.3891836020350161E-5</v>
      </c>
      <c r="AB41" t="s">
        <v>32</v>
      </c>
      <c r="AC41">
        <v>11</v>
      </c>
      <c r="AE41" t="s">
        <v>27</v>
      </c>
      <c r="AG41" t="s">
        <v>29</v>
      </c>
      <c r="AK41">
        <v>193</v>
      </c>
      <c r="AL41">
        <v>-3.6583000037353486E-3</v>
      </c>
    </row>
    <row r="42" spans="1:38" x14ac:dyDescent="0.2">
      <c r="A42" t="s">
        <v>46</v>
      </c>
      <c r="C42" s="32">
        <v>43188.296999999999</v>
      </c>
      <c r="D42" s="32"/>
      <c r="E42">
        <f t="shared" si="0"/>
        <v>354.00268322341111</v>
      </c>
      <c r="F42">
        <f t="shared" si="1"/>
        <v>354</v>
      </c>
      <c r="G42">
        <f t="shared" si="2"/>
        <v>5.8825999949476682E-3</v>
      </c>
      <c r="I42">
        <f t="shared" si="8"/>
        <v>5.8825999949476682E-3</v>
      </c>
      <c r="O42">
        <f t="shared" si="3"/>
        <v>3.9705185431602001E-3</v>
      </c>
      <c r="P42">
        <f t="shared" si="4"/>
        <v>4.0764340193460147E-3</v>
      </c>
      <c r="Q42" s="2">
        <f t="shared" si="5"/>
        <v>28169.796999999999</v>
      </c>
      <c r="R42">
        <f t="shared" si="6"/>
        <v>3.2622355314210729E-6</v>
      </c>
      <c r="AB42" t="s">
        <v>32</v>
      </c>
      <c r="AC42">
        <v>6</v>
      </c>
      <c r="AE42" t="s">
        <v>27</v>
      </c>
      <c r="AG42" t="s">
        <v>29</v>
      </c>
      <c r="AK42">
        <v>354</v>
      </c>
      <c r="AL42">
        <v>5.8825999949476682E-3</v>
      </c>
    </row>
    <row r="43" spans="1:38" x14ac:dyDescent="0.2">
      <c r="A43" t="s">
        <v>47</v>
      </c>
      <c r="C43" s="32">
        <v>43212.408000000003</v>
      </c>
      <c r="D43" s="32"/>
      <c r="E43">
        <f t="shared" si="0"/>
        <v>365.00040527045905</v>
      </c>
      <c r="F43">
        <f t="shared" si="1"/>
        <v>365</v>
      </c>
      <c r="G43">
        <f t="shared" si="2"/>
        <v>8.884999988367781E-4</v>
      </c>
      <c r="I43">
        <f t="shared" si="8"/>
        <v>8.884999988367781E-4</v>
      </c>
      <c r="O43">
        <f t="shared" si="3"/>
        <v>4.1873474564131678E-3</v>
      </c>
      <c r="P43">
        <f t="shared" si="4"/>
        <v>4.2107661466868913E-3</v>
      </c>
      <c r="Q43" s="2">
        <f t="shared" si="5"/>
        <v>28193.908000000003</v>
      </c>
      <c r="R43">
        <f t="shared" si="6"/>
        <v>1.103745235715083E-5</v>
      </c>
      <c r="AB43" t="s">
        <v>32</v>
      </c>
      <c r="AC43">
        <v>11</v>
      </c>
      <c r="AE43" t="s">
        <v>38</v>
      </c>
      <c r="AG43" t="s">
        <v>29</v>
      </c>
      <c r="AK43">
        <v>365</v>
      </c>
      <c r="AL43">
        <v>8.884999988367781E-4</v>
      </c>
    </row>
    <row r="44" spans="1:38" x14ac:dyDescent="0.2">
      <c r="A44" t="s">
        <v>47</v>
      </c>
      <c r="C44" s="32">
        <v>43245.284</v>
      </c>
      <c r="D44" s="32"/>
      <c r="E44">
        <f t="shared" si="0"/>
        <v>379.99609644953273</v>
      </c>
      <c r="F44">
        <f t="shared" si="1"/>
        <v>380</v>
      </c>
      <c r="G44">
        <f t="shared" si="2"/>
        <v>-8.5580000013578683E-3</v>
      </c>
      <c r="I44">
        <f t="shared" si="8"/>
        <v>-8.5580000013578683E-3</v>
      </c>
      <c r="O44">
        <f t="shared" si="3"/>
        <v>4.4830232472126679E-3</v>
      </c>
      <c r="P44">
        <f t="shared" si="4"/>
        <v>4.3946937221593929E-3</v>
      </c>
      <c r="Q44" s="2">
        <f t="shared" si="5"/>
        <v>28226.784</v>
      </c>
      <c r="R44">
        <f t="shared" si="6"/>
        <v>1.6777227469524345E-4</v>
      </c>
      <c r="AB44" t="s">
        <v>32</v>
      </c>
      <c r="AC44">
        <v>6</v>
      </c>
      <c r="AE44" t="s">
        <v>27</v>
      </c>
      <c r="AG44" t="s">
        <v>29</v>
      </c>
      <c r="AK44">
        <v>380</v>
      </c>
      <c r="AL44">
        <v>-8.5580000013578683E-3</v>
      </c>
    </row>
    <row r="45" spans="1:38" x14ac:dyDescent="0.2">
      <c r="A45" t="s">
        <v>48</v>
      </c>
      <c r="C45" s="32">
        <v>43420.601000000002</v>
      </c>
      <c r="D45" s="33" t="s">
        <v>80</v>
      </c>
      <c r="E45">
        <f t="shared" si="0"/>
        <v>459.96323328010732</v>
      </c>
      <c r="F45">
        <f t="shared" si="1"/>
        <v>460</v>
      </c>
      <c r="I45" s="11">
        <v>-8.0606000003172085E-2</v>
      </c>
      <c r="O45">
        <f t="shared" si="3"/>
        <v>6.0599607981433375E-3</v>
      </c>
      <c r="P45">
        <f t="shared" si="4"/>
        <v>5.3902055448755183E-3</v>
      </c>
      <c r="Q45" s="2">
        <f t="shared" si="5"/>
        <v>28402.101000000002</v>
      </c>
      <c r="AC45">
        <v>8</v>
      </c>
      <c r="AE45" t="s">
        <v>27</v>
      </c>
      <c r="AG45" t="s">
        <v>29</v>
      </c>
      <c r="AK45">
        <v>460</v>
      </c>
      <c r="AL45">
        <v>-6.0600000870181248E-4</v>
      </c>
    </row>
    <row r="46" spans="1:38" x14ac:dyDescent="0.2">
      <c r="A46" t="s">
        <v>49</v>
      </c>
      <c r="C46" s="32">
        <v>43420.680999999997</v>
      </c>
      <c r="D46" s="32"/>
      <c r="E46">
        <f t="shared" si="0"/>
        <v>459.9997235859305</v>
      </c>
      <c r="F46">
        <f t="shared" si="1"/>
        <v>460</v>
      </c>
      <c r="G46">
        <f>+C46-(C$7+F46*C$8)</f>
        <v>-6.0600000870181248E-4</v>
      </c>
      <c r="I46">
        <f>+G46</f>
        <v>-6.0600000870181248E-4</v>
      </c>
      <c r="O46">
        <f t="shared" si="3"/>
        <v>6.0599607981433375E-3</v>
      </c>
      <c r="P46">
        <f t="shared" si="4"/>
        <v>5.3902055448755183E-3</v>
      </c>
      <c r="Q46" s="2">
        <f t="shared" si="5"/>
        <v>28402.180999999997</v>
      </c>
      <c r="R46">
        <f>+(P46-G46)^2</f>
        <v>3.5954481040751627E-5</v>
      </c>
      <c r="AB46" t="s">
        <v>32</v>
      </c>
      <c r="AG46" t="s">
        <v>34</v>
      </c>
      <c r="AK46">
        <v>501</v>
      </c>
      <c r="AL46">
        <v>5.506900000909809E-3</v>
      </c>
    </row>
    <row r="47" spans="1:38" x14ac:dyDescent="0.2">
      <c r="A47" t="s">
        <v>50</v>
      </c>
      <c r="C47" s="32">
        <v>43510.574000000001</v>
      </c>
      <c r="D47" s="32"/>
      <c r="E47">
        <f t="shared" si="0"/>
        <v>501.00251185581322</v>
      </c>
      <c r="F47">
        <f t="shared" si="1"/>
        <v>501</v>
      </c>
      <c r="G47">
        <f>+C47-(C$7+F47*C$8)</f>
        <v>5.506900000909809E-3</v>
      </c>
      <c r="I47">
        <f>+G47</f>
        <v>5.506900000909809E-3</v>
      </c>
      <c r="O47">
        <f t="shared" si="3"/>
        <v>6.8681412929953063E-3</v>
      </c>
      <c r="P47">
        <f t="shared" si="4"/>
        <v>5.9099126885253737E-3</v>
      </c>
      <c r="Q47" s="2">
        <f t="shared" si="5"/>
        <v>28492.074000000001</v>
      </c>
      <c r="R47">
        <f>+(P47-G47)^2</f>
        <v>1.6241922637912069E-7</v>
      </c>
      <c r="AB47" t="s">
        <v>32</v>
      </c>
      <c r="AC47">
        <v>7</v>
      </c>
      <c r="AE47" t="s">
        <v>27</v>
      </c>
      <c r="AG47" t="s">
        <v>29</v>
      </c>
      <c r="AK47">
        <v>854</v>
      </c>
      <c r="AL47">
        <v>7.332599998335354E-3</v>
      </c>
    </row>
    <row r="48" spans="1:38" x14ac:dyDescent="0.2">
      <c r="A48" t="s">
        <v>52</v>
      </c>
      <c r="C48" s="32">
        <v>43940.322</v>
      </c>
      <c r="D48" s="33" t="s">
        <v>80</v>
      </c>
      <c r="E48">
        <f t="shared" si="0"/>
        <v>697.02296120564927</v>
      </c>
      <c r="F48">
        <f t="shared" si="1"/>
        <v>697</v>
      </c>
      <c r="I48" s="11">
        <v>5.0339299996267073E-2</v>
      </c>
      <c r="O48">
        <f t="shared" si="3"/>
        <v>1.0731638292775446E-2</v>
      </c>
      <c r="P48">
        <f t="shared" si="4"/>
        <v>8.4833876575554548E-3</v>
      </c>
      <c r="Q48" s="2">
        <f t="shared" si="5"/>
        <v>28921.822</v>
      </c>
      <c r="AB48" t="s">
        <v>32</v>
      </c>
      <c r="AC48">
        <v>0</v>
      </c>
      <c r="AE48" t="s">
        <v>51</v>
      </c>
      <c r="AG48" t="s">
        <v>29</v>
      </c>
      <c r="AK48">
        <v>869</v>
      </c>
      <c r="AL48">
        <v>7.8861000001779757E-3</v>
      </c>
    </row>
    <row r="49" spans="1:38" x14ac:dyDescent="0.2">
      <c r="A49" t="s">
        <v>53</v>
      </c>
      <c r="C49" s="32">
        <v>44284.480000000003</v>
      </c>
      <c r="D49" s="32"/>
      <c r="E49">
        <f t="shared" si="0"/>
        <v>854.00334461020623</v>
      </c>
      <c r="F49">
        <f t="shared" si="1"/>
        <v>854</v>
      </c>
      <c r="G49">
        <f>+C49-(C$7+F49*C$8)</f>
        <v>7.332599998335354E-3</v>
      </c>
      <c r="I49">
        <f>+G49</f>
        <v>7.332599998335354E-3</v>
      </c>
      <c r="O49">
        <f t="shared" si="3"/>
        <v>1.3826378236476887E-2</v>
      </c>
      <c r="P49">
        <f t="shared" si="4"/>
        <v>1.0651003259929504E-2</v>
      </c>
      <c r="Q49" s="2">
        <f t="shared" si="5"/>
        <v>29265.980000000003</v>
      </c>
      <c r="R49">
        <f>+(P49-G49)^2</f>
        <v>1.1011800206558693E-5</v>
      </c>
      <c r="AB49" t="s">
        <v>32</v>
      </c>
      <c r="AC49">
        <v>11</v>
      </c>
      <c r="AE49" t="s">
        <v>27</v>
      </c>
      <c r="AG49" t="s">
        <v>29</v>
      </c>
      <c r="AK49">
        <v>1000</v>
      </c>
      <c r="AL49">
        <v>4.3199999927310273E-3</v>
      </c>
    </row>
    <row r="50" spans="1:38" x14ac:dyDescent="0.2">
      <c r="A50" t="s">
        <v>54</v>
      </c>
      <c r="C50" s="32">
        <v>44317.366000000002</v>
      </c>
      <c r="D50" s="32"/>
      <c r="E50">
        <f t="shared" si="0"/>
        <v>869.00359707750908</v>
      </c>
      <c r="F50">
        <f t="shared" si="1"/>
        <v>869</v>
      </c>
      <c r="G50">
        <f>+C50-(C$7+F50*C$8)</f>
        <v>7.8861000001779757E-3</v>
      </c>
      <c r="I50">
        <f>+G50</f>
        <v>7.8861000001779757E-3</v>
      </c>
      <c r="O50">
        <f t="shared" si="3"/>
        <v>1.4122054027276388E-2</v>
      </c>
      <c r="P50">
        <f t="shared" si="4"/>
        <v>1.086304464254372E-2</v>
      </c>
      <c r="Q50" s="2">
        <f t="shared" si="5"/>
        <v>29298.866000000002</v>
      </c>
      <c r="R50">
        <f>+(P50-G50)^2</f>
        <v>8.8621994037101093E-6</v>
      </c>
      <c r="AB50" t="s">
        <v>32</v>
      </c>
      <c r="AC50">
        <v>7</v>
      </c>
      <c r="AE50" t="s">
        <v>27</v>
      </c>
      <c r="AG50" t="s">
        <v>29</v>
      </c>
      <c r="AK50">
        <v>1010</v>
      </c>
      <c r="AL50">
        <v>6.6889999943668954E-3</v>
      </c>
    </row>
    <row r="51" spans="1:38" x14ac:dyDescent="0.2">
      <c r="A51" t="s">
        <v>55</v>
      </c>
      <c r="C51" s="32">
        <v>44604.561999999998</v>
      </c>
      <c r="D51" s="32"/>
      <c r="E51">
        <f t="shared" si="0"/>
        <v>1000.0019704765123</v>
      </c>
      <c r="F51">
        <f t="shared" si="1"/>
        <v>1000</v>
      </c>
      <c r="G51">
        <f>+C51-(C$7+F51*C$8)</f>
        <v>4.3199999927310273E-3</v>
      </c>
      <c r="I51">
        <f>+G51</f>
        <v>4.3199999927310273E-3</v>
      </c>
      <c r="O51">
        <f t="shared" si="3"/>
        <v>1.6704289266925357E-2</v>
      </c>
      <c r="P51">
        <f t="shared" si="4"/>
        <v>1.2751526069480341E-2</v>
      </c>
      <c r="Q51" s="2">
        <f t="shared" si="5"/>
        <v>29586.061999999998</v>
      </c>
      <c r="R51">
        <f>+(P51-G51)^2</f>
        <v>7.1090631982903671E-5</v>
      </c>
      <c r="AB51" t="s">
        <v>32</v>
      </c>
      <c r="AG51" t="s">
        <v>34</v>
      </c>
      <c r="AK51">
        <v>1015</v>
      </c>
      <c r="AL51">
        <v>8.8734999953885563E-3</v>
      </c>
    </row>
    <row r="52" spans="1:38" x14ac:dyDescent="0.2">
      <c r="A52" t="s">
        <v>56</v>
      </c>
      <c r="C52" s="32">
        <v>44624.561999999998</v>
      </c>
      <c r="D52" s="33" t="s">
        <v>80</v>
      </c>
      <c r="E52">
        <f t="shared" si="0"/>
        <v>1009.1245469329396</v>
      </c>
      <c r="F52">
        <f t="shared" si="1"/>
        <v>1009</v>
      </c>
      <c r="I52" s="11">
        <v>0.27305209999758517</v>
      </c>
      <c r="O52">
        <f t="shared" si="3"/>
        <v>1.6881694741405058E-2</v>
      </c>
      <c r="P52">
        <f t="shared" si="4"/>
        <v>1.2883683751099502E-2</v>
      </c>
      <c r="Q52" s="2">
        <f t="shared" si="5"/>
        <v>29606.061999999998</v>
      </c>
      <c r="AC52">
        <v>8</v>
      </c>
      <c r="AE52" t="s">
        <v>27</v>
      </c>
      <c r="AG52" t="s">
        <v>29</v>
      </c>
      <c r="AK52">
        <v>1146</v>
      </c>
      <c r="AL52">
        <v>1.1307399996439926E-2</v>
      </c>
    </row>
    <row r="53" spans="1:38" x14ac:dyDescent="0.2">
      <c r="A53" t="s">
        <v>56</v>
      </c>
      <c r="C53" s="32">
        <v>44626.487999999998</v>
      </c>
      <c r="D53" s="32"/>
      <c r="E53">
        <f t="shared" ref="E53:E81" si="9">+(C53-C$7)/C$8</f>
        <v>1010.0030510456933</v>
      </c>
      <c r="F53">
        <f t="shared" ref="F53:F82" si="10">ROUND(2*E53,0)/2</f>
        <v>1010</v>
      </c>
      <c r="G53">
        <f t="shared" ref="G53:G81" si="11">+C53-(C$7+F53*C$8)</f>
        <v>6.6889999943668954E-3</v>
      </c>
      <c r="I53">
        <f t="shared" ref="I53:I79" si="12">+G53</f>
        <v>6.6889999943668954E-3</v>
      </c>
      <c r="O53">
        <f t="shared" ref="O53:O81" si="13">+C$11+C$12*$F53</f>
        <v>1.690140646079169E-2</v>
      </c>
      <c r="P53">
        <f t="shared" ref="P53:P81" si="14">+D$11+D$12*F53+D$13*F53^2</f>
        <v>1.2898387102095456E-2</v>
      </c>
      <c r="Q53" s="2">
        <f t="shared" ref="Q53:Q81" si="15">+C53-15018.5</f>
        <v>29607.987999999998</v>
      </c>
      <c r="R53">
        <f t="shared" ref="R53:R81" si="16">+(P53-G53)^2</f>
        <v>3.8556488253625662E-5</v>
      </c>
      <c r="AB53" t="s">
        <v>32</v>
      </c>
      <c r="AC53">
        <v>11</v>
      </c>
      <c r="AE53" t="s">
        <v>27</v>
      </c>
      <c r="AG53" t="s">
        <v>29</v>
      </c>
      <c r="AK53">
        <v>1166</v>
      </c>
      <c r="AL53">
        <v>1.5045399995869957E-2</v>
      </c>
    </row>
    <row r="54" spans="1:38" x14ac:dyDescent="0.2">
      <c r="A54" t="s">
        <v>57</v>
      </c>
      <c r="C54" s="32">
        <v>44637.451999999997</v>
      </c>
      <c r="D54" s="32"/>
      <c r="E54">
        <f t="shared" si="9"/>
        <v>1015.0040474591067</v>
      </c>
      <c r="F54">
        <f t="shared" si="10"/>
        <v>1015</v>
      </c>
      <c r="G54">
        <f t="shared" si="11"/>
        <v>8.8734999953885563E-3</v>
      </c>
      <c r="I54">
        <f t="shared" si="12"/>
        <v>8.8734999953885563E-3</v>
      </c>
      <c r="O54">
        <f t="shared" si="13"/>
        <v>1.6999965057724858E-2</v>
      </c>
      <c r="P54">
        <f t="shared" si="14"/>
        <v>1.2971961349523369E-2</v>
      </c>
      <c r="Q54" s="2">
        <f t="shared" si="15"/>
        <v>29618.951999999997</v>
      </c>
      <c r="R54">
        <f t="shared" si="16"/>
        <v>1.6797385471336564E-5</v>
      </c>
      <c r="AB54" t="s">
        <v>32</v>
      </c>
      <c r="AC54">
        <v>7</v>
      </c>
      <c r="AE54" t="s">
        <v>27</v>
      </c>
      <c r="AG54" t="s">
        <v>29</v>
      </c>
      <c r="AK54">
        <v>1181</v>
      </c>
      <c r="AL54">
        <v>9.5988999964902177E-3</v>
      </c>
    </row>
    <row r="55" spans="1:38" x14ac:dyDescent="0.2">
      <c r="A55" t="s">
        <v>58</v>
      </c>
      <c r="C55" s="32">
        <v>44924.654000000002</v>
      </c>
      <c r="D55" s="32"/>
      <c r="E55">
        <f t="shared" si="9"/>
        <v>1146.0051576310507</v>
      </c>
      <c r="F55">
        <f t="shared" si="10"/>
        <v>1146</v>
      </c>
      <c r="G55">
        <f t="shared" si="11"/>
        <v>1.1307399996439926E-2</v>
      </c>
      <c r="I55">
        <f t="shared" si="12"/>
        <v>1.1307399996439926E-2</v>
      </c>
      <c r="O55">
        <f t="shared" si="13"/>
        <v>1.9582200297373831E-2</v>
      </c>
      <c r="P55">
        <f t="shared" si="14"/>
        <v>1.4933749480671634E-2</v>
      </c>
      <c r="Q55" s="2">
        <f t="shared" si="15"/>
        <v>29906.154000000002</v>
      </c>
      <c r="R55">
        <f t="shared" si="16"/>
        <v>1.3150410581787573E-5</v>
      </c>
      <c r="AB55" t="s">
        <v>32</v>
      </c>
      <c r="AC55">
        <v>9</v>
      </c>
      <c r="AE55" t="s">
        <v>27</v>
      </c>
      <c r="AG55" t="s">
        <v>29</v>
      </c>
      <c r="AK55">
        <v>1186</v>
      </c>
      <c r="AL55">
        <v>1.3783399997919332E-2</v>
      </c>
    </row>
    <row r="56" spans="1:38" x14ac:dyDescent="0.2">
      <c r="A56" t="s">
        <v>59</v>
      </c>
      <c r="C56" s="32">
        <v>44968.504999999997</v>
      </c>
      <c r="D56" s="32"/>
      <c r="E56">
        <f t="shared" si="9"/>
        <v>1166.0068626405882</v>
      </c>
      <c r="F56">
        <f t="shared" si="10"/>
        <v>1166</v>
      </c>
      <c r="G56">
        <f t="shared" si="11"/>
        <v>1.5045399995869957E-2</v>
      </c>
      <c r="I56">
        <f t="shared" si="12"/>
        <v>1.5045399995869957E-2</v>
      </c>
      <c r="O56">
        <f t="shared" si="13"/>
        <v>1.9976434685106497E-2</v>
      </c>
      <c r="P56">
        <f t="shared" si="14"/>
        <v>1.5239046692127899E-2</v>
      </c>
      <c r="Q56" s="2">
        <f t="shared" si="15"/>
        <v>29950.004999999997</v>
      </c>
      <c r="R56">
        <f t="shared" si="16"/>
        <v>3.7499042971615788E-8</v>
      </c>
      <c r="AB56" t="s">
        <v>32</v>
      </c>
      <c r="AC56">
        <v>9</v>
      </c>
      <c r="AE56" t="s">
        <v>27</v>
      </c>
      <c r="AG56" t="s">
        <v>29</v>
      </c>
      <c r="AK56">
        <v>1338</v>
      </c>
      <c r="AL56">
        <v>1.8592199994600378E-2</v>
      </c>
    </row>
    <row r="57" spans="1:38" x14ac:dyDescent="0.2">
      <c r="A57" t="s">
        <v>59</v>
      </c>
      <c r="C57" s="32">
        <v>45001.385000000002</v>
      </c>
      <c r="D57" s="32"/>
      <c r="E57">
        <f t="shared" si="9"/>
        <v>1181.0043783349568</v>
      </c>
      <c r="F57">
        <f t="shared" si="10"/>
        <v>1181</v>
      </c>
      <c r="G57">
        <f t="shared" si="11"/>
        <v>9.5988999964902177E-3</v>
      </c>
      <c r="I57">
        <f t="shared" si="12"/>
        <v>9.5988999964902177E-3</v>
      </c>
      <c r="O57">
        <f t="shared" si="13"/>
        <v>2.0272110475905998E-2</v>
      </c>
      <c r="P57">
        <f t="shared" si="14"/>
        <v>1.546902571856259E-2</v>
      </c>
      <c r="Q57" s="2">
        <f t="shared" si="15"/>
        <v>29982.885000000002</v>
      </c>
      <c r="R57">
        <f t="shared" si="16"/>
        <v>3.4458375992935694E-5</v>
      </c>
      <c r="AB57" t="s">
        <v>32</v>
      </c>
      <c r="AC57">
        <v>7</v>
      </c>
      <c r="AE57" t="s">
        <v>27</v>
      </c>
      <c r="AG57" t="s">
        <v>29</v>
      </c>
      <c r="AK57">
        <v>1343</v>
      </c>
      <c r="AL57">
        <v>2.0776699995622039E-2</v>
      </c>
    </row>
    <row r="58" spans="1:38" x14ac:dyDescent="0.2">
      <c r="A58" t="s">
        <v>60</v>
      </c>
      <c r="C58" s="32">
        <v>45012.351000000002</v>
      </c>
      <c r="D58" s="32"/>
      <c r="E58">
        <f t="shared" si="9"/>
        <v>1186.006287006016</v>
      </c>
      <c r="F58">
        <f t="shared" si="10"/>
        <v>1186</v>
      </c>
      <c r="G58">
        <f t="shared" si="11"/>
        <v>1.3783399997919332E-2</v>
      </c>
      <c r="I58">
        <f t="shared" si="12"/>
        <v>1.3783399997919332E-2</v>
      </c>
      <c r="O58">
        <f t="shared" si="13"/>
        <v>2.0370669072839166E-2</v>
      </c>
      <c r="P58">
        <f t="shared" si="14"/>
        <v>1.554587703553463E-2</v>
      </c>
      <c r="Q58" s="2">
        <f t="shared" si="15"/>
        <v>29993.851000000002</v>
      </c>
      <c r="R58">
        <f t="shared" si="16"/>
        <v>3.106325308121197E-6</v>
      </c>
      <c r="AB58" t="s">
        <v>32</v>
      </c>
      <c r="AC58">
        <v>6</v>
      </c>
      <c r="AE58" t="s">
        <v>27</v>
      </c>
      <c r="AG58" t="s">
        <v>29</v>
      </c>
      <c r="AK58">
        <v>1363</v>
      </c>
      <c r="AL58">
        <v>1.6514700000698213E-2</v>
      </c>
    </row>
    <row r="59" spans="1:38" x14ac:dyDescent="0.2">
      <c r="A59" t="s">
        <v>61</v>
      </c>
      <c r="C59" s="32">
        <v>45345.595000000001</v>
      </c>
      <c r="D59" s="32"/>
      <c r="E59">
        <f t="shared" si="9"/>
        <v>1338.0084804382986</v>
      </c>
      <c r="F59">
        <f t="shared" si="10"/>
        <v>1338</v>
      </c>
      <c r="G59">
        <f t="shared" si="11"/>
        <v>1.8592199994600378E-2</v>
      </c>
      <c r="I59">
        <f t="shared" si="12"/>
        <v>1.8592199994600378E-2</v>
      </c>
      <c r="O59">
        <f t="shared" si="13"/>
        <v>2.3366850419607437E-2</v>
      </c>
      <c r="P59">
        <f t="shared" si="14"/>
        <v>1.7927890397567099E-2</v>
      </c>
      <c r="Q59" s="2">
        <f t="shared" si="15"/>
        <v>30327.095000000001</v>
      </c>
      <c r="R59">
        <f t="shared" si="16"/>
        <v>4.4130724071051725E-7</v>
      </c>
      <c r="AB59" t="s">
        <v>32</v>
      </c>
      <c r="AC59">
        <v>6</v>
      </c>
      <c r="AE59" t="s">
        <v>27</v>
      </c>
      <c r="AG59" t="s">
        <v>29</v>
      </c>
      <c r="AK59">
        <v>1529</v>
      </c>
      <c r="AL59">
        <v>1.7240099994523916E-2</v>
      </c>
    </row>
    <row r="60" spans="1:38" x14ac:dyDescent="0.2">
      <c r="A60" t="s">
        <v>61</v>
      </c>
      <c r="C60" s="32">
        <v>45356.559000000001</v>
      </c>
      <c r="D60" s="32"/>
      <c r="E60">
        <f t="shared" si="9"/>
        <v>1343.0094768517122</v>
      </c>
      <c r="F60">
        <f t="shared" si="10"/>
        <v>1343</v>
      </c>
      <c r="G60">
        <f t="shared" si="11"/>
        <v>2.0776699995622039E-2</v>
      </c>
      <c r="I60">
        <f t="shared" si="12"/>
        <v>2.0776699995622039E-2</v>
      </c>
      <c r="O60">
        <f t="shared" si="13"/>
        <v>2.3465409016540605E-2</v>
      </c>
      <c r="P60">
        <f t="shared" si="14"/>
        <v>1.8007750485991934E-2</v>
      </c>
      <c r="Q60" s="2">
        <f t="shared" si="15"/>
        <v>30338.059000000001</v>
      </c>
      <c r="R60">
        <f t="shared" si="16"/>
        <v>7.6670813868808006E-6</v>
      </c>
      <c r="AB60" t="s">
        <v>32</v>
      </c>
      <c r="AC60">
        <v>5</v>
      </c>
      <c r="AE60" t="s">
        <v>27</v>
      </c>
      <c r="AG60" t="s">
        <v>29</v>
      </c>
      <c r="AK60">
        <v>1983</v>
      </c>
      <c r="AL60">
        <v>3.4392699992167763E-2</v>
      </c>
    </row>
    <row r="61" spans="1:38" x14ac:dyDescent="0.2">
      <c r="A61" t="s">
        <v>62</v>
      </c>
      <c r="C61" s="32">
        <v>45400.402000000002</v>
      </c>
      <c r="D61" s="32"/>
      <c r="E61">
        <f t="shared" si="9"/>
        <v>1363.0075328306696</v>
      </c>
      <c r="F61">
        <f t="shared" si="10"/>
        <v>1363</v>
      </c>
      <c r="G61">
        <f t="shared" si="11"/>
        <v>1.6514700000698213E-2</v>
      </c>
      <c r="I61">
        <f t="shared" si="12"/>
        <v>1.6514700000698213E-2</v>
      </c>
      <c r="O61">
        <f t="shared" si="13"/>
        <v>2.3859643404273271E-2</v>
      </c>
      <c r="P61">
        <f t="shared" si="14"/>
        <v>1.8328149047160312E-2</v>
      </c>
      <c r="Q61" s="2">
        <f t="shared" si="15"/>
        <v>30381.902000000002</v>
      </c>
      <c r="R61">
        <f t="shared" si="16"/>
        <v>3.2885974441142988E-6</v>
      </c>
      <c r="AB61" t="s">
        <v>32</v>
      </c>
      <c r="AC61">
        <v>7</v>
      </c>
      <c r="AE61" t="s">
        <v>27</v>
      </c>
      <c r="AG61" t="s">
        <v>29</v>
      </c>
      <c r="AK61">
        <v>2013</v>
      </c>
      <c r="AL61">
        <v>3.2499699991603848E-2</v>
      </c>
    </row>
    <row r="62" spans="1:38" x14ac:dyDescent="0.2">
      <c r="A62" t="s">
        <v>63</v>
      </c>
      <c r="C62" s="32">
        <v>45764.334999999999</v>
      </c>
      <c r="D62" s="32"/>
      <c r="E62">
        <f t="shared" si="9"/>
        <v>1529.0078637065164</v>
      </c>
      <c r="F62">
        <f t="shared" si="10"/>
        <v>1529</v>
      </c>
      <c r="G62">
        <f t="shared" si="11"/>
        <v>1.7240099994523916E-2</v>
      </c>
      <c r="I62">
        <f t="shared" si="12"/>
        <v>1.7240099994523916E-2</v>
      </c>
      <c r="O62">
        <f t="shared" si="13"/>
        <v>2.7131788822454411E-2</v>
      </c>
      <c r="P62">
        <f t="shared" si="14"/>
        <v>2.1046628332486165E-2</v>
      </c>
      <c r="Q62" s="2">
        <f t="shared" si="15"/>
        <v>30745.834999999999</v>
      </c>
      <c r="R62">
        <f t="shared" si="16"/>
        <v>1.4489657987709638E-5</v>
      </c>
      <c r="AB62" t="s">
        <v>32</v>
      </c>
      <c r="AC62">
        <v>8</v>
      </c>
      <c r="AE62" t="s">
        <v>27</v>
      </c>
      <c r="AG62" t="s">
        <v>29</v>
      </c>
      <c r="AK62">
        <v>2133</v>
      </c>
      <c r="AL62">
        <v>3.6927699999068864E-2</v>
      </c>
    </row>
    <row r="63" spans="1:38" x14ac:dyDescent="0.2">
      <c r="A63" t="s">
        <v>64</v>
      </c>
      <c r="C63" s="32">
        <v>46759.684999999998</v>
      </c>
      <c r="D63" s="32"/>
      <c r="E63">
        <f t="shared" si="9"/>
        <v>1983.0156875017622</v>
      </c>
      <c r="F63">
        <f t="shared" si="10"/>
        <v>1983</v>
      </c>
      <c r="G63">
        <f t="shared" si="11"/>
        <v>3.4392699992167763E-2</v>
      </c>
      <c r="I63">
        <f t="shared" si="12"/>
        <v>3.4392699992167763E-2</v>
      </c>
      <c r="O63">
        <f t="shared" si="13"/>
        <v>3.6080909423985959E-2</v>
      </c>
      <c r="P63">
        <f t="shared" si="14"/>
        <v>2.9020937890812261E-2</v>
      </c>
      <c r="Q63" s="2">
        <f t="shared" si="15"/>
        <v>31741.184999999998</v>
      </c>
      <c r="R63">
        <f t="shared" si="16"/>
        <v>2.8855828073559284E-5</v>
      </c>
      <c r="AB63" t="s">
        <v>32</v>
      </c>
      <c r="AC63">
        <v>6</v>
      </c>
      <c r="AE63" t="s">
        <v>27</v>
      </c>
      <c r="AG63" t="s">
        <v>29</v>
      </c>
      <c r="AK63">
        <v>2335</v>
      </c>
      <c r="AL63">
        <v>5.1581499996245839E-2</v>
      </c>
    </row>
    <row r="64" spans="1:38" x14ac:dyDescent="0.2">
      <c r="A64" t="s">
        <v>64</v>
      </c>
      <c r="C64" s="32">
        <v>46825.453999999998</v>
      </c>
      <c r="D64" s="32"/>
      <c r="E64">
        <f t="shared" si="9"/>
        <v>2013.0148240499007</v>
      </c>
      <c r="F64">
        <f t="shared" si="10"/>
        <v>2013</v>
      </c>
      <c r="G64">
        <f t="shared" si="11"/>
        <v>3.2499699991603848E-2</v>
      </c>
      <c r="I64">
        <f t="shared" si="12"/>
        <v>3.2499699991603848E-2</v>
      </c>
      <c r="O64">
        <f t="shared" si="13"/>
        <v>3.6672261005584961E-2</v>
      </c>
      <c r="P64">
        <f t="shared" si="14"/>
        <v>2.9575700990668728E-2</v>
      </c>
      <c r="Q64" s="2">
        <f t="shared" si="15"/>
        <v>31806.953999999998</v>
      </c>
      <c r="R64">
        <f t="shared" si="16"/>
        <v>8.5497701574695797E-6</v>
      </c>
      <c r="AB64" t="s">
        <v>32</v>
      </c>
      <c r="AC64">
        <v>6</v>
      </c>
      <c r="AE64" t="s">
        <v>27</v>
      </c>
      <c r="AG64" t="s">
        <v>29</v>
      </c>
      <c r="AK64">
        <v>2346</v>
      </c>
      <c r="AL64">
        <v>3.058739999687532E-2</v>
      </c>
    </row>
    <row r="65" spans="1:38" x14ac:dyDescent="0.2">
      <c r="A65" t="s">
        <v>65</v>
      </c>
      <c r="C65" s="32">
        <v>47088.542000000001</v>
      </c>
      <c r="D65" s="32"/>
      <c r="E65">
        <f t="shared" si="9"/>
        <v>2133.0168437883294</v>
      </c>
      <c r="F65">
        <f t="shared" si="10"/>
        <v>2133</v>
      </c>
      <c r="G65">
        <f t="shared" si="11"/>
        <v>3.6927699999068864E-2</v>
      </c>
      <c r="I65">
        <f t="shared" si="12"/>
        <v>3.6927699999068864E-2</v>
      </c>
      <c r="O65">
        <f t="shared" si="13"/>
        <v>3.9037667331980969E-2</v>
      </c>
      <c r="P65">
        <f t="shared" si="14"/>
        <v>3.1829248858980135E-2</v>
      </c>
      <c r="Q65" s="2">
        <f t="shared" si="15"/>
        <v>32070.042000000001</v>
      </c>
      <c r="R65">
        <f t="shared" si="16"/>
        <v>2.5994204027872063E-5</v>
      </c>
      <c r="AB65" t="s">
        <v>32</v>
      </c>
      <c r="AC65">
        <v>6</v>
      </c>
      <c r="AE65" t="s">
        <v>27</v>
      </c>
      <c r="AG65" t="s">
        <v>29</v>
      </c>
      <c r="AK65">
        <v>2482</v>
      </c>
      <c r="AL65">
        <v>4.5205799993709661E-2</v>
      </c>
    </row>
    <row r="66" spans="1:38" x14ac:dyDescent="0.2">
      <c r="A66" t="s">
        <v>66</v>
      </c>
      <c r="C66" s="32">
        <v>47531.413999999997</v>
      </c>
      <c r="D66" s="32"/>
      <c r="E66">
        <f t="shared" si="9"/>
        <v>2335.0235278088717</v>
      </c>
      <c r="F66">
        <f t="shared" si="10"/>
        <v>2335</v>
      </c>
      <c r="G66">
        <f t="shared" si="11"/>
        <v>5.1581499996245839E-2</v>
      </c>
      <c r="I66">
        <f t="shared" si="12"/>
        <v>5.1581499996245839E-2</v>
      </c>
      <c r="O66">
        <f t="shared" si="13"/>
        <v>4.3019434648080911E-2</v>
      </c>
      <c r="P66">
        <f t="shared" si="14"/>
        <v>3.5747372397203832E-2</v>
      </c>
      <c r="Q66" s="2">
        <f t="shared" si="15"/>
        <v>32512.913999999997</v>
      </c>
      <c r="R66">
        <f t="shared" si="16"/>
        <v>2.5071959682274378E-4</v>
      </c>
      <c r="AB66" t="s">
        <v>32</v>
      </c>
      <c r="AC66">
        <v>6</v>
      </c>
      <c r="AE66" t="s">
        <v>27</v>
      </c>
      <c r="AG66" t="s">
        <v>29</v>
      </c>
      <c r="AK66">
        <v>2678</v>
      </c>
      <c r="AL66">
        <v>4.4038200001523364E-2</v>
      </c>
    </row>
    <row r="67" spans="1:38" x14ac:dyDescent="0.2">
      <c r="A67" t="s">
        <v>67</v>
      </c>
      <c r="C67" s="32">
        <v>47555.508999999998</v>
      </c>
      <c r="D67" s="32"/>
      <c r="E67">
        <f t="shared" si="9"/>
        <v>2346.0139517947528</v>
      </c>
      <c r="F67">
        <f t="shared" si="10"/>
        <v>2346</v>
      </c>
      <c r="G67">
        <f t="shared" si="11"/>
        <v>3.058739999687532E-2</v>
      </c>
      <c r="I67">
        <f t="shared" si="12"/>
        <v>3.058739999687532E-2</v>
      </c>
      <c r="O67">
        <f t="shared" si="13"/>
        <v>4.3236263561333872E-2</v>
      </c>
      <c r="P67">
        <f t="shared" si="14"/>
        <v>3.5965225720376345E-2</v>
      </c>
      <c r="Q67" s="2">
        <f t="shared" si="15"/>
        <v>32537.008999999998</v>
      </c>
      <c r="R67">
        <f t="shared" si="16"/>
        <v>2.8921009512349329E-5</v>
      </c>
      <c r="AB67" t="s">
        <v>32</v>
      </c>
      <c r="AC67">
        <v>5</v>
      </c>
      <c r="AE67" t="s">
        <v>27</v>
      </c>
      <c r="AG67" t="s">
        <v>29</v>
      </c>
      <c r="AK67">
        <v>2835</v>
      </c>
      <c r="AL67">
        <v>4.8031499994976912E-2</v>
      </c>
    </row>
    <row r="68" spans="1:38" x14ac:dyDescent="0.2">
      <c r="A68" t="s">
        <v>68</v>
      </c>
      <c r="C68" s="32">
        <v>47853.684999999998</v>
      </c>
      <c r="D68" s="32"/>
      <c r="E68">
        <f t="shared" si="9"/>
        <v>2482.0206196683362</v>
      </c>
      <c r="F68">
        <f t="shared" si="10"/>
        <v>2482</v>
      </c>
      <c r="G68">
        <f t="shared" si="11"/>
        <v>4.5205799993709661E-2</v>
      </c>
      <c r="I68">
        <f t="shared" si="12"/>
        <v>4.5205799993709661E-2</v>
      </c>
      <c r="O68">
        <f t="shared" si="13"/>
        <v>4.5917057397916017E-2</v>
      </c>
      <c r="P68">
        <f t="shared" si="14"/>
        <v>3.8696997956133232E-2</v>
      </c>
      <c r="Q68" s="2">
        <f t="shared" si="15"/>
        <v>32835.184999999998</v>
      </c>
      <c r="R68">
        <f t="shared" si="16"/>
        <v>4.2364503964359078E-5</v>
      </c>
      <c r="AB68" t="s">
        <v>32</v>
      </c>
      <c r="AC68">
        <v>10</v>
      </c>
      <c r="AE68" t="s">
        <v>27</v>
      </c>
      <c r="AG68" t="s">
        <v>29</v>
      </c>
      <c r="AK68">
        <v>3016</v>
      </c>
      <c r="AL68">
        <v>5.3310399998736102E-2</v>
      </c>
    </row>
    <row r="69" spans="1:38" x14ac:dyDescent="0.2">
      <c r="A69" t="s">
        <v>69</v>
      </c>
      <c r="C69" s="32">
        <v>48283.387000000002</v>
      </c>
      <c r="D69" s="32">
        <v>6.0000000000000001E-3</v>
      </c>
      <c r="E69">
        <f t="shared" si="9"/>
        <v>2678.020087092325</v>
      </c>
      <c r="F69">
        <f t="shared" si="10"/>
        <v>2678</v>
      </c>
      <c r="G69">
        <f t="shared" si="11"/>
        <v>4.4038200001523364E-2</v>
      </c>
      <c r="J69">
        <f>+G69</f>
        <v>4.4038200001523364E-2</v>
      </c>
      <c r="O69">
        <f t="shared" si="13"/>
        <v>4.9780554397696151E-2</v>
      </c>
      <c r="P69">
        <f t="shared" si="14"/>
        <v>4.2758668778163367E-2</v>
      </c>
      <c r="Q69" s="2">
        <f t="shared" si="15"/>
        <v>33264.887000000002</v>
      </c>
      <c r="R69">
        <f t="shared" si="16"/>
        <v>1.637200151553132E-6</v>
      </c>
      <c r="AB69" t="s">
        <v>32</v>
      </c>
      <c r="AC69">
        <v>7</v>
      </c>
      <c r="AE69" t="s">
        <v>27</v>
      </c>
      <c r="AG69" t="s">
        <v>29</v>
      </c>
      <c r="AK69">
        <v>3475</v>
      </c>
      <c r="AL69">
        <v>5.7647499997983687E-2</v>
      </c>
    </row>
    <row r="70" spans="1:38" x14ac:dyDescent="0.2">
      <c r="A70" t="s">
        <v>70</v>
      </c>
      <c r="C70" s="32">
        <v>48627.591999999997</v>
      </c>
      <c r="D70" s="32">
        <v>1E-3</v>
      </c>
      <c r="E70">
        <f t="shared" si="9"/>
        <v>2835.0219085515505</v>
      </c>
      <c r="F70">
        <f t="shared" si="10"/>
        <v>2835</v>
      </c>
      <c r="G70">
        <f t="shared" si="11"/>
        <v>4.8031499994976912E-2</v>
      </c>
      <c r="J70">
        <f>+G70</f>
        <v>4.8031499994976912E-2</v>
      </c>
      <c r="O70">
        <f t="shared" si="13"/>
        <v>5.2875294341397594E-2</v>
      </c>
      <c r="P70">
        <f t="shared" si="14"/>
        <v>4.6118359630134401E-2</v>
      </c>
      <c r="Q70" s="2">
        <f t="shared" si="15"/>
        <v>33609.091999999997</v>
      </c>
      <c r="R70">
        <f t="shared" si="16"/>
        <v>3.6601060555897361E-6</v>
      </c>
      <c r="AB70" t="s">
        <v>32</v>
      </c>
      <c r="AC70">
        <v>14</v>
      </c>
      <c r="AE70" t="s">
        <v>27</v>
      </c>
      <c r="AG70" t="s">
        <v>29</v>
      </c>
      <c r="AK70">
        <v>3505</v>
      </c>
      <c r="AL70">
        <v>6.0754499994800426E-2</v>
      </c>
    </row>
    <row r="71" spans="1:38" x14ac:dyDescent="0.2">
      <c r="A71" t="s">
        <v>71</v>
      </c>
      <c r="C71" s="32">
        <v>49024.415000000001</v>
      </c>
      <c r="D71" s="32">
        <v>3.0000000000000001E-3</v>
      </c>
      <c r="E71">
        <f t="shared" si="9"/>
        <v>3016.0243164099952</v>
      </c>
      <c r="F71">
        <f t="shared" si="10"/>
        <v>3016</v>
      </c>
      <c r="G71">
        <f t="shared" si="11"/>
        <v>5.3310399998736102E-2</v>
      </c>
      <c r="J71">
        <f>+G71</f>
        <v>5.3310399998736102E-2</v>
      </c>
      <c r="O71">
        <f t="shared" si="13"/>
        <v>5.6443115550378231E-2</v>
      </c>
      <c r="P71">
        <f t="shared" si="14"/>
        <v>5.0108876230138606E-2</v>
      </c>
      <c r="Q71" s="2">
        <f t="shared" si="15"/>
        <v>34005.915000000001</v>
      </c>
      <c r="R71">
        <f t="shared" si="16"/>
        <v>1.0249754440894712E-5</v>
      </c>
      <c r="AB71" t="s">
        <v>32</v>
      </c>
      <c r="AC71">
        <v>8</v>
      </c>
      <c r="AE71" t="s">
        <v>27</v>
      </c>
      <c r="AG71" t="s">
        <v>29</v>
      </c>
      <c r="AK71">
        <v>3681</v>
      </c>
      <c r="AL71">
        <v>6.5848899997945409E-2</v>
      </c>
    </row>
    <row r="72" spans="1:38" x14ac:dyDescent="0.2">
      <c r="A72" t="s">
        <v>72</v>
      </c>
      <c r="C72" s="32">
        <v>50030.714</v>
      </c>
      <c r="D72" s="32">
        <v>3.0000000000000001E-3</v>
      </c>
      <c r="E72">
        <f t="shared" si="9"/>
        <v>3475.0262946863122</v>
      </c>
      <c r="F72">
        <f t="shared" si="10"/>
        <v>3475</v>
      </c>
      <c r="G72">
        <f t="shared" si="11"/>
        <v>5.7647499997983687E-2</v>
      </c>
      <c r="J72">
        <f>+G72</f>
        <v>5.7647499997983687E-2</v>
      </c>
      <c r="O72">
        <f t="shared" si="13"/>
        <v>6.5490794748842951E-2</v>
      </c>
      <c r="P72">
        <f t="shared" si="14"/>
        <v>6.0791439627112608E-2</v>
      </c>
      <c r="Q72" s="2">
        <f t="shared" si="15"/>
        <v>35012.214</v>
      </c>
      <c r="R72">
        <f t="shared" si="16"/>
        <v>9.8843563916072969E-6</v>
      </c>
      <c r="AB72" t="s">
        <v>32</v>
      </c>
      <c r="AC72">
        <v>5</v>
      </c>
      <c r="AE72" t="s">
        <v>27</v>
      </c>
      <c r="AG72" t="s">
        <v>29</v>
      </c>
      <c r="AK72">
        <v>3697</v>
      </c>
      <c r="AL72">
        <v>6.0039299998607021E-2</v>
      </c>
    </row>
    <row r="73" spans="1:38" x14ac:dyDescent="0.2">
      <c r="A73" t="s">
        <v>72</v>
      </c>
      <c r="C73" s="32">
        <v>50096.487999999998</v>
      </c>
      <c r="D73" s="32">
        <v>4.0000000000000001E-3</v>
      </c>
      <c r="E73">
        <f t="shared" si="9"/>
        <v>3505.0277118785634</v>
      </c>
      <c r="F73">
        <f t="shared" si="10"/>
        <v>3505</v>
      </c>
      <c r="G73">
        <f t="shared" si="11"/>
        <v>6.0754499994800426E-2</v>
      </c>
      <c r="J73">
        <f>+G73</f>
        <v>6.0754499994800426E-2</v>
      </c>
      <c r="O73">
        <f t="shared" si="13"/>
        <v>6.6082146330441946E-2</v>
      </c>
      <c r="P73">
        <f t="shared" si="14"/>
        <v>6.1517760192226476E-2</v>
      </c>
      <c r="Q73" s="2">
        <f t="shared" si="15"/>
        <v>35077.987999999998</v>
      </c>
      <c r="R73">
        <f t="shared" si="16"/>
        <v>5.8256612897485201E-7</v>
      </c>
      <c r="AB73" t="s">
        <v>32</v>
      </c>
      <c r="AC73">
        <v>11</v>
      </c>
      <c r="AE73" t="s">
        <v>73</v>
      </c>
      <c r="AG73" t="s">
        <v>29</v>
      </c>
      <c r="AK73">
        <v>3802</v>
      </c>
      <c r="AL73">
        <v>6.9913799998175818E-2</v>
      </c>
    </row>
    <row r="74" spans="1:38" x14ac:dyDescent="0.2">
      <c r="A74" t="s">
        <v>74</v>
      </c>
      <c r="C74" s="32">
        <v>50482.349000000002</v>
      </c>
      <c r="D74" s="32">
        <v>7.0000000000000001E-3</v>
      </c>
      <c r="E74">
        <f t="shared" si="9"/>
        <v>3681.0300355812406</v>
      </c>
      <c r="F74">
        <f t="shared" si="10"/>
        <v>3681</v>
      </c>
      <c r="G74">
        <f t="shared" si="11"/>
        <v>6.5848899997945409E-2</v>
      </c>
      <c r="J74">
        <f>+G74</f>
        <v>6.5848899997945409E-2</v>
      </c>
      <c r="O74">
        <f t="shared" si="13"/>
        <v>6.9551408942489429E-2</v>
      </c>
      <c r="P74">
        <f t="shared" si="14"/>
        <v>6.5848322380889723E-2</v>
      </c>
      <c r="Q74" s="2">
        <f t="shared" si="15"/>
        <v>35463.849000000002</v>
      </c>
      <c r="R74">
        <f t="shared" si="16"/>
        <v>3.3364146301928345E-13</v>
      </c>
      <c r="AB74" t="s">
        <v>32</v>
      </c>
      <c r="AC74">
        <v>5</v>
      </c>
      <c r="AE74" t="s">
        <v>27</v>
      </c>
      <c r="AG74" t="s">
        <v>29</v>
      </c>
      <c r="AK74">
        <v>3848</v>
      </c>
      <c r="AL74">
        <v>7.1211199996469077E-2</v>
      </c>
    </row>
    <row r="75" spans="1:38" x14ac:dyDescent="0.2">
      <c r="A75" t="s">
        <v>74</v>
      </c>
      <c r="C75" s="32">
        <v>50517.421000000002</v>
      </c>
      <c r="D75" s="32">
        <v>3.0000000000000001E-3</v>
      </c>
      <c r="E75">
        <f t="shared" si="9"/>
        <v>3697.0273856552312</v>
      </c>
      <c r="F75">
        <f t="shared" si="10"/>
        <v>3697</v>
      </c>
      <c r="G75">
        <f t="shared" si="11"/>
        <v>6.0039299998607021E-2</v>
      </c>
      <c r="J75">
        <f>+G75</f>
        <v>6.0039299998607021E-2</v>
      </c>
      <c r="O75">
        <f t="shared" si="13"/>
        <v>6.9866796452675559E-2</v>
      </c>
      <c r="P75">
        <f t="shared" si="14"/>
        <v>6.6247897079276197E-2</v>
      </c>
      <c r="Q75" s="2">
        <f t="shared" si="15"/>
        <v>35498.921000000002</v>
      </c>
      <c r="R75">
        <f t="shared" si="16"/>
        <v>3.8546677710093814E-5</v>
      </c>
      <c r="AB75" t="s">
        <v>32</v>
      </c>
      <c r="AC75">
        <v>13</v>
      </c>
      <c r="AE75" t="s">
        <v>73</v>
      </c>
      <c r="AG75" t="s">
        <v>29</v>
      </c>
      <c r="AK75">
        <v>3853</v>
      </c>
      <c r="AL75">
        <v>6.7395699996268377E-2</v>
      </c>
    </row>
    <row r="76" spans="1:38" x14ac:dyDescent="0.2">
      <c r="A76" t="s">
        <v>75</v>
      </c>
      <c r="C76" s="32">
        <v>50747.629000000001</v>
      </c>
      <c r="D76" s="32">
        <v>8.0000000000000002E-3</v>
      </c>
      <c r="E76">
        <f t="shared" si="9"/>
        <v>3802.0318896992917</v>
      </c>
      <c r="F76">
        <f t="shared" si="10"/>
        <v>3802</v>
      </c>
      <c r="G76">
        <f t="shared" si="11"/>
        <v>6.9913799998175818E-2</v>
      </c>
      <c r="J76">
        <f>+G76</f>
        <v>6.9913799998175818E-2</v>
      </c>
      <c r="O76">
        <f t="shared" si="13"/>
        <v>7.1936526988272062E-2</v>
      </c>
      <c r="P76">
        <f t="shared" si="14"/>
        <v>6.889445408922569E-2</v>
      </c>
      <c r="Q76" s="2">
        <f t="shared" si="15"/>
        <v>35729.129000000001</v>
      </c>
      <c r="R76">
        <f t="shared" si="16"/>
        <v>1.0390660820933633E-6</v>
      </c>
      <c r="AB76" t="s">
        <v>32</v>
      </c>
      <c r="AC76">
        <v>6</v>
      </c>
      <c r="AE76" t="s">
        <v>27</v>
      </c>
      <c r="AG76" t="s">
        <v>29</v>
      </c>
      <c r="AK76">
        <v>3984</v>
      </c>
      <c r="AL76">
        <v>7.582959999126615E-2</v>
      </c>
    </row>
    <row r="77" spans="1:38" x14ac:dyDescent="0.2">
      <c r="A77" t="s">
        <v>76</v>
      </c>
      <c r="C77" s="32">
        <v>50848.478999999999</v>
      </c>
      <c r="D77" s="32">
        <v>3.0000000000000001E-3</v>
      </c>
      <c r="E77">
        <f t="shared" si="9"/>
        <v>3848.0324814808259</v>
      </c>
      <c r="F77">
        <f t="shared" si="10"/>
        <v>3848</v>
      </c>
      <c r="G77">
        <f t="shared" si="11"/>
        <v>7.1211199996469077E-2</v>
      </c>
      <c r="J77">
        <f>+G77</f>
        <v>7.1211199996469077E-2</v>
      </c>
      <c r="O77">
        <f t="shared" si="13"/>
        <v>7.2843266080057201E-2</v>
      </c>
      <c r="P77">
        <f t="shared" si="14"/>
        <v>7.0067209530792068E-2</v>
      </c>
      <c r="Q77" s="2">
        <f t="shared" si="15"/>
        <v>35829.978999999999</v>
      </c>
      <c r="R77">
        <f t="shared" si="16"/>
        <v>1.3087141855598985E-6</v>
      </c>
      <c r="AB77" t="s">
        <v>32</v>
      </c>
      <c r="AC77">
        <v>7</v>
      </c>
      <c r="AE77" t="s">
        <v>27</v>
      </c>
      <c r="AG77" t="s">
        <v>29</v>
      </c>
      <c r="AK77">
        <v>4690</v>
      </c>
      <c r="AL77">
        <v>9.4481000000087079E-2</v>
      </c>
    </row>
    <row r="78" spans="1:38" x14ac:dyDescent="0.2">
      <c r="A78" t="s">
        <v>77</v>
      </c>
      <c r="C78" s="32">
        <v>50859.436999999998</v>
      </c>
      <c r="D78" s="32">
        <v>7.0000000000000001E-3</v>
      </c>
      <c r="E78">
        <f t="shared" si="9"/>
        <v>3853.0307411213016</v>
      </c>
      <c r="F78">
        <f t="shared" si="10"/>
        <v>3853</v>
      </c>
      <c r="G78">
        <f t="shared" si="11"/>
        <v>6.7395699996268377E-2</v>
      </c>
      <c r="J78">
        <f>+G78</f>
        <v>6.7395699996268377E-2</v>
      </c>
      <c r="O78">
        <f t="shared" si="13"/>
        <v>7.2941824676990369E-2</v>
      </c>
      <c r="P78">
        <f t="shared" si="14"/>
        <v>7.0195171634162862E-2</v>
      </c>
      <c r="Q78" s="2">
        <f t="shared" si="15"/>
        <v>35840.936999999998</v>
      </c>
      <c r="R78">
        <f t="shared" si="16"/>
        <v>7.8370414513756314E-6</v>
      </c>
      <c r="AB78" t="s">
        <v>32</v>
      </c>
      <c r="AC78">
        <v>8</v>
      </c>
      <c r="AE78" t="s">
        <v>73</v>
      </c>
      <c r="AG78" t="s">
        <v>29</v>
      </c>
      <c r="AK78">
        <v>4805</v>
      </c>
      <c r="AL78">
        <v>0.10072449999279343</v>
      </c>
    </row>
    <row r="79" spans="1:38" x14ac:dyDescent="0.2">
      <c r="A79" t="s">
        <v>79</v>
      </c>
      <c r="C79" s="32">
        <v>51146.644999999997</v>
      </c>
      <c r="D79" s="32">
        <v>4.0000000000000001E-3</v>
      </c>
      <c r="E79">
        <f t="shared" si="9"/>
        <v>3984.0345880661798</v>
      </c>
      <c r="F79">
        <f t="shared" si="10"/>
        <v>3984</v>
      </c>
      <c r="G79">
        <f t="shared" si="11"/>
        <v>7.582959999126615E-2</v>
      </c>
      <c r="J79">
        <f>+G79</f>
        <v>7.582959999126615E-2</v>
      </c>
      <c r="O79">
        <f t="shared" si="13"/>
        <v>7.5524059916639338E-2</v>
      </c>
      <c r="P79">
        <f t="shared" si="14"/>
        <v>7.3581921591014107E-2</v>
      </c>
      <c r="Q79" s="2">
        <f t="shared" si="15"/>
        <v>36128.144999999997</v>
      </c>
      <c r="R79">
        <f t="shared" si="16"/>
        <v>5.0520581909595821E-6</v>
      </c>
      <c r="AB79" t="s">
        <v>32</v>
      </c>
      <c r="AC79">
        <v>8</v>
      </c>
      <c r="AE79" t="s">
        <v>78</v>
      </c>
      <c r="AG79" t="s">
        <v>34</v>
      </c>
    </row>
    <row r="80" spans="1:38" x14ac:dyDescent="0.2">
      <c r="A80" s="29" t="s">
        <v>89</v>
      </c>
      <c r="B80" s="30"/>
      <c r="C80" s="31">
        <v>52694.472000000002</v>
      </c>
      <c r="D80" s="31">
        <v>2E-3</v>
      </c>
      <c r="E80">
        <f t="shared" si="9"/>
        <v>4690.043095507308</v>
      </c>
      <c r="F80">
        <f t="shared" si="10"/>
        <v>4690</v>
      </c>
      <c r="G80">
        <f t="shared" si="11"/>
        <v>9.4481000000087079E-2</v>
      </c>
      <c r="K80">
        <f>+G80</f>
        <v>9.4481000000087079E-2</v>
      </c>
      <c r="O80">
        <f t="shared" si="13"/>
        <v>8.9440533803602493E-2</v>
      </c>
      <c r="P80">
        <f t="shared" si="14"/>
        <v>9.2966628831706144E-2</v>
      </c>
      <c r="Q80" s="2">
        <f t="shared" si="15"/>
        <v>37675.972000000002</v>
      </c>
      <c r="R80">
        <f t="shared" si="16"/>
        <v>2.2933200356234371E-6</v>
      </c>
    </row>
    <row r="81" spans="1:18" x14ac:dyDescent="0.2">
      <c r="A81" s="17" t="s">
        <v>82</v>
      </c>
      <c r="B81" s="16" t="s">
        <v>83</v>
      </c>
      <c r="C81" s="26">
        <v>52946.6</v>
      </c>
      <c r="D81" s="26">
        <v>2E-3</v>
      </c>
      <c r="E81">
        <f t="shared" si="9"/>
        <v>4805.0459433476117</v>
      </c>
      <c r="F81">
        <f t="shared" si="10"/>
        <v>4805</v>
      </c>
      <c r="G81">
        <f t="shared" si="11"/>
        <v>0.10072449999279343</v>
      </c>
      <c r="K81">
        <f>+G81</f>
        <v>0.10072449999279343</v>
      </c>
      <c r="O81">
        <f t="shared" si="13"/>
        <v>9.1707381533065332E-2</v>
      </c>
      <c r="P81">
        <f t="shared" si="14"/>
        <v>9.6305132775110366E-2</v>
      </c>
      <c r="Q81" s="2">
        <f t="shared" si="15"/>
        <v>37928.1</v>
      </c>
      <c r="R81">
        <f t="shared" si="16"/>
        <v>1.9530806604731708E-5</v>
      </c>
    </row>
    <row r="82" spans="1:18" x14ac:dyDescent="0.2">
      <c r="A82" s="72" t="s">
        <v>167</v>
      </c>
      <c r="B82" s="73" t="s">
        <v>83</v>
      </c>
      <c r="C82" s="72">
        <v>53378.504000000001</v>
      </c>
      <c r="D82" s="72">
        <v>2E-3</v>
      </c>
      <c r="E82">
        <f>+(C82-C$7)/C$8</f>
        <v>5002.0498064394524</v>
      </c>
      <c r="F82">
        <f t="shared" si="10"/>
        <v>5002</v>
      </c>
      <c r="G82">
        <f>+C82-(C$7+F82*C$8)</f>
        <v>0.10919379999540979</v>
      </c>
      <c r="K82">
        <f>+G82</f>
        <v>0.10919379999540979</v>
      </c>
      <c r="O82">
        <f>+C$11+C$12*$F82</f>
        <v>9.5590590252232113E-2</v>
      </c>
      <c r="P82">
        <f>+D$11+D$12*F82+D$13*F82^2</f>
        <v>0.10214192571026166</v>
      </c>
      <c r="Q82" s="2">
        <f>+C82-15018.5</f>
        <v>38360.004000000001</v>
      </c>
      <c r="R82">
        <f>+(P82-G82)^2</f>
        <v>4.9728930933533408E-5</v>
      </c>
    </row>
    <row r="83" spans="1:18" x14ac:dyDescent="0.2">
      <c r="A83" s="80" t="s">
        <v>175</v>
      </c>
      <c r="B83" s="81" t="s">
        <v>176</v>
      </c>
      <c r="C83" s="85">
        <v>59646.53</v>
      </c>
      <c r="D83" s="84">
        <v>2E-3</v>
      </c>
      <c r="E83">
        <f>+(C83-C$7)/C$8</f>
        <v>7861.0771272331649</v>
      </c>
      <c r="F83">
        <f t="shared" ref="F83" si="17">ROUND(2*E83,0)/2</f>
        <v>7861</v>
      </c>
      <c r="G83">
        <f>+C83-(C$7+F83*C$8)</f>
        <v>0.16909089999535354</v>
      </c>
      <c r="K83">
        <f>+G83</f>
        <v>0.16909089999535354</v>
      </c>
      <c r="O83">
        <f>+C$11+C$12*$F83</f>
        <v>0.15194639597861692</v>
      </c>
      <c r="P83">
        <f>+D$11+D$12*F83+D$13*F83^2</f>
        <v>0.20359341086749511</v>
      </c>
      <c r="Q83" s="2">
        <f>+C83-15018.5</f>
        <v>44628.03</v>
      </c>
      <c r="R83">
        <f>+(P83-G83)^2</f>
        <v>1.190423256482247E-3</v>
      </c>
    </row>
    <row r="84" spans="1:18" x14ac:dyDescent="0.2">
      <c r="A84" s="82" t="s">
        <v>177</v>
      </c>
      <c r="B84" s="83" t="s">
        <v>83</v>
      </c>
      <c r="C84" s="84">
        <v>60012.656000000003</v>
      </c>
      <c r="D84" s="84">
        <v>2.0000000000000001E-4</v>
      </c>
      <c r="E84">
        <f>+(C84-C$7)/C$8</f>
        <v>8028.0777486174611</v>
      </c>
      <c r="F84">
        <f t="shared" ref="F84" si="18">ROUND(2*E84,0)/2</f>
        <v>8028</v>
      </c>
      <c r="G84">
        <f>+C84-(C$7+F84*C$8)</f>
        <v>0.17045320000033826</v>
      </c>
      <c r="K84">
        <f>+G84</f>
        <v>0.17045320000033826</v>
      </c>
      <c r="O84">
        <f>+C$11+C$12*$F84</f>
        <v>0.15523825311618467</v>
      </c>
      <c r="P84">
        <f>+D$11+D$12*F84+D$13*F84^2</f>
        <v>0.2104878432407572</v>
      </c>
      <c r="Q84" s="2">
        <f>+C84-15018.5</f>
        <v>44994.156000000003</v>
      </c>
      <c r="R84">
        <f>+(P84-G84)^2</f>
        <v>1.6027726593876221E-3</v>
      </c>
    </row>
    <row r="85" spans="1:18" x14ac:dyDescent="0.2">
      <c r="C85" s="32"/>
      <c r="D85" s="32"/>
    </row>
    <row r="86" spans="1:18" x14ac:dyDescent="0.2">
      <c r="C86" s="32"/>
      <c r="D86" s="32"/>
    </row>
    <row r="87" spans="1:18" x14ac:dyDescent="0.2">
      <c r="C87" s="32"/>
      <c r="D87" s="32"/>
    </row>
    <row r="88" spans="1:18" x14ac:dyDescent="0.2">
      <c r="C88" s="32"/>
      <c r="D88" s="32"/>
    </row>
    <row r="89" spans="1:18" x14ac:dyDescent="0.2">
      <c r="C89" s="32"/>
      <c r="D89" s="32"/>
    </row>
    <row r="90" spans="1:18" x14ac:dyDescent="0.2">
      <c r="C90" s="32"/>
      <c r="D90" s="32"/>
    </row>
    <row r="91" spans="1:18" x14ac:dyDescent="0.2">
      <c r="C91" s="32"/>
      <c r="D91" s="32"/>
    </row>
    <row r="92" spans="1:18" x14ac:dyDescent="0.2">
      <c r="C92" s="32"/>
      <c r="D92" s="32"/>
    </row>
    <row r="93" spans="1:18" x14ac:dyDescent="0.2">
      <c r="C93" s="32"/>
      <c r="D93" s="32"/>
    </row>
    <row r="94" spans="1:18" x14ac:dyDescent="0.2">
      <c r="C94" s="32"/>
      <c r="D94" s="32"/>
    </row>
    <row r="95" spans="1:18" x14ac:dyDescent="0.2">
      <c r="C95" s="32"/>
      <c r="D95" s="32"/>
    </row>
    <row r="96" spans="1:18" x14ac:dyDescent="0.2">
      <c r="C96" s="32"/>
      <c r="D96" s="32"/>
    </row>
    <row r="97" spans="3:4" x14ac:dyDescent="0.2">
      <c r="C97" s="32"/>
      <c r="D97" s="32"/>
    </row>
    <row r="98" spans="3:4" x14ac:dyDescent="0.2">
      <c r="C98" s="32"/>
      <c r="D98" s="32"/>
    </row>
    <row r="99" spans="3:4" x14ac:dyDescent="0.2">
      <c r="C99" s="32"/>
      <c r="D99" s="32"/>
    </row>
    <row r="100" spans="3:4" x14ac:dyDescent="0.2">
      <c r="C100" s="32"/>
      <c r="D100" s="32"/>
    </row>
    <row r="101" spans="3:4" x14ac:dyDescent="0.2">
      <c r="C101" s="32"/>
      <c r="D101" s="32"/>
    </row>
    <row r="102" spans="3:4" x14ac:dyDescent="0.2">
      <c r="C102" s="32"/>
      <c r="D102" s="32"/>
    </row>
    <row r="103" spans="3:4" x14ac:dyDescent="0.2">
      <c r="C103" s="32"/>
      <c r="D103" s="32"/>
    </row>
    <row r="104" spans="3:4" x14ac:dyDescent="0.2">
      <c r="C104" s="32"/>
      <c r="D104" s="32"/>
    </row>
    <row r="105" spans="3:4" x14ac:dyDescent="0.2">
      <c r="C105" s="32"/>
      <c r="D105" s="32"/>
    </row>
    <row r="106" spans="3:4" x14ac:dyDescent="0.2">
      <c r="C106" s="32"/>
      <c r="D106" s="32"/>
    </row>
    <row r="107" spans="3:4" x14ac:dyDescent="0.2">
      <c r="C107" s="32"/>
      <c r="D107" s="32"/>
    </row>
    <row r="108" spans="3:4" x14ac:dyDescent="0.2">
      <c r="C108" s="32"/>
      <c r="D108" s="32"/>
    </row>
    <row r="109" spans="3:4" x14ac:dyDescent="0.2">
      <c r="C109" s="32"/>
      <c r="D109" s="32"/>
    </row>
    <row r="110" spans="3:4" x14ac:dyDescent="0.2">
      <c r="C110" s="32"/>
      <c r="D110" s="32"/>
    </row>
    <row r="111" spans="3:4" x14ac:dyDescent="0.2">
      <c r="C111" s="32"/>
      <c r="D111" s="32"/>
    </row>
    <row r="112" spans="3:4" x14ac:dyDescent="0.2">
      <c r="C112" s="32"/>
      <c r="D112" s="32"/>
    </row>
    <row r="113" spans="3:4" x14ac:dyDescent="0.2">
      <c r="C113" s="32"/>
      <c r="D113" s="32"/>
    </row>
    <row r="114" spans="3:4" x14ac:dyDescent="0.2">
      <c r="C114" s="32"/>
      <c r="D114" s="32"/>
    </row>
    <row r="115" spans="3:4" x14ac:dyDescent="0.2">
      <c r="C115" s="32"/>
      <c r="D115" s="32"/>
    </row>
    <row r="116" spans="3:4" x14ac:dyDescent="0.2">
      <c r="C116" s="32"/>
      <c r="D116" s="32"/>
    </row>
    <row r="117" spans="3:4" x14ac:dyDescent="0.2">
      <c r="C117" s="32"/>
      <c r="D117" s="32"/>
    </row>
    <row r="118" spans="3:4" x14ac:dyDescent="0.2">
      <c r="C118" s="32"/>
      <c r="D118" s="32"/>
    </row>
    <row r="119" spans="3:4" x14ac:dyDescent="0.2">
      <c r="C119" s="32"/>
      <c r="D119" s="32"/>
    </row>
    <row r="120" spans="3:4" x14ac:dyDescent="0.2">
      <c r="C120" s="32"/>
      <c r="D120" s="32"/>
    </row>
    <row r="121" spans="3:4" x14ac:dyDescent="0.2">
      <c r="C121" s="32"/>
      <c r="D121" s="32"/>
    </row>
    <row r="122" spans="3:4" x14ac:dyDescent="0.2">
      <c r="C122" s="32"/>
      <c r="D122" s="32"/>
    </row>
    <row r="123" spans="3:4" x14ac:dyDescent="0.2">
      <c r="C123" s="32"/>
      <c r="D123" s="32"/>
    </row>
    <row r="124" spans="3:4" x14ac:dyDescent="0.2">
      <c r="C124" s="32"/>
      <c r="D124" s="32"/>
    </row>
    <row r="125" spans="3:4" x14ac:dyDescent="0.2">
      <c r="C125" s="32"/>
      <c r="D125" s="32"/>
    </row>
    <row r="126" spans="3:4" x14ac:dyDescent="0.2">
      <c r="C126" s="32"/>
      <c r="D126" s="32"/>
    </row>
    <row r="127" spans="3:4" x14ac:dyDescent="0.2">
      <c r="C127" s="32"/>
      <c r="D127" s="32"/>
    </row>
    <row r="128" spans="3:4" x14ac:dyDescent="0.2">
      <c r="C128" s="32"/>
      <c r="D128" s="32"/>
    </row>
    <row r="129" spans="3:4" x14ac:dyDescent="0.2">
      <c r="C129" s="32"/>
      <c r="D129" s="32"/>
    </row>
    <row r="130" spans="3:4" x14ac:dyDescent="0.2">
      <c r="C130" s="32"/>
      <c r="D130" s="32"/>
    </row>
    <row r="131" spans="3:4" x14ac:dyDescent="0.2">
      <c r="C131" s="32"/>
      <c r="D131" s="32"/>
    </row>
    <row r="132" spans="3:4" x14ac:dyDescent="0.2">
      <c r="C132" s="32"/>
      <c r="D132" s="32"/>
    </row>
    <row r="133" spans="3:4" x14ac:dyDescent="0.2">
      <c r="C133" s="32"/>
      <c r="D133" s="32"/>
    </row>
    <row r="134" spans="3:4" x14ac:dyDescent="0.2">
      <c r="C134" s="32"/>
      <c r="D134" s="32"/>
    </row>
    <row r="135" spans="3:4" x14ac:dyDescent="0.2">
      <c r="C135" s="32"/>
      <c r="D135" s="32"/>
    </row>
    <row r="136" spans="3:4" x14ac:dyDescent="0.2">
      <c r="C136" s="32"/>
      <c r="D136" s="32"/>
    </row>
    <row r="137" spans="3:4" x14ac:dyDescent="0.2">
      <c r="C137" s="32"/>
      <c r="D137" s="32"/>
    </row>
    <row r="138" spans="3:4" x14ac:dyDescent="0.2">
      <c r="C138" s="32"/>
      <c r="D138" s="32"/>
    </row>
    <row r="139" spans="3:4" x14ac:dyDescent="0.2">
      <c r="C139" s="32"/>
      <c r="D139" s="32"/>
    </row>
    <row r="140" spans="3:4" x14ac:dyDescent="0.2">
      <c r="C140" s="32"/>
      <c r="D140" s="32"/>
    </row>
    <row r="141" spans="3:4" x14ac:dyDescent="0.2">
      <c r="C141" s="32"/>
      <c r="D141" s="32"/>
    </row>
    <row r="142" spans="3:4" x14ac:dyDescent="0.2">
      <c r="C142" s="32"/>
      <c r="D142" s="32"/>
    </row>
    <row r="143" spans="3:4" x14ac:dyDescent="0.2">
      <c r="C143" s="32"/>
      <c r="D143" s="32"/>
    </row>
    <row r="144" spans="3:4" x14ac:dyDescent="0.2">
      <c r="C144" s="32"/>
      <c r="D144" s="32"/>
    </row>
    <row r="145" spans="3:4" x14ac:dyDescent="0.2">
      <c r="C145" s="32"/>
      <c r="D145" s="32"/>
    </row>
    <row r="146" spans="3:4" x14ac:dyDescent="0.2">
      <c r="C146" s="32"/>
      <c r="D146" s="32"/>
    </row>
    <row r="147" spans="3:4" x14ac:dyDescent="0.2">
      <c r="C147" s="32"/>
      <c r="D147" s="32"/>
    </row>
    <row r="148" spans="3:4" x14ac:dyDescent="0.2">
      <c r="C148" s="32"/>
      <c r="D148" s="32"/>
    </row>
    <row r="149" spans="3:4" x14ac:dyDescent="0.2">
      <c r="C149" s="32"/>
      <c r="D149" s="32"/>
    </row>
    <row r="150" spans="3:4" x14ac:dyDescent="0.2">
      <c r="C150" s="32"/>
      <c r="D150" s="32"/>
    </row>
    <row r="151" spans="3:4" x14ac:dyDescent="0.2">
      <c r="C151" s="32"/>
      <c r="D151" s="32"/>
    </row>
    <row r="152" spans="3:4" x14ac:dyDescent="0.2">
      <c r="C152" s="32"/>
      <c r="D152" s="32"/>
    </row>
    <row r="153" spans="3:4" x14ac:dyDescent="0.2">
      <c r="C153" s="32"/>
      <c r="D153" s="32"/>
    </row>
    <row r="154" spans="3:4" x14ac:dyDescent="0.2">
      <c r="C154" s="32"/>
      <c r="D154" s="32"/>
    </row>
    <row r="155" spans="3:4" x14ac:dyDescent="0.2">
      <c r="C155" s="32"/>
      <c r="D155" s="32"/>
    </row>
    <row r="156" spans="3:4" x14ac:dyDescent="0.2">
      <c r="C156" s="32"/>
      <c r="D156" s="32"/>
    </row>
    <row r="157" spans="3:4" x14ac:dyDescent="0.2">
      <c r="C157" s="32"/>
      <c r="D157" s="32"/>
    </row>
    <row r="158" spans="3:4" x14ac:dyDescent="0.2">
      <c r="C158" s="32"/>
      <c r="D158" s="32"/>
    </row>
    <row r="159" spans="3:4" x14ac:dyDescent="0.2">
      <c r="C159" s="32"/>
      <c r="D159" s="32"/>
    </row>
    <row r="160" spans="3:4" x14ac:dyDescent="0.2">
      <c r="C160" s="32"/>
      <c r="D160" s="32"/>
    </row>
    <row r="161" spans="3:4" x14ac:dyDescent="0.2">
      <c r="C161" s="32"/>
      <c r="D161" s="32"/>
    </row>
    <row r="162" spans="3:4" x14ac:dyDescent="0.2">
      <c r="C162" s="32"/>
      <c r="D162" s="32"/>
    </row>
    <row r="163" spans="3:4" x14ac:dyDescent="0.2">
      <c r="C163" s="32"/>
      <c r="D163" s="32"/>
    </row>
    <row r="164" spans="3:4" x14ac:dyDescent="0.2">
      <c r="C164" s="32"/>
      <c r="D164" s="32"/>
    </row>
    <row r="165" spans="3:4" x14ac:dyDescent="0.2">
      <c r="C165" s="32"/>
      <c r="D165" s="32"/>
    </row>
    <row r="166" spans="3:4" x14ac:dyDescent="0.2">
      <c r="C166" s="32"/>
      <c r="D166" s="32"/>
    </row>
    <row r="167" spans="3:4" x14ac:dyDescent="0.2">
      <c r="C167" s="32"/>
      <c r="D167" s="32"/>
    </row>
    <row r="168" spans="3:4" x14ac:dyDescent="0.2">
      <c r="C168" s="32"/>
      <c r="D168" s="32"/>
    </row>
    <row r="169" spans="3:4" x14ac:dyDescent="0.2">
      <c r="C169" s="27"/>
      <c r="D169" s="27"/>
    </row>
    <row r="170" spans="3:4" x14ac:dyDescent="0.2">
      <c r="C170" s="27"/>
      <c r="D170" s="27"/>
    </row>
    <row r="171" spans="3:4" x14ac:dyDescent="0.2">
      <c r="C171" s="27"/>
      <c r="D171" s="27"/>
    </row>
    <row r="172" spans="3:4" x14ac:dyDescent="0.2">
      <c r="C172" s="27"/>
      <c r="D172" s="27"/>
    </row>
    <row r="173" spans="3:4" x14ac:dyDescent="0.2">
      <c r="C173" s="27"/>
      <c r="D173" s="27"/>
    </row>
    <row r="174" spans="3:4" x14ac:dyDescent="0.2">
      <c r="C174" s="27"/>
      <c r="D174" s="27"/>
    </row>
    <row r="175" spans="3:4" x14ac:dyDescent="0.2">
      <c r="C175" s="27"/>
      <c r="D175" s="27"/>
    </row>
    <row r="176" spans="3:4" x14ac:dyDescent="0.2">
      <c r="C176" s="27"/>
      <c r="D176" s="27"/>
    </row>
    <row r="177" spans="3:4" x14ac:dyDescent="0.2">
      <c r="C177" s="27"/>
      <c r="D177" s="27"/>
    </row>
    <row r="178" spans="3:4" x14ac:dyDescent="0.2">
      <c r="C178" s="27"/>
      <c r="D178" s="27"/>
    </row>
    <row r="179" spans="3:4" x14ac:dyDescent="0.2">
      <c r="C179" s="27"/>
      <c r="D179" s="27"/>
    </row>
    <row r="180" spans="3:4" x14ac:dyDescent="0.2">
      <c r="C180" s="27"/>
      <c r="D180" s="27"/>
    </row>
    <row r="181" spans="3:4" x14ac:dyDescent="0.2">
      <c r="C181" s="27"/>
      <c r="D181" s="27"/>
    </row>
    <row r="182" spans="3:4" x14ac:dyDescent="0.2">
      <c r="C182" s="27"/>
      <c r="D182" s="27"/>
    </row>
    <row r="183" spans="3:4" x14ac:dyDescent="0.2">
      <c r="C183" s="27"/>
      <c r="D183" s="27"/>
    </row>
    <row r="184" spans="3:4" x14ac:dyDescent="0.2">
      <c r="C184" s="27"/>
      <c r="D184" s="27"/>
    </row>
    <row r="185" spans="3:4" x14ac:dyDescent="0.2">
      <c r="C185" s="27"/>
      <c r="D185" s="27"/>
    </row>
    <row r="186" spans="3:4" x14ac:dyDescent="0.2">
      <c r="C186" s="27"/>
      <c r="D186" s="27"/>
    </row>
    <row r="187" spans="3:4" x14ac:dyDescent="0.2">
      <c r="C187" s="27"/>
      <c r="D187" s="27"/>
    </row>
    <row r="188" spans="3:4" x14ac:dyDescent="0.2">
      <c r="C188" s="27"/>
      <c r="D188" s="27"/>
    </row>
    <row r="189" spans="3:4" x14ac:dyDescent="0.2">
      <c r="C189" s="27"/>
      <c r="D189" s="27"/>
    </row>
    <row r="190" spans="3:4" x14ac:dyDescent="0.2">
      <c r="C190" s="27"/>
      <c r="D190" s="27"/>
    </row>
    <row r="191" spans="3:4" x14ac:dyDescent="0.2">
      <c r="C191" s="27"/>
      <c r="D191" s="27"/>
    </row>
    <row r="192" spans="3:4" x14ac:dyDescent="0.2">
      <c r="C192" s="27"/>
      <c r="D192" s="27"/>
    </row>
    <row r="193" spans="3:4" x14ac:dyDescent="0.2">
      <c r="C193" s="27"/>
      <c r="D193" s="27"/>
    </row>
    <row r="194" spans="3:4" x14ac:dyDescent="0.2">
      <c r="C194" s="27"/>
      <c r="D194" s="27"/>
    </row>
    <row r="195" spans="3:4" x14ac:dyDescent="0.2">
      <c r="C195" s="27"/>
      <c r="D195" s="27"/>
    </row>
    <row r="196" spans="3:4" x14ac:dyDescent="0.2">
      <c r="C196" s="27"/>
      <c r="D196" s="27"/>
    </row>
    <row r="197" spans="3:4" x14ac:dyDescent="0.2">
      <c r="C197" s="27"/>
      <c r="D197" s="27"/>
    </row>
    <row r="198" spans="3:4" x14ac:dyDescent="0.2">
      <c r="C198" s="27"/>
      <c r="D198" s="27"/>
    </row>
    <row r="199" spans="3:4" x14ac:dyDescent="0.2">
      <c r="C199" s="27"/>
      <c r="D199" s="27"/>
    </row>
    <row r="200" spans="3:4" x14ac:dyDescent="0.2">
      <c r="C200" s="27"/>
      <c r="D200" s="27"/>
    </row>
    <row r="201" spans="3:4" x14ac:dyDescent="0.2">
      <c r="C201" s="27"/>
      <c r="D201" s="27"/>
    </row>
    <row r="202" spans="3:4" x14ac:dyDescent="0.2">
      <c r="C202" s="27"/>
      <c r="D202" s="27"/>
    </row>
    <row r="203" spans="3:4" x14ac:dyDescent="0.2">
      <c r="C203" s="27"/>
      <c r="D203" s="27"/>
    </row>
    <row r="204" spans="3:4" x14ac:dyDescent="0.2">
      <c r="C204" s="27"/>
      <c r="D204" s="27"/>
    </row>
    <row r="205" spans="3:4" x14ac:dyDescent="0.2">
      <c r="C205" s="27"/>
      <c r="D205" s="27"/>
    </row>
    <row r="206" spans="3:4" x14ac:dyDescent="0.2">
      <c r="C206" s="27"/>
      <c r="D206" s="27"/>
    </row>
    <row r="207" spans="3:4" x14ac:dyDescent="0.2">
      <c r="C207" s="27"/>
      <c r="D207" s="27"/>
    </row>
    <row r="208" spans="3:4" x14ac:dyDescent="0.2">
      <c r="C208" s="27"/>
      <c r="D208" s="27"/>
    </row>
    <row r="209" spans="3:4" x14ac:dyDescent="0.2">
      <c r="C209" s="27"/>
      <c r="D209" s="27"/>
    </row>
    <row r="210" spans="3:4" x14ac:dyDescent="0.2">
      <c r="C210" s="27"/>
      <c r="D210" s="27"/>
    </row>
    <row r="211" spans="3:4" x14ac:dyDescent="0.2">
      <c r="C211" s="27"/>
      <c r="D211" s="27"/>
    </row>
    <row r="212" spans="3:4" x14ac:dyDescent="0.2">
      <c r="C212" s="27"/>
      <c r="D212" s="27"/>
    </row>
    <row r="213" spans="3:4" x14ac:dyDescent="0.2">
      <c r="C213" s="27"/>
      <c r="D213" s="27"/>
    </row>
    <row r="214" spans="3:4" x14ac:dyDescent="0.2">
      <c r="C214" s="27"/>
      <c r="D214" s="27"/>
    </row>
    <row r="215" spans="3:4" x14ac:dyDescent="0.2">
      <c r="C215" s="27"/>
      <c r="D215" s="27"/>
    </row>
    <row r="216" spans="3:4" x14ac:dyDescent="0.2">
      <c r="C216" s="27"/>
      <c r="D216" s="27"/>
    </row>
    <row r="217" spans="3:4" x14ac:dyDescent="0.2">
      <c r="C217" s="27"/>
      <c r="D217" s="27"/>
    </row>
    <row r="218" spans="3:4" x14ac:dyDescent="0.2">
      <c r="C218" s="27"/>
      <c r="D218" s="27"/>
    </row>
    <row r="219" spans="3:4" x14ac:dyDescent="0.2">
      <c r="C219" s="27"/>
      <c r="D219" s="27"/>
    </row>
    <row r="220" spans="3:4" x14ac:dyDescent="0.2">
      <c r="C220" s="27"/>
      <c r="D220" s="27"/>
    </row>
    <row r="221" spans="3:4" x14ac:dyDescent="0.2">
      <c r="C221" s="27"/>
      <c r="D221" s="27"/>
    </row>
    <row r="222" spans="3:4" x14ac:dyDescent="0.2">
      <c r="C222" s="27"/>
      <c r="D222" s="27"/>
    </row>
    <row r="223" spans="3:4" x14ac:dyDescent="0.2">
      <c r="C223" s="27"/>
      <c r="D223" s="27"/>
    </row>
    <row r="224" spans="3:4" x14ac:dyDescent="0.2">
      <c r="C224" s="27"/>
      <c r="D224" s="27"/>
    </row>
    <row r="225" spans="3:4" x14ac:dyDescent="0.2">
      <c r="C225" s="27"/>
      <c r="D225" s="27"/>
    </row>
    <row r="226" spans="3:4" x14ac:dyDescent="0.2">
      <c r="C226" s="27"/>
      <c r="D226" s="27"/>
    </row>
    <row r="227" spans="3:4" x14ac:dyDescent="0.2">
      <c r="C227" s="27"/>
      <c r="D227" s="27"/>
    </row>
    <row r="228" spans="3:4" x14ac:dyDescent="0.2">
      <c r="C228" s="27"/>
      <c r="D228" s="27"/>
    </row>
    <row r="229" spans="3:4" x14ac:dyDescent="0.2">
      <c r="C229" s="27"/>
      <c r="D229" s="27"/>
    </row>
    <row r="230" spans="3:4" x14ac:dyDescent="0.2">
      <c r="C230" s="27"/>
      <c r="D230" s="27"/>
    </row>
    <row r="231" spans="3:4" x14ac:dyDescent="0.2">
      <c r="C231" s="27"/>
      <c r="D231" s="27"/>
    </row>
    <row r="232" spans="3:4" x14ac:dyDescent="0.2">
      <c r="C232" s="27"/>
      <c r="D232" s="27"/>
    </row>
    <row r="233" spans="3:4" x14ac:dyDescent="0.2">
      <c r="C233" s="27"/>
      <c r="D233" s="27"/>
    </row>
    <row r="234" spans="3:4" x14ac:dyDescent="0.2">
      <c r="C234" s="27"/>
      <c r="D234" s="27"/>
    </row>
    <row r="235" spans="3:4" x14ac:dyDescent="0.2">
      <c r="C235" s="27"/>
      <c r="D235" s="27"/>
    </row>
    <row r="236" spans="3:4" x14ac:dyDescent="0.2">
      <c r="C236" s="27"/>
      <c r="D236" s="27"/>
    </row>
    <row r="237" spans="3:4" x14ac:dyDescent="0.2">
      <c r="C237" s="27"/>
      <c r="D237" s="27"/>
    </row>
    <row r="238" spans="3:4" x14ac:dyDescent="0.2">
      <c r="C238" s="27"/>
      <c r="D238" s="27"/>
    </row>
    <row r="239" spans="3:4" x14ac:dyDescent="0.2">
      <c r="C239" s="27"/>
      <c r="D239" s="27"/>
    </row>
    <row r="240" spans="3:4" x14ac:dyDescent="0.2">
      <c r="C240" s="27"/>
      <c r="D240" s="27"/>
    </row>
    <row r="241" spans="3:4" x14ac:dyDescent="0.2">
      <c r="C241" s="27"/>
      <c r="D241" s="27"/>
    </row>
    <row r="242" spans="3:4" x14ac:dyDescent="0.2">
      <c r="C242" s="27"/>
      <c r="D242" s="27"/>
    </row>
    <row r="243" spans="3:4" x14ac:dyDescent="0.2">
      <c r="C243" s="27"/>
      <c r="D243" s="27"/>
    </row>
    <row r="244" spans="3:4" x14ac:dyDescent="0.2">
      <c r="C244" s="27"/>
      <c r="D244" s="27"/>
    </row>
    <row r="245" spans="3:4" x14ac:dyDescent="0.2">
      <c r="C245" s="27"/>
      <c r="D245" s="27"/>
    </row>
    <row r="246" spans="3:4" x14ac:dyDescent="0.2">
      <c r="C246" s="27"/>
      <c r="D246" s="27"/>
    </row>
    <row r="247" spans="3:4" x14ac:dyDescent="0.2">
      <c r="C247" s="27"/>
      <c r="D247" s="27"/>
    </row>
    <row r="248" spans="3:4" x14ac:dyDescent="0.2">
      <c r="C248" s="27"/>
      <c r="D248" s="27"/>
    </row>
    <row r="249" spans="3:4" x14ac:dyDescent="0.2">
      <c r="C249" s="27"/>
      <c r="D249" s="27"/>
    </row>
    <row r="250" spans="3:4" x14ac:dyDescent="0.2">
      <c r="C250" s="27"/>
      <c r="D250" s="27"/>
    </row>
    <row r="251" spans="3:4" x14ac:dyDescent="0.2">
      <c r="C251" s="27"/>
      <c r="D251" s="27"/>
    </row>
    <row r="252" spans="3:4" x14ac:dyDescent="0.2">
      <c r="C252" s="27"/>
      <c r="D252" s="27"/>
    </row>
    <row r="253" spans="3:4" x14ac:dyDescent="0.2">
      <c r="C253" s="27"/>
      <c r="D253" s="27"/>
    </row>
    <row r="254" spans="3:4" x14ac:dyDescent="0.2">
      <c r="C254" s="27"/>
      <c r="D254" s="27"/>
    </row>
    <row r="255" spans="3:4" x14ac:dyDescent="0.2">
      <c r="C255" s="27"/>
      <c r="D255" s="27"/>
    </row>
    <row r="256" spans="3:4" x14ac:dyDescent="0.2">
      <c r="C256" s="27"/>
      <c r="D256" s="27"/>
    </row>
    <row r="257" spans="3:4" x14ac:dyDescent="0.2">
      <c r="C257" s="27"/>
      <c r="D257" s="27"/>
    </row>
    <row r="258" spans="3:4" x14ac:dyDescent="0.2">
      <c r="C258" s="27"/>
      <c r="D258" s="27"/>
    </row>
    <row r="259" spans="3:4" x14ac:dyDescent="0.2">
      <c r="C259" s="27"/>
      <c r="D259" s="27"/>
    </row>
    <row r="260" spans="3:4" x14ac:dyDescent="0.2">
      <c r="C260" s="27"/>
      <c r="D260" s="27"/>
    </row>
    <row r="261" spans="3:4" x14ac:dyDescent="0.2">
      <c r="C261" s="27"/>
      <c r="D261" s="27"/>
    </row>
    <row r="262" spans="3:4" x14ac:dyDescent="0.2">
      <c r="C262" s="27"/>
      <c r="D262" s="27"/>
    </row>
    <row r="263" spans="3:4" x14ac:dyDescent="0.2">
      <c r="C263" s="27"/>
      <c r="D263" s="27"/>
    </row>
    <row r="264" spans="3:4" x14ac:dyDescent="0.2">
      <c r="C264" s="27"/>
      <c r="D264" s="27"/>
    </row>
    <row r="265" spans="3:4" x14ac:dyDescent="0.2">
      <c r="C265" s="27"/>
      <c r="D265" s="27"/>
    </row>
    <row r="266" spans="3:4" x14ac:dyDescent="0.2">
      <c r="C266" s="27"/>
      <c r="D266" s="27"/>
    </row>
    <row r="267" spans="3:4" x14ac:dyDescent="0.2">
      <c r="C267" s="27"/>
      <c r="D267" s="27"/>
    </row>
    <row r="268" spans="3:4" x14ac:dyDescent="0.2">
      <c r="C268" s="27"/>
      <c r="D268" s="27"/>
    </row>
    <row r="269" spans="3:4" x14ac:dyDescent="0.2">
      <c r="C269" s="27"/>
      <c r="D269" s="27"/>
    </row>
    <row r="270" spans="3:4" x14ac:dyDescent="0.2">
      <c r="C270" s="27"/>
      <c r="D270" s="27"/>
    </row>
    <row r="271" spans="3:4" x14ac:dyDescent="0.2">
      <c r="C271" s="27"/>
      <c r="D271" s="27"/>
    </row>
    <row r="272" spans="3:4" x14ac:dyDescent="0.2">
      <c r="C272" s="27"/>
      <c r="D272" s="27"/>
    </row>
    <row r="273" spans="3:4" x14ac:dyDescent="0.2">
      <c r="C273" s="27"/>
      <c r="D273" s="27"/>
    </row>
    <row r="274" spans="3:4" x14ac:dyDescent="0.2">
      <c r="C274" s="27"/>
      <c r="D274" s="27"/>
    </row>
    <row r="275" spans="3:4" x14ac:dyDescent="0.2">
      <c r="C275" s="27"/>
      <c r="D275" s="27"/>
    </row>
    <row r="276" spans="3:4" x14ac:dyDescent="0.2">
      <c r="C276" s="27"/>
      <c r="D276" s="27"/>
    </row>
    <row r="277" spans="3:4" x14ac:dyDescent="0.2">
      <c r="C277" s="27"/>
      <c r="D277" s="27"/>
    </row>
    <row r="278" spans="3:4" x14ac:dyDescent="0.2">
      <c r="C278" s="27"/>
      <c r="D278" s="27"/>
    </row>
    <row r="279" spans="3:4" x14ac:dyDescent="0.2">
      <c r="C279" s="27"/>
      <c r="D279" s="27"/>
    </row>
    <row r="280" spans="3:4" x14ac:dyDescent="0.2">
      <c r="C280" s="27"/>
      <c r="D280" s="27"/>
    </row>
    <row r="281" spans="3:4" x14ac:dyDescent="0.2">
      <c r="C281" s="27"/>
      <c r="D281" s="27"/>
    </row>
    <row r="282" spans="3:4" x14ac:dyDescent="0.2">
      <c r="C282" s="27"/>
      <c r="D282" s="27"/>
    </row>
    <row r="283" spans="3:4" x14ac:dyDescent="0.2">
      <c r="C283" s="27"/>
      <c r="D283" s="27"/>
    </row>
    <row r="284" spans="3:4" x14ac:dyDescent="0.2">
      <c r="C284" s="27"/>
      <c r="D284" s="27"/>
    </row>
    <row r="285" spans="3:4" x14ac:dyDescent="0.2">
      <c r="C285" s="27"/>
      <c r="D285" s="27"/>
    </row>
    <row r="286" spans="3:4" x14ac:dyDescent="0.2">
      <c r="C286" s="27"/>
      <c r="D286" s="27"/>
    </row>
    <row r="287" spans="3:4" x14ac:dyDescent="0.2">
      <c r="C287" s="27"/>
      <c r="D287" s="27"/>
    </row>
    <row r="288" spans="3:4" x14ac:dyDescent="0.2">
      <c r="C288" s="27"/>
      <c r="D288" s="27"/>
    </row>
    <row r="289" spans="3:4" x14ac:dyDescent="0.2">
      <c r="C289" s="27"/>
      <c r="D289" s="27"/>
    </row>
    <row r="290" spans="3:4" x14ac:dyDescent="0.2">
      <c r="C290" s="27"/>
      <c r="D290" s="27"/>
    </row>
    <row r="291" spans="3:4" x14ac:dyDescent="0.2">
      <c r="C291" s="27"/>
      <c r="D291" s="27"/>
    </row>
    <row r="292" spans="3:4" x14ac:dyDescent="0.2">
      <c r="C292" s="27"/>
      <c r="D292" s="27"/>
    </row>
    <row r="293" spans="3:4" x14ac:dyDescent="0.2">
      <c r="C293" s="27"/>
      <c r="D293" s="27"/>
    </row>
    <row r="294" spans="3:4" x14ac:dyDescent="0.2">
      <c r="C294" s="27"/>
      <c r="D294" s="27"/>
    </row>
    <row r="295" spans="3:4" x14ac:dyDescent="0.2">
      <c r="C295" s="27"/>
      <c r="D295" s="27"/>
    </row>
    <row r="296" spans="3:4" x14ac:dyDescent="0.2">
      <c r="C296" s="27"/>
      <c r="D296" s="27"/>
    </row>
    <row r="297" spans="3:4" x14ac:dyDescent="0.2">
      <c r="C297" s="27"/>
      <c r="D297" s="27"/>
    </row>
    <row r="298" spans="3:4" x14ac:dyDescent="0.2">
      <c r="C298" s="27"/>
      <c r="D298" s="27"/>
    </row>
    <row r="299" spans="3:4" x14ac:dyDescent="0.2">
      <c r="C299" s="27"/>
      <c r="D299" s="27"/>
    </row>
    <row r="300" spans="3:4" x14ac:dyDescent="0.2">
      <c r="C300" s="27"/>
      <c r="D300" s="27"/>
    </row>
    <row r="301" spans="3:4" x14ac:dyDescent="0.2">
      <c r="C301" s="27"/>
      <c r="D301" s="27"/>
    </row>
    <row r="302" spans="3:4" x14ac:dyDescent="0.2">
      <c r="C302" s="27"/>
      <c r="D302" s="27"/>
    </row>
    <row r="303" spans="3:4" x14ac:dyDescent="0.2">
      <c r="C303" s="27"/>
      <c r="D303" s="27"/>
    </row>
    <row r="304" spans="3:4" x14ac:dyDescent="0.2">
      <c r="C304" s="27"/>
      <c r="D304" s="27"/>
    </row>
    <row r="305" spans="3:4" x14ac:dyDescent="0.2">
      <c r="C305" s="27"/>
      <c r="D305" s="27"/>
    </row>
    <row r="306" spans="3:4" x14ac:dyDescent="0.2">
      <c r="C306" s="27"/>
      <c r="D306" s="27"/>
    </row>
    <row r="307" spans="3:4" x14ac:dyDescent="0.2">
      <c r="C307" s="27"/>
      <c r="D307" s="27"/>
    </row>
    <row r="308" spans="3:4" x14ac:dyDescent="0.2">
      <c r="C308" s="27"/>
      <c r="D308" s="27"/>
    </row>
    <row r="309" spans="3:4" x14ac:dyDescent="0.2">
      <c r="C309" s="27"/>
      <c r="D309" s="27"/>
    </row>
    <row r="310" spans="3:4" x14ac:dyDescent="0.2">
      <c r="C310" s="27"/>
      <c r="D310" s="27"/>
    </row>
    <row r="311" spans="3:4" x14ac:dyDescent="0.2">
      <c r="C311" s="27"/>
      <c r="D311" s="27"/>
    </row>
    <row r="312" spans="3:4" x14ac:dyDescent="0.2">
      <c r="C312" s="27"/>
      <c r="D312" s="27"/>
    </row>
    <row r="313" spans="3:4" x14ac:dyDescent="0.2">
      <c r="C313" s="27"/>
      <c r="D313" s="27"/>
    </row>
    <row r="314" spans="3:4" x14ac:dyDescent="0.2">
      <c r="C314" s="27"/>
      <c r="D314" s="27"/>
    </row>
    <row r="315" spans="3:4" x14ac:dyDescent="0.2">
      <c r="C315" s="27"/>
      <c r="D315" s="27"/>
    </row>
    <row r="316" spans="3:4" x14ac:dyDescent="0.2">
      <c r="C316" s="27"/>
      <c r="D316" s="27"/>
    </row>
    <row r="317" spans="3:4" x14ac:dyDescent="0.2">
      <c r="C317" s="27"/>
      <c r="D317" s="27"/>
    </row>
    <row r="318" spans="3:4" x14ac:dyDescent="0.2">
      <c r="C318" s="27"/>
      <c r="D318" s="27"/>
    </row>
    <row r="319" spans="3:4" x14ac:dyDescent="0.2">
      <c r="C319" s="27"/>
      <c r="D319" s="27"/>
    </row>
    <row r="320" spans="3:4" x14ac:dyDescent="0.2">
      <c r="C320" s="27"/>
      <c r="D320" s="27"/>
    </row>
    <row r="321" spans="3:4" x14ac:dyDescent="0.2">
      <c r="C321" s="27"/>
      <c r="D321" s="27"/>
    </row>
    <row r="322" spans="3:4" x14ac:dyDescent="0.2">
      <c r="C322" s="27"/>
      <c r="D322" s="27"/>
    </row>
    <row r="323" spans="3:4" x14ac:dyDescent="0.2">
      <c r="C323" s="27"/>
      <c r="D323" s="27"/>
    </row>
    <row r="324" spans="3:4" x14ac:dyDescent="0.2">
      <c r="C324" s="27"/>
      <c r="D324" s="27"/>
    </row>
    <row r="325" spans="3:4" x14ac:dyDescent="0.2">
      <c r="C325" s="27"/>
      <c r="D325" s="27"/>
    </row>
    <row r="326" spans="3:4" x14ac:dyDescent="0.2">
      <c r="C326" s="27"/>
      <c r="D326" s="27"/>
    </row>
    <row r="327" spans="3:4" x14ac:dyDescent="0.2">
      <c r="C327" s="27"/>
      <c r="D327" s="27"/>
    </row>
    <row r="328" spans="3:4" x14ac:dyDescent="0.2">
      <c r="C328" s="27"/>
      <c r="D328" s="27"/>
    </row>
    <row r="329" spans="3:4" x14ac:dyDescent="0.2">
      <c r="C329" s="27"/>
      <c r="D329" s="27"/>
    </row>
    <row r="330" spans="3:4" x14ac:dyDescent="0.2">
      <c r="C330" s="27"/>
      <c r="D330" s="27"/>
    </row>
    <row r="331" spans="3:4" x14ac:dyDescent="0.2">
      <c r="C331" s="27"/>
      <c r="D331" s="27"/>
    </row>
    <row r="332" spans="3:4" x14ac:dyDescent="0.2">
      <c r="C332" s="27"/>
      <c r="D332" s="27"/>
    </row>
    <row r="333" spans="3:4" x14ac:dyDescent="0.2">
      <c r="C333" s="27"/>
      <c r="D333" s="27"/>
    </row>
    <row r="334" spans="3:4" x14ac:dyDescent="0.2">
      <c r="C334" s="27"/>
      <c r="D334" s="27"/>
    </row>
    <row r="335" spans="3:4" x14ac:dyDescent="0.2">
      <c r="C335" s="27"/>
      <c r="D335" s="27"/>
    </row>
    <row r="336" spans="3:4" x14ac:dyDescent="0.2">
      <c r="C336" s="27"/>
      <c r="D336" s="27"/>
    </row>
    <row r="337" spans="3:4" x14ac:dyDescent="0.2">
      <c r="C337" s="27"/>
      <c r="D337" s="27"/>
    </row>
    <row r="338" spans="3:4" x14ac:dyDescent="0.2">
      <c r="C338" s="27"/>
      <c r="D338" s="27"/>
    </row>
    <row r="339" spans="3:4" x14ac:dyDescent="0.2">
      <c r="C339" s="27"/>
      <c r="D339" s="27"/>
    </row>
    <row r="340" spans="3:4" x14ac:dyDescent="0.2">
      <c r="C340" s="27"/>
      <c r="D340" s="27"/>
    </row>
    <row r="341" spans="3:4" x14ac:dyDescent="0.2">
      <c r="C341" s="27"/>
      <c r="D341" s="27"/>
    </row>
    <row r="342" spans="3:4" x14ac:dyDescent="0.2">
      <c r="C342" s="27"/>
      <c r="D342" s="27"/>
    </row>
    <row r="343" spans="3:4" x14ac:dyDescent="0.2">
      <c r="C343" s="27"/>
      <c r="D343" s="27"/>
    </row>
    <row r="344" spans="3:4" x14ac:dyDescent="0.2">
      <c r="C344" s="27"/>
      <c r="D344" s="27"/>
    </row>
    <row r="345" spans="3:4" x14ac:dyDescent="0.2">
      <c r="C345" s="27"/>
      <c r="D345" s="27"/>
    </row>
    <row r="346" spans="3:4" x14ac:dyDescent="0.2">
      <c r="C346" s="27"/>
      <c r="D346" s="27"/>
    </row>
    <row r="347" spans="3:4" x14ac:dyDescent="0.2">
      <c r="C347" s="27"/>
      <c r="D347" s="27"/>
    </row>
    <row r="348" spans="3:4" x14ac:dyDescent="0.2">
      <c r="C348" s="27"/>
      <c r="D348" s="27"/>
    </row>
    <row r="349" spans="3:4" x14ac:dyDescent="0.2">
      <c r="C349" s="27"/>
      <c r="D349" s="27"/>
    </row>
    <row r="350" spans="3:4" x14ac:dyDescent="0.2">
      <c r="C350" s="27"/>
      <c r="D350" s="27"/>
    </row>
    <row r="351" spans="3:4" x14ac:dyDescent="0.2">
      <c r="C351" s="27"/>
      <c r="D351" s="27"/>
    </row>
    <row r="352" spans="3:4" x14ac:dyDescent="0.2">
      <c r="C352" s="27"/>
      <c r="D352" s="27"/>
    </row>
    <row r="353" spans="3:4" x14ac:dyDescent="0.2">
      <c r="C353" s="27"/>
      <c r="D353" s="27"/>
    </row>
    <row r="354" spans="3:4" x14ac:dyDescent="0.2">
      <c r="C354" s="27"/>
      <c r="D354" s="27"/>
    </row>
    <row r="355" spans="3:4" x14ac:dyDescent="0.2">
      <c r="C355" s="27"/>
      <c r="D355" s="27"/>
    </row>
    <row r="356" spans="3:4" x14ac:dyDescent="0.2">
      <c r="C356" s="27"/>
      <c r="D356" s="27"/>
    </row>
    <row r="357" spans="3:4" x14ac:dyDescent="0.2">
      <c r="C357" s="27"/>
      <c r="D357" s="27"/>
    </row>
    <row r="358" spans="3:4" x14ac:dyDescent="0.2">
      <c r="C358" s="27"/>
      <c r="D358" s="27"/>
    </row>
    <row r="359" spans="3:4" x14ac:dyDescent="0.2">
      <c r="C359" s="27"/>
      <c r="D359" s="27"/>
    </row>
    <row r="360" spans="3:4" x14ac:dyDescent="0.2">
      <c r="C360" s="27"/>
      <c r="D360" s="27"/>
    </row>
    <row r="361" spans="3:4" x14ac:dyDescent="0.2">
      <c r="C361" s="27"/>
      <c r="D361" s="27"/>
    </row>
    <row r="362" spans="3:4" x14ac:dyDescent="0.2">
      <c r="C362" s="27"/>
      <c r="D362" s="27"/>
    </row>
    <row r="363" spans="3:4" x14ac:dyDescent="0.2">
      <c r="C363" s="27"/>
      <c r="D363" s="27"/>
    </row>
    <row r="364" spans="3:4" x14ac:dyDescent="0.2">
      <c r="C364" s="27"/>
      <c r="D364" s="27"/>
    </row>
    <row r="365" spans="3:4" x14ac:dyDescent="0.2">
      <c r="C365" s="27"/>
      <c r="D365" s="27"/>
    </row>
    <row r="366" spans="3:4" x14ac:dyDescent="0.2">
      <c r="C366" s="27"/>
      <c r="D366" s="27"/>
    </row>
    <row r="367" spans="3:4" x14ac:dyDescent="0.2">
      <c r="C367" s="27"/>
      <c r="D367" s="27"/>
    </row>
    <row r="368" spans="3:4" x14ac:dyDescent="0.2">
      <c r="C368" s="27"/>
      <c r="D368" s="27"/>
    </row>
    <row r="369" spans="3:4" x14ac:dyDescent="0.2">
      <c r="C369" s="27"/>
      <c r="D369" s="27"/>
    </row>
    <row r="370" spans="3:4" x14ac:dyDescent="0.2">
      <c r="C370" s="27"/>
      <c r="D370" s="27"/>
    </row>
    <row r="371" spans="3:4" x14ac:dyDescent="0.2">
      <c r="C371" s="27"/>
      <c r="D371" s="27"/>
    </row>
    <row r="372" spans="3:4" x14ac:dyDescent="0.2">
      <c r="C372" s="27"/>
      <c r="D372" s="27"/>
    </row>
    <row r="373" spans="3:4" x14ac:dyDescent="0.2">
      <c r="C373" s="27"/>
      <c r="D373" s="27"/>
    </row>
    <row r="374" spans="3:4" x14ac:dyDescent="0.2">
      <c r="C374" s="27"/>
      <c r="D374" s="27"/>
    </row>
    <row r="375" spans="3:4" x14ac:dyDescent="0.2">
      <c r="C375" s="27"/>
      <c r="D375" s="27"/>
    </row>
    <row r="376" spans="3:4" x14ac:dyDescent="0.2">
      <c r="C376" s="27"/>
      <c r="D376" s="27"/>
    </row>
    <row r="377" spans="3:4" x14ac:dyDescent="0.2">
      <c r="C377" s="27"/>
      <c r="D377" s="27"/>
    </row>
    <row r="378" spans="3:4" x14ac:dyDescent="0.2">
      <c r="C378" s="27"/>
      <c r="D378" s="27"/>
    </row>
    <row r="379" spans="3:4" x14ac:dyDescent="0.2">
      <c r="C379" s="27"/>
      <c r="D379" s="27"/>
    </row>
    <row r="380" spans="3:4" x14ac:dyDescent="0.2">
      <c r="C380" s="27"/>
      <c r="D380" s="27"/>
    </row>
    <row r="381" spans="3:4" x14ac:dyDescent="0.2">
      <c r="C381" s="27"/>
      <c r="D381" s="27"/>
    </row>
    <row r="382" spans="3:4" x14ac:dyDescent="0.2">
      <c r="C382" s="27"/>
      <c r="D382" s="27"/>
    </row>
    <row r="383" spans="3:4" x14ac:dyDescent="0.2">
      <c r="C383" s="27"/>
      <c r="D383" s="27"/>
    </row>
    <row r="384" spans="3:4" x14ac:dyDescent="0.2">
      <c r="C384" s="27"/>
      <c r="D384" s="27"/>
    </row>
    <row r="385" spans="3:4" x14ac:dyDescent="0.2">
      <c r="C385" s="27"/>
      <c r="D385" s="27"/>
    </row>
    <row r="386" spans="3:4" x14ac:dyDescent="0.2">
      <c r="C386" s="27"/>
      <c r="D386" s="27"/>
    </row>
    <row r="387" spans="3:4" x14ac:dyDescent="0.2">
      <c r="C387" s="27"/>
      <c r="D387" s="27"/>
    </row>
    <row r="388" spans="3:4" x14ac:dyDescent="0.2">
      <c r="C388" s="27"/>
      <c r="D388" s="27"/>
    </row>
    <row r="389" spans="3:4" x14ac:dyDescent="0.2">
      <c r="C389" s="27"/>
      <c r="D389" s="27"/>
    </row>
    <row r="390" spans="3:4" x14ac:dyDescent="0.2">
      <c r="C390" s="27"/>
      <c r="D390" s="27"/>
    </row>
    <row r="391" spans="3:4" x14ac:dyDescent="0.2">
      <c r="C391" s="27"/>
      <c r="D391" s="27"/>
    </row>
    <row r="392" spans="3:4" x14ac:dyDescent="0.2">
      <c r="C392" s="27"/>
      <c r="D392" s="27"/>
    </row>
    <row r="393" spans="3:4" x14ac:dyDescent="0.2">
      <c r="C393" s="27"/>
      <c r="D393" s="27"/>
    </row>
    <row r="394" spans="3:4" x14ac:dyDescent="0.2">
      <c r="C394" s="27"/>
      <c r="D394" s="27"/>
    </row>
    <row r="395" spans="3:4" x14ac:dyDescent="0.2">
      <c r="C395" s="27"/>
      <c r="D395" s="27"/>
    </row>
    <row r="396" spans="3:4" x14ac:dyDescent="0.2">
      <c r="C396" s="27"/>
      <c r="D396" s="27"/>
    </row>
    <row r="397" spans="3:4" x14ac:dyDescent="0.2">
      <c r="C397" s="27"/>
      <c r="D397" s="27"/>
    </row>
    <row r="398" spans="3:4" x14ac:dyDescent="0.2">
      <c r="C398" s="27"/>
      <c r="D398" s="27"/>
    </row>
    <row r="399" spans="3:4" x14ac:dyDescent="0.2">
      <c r="C399" s="27"/>
      <c r="D399" s="27"/>
    </row>
    <row r="400" spans="3:4" x14ac:dyDescent="0.2">
      <c r="C400" s="27"/>
      <c r="D400" s="27"/>
    </row>
    <row r="401" spans="3:4" x14ac:dyDescent="0.2">
      <c r="C401" s="27"/>
      <c r="D401" s="27"/>
    </row>
    <row r="402" spans="3:4" x14ac:dyDescent="0.2">
      <c r="C402" s="27"/>
      <c r="D402" s="27"/>
    </row>
    <row r="403" spans="3:4" x14ac:dyDescent="0.2">
      <c r="C403" s="27"/>
      <c r="D403" s="27"/>
    </row>
    <row r="404" spans="3:4" x14ac:dyDescent="0.2">
      <c r="C404" s="27"/>
      <c r="D404" s="27"/>
    </row>
    <row r="405" spans="3:4" x14ac:dyDescent="0.2">
      <c r="C405" s="27"/>
      <c r="D405" s="27"/>
    </row>
    <row r="406" spans="3:4" x14ac:dyDescent="0.2">
      <c r="C406" s="27"/>
      <c r="D406" s="27"/>
    </row>
    <row r="407" spans="3:4" x14ac:dyDescent="0.2">
      <c r="C407" s="27"/>
      <c r="D407" s="27"/>
    </row>
    <row r="408" spans="3:4" x14ac:dyDescent="0.2">
      <c r="C408" s="27"/>
      <c r="D408" s="27"/>
    </row>
    <row r="409" spans="3:4" x14ac:dyDescent="0.2">
      <c r="C409" s="27"/>
      <c r="D409" s="27"/>
    </row>
    <row r="410" spans="3:4" x14ac:dyDescent="0.2">
      <c r="C410" s="27"/>
      <c r="D410" s="27"/>
    </row>
    <row r="411" spans="3:4" x14ac:dyDescent="0.2">
      <c r="C411" s="27"/>
      <c r="D411" s="27"/>
    </row>
    <row r="412" spans="3:4" x14ac:dyDescent="0.2">
      <c r="C412" s="27"/>
      <c r="D412" s="27"/>
    </row>
    <row r="413" spans="3:4" x14ac:dyDescent="0.2">
      <c r="C413" s="27"/>
      <c r="D413" s="27"/>
    </row>
    <row r="414" spans="3:4" x14ac:dyDescent="0.2">
      <c r="C414" s="27"/>
      <c r="D414" s="27"/>
    </row>
    <row r="415" spans="3:4" x14ac:dyDescent="0.2">
      <c r="C415" s="27"/>
      <c r="D415" s="27"/>
    </row>
    <row r="416" spans="3:4" x14ac:dyDescent="0.2">
      <c r="C416" s="27"/>
      <c r="D416" s="27"/>
    </row>
    <row r="417" spans="3:4" x14ac:dyDescent="0.2">
      <c r="C417" s="27"/>
      <c r="D417" s="27"/>
    </row>
    <row r="418" spans="3:4" x14ac:dyDescent="0.2">
      <c r="C418" s="27"/>
      <c r="D418" s="27"/>
    </row>
    <row r="419" spans="3:4" x14ac:dyDescent="0.2">
      <c r="C419" s="27"/>
      <c r="D419" s="27"/>
    </row>
    <row r="420" spans="3:4" x14ac:dyDescent="0.2">
      <c r="C420" s="27"/>
      <c r="D420" s="27"/>
    </row>
    <row r="421" spans="3:4" x14ac:dyDescent="0.2">
      <c r="C421" s="27"/>
      <c r="D421" s="27"/>
    </row>
    <row r="422" spans="3:4" x14ac:dyDescent="0.2">
      <c r="C422" s="27"/>
      <c r="D422" s="27"/>
    </row>
    <row r="423" spans="3:4" x14ac:dyDescent="0.2">
      <c r="C423" s="27"/>
      <c r="D423" s="27"/>
    </row>
    <row r="424" spans="3:4" x14ac:dyDescent="0.2">
      <c r="C424" s="27"/>
      <c r="D424" s="27"/>
    </row>
    <row r="425" spans="3:4" x14ac:dyDescent="0.2">
      <c r="C425" s="27"/>
      <c r="D425" s="27"/>
    </row>
    <row r="426" spans="3:4" x14ac:dyDescent="0.2">
      <c r="C426" s="27"/>
      <c r="D426" s="27"/>
    </row>
    <row r="427" spans="3:4" x14ac:dyDescent="0.2">
      <c r="C427" s="27"/>
      <c r="D427" s="27"/>
    </row>
    <row r="428" spans="3:4" x14ac:dyDescent="0.2">
      <c r="C428" s="27"/>
      <c r="D428" s="27"/>
    </row>
    <row r="429" spans="3:4" x14ac:dyDescent="0.2">
      <c r="C429" s="27"/>
      <c r="D429" s="27"/>
    </row>
    <row r="430" spans="3:4" x14ac:dyDescent="0.2">
      <c r="C430" s="27"/>
      <c r="D430" s="27"/>
    </row>
    <row r="431" spans="3:4" x14ac:dyDescent="0.2">
      <c r="C431" s="27"/>
      <c r="D431" s="27"/>
    </row>
    <row r="432" spans="3:4" x14ac:dyDescent="0.2">
      <c r="C432" s="27"/>
      <c r="D432" s="27"/>
    </row>
    <row r="433" spans="3:4" x14ac:dyDescent="0.2">
      <c r="C433" s="27"/>
      <c r="D433" s="27"/>
    </row>
    <row r="434" spans="3:4" x14ac:dyDescent="0.2">
      <c r="C434" s="27"/>
      <c r="D434" s="27"/>
    </row>
    <row r="435" spans="3:4" x14ac:dyDescent="0.2">
      <c r="C435" s="27"/>
      <c r="D435" s="27"/>
    </row>
    <row r="436" spans="3:4" x14ac:dyDescent="0.2">
      <c r="C436" s="27"/>
      <c r="D436" s="27"/>
    </row>
    <row r="437" spans="3:4" x14ac:dyDescent="0.2">
      <c r="C437" s="27"/>
      <c r="D437" s="27"/>
    </row>
    <row r="438" spans="3:4" x14ac:dyDescent="0.2">
      <c r="C438" s="27"/>
      <c r="D438" s="27"/>
    </row>
    <row r="439" spans="3:4" x14ac:dyDescent="0.2">
      <c r="C439" s="27"/>
      <c r="D439" s="27"/>
    </row>
    <row r="440" spans="3:4" x14ac:dyDescent="0.2">
      <c r="C440" s="27"/>
      <c r="D440" s="27"/>
    </row>
    <row r="441" spans="3:4" x14ac:dyDescent="0.2">
      <c r="C441" s="27"/>
      <c r="D441" s="27"/>
    </row>
    <row r="442" spans="3:4" x14ac:dyDescent="0.2">
      <c r="C442" s="27"/>
      <c r="D442" s="27"/>
    </row>
    <row r="443" spans="3:4" x14ac:dyDescent="0.2">
      <c r="C443" s="27"/>
      <c r="D443" s="27"/>
    </row>
    <row r="444" spans="3:4" x14ac:dyDescent="0.2">
      <c r="C444" s="27"/>
      <c r="D444" s="27"/>
    </row>
    <row r="445" spans="3:4" x14ac:dyDescent="0.2">
      <c r="C445" s="27"/>
      <c r="D445" s="27"/>
    </row>
    <row r="446" spans="3:4" x14ac:dyDescent="0.2">
      <c r="C446" s="27"/>
      <c r="D446" s="27"/>
    </row>
    <row r="447" spans="3:4" x14ac:dyDescent="0.2">
      <c r="C447" s="27"/>
      <c r="D447" s="27"/>
    </row>
    <row r="448" spans="3:4" x14ac:dyDescent="0.2">
      <c r="C448" s="27"/>
      <c r="D448" s="27"/>
    </row>
    <row r="449" spans="3:4" x14ac:dyDescent="0.2">
      <c r="C449" s="27"/>
      <c r="D449" s="27"/>
    </row>
    <row r="450" spans="3:4" x14ac:dyDescent="0.2">
      <c r="C450" s="27"/>
      <c r="D450" s="27"/>
    </row>
    <row r="451" spans="3:4" x14ac:dyDescent="0.2">
      <c r="C451" s="27"/>
      <c r="D451" s="27"/>
    </row>
    <row r="452" spans="3:4" x14ac:dyDescent="0.2">
      <c r="C452" s="27"/>
      <c r="D452" s="27"/>
    </row>
    <row r="453" spans="3:4" x14ac:dyDescent="0.2">
      <c r="C453" s="27"/>
      <c r="D453" s="27"/>
    </row>
    <row r="454" spans="3:4" x14ac:dyDescent="0.2">
      <c r="C454" s="27"/>
      <c r="D454" s="27"/>
    </row>
    <row r="455" spans="3:4" x14ac:dyDescent="0.2">
      <c r="C455" s="27"/>
      <c r="D455" s="27"/>
    </row>
    <row r="456" spans="3:4" x14ac:dyDescent="0.2">
      <c r="C456" s="27"/>
      <c r="D456" s="27"/>
    </row>
    <row r="457" spans="3:4" x14ac:dyDescent="0.2">
      <c r="C457" s="27"/>
      <c r="D457" s="27"/>
    </row>
    <row r="458" spans="3:4" x14ac:dyDescent="0.2">
      <c r="C458" s="27"/>
      <c r="D458" s="27"/>
    </row>
    <row r="459" spans="3:4" x14ac:dyDescent="0.2">
      <c r="C459" s="27"/>
      <c r="D459" s="27"/>
    </row>
    <row r="460" spans="3:4" x14ac:dyDescent="0.2">
      <c r="C460" s="27"/>
      <c r="D460" s="27"/>
    </row>
    <row r="461" spans="3:4" x14ac:dyDescent="0.2">
      <c r="C461" s="27"/>
      <c r="D461" s="27"/>
    </row>
    <row r="462" spans="3:4" x14ac:dyDescent="0.2">
      <c r="C462" s="27"/>
      <c r="D462" s="27"/>
    </row>
    <row r="463" spans="3:4" x14ac:dyDescent="0.2">
      <c r="C463" s="27"/>
      <c r="D463" s="27"/>
    </row>
    <row r="464" spans="3:4" x14ac:dyDescent="0.2">
      <c r="C464" s="27"/>
      <c r="D464" s="27"/>
    </row>
    <row r="465" spans="3:4" x14ac:dyDescent="0.2">
      <c r="C465" s="27"/>
      <c r="D465" s="27"/>
    </row>
    <row r="466" spans="3:4" x14ac:dyDescent="0.2">
      <c r="C466" s="27"/>
      <c r="D466" s="27"/>
    </row>
    <row r="467" spans="3:4" x14ac:dyDescent="0.2">
      <c r="C467" s="27"/>
      <c r="D467" s="27"/>
    </row>
    <row r="468" spans="3:4" x14ac:dyDescent="0.2">
      <c r="C468" s="27"/>
      <c r="D468" s="27"/>
    </row>
    <row r="469" spans="3:4" x14ac:dyDescent="0.2">
      <c r="C469" s="27"/>
      <c r="D469" s="27"/>
    </row>
    <row r="470" spans="3:4" x14ac:dyDescent="0.2">
      <c r="C470" s="27"/>
      <c r="D470" s="27"/>
    </row>
    <row r="471" spans="3:4" x14ac:dyDescent="0.2">
      <c r="C471" s="27"/>
      <c r="D471" s="27"/>
    </row>
    <row r="472" spans="3:4" x14ac:dyDescent="0.2">
      <c r="C472" s="27"/>
      <c r="D472" s="27"/>
    </row>
    <row r="473" spans="3:4" x14ac:dyDescent="0.2">
      <c r="C473" s="27"/>
      <c r="D473" s="27"/>
    </row>
    <row r="474" spans="3:4" x14ac:dyDescent="0.2">
      <c r="C474" s="27"/>
      <c r="D474" s="27"/>
    </row>
    <row r="475" spans="3:4" x14ac:dyDescent="0.2">
      <c r="C475" s="27"/>
      <c r="D475" s="27"/>
    </row>
    <row r="476" spans="3:4" x14ac:dyDescent="0.2">
      <c r="C476" s="27"/>
      <c r="D476" s="27"/>
    </row>
    <row r="477" spans="3:4" x14ac:dyDescent="0.2">
      <c r="C477" s="27"/>
      <c r="D477" s="27"/>
    </row>
    <row r="478" spans="3:4" x14ac:dyDescent="0.2">
      <c r="C478" s="27"/>
      <c r="D478" s="27"/>
    </row>
    <row r="479" spans="3:4" x14ac:dyDescent="0.2">
      <c r="C479" s="27"/>
      <c r="D479" s="27"/>
    </row>
    <row r="480" spans="3:4" x14ac:dyDescent="0.2">
      <c r="C480" s="27"/>
      <c r="D480" s="27"/>
    </row>
    <row r="481" spans="3:4" x14ac:dyDescent="0.2">
      <c r="C481" s="27"/>
      <c r="D481" s="27"/>
    </row>
    <row r="482" spans="3:4" x14ac:dyDescent="0.2">
      <c r="C482" s="27"/>
      <c r="D482" s="27"/>
    </row>
    <row r="483" spans="3:4" x14ac:dyDescent="0.2">
      <c r="C483" s="27"/>
      <c r="D483" s="27"/>
    </row>
    <row r="484" spans="3:4" x14ac:dyDescent="0.2">
      <c r="C484" s="27"/>
      <c r="D484" s="27"/>
    </row>
    <row r="485" spans="3:4" x14ac:dyDescent="0.2">
      <c r="C485" s="27"/>
      <c r="D485" s="27"/>
    </row>
    <row r="486" spans="3:4" x14ac:dyDescent="0.2">
      <c r="C486" s="27"/>
      <c r="D486" s="27"/>
    </row>
    <row r="487" spans="3:4" x14ac:dyDescent="0.2">
      <c r="C487" s="27"/>
      <c r="D487" s="27"/>
    </row>
    <row r="488" spans="3:4" x14ac:dyDescent="0.2">
      <c r="C488" s="27"/>
      <c r="D488" s="27"/>
    </row>
    <row r="489" spans="3:4" x14ac:dyDescent="0.2">
      <c r="C489" s="27"/>
      <c r="D489" s="27"/>
    </row>
    <row r="490" spans="3:4" x14ac:dyDescent="0.2">
      <c r="C490" s="27"/>
      <c r="D490" s="27"/>
    </row>
    <row r="491" spans="3:4" x14ac:dyDescent="0.2">
      <c r="C491" s="27"/>
      <c r="D491" s="27"/>
    </row>
    <row r="492" spans="3:4" x14ac:dyDescent="0.2">
      <c r="C492" s="27"/>
      <c r="D492" s="27"/>
    </row>
    <row r="493" spans="3:4" x14ac:dyDescent="0.2">
      <c r="C493" s="27"/>
      <c r="D493" s="27"/>
    </row>
    <row r="494" spans="3:4" x14ac:dyDescent="0.2">
      <c r="C494" s="27"/>
      <c r="D494" s="27"/>
    </row>
    <row r="495" spans="3:4" x14ac:dyDescent="0.2">
      <c r="C495" s="27"/>
      <c r="D495" s="27"/>
    </row>
    <row r="496" spans="3:4" x14ac:dyDescent="0.2">
      <c r="C496" s="27"/>
      <c r="D496" s="27"/>
    </row>
    <row r="497" spans="3:4" x14ac:dyDescent="0.2">
      <c r="C497" s="27"/>
      <c r="D497" s="27"/>
    </row>
    <row r="498" spans="3:4" x14ac:dyDescent="0.2">
      <c r="C498" s="27"/>
      <c r="D498" s="27"/>
    </row>
    <row r="499" spans="3:4" x14ac:dyDescent="0.2">
      <c r="C499" s="27"/>
      <c r="D499" s="27"/>
    </row>
    <row r="500" spans="3:4" x14ac:dyDescent="0.2">
      <c r="C500" s="27"/>
      <c r="D500" s="27"/>
    </row>
    <row r="501" spans="3:4" x14ac:dyDescent="0.2">
      <c r="C501" s="27"/>
      <c r="D501" s="27"/>
    </row>
    <row r="502" spans="3:4" x14ac:dyDescent="0.2">
      <c r="C502" s="27"/>
      <c r="D502" s="27"/>
    </row>
    <row r="503" spans="3:4" x14ac:dyDescent="0.2">
      <c r="C503" s="27"/>
      <c r="D503" s="27"/>
    </row>
    <row r="504" spans="3:4" x14ac:dyDescent="0.2">
      <c r="C504" s="27"/>
      <c r="D504" s="27"/>
    </row>
    <row r="505" spans="3:4" x14ac:dyDescent="0.2">
      <c r="C505" s="27"/>
      <c r="D505" s="27"/>
    </row>
    <row r="506" spans="3:4" x14ac:dyDescent="0.2">
      <c r="C506" s="27"/>
      <c r="D506" s="27"/>
    </row>
    <row r="507" spans="3:4" x14ac:dyDescent="0.2">
      <c r="C507" s="27"/>
      <c r="D507" s="27"/>
    </row>
    <row r="508" spans="3:4" x14ac:dyDescent="0.2">
      <c r="C508" s="27"/>
      <c r="D508" s="27"/>
    </row>
    <row r="509" spans="3:4" x14ac:dyDescent="0.2">
      <c r="C509" s="27"/>
      <c r="D509" s="27"/>
    </row>
    <row r="510" spans="3:4" x14ac:dyDescent="0.2">
      <c r="C510" s="27"/>
      <c r="D510" s="27"/>
    </row>
    <row r="511" spans="3:4" x14ac:dyDescent="0.2">
      <c r="C511" s="27"/>
      <c r="D511" s="27"/>
    </row>
    <row r="512" spans="3:4" x14ac:dyDescent="0.2">
      <c r="C512" s="27"/>
      <c r="D512" s="27"/>
    </row>
    <row r="513" spans="3:4" x14ac:dyDescent="0.2">
      <c r="C513" s="27"/>
      <c r="D513" s="27"/>
    </row>
    <row r="514" spans="3:4" x14ac:dyDescent="0.2">
      <c r="C514" s="27"/>
      <c r="D514" s="27"/>
    </row>
    <row r="515" spans="3:4" x14ac:dyDescent="0.2">
      <c r="C515" s="27"/>
      <c r="D515" s="27"/>
    </row>
    <row r="516" spans="3:4" x14ac:dyDescent="0.2">
      <c r="C516" s="27"/>
      <c r="D516" s="27"/>
    </row>
    <row r="517" spans="3:4" x14ac:dyDescent="0.2">
      <c r="C517" s="27"/>
      <c r="D517" s="27"/>
    </row>
    <row r="518" spans="3:4" x14ac:dyDescent="0.2">
      <c r="C518" s="27"/>
      <c r="D518" s="27"/>
    </row>
    <row r="519" spans="3:4" x14ac:dyDescent="0.2">
      <c r="C519" s="27"/>
      <c r="D519" s="27"/>
    </row>
    <row r="520" spans="3:4" x14ac:dyDescent="0.2">
      <c r="C520" s="27"/>
      <c r="D520" s="27"/>
    </row>
    <row r="521" spans="3:4" x14ac:dyDescent="0.2">
      <c r="C521" s="27"/>
      <c r="D521" s="27"/>
    </row>
    <row r="522" spans="3:4" x14ac:dyDescent="0.2">
      <c r="C522" s="27"/>
      <c r="D522" s="27"/>
    </row>
    <row r="523" spans="3:4" x14ac:dyDescent="0.2">
      <c r="C523" s="27"/>
      <c r="D523" s="27"/>
    </row>
    <row r="524" spans="3:4" x14ac:dyDescent="0.2">
      <c r="C524" s="27"/>
      <c r="D524" s="27"/>
    </row>
    <row r="525" spans="3:4" x14ac:dyDescent="0.2">
      <c r="C525" s="27"/>
      <c r="D525" s="27"/>
    </row>
    <row r="526" spans="3:4" x14ac:dyDescent="0.2">
      <c r="C526" s="27"/>
      <c r="D526" s="27"/>
    </row>
    <row r="527" spans="3:4" x14ac:dyDescent="0.2">
      <c r="C527" s="27"/>
      <c r="D527" s="27"/>
    </row>
    <row r="528" spans="3:4" x14ac:dyDescent="0.2">
      <c r="C528" s="27"/>
      <c r="D528" s="27"/>
    </row>
    <row r="529" spans="3:4" x14ac:dyDescent="0.2">
      <c r="C529" s="27"/>
      <c r="D529" s="27"/>
    </row>
    <row r="530" spans="3:4" x14ac:dyDescent="0.2">
      <c r="C530" s="27"/>
      <c r="D530" s="27"/>
    </row>
    <row r="531" spans="3:4" x14ac:dyDescent="0.2">
      <c r="C531" s="27"/>
      <c r="D531" s="27"/>
    </row>
    <row r="532" spans="3:4" x14ac:dyDescent="0.2">
      <c r="C532" s="27"/>
      <c r="D532" s="27"/>
    </row>
    <row r="533" spans="3:4" x14ac:dyDescent="0.2">
      <c r="C533" s="27"/>
      <c r="D533" s="27"/>
    </row>
    <row r="534" spans="3:4" x14ac:dyDescent="0.2">
      <c r="C534" s="27"/>
      <c r="D534" s="27"/>
    </row>
    <row r="535" spans="3:4" x14ac:dyDescent="0.2">
      <c r="C535" s="27"/>
      <c r="D535" s="27"/>
    </row>
    <row r="536" spans="3:4" x14ac:dyDescent="0.2">
      <c r="C536" s="27"/>
      <c r="D536" s="27"/>
    </row>
    <row r="537" spans="3:4" x14ac:dyDescent="0.2">
      <c r="C537" s="27"/>
      <c r="D537" s="27"/>
    </row>
    <row r="538" spans="3:4" x14ac:dyDescent="0.2">
      <c r="C538" s="27"/>
      <c r="D538" s="27"/>
    </row>
    <row r="539" spans="3:4" x14ac:dyDescent="0.2">
      <c r="C539" s="27"/>
      <c r="D539" s="27"/>
    </row>
    <row r="540" spans="3:4" x14ac:dyDescent="0.2">
      <c r="C540" s="27"/>
      <c r="D540" s="27"/>
    </row>
    <row r="541" spans="3:4" x14ac:dyDescent="0.2">
      <c r="C541" s="27"/>
      <c r="D541" s="27"/>
    </row>
    <row r="542" spans="3:4" x14ac:dyDescent="0.2">
      <c r="C542" s="27"/>
      <c r="D542" s="27"/>
    </row>
    <row r="543" spans="3:4" x14ac:dyDescent="0.2">
      <c r="C543" s="27"/>
      <c r="D543" s="27"/>
    </row>
    <row r="544" spans="3:4" x14ac:dyDescent="0.2">
      <c r="C544" s="27"/>
      <c r="D544" s="27"/>
    </row>
    <row r="545" spans="3:4" x14ac:dyDescent="0.2">
      <c r="C545" s="27"/>
      <c r="D545" s="27"/>
    </row>
    <row r="546" spans="3:4" x14ac:dyDescent="0.2">
      <c r="C546" s="27"/>
      <c r="D546" s="27"/>
    </row>
    <row r="547" spans="3:4" x14ac:dyDescent="0.2">
      <c r="C547" s="27"/>
      <c r="D547" s="27"/>
    </row>
    <row r="548" spans="3:4" x14ac:dyDescent="0.2">
      <c r="C548" s="27"/>
      <c r="D548" s="27"/>
    </row>
    <row r="549" spans="3:4" x14ac:dyDescent="0.2">
      <c r="C549" s="27"/>
      <c r="D549" s="27"/>
    </row>
    <row r="550" spans="3:4" x14ac:dyDescent="0.2">
      <c r="C550" s="27"/>
      <c r="D550" s="27"/>
    </row>
    <row r="551" spans="3:4" x14ac:dyDescent="0.2">
      <c r="C551" s="27"/>
      <c r="D551" s="27"/>
    </row>
    <row r="552" spans="3:4" x14ac:dyDescent="0.2">
      <c r="C552" s="27"/>
      <c r="D552" s="27"/>
    </row>
    <row r="553" spans="3:4" x14ac:dyDescent="0.2">
      <c r="C553" s="27"/>
      <c r="D553" s="27"/>
    </row>
    <row r="554" spans="3:4" x14ac:dyDescent="0.2">
      <c r="C554" s="27"/>
      <c r="D554" s="27"/>
    </row>
    <row r="555" spans="3:4" x14ac:dyDescent="0.2">
      <c r="C555" s="27"/>
      <c r="D555" s="27"/>
    </row>
    <row r="556" spans="3:4" x14ac:dyDescent="0.2">
      <c r="C556" s="27"/>
      <c r="D556" s="27"/>
    </row>
    <row r="557" spans="3:4" x14ac:dyDescent="0.2">
      <c r="C557" s="27"/>
      <c r="D557" s="27"/>
    </row>
    <row r="558" spans="3:4" x14ac:dyDescent="0.2">
      <c r="C558" s="27"/>
      <c r="D558" s="27"/>
    </row>
    <row r="559" spans="3:4" x14ac:dyDescent="0.2">
      <c r="C559" s="27"/>
      <c r="D559" s="27"/>
    </row>
    <row r="560" spans="3:4" x14ac:dyDescent="0.2">
      <c r="C560" s="27"/>
      <c r="D560" s="27"/>
    </row>
    <row r="561" spans="3:4" x14ac:dyDescent="0.2">
      <c r="C561" s="27"/>
      <c r="D561" s="27"/>
    </row>
    <row r="562" spans="3:4" x14ac:dyDescent="0.2">
      <c r="C562" s="27"/>
      <c r="D562" s="27"/>
    </row>
    <row r="563" spans="3:4" x14ac:dyDescent="0.2">
      <c r="C563" s="27"/>
      <c r="D563" s="27"/>
    </row>
    <row r="564" spans="3:4" x14ac:dyDescent="0.2">
      <c r="C564" s="27"/>
      <c r="D564" s="27"/>
    </row>
    <row r="565" spans="3:4" x14ac:dyDescent="0.2">
      <c r="C565" s="27"/>
      <c r="D565" s="27"/>
    </row>
    <row r="566" spans="3:4" x14ac:dyDescent="0.2">
      <c r="C566" s="27"/>
      <c r="D566" s="27"/>
    </row>
    <row r="567" spans="3:4" x14ac:dyDescent="0.2">
      <c r="C567" s="27"/>
      <c r="D567" s="27"/>
    </row>
    <row r="568" spans="3:4" x14ac:dyDescent="0.2">
      <c r="C568" s="27"/>
      <c r="D568" s="27"/>
    </row>
    <row r="569" spans="3:4" x14ac:dyDescent="0.2">
      <c r="C569" s="27"/>
      <c r="D569" s="27"/>
    </row>
    <row r="570" spans="3:4" x14ac:dyDescent="0.2">
      <c r="C570" s="27"/>
      <c r="D570" s="27"/>
    </row>
    <row r="571" spans="3:4" x14ac:dyDescent="0.2">
      <c r="C571" s="27"/>
      <c r="D571" s="27"/>
    </row>
    <row r="572" spans="3:4" x14ac:dyDescent="0.2">
      <c r="C572" s="27"/>
      <c r="D572" s="27"/>
    </row>
    <row r="573" spans="3:4" x14ac:dyDescent="0.2">
      <c r="C573" s="27"/>
      <c r="D573" s="27"/>
    </row>
    <row r="574" spans="3:4" x14ac:dyDescent="0.2">
      <c r="C574" s="27"/>
      <c r="D574" s="27"/>
    </row>
    <row r="575" spans="3:4" x14ac:dyDescent="0.2">
      <c r="C575" s="27"/>
      <c r="D575" s="27"/>
    </row>
    <row r="576" spans="3:4" x14ac:dyDescent="0.2">
      <c r="C576" s="27"/>
      <c r="D576" s="27"/>
    </row>
    <row r="577" spans="3:4" x14ac:dyDescent="0.2">
      <c r="C577" s="27"/>
      <c r="D577" s="27"/>
    </row>
    <row r="578" spans="3:4" x14ac:dyDescent="0.2">
      <c r="C578" s="27"/>
      <c r="D578" s="27"/>
    </row>
    <row r="579" spans="3:4" x14ac:dyDescent="0.2">
      <c r="C579" s="27"/>
      <c r="D579" s="27"/>
    </row>
    <row r="580" spans="3:4" x14ac:dyDescent="0.2">
      <c r="C580" s="27"/>
      <c r="D580" s="27"/>
    </row>
    <row r="581" spans="3:4" x14ac:dyDescent="0.2">
      <c r="C581" s="27"/>
      <c r="D581" s="27"/>
    </row>
    <row r="582" spans="3:4" x14ac:dyDescent="0.2">
      <c r="C582" s="27"/>
      <c r="D582" s="27"/>
    </row>
    <row r="583" spans="3:4" x14ac:dyDescent="0.2">
      <c r="C583" s="27"/>
      <c r="D583" s="27"/>
    </row>
    <row r="584" spans="3:4" x14ac:dyDescent="0.2">
      <c r="C584" s="27"/>
      <c r="D584" s="27"/>
    </row>
    <row r="585" spans="3:4" x14ac:dyDescent="0.2">
      <c r="C585" s="27"/>
      <c r="D585" s="27"/>
    </row>
    <row r="586" spans="3:4" x14ac:dyDescent="0.2">
      <c r="C586" s="27"/>
      <c r="D586" s="27"/>
    </row>
    <row r="587" spans="3:4" x14ac:dyDescent="0.2">
      <c r="C587" s="27"/>
      <c r="D587" s="27"/>
    </row>
    <row r="588" spans="3:4" x14ac:dyDescent="0.2">
      <c r="C588" s="27"/>
      <c r="D588" s="27"/>
    </row>
    <row r="589" spans="3:4" x14ac:dyDescent="0.2">
      <c r="C589" s="27"/>
      <c r="D589" s="27"/>
    </row>
    <row r="590" spans="3:4" x14ac:dyDescent="0.2">
      <c r="C590" s="27"/>
      <c r="D590" s="27"/>
    </row>
    <row r="591" spans="3:4" x14ac:dyDescent="0.2">
      <c r="C591" s="27"/>
      <c r="D591" s="27"/>
    </row>
    <row r="592" spans="3:4" x14ac:dyDescent="0.2">
      <c r="C592" s="27"/>
      <c r="D592" s="27"/>
    </row>
    <row r="593" spans="3:4" x14ac:dyDescent="0.2">
      <c r="C593" s="27"/>
      <c r="D593" s="27"/>
    </row>
    <row r="594" spans="3:4" x14ac:dyDescent="0.2">
      <c r="C594" s="27"/>
      <c r="D594" s="27"/>
    </row>
    <row r="595" spans="3:4" x14ac:dyDescent="0.2">
      <c r="C595" s="27"/>
      <c r="D595" s="27"/>
    </row>
    <row r="596" spans="3:4" x14ac:dyDescent="0.2">
      <c r="C596" s="27"/>
      <c r="D596" s="27"/>
    </row>
    <row r="597" spans="3:4" x14ac:dyDescent="0.2">
      <c r="C597" s="27"/>
      <c r="D597" s="27"/>
    </row>
    <row r="598" spans="3:4" x14ac:dyDescent="0.2">
      <c r="C598" s="27"/>
      <c r="D598" s="27"/>
    </row>
    <row r="599" spans="3:4" x14ac:dyDescent="0.2">
      <c r="C599" s="27"/>
      <c r="D599" s="27"/>
    </row>
    <row r="600" spans="3:4" x14ac:dyDescent="0.2">
      <c r="C600" s="27"/>
      <c r="D600" s="27"/>
    </row>
    <row r="601" spans="3:4" x14ac:dyDescent="0.2">
      <c r="C601" s="27"/>
      <c r="D601" s="27"/>
    </row>
    <row r="602" spans="3:4" x14ac:dyDescent="0.2">
      <c r="C602" s="27"/>
      <c r="D602" s="27"/>
    </row>
    <row r="603" spans="3:4" x14ac:dyDescent="0.2">
      <c r="C603" s="27"/>
      <c r="D603" s="27"/>
    </row>
    <row r="604" spans="3:4" x14ac:dyDescent="0.2">
      <c r="C604" s="27"/>
      <c r="D604" s="27"/>
    </row>
    <row r="605" spans="3:4" x14ac:dyDescent="0.2">
      <c r="C605" s="27"/>
      <c r="D605" s="27"/>
    </row>
    <row r="606" spans="3:4" x14ac:dyDescent="0.2">
      <c r="C606" s="27"/>
      <c r="D606" s="27"/>
    </row>
    <row r="607" spans="3:4" x14ac:dyDescent="0.2">
      <c r="C607" s="27"/>
      <c r="D607" s="27"/>
    </row>
    <row r="608" spans="3:4" x14ac:dyDescent="0.2">
      <c r="C608" s="27"/>
      <c r="D608" s="27"/>
    </row>
    <row r="609" spans="3:4" x14ac:dyDescent="0.2">
      <c r="C609" s="27"/>
      <c r="D609" s="27"/>
    </row>
    <row r="610" spans="3:4" x14ac:dyDescent="0.2">
      <c r="C610" s="27"/>
      <c r="D610" s="27"/>
    </row>
    <row r="611" spans="3:4" x14ac:dyDescent="0.2">
      <c r="C611" s="27"/>
      <c r="D611" s="27"/>
    </row>
    <row r="612" spans="3:4" x14ac:dyDescent="0.2">
      <c r="C612" s="27"/>
      <c r="D612" s="27"/>
    </row>
    <row r="613" spans="3:4" x14ac:dyDescent="0.2">
      <c r="C613" s="27"/>
      <c r="D613" s="27"/>
    </row>
    <row r="614" spans="3:4" x14ac:dyDescent="0.2">
      <c r="C614" s="27"/>
      <c r="D614" s="27"/>
    </row>
    <row r="615" spans="3:4" x14ac:dyDescent="0.2">
      <c r="C615" s="27"/>
      <c r="D615" s="27"/>
    </row>
    <row r="616" spans="3:4" x14ac:dyDescent="0.2">
      <c r="C616" s="27"/>
      <c r="D616" s="27"/>
    </row>
    <row r="617" spans="3:4" x14ac:dyDescent="0.2">
      <c r="C617" s="27"/>
      <c r="D617" s="27"/>
    </row>
    <row r="618" spans="3:4" x14ac:dyDescent="0.2">
      <c r="C618" s="27"/>
      <c r="D618" s="27"/>
    </row>
    <row r="619" spans="3:4" x14ac:dyDescent="0.2">
      <c r="C619" s="27"/>
      <c r="D619" s="27"/>
    </row>
    <row r="620" spans="3:4" x14ac:dyDescent="0.2">
      <c r="C620" s="27"/>
      <c r="D620" s="27"/>
    </row>
    <row r="621" spans="3:4" x14ac:dyDescent="0.2">
      <c r="C621" s="27"/>
      <c r="D621" s="27"/>
    </row>
    <row r="622" spans="3:4" x14ac:dyDescent="0.2">
      <c r="C622" s="27"/>
      <c r="D622" s="27"/>
    </row>
    <row r="623" spans="3:4" x14ac:dyDescent="0.2">
      <c r="C623" s="27"/>
      <c r="D623" s="27"/>
    </row>
    <row r="624" spans="3:4" x14ac:dyDescent="0.2">
      <c r="C624" s="27"/>
      <c r="D624" s="27"/>
    </row>
    <row r="625" spans="3:4" x14ac:dyDescent="0.2">
      <c r="C625" s="27"/>
      <c r="D625" s="27"/>
    </row>
    <row r="626" spans="3:4" x14ac:dyDescent="0.2">
      <c r="C626" s="27"/>
      <c r="D626" s="27"/>
    </row>
    <row r="627" spans="3:4" x14ac:dyDescent="0.2">
      <c r="C627" s="27"/>
      <c r="D627" s="27"/>
    </row>
    <row r="628" spans="3:4" x14ac:dyDescent="0.2">
      <c r="C628" s="27"/>
      <c r="D628" s="27"/>
    </row>
    <row r="629" spans="3:4" x14ac:dyDescent="0.2">
      <c r="C629" s="27"/>
      <c r="D629" s="27"/>
    </row>
    <row r="630" spans="3:4" x14ac:dyDescent="0.2">
      <c r="C630" s="27"/>
      <c r="D630" s="27"/>
    </row>
    <row r="631" spans="3:4" x14ac:dyDescent="0.2">
      <c r="C631" s="27"/>
      <c r="D631" s="27"/>
    </row>
    <row r="632" spans="3:4" x14ac:dyDescent="0.2">
      <c r="C632" s="27"/>
      <c r="D632" s="27"/>
    </row>
    <row r="633" spans="3:4" x14ac:dyDescent="0.2">
      <c r="C633" s="27"/>
      <c r="D633" s="27"/>
    </row>
    <row r="634" spans="3:4" x14ac:dyDescent="0.2">
      <c r="C634" s="27"/>
      <c r="D634" s="27"/>
    </row>
    <row r="635" spans="3:4" x14ac:dyDescent="0.2">
      <c r="C635" s="27"/>
      <c r="D635" s="27"/>
    </row>
    <row r="636" spans="3:4" x14ac:dyDescent="0.2">
      <c r="C636" s="27"/>
      <c r="D636" s="27"/>
    </row>
    <row r="637" spans="3:4" x14ac:dyDescent="0.2">
      <c r="C637" s="27"/>
      <c r="D637" s="27"/>
    </row>
    <row r="638" spans="3:4" x14ac:dyDescent="0.2">
      <c r="C638" s="27"/>
      <c r="D638" s="27"/>
    </row>
    <row r="639" spans="3:4" x14ac:dyDescent="0.2">
      <c r="C639" s="27"/>
      <c r="D639" s="27"/>
    </row>
    <row r="640" spans="3:4" x14ac:dyDescent="0.2">
      <c r="C640" s="27"/>
      <c r="D640" s="27"/>
    </row>
    <row r="641" spans="3:4" x14ac:dyDescent="0.2">
      <c r="C641" s="27"/>
      <c r="D641" s="27"/>
    </row>
    <row r="642" spans="3:4" x14ac:dyDescent="0.2">
      <c r="C642" s="27"/>
      <c r="D642" s="27"/>
    </row>
    <row r="643" spans="3:4" x14ac:dyDescent="0.2">
      <c r="C643" s="27"/>
      <c r="D643" s="27"/>
    </row>
    <row r="644" spans="3:4" x14ac:dyDescent="0.2">
      <c r="C644" s="27"/>
      <c r="D644" s="27"/>
    </row>
    <row r="645" spans="3:4" x14ac:dyDescent="0.2">
      <c r="C645" s="27"/>
      <c r="D645" s="27"/>
    </row>
    <row r="646" spans="3:4" x14ac:dyDescent="0.2">
      <c r="C646" s="27"/>
      <c r="D646" s="27"/>
    </row>
    <row r="647" spans="3:4" x14ac:dyDescent="0.2">
      <c r="C647" s="27"/>
      <c r="D647" s="27"/>
    </row>
    <row r="648" spans="3:4" x14ac:dyDescent="0.2">
      <c r="C648" s="27"/>
      <c r="D648" s="27"/>
    </row>
    <row r="649" spans="3:4" x14ac:dyDescent="0.2">
      <c r="C649" s="27"/>
      <c r="D649" s="27"/>
    </row>
    <row r="650" spans="3:4" x14ac:dyDescent="0.2">
      <c r="C650" s="27"/>
      <c r="D650" s="27"/>
    </row>
    <row r="651" spans="3:4" x14ac:dyDescent="0.2">
      <c r="C651" s="27"/>
      <c r="D651" s="27"/>
    </row>
    <row r="652" spans="3:4" x14ac:dyDescent="0.2">
      <c r="C652" s="27"/>
      <c r="D652" s="27"/>
    </row>
    <row r="653" spans="3:4" x14ac:dyDescent="0.2">
      <c r="C653" s="27"/>
      <c r="D653" s="27"/>
    </row>
    <row r="654" spans="3:4" x14ac:dyDescent="0.2">
      <c r="C654" s="27"/>
      <c r="D654" s="27"/>
    </row>
    <row r="655" spans="3:4" x14ac:dyDescent="0.2">
      <c r="C655" s="27"/>
      <c r="D655" s="27"/>
    </row>
    <row r="656" spans="3:4" x14ac:dyDescent="0.2">
      <c r="C656" s="27"/>
      <c r="D656" s="27"/>
    </row>
    <row r="657" spans="3:4" x14ac:dyDescent="0.2">
      <c r="C657" s="27"/>
      <c r="D657" s="27"/>
    </row>
    <row r="658" spans="3:4" x14ac:dyDescent="0.2">
      <c r="C658" s="27"/>
      <c r="D658" s="27"/>
    </row>
    <row r="659" spans="3:4" x14ac:dyDescent="0.2">
      <c r="C659" s="27"/>
      <c r="D659" s="27"/>
    </row>
    <row r="660" spans="3:4" x14ac:dyDescent="0.2">
      <c r="C660" s="27"/>
      <c r="D660" s="27"/>
    </row>
    <row r="661" spans="3:4" x14ac:dyDescent="0.2">
      <c r="C661" s="27"/>
      <c r="D661" s="27"/>
    </row>
    <row r="662" spans="3:4" x14ac:dyDescent="0.2">
      <c r="C662" s="27"/>
      <c r="D662" s="27"/>
    </row>
    <row r="663" spans="3:4" x14ac:dyDescent="0.2">
      <c r="C663" s="27"/>
      <c r="D663" s="27"/>
    </row>
    <row r="664" spans="3:4" x14ac:dyDescent="0.2">
      <c r="C664" s="27"/>
      <c r="D664" s="27"/>
    </row>
    <row r="665" spans="3:4" x14ac:dyDescent="0.2">
      <c r="C665" s="27"/>
      <c r="D665" s="27"/>
    </row>
    <row r="666" spans="3:4" x14ac:dyDescent="0.2">
      <c r="C666" s="27"/>
      <c r="D666" s="27"/>
    </row>
    <row r="667" spans="3:4" x14ac:dyDescent="0.2">
      <c r="C667" s="27"/>
      <c r="D667" s="27"/>
    </row>
    <row r="668" spans="3:4" x14ac:dyDescent="0.2">
      <c r="C668" s="27"/>
      <c r="D668" s="27"/>
    </row>
    <row r="669" spans="3:4" x14ac:dyDescent="0.2">
      <c r="C669" s="27"/>
      <c r="D669" s="27"/>
    </row>
    <row r="670" spans="3:4" x14ac:dyDescent="0.2">
      <c r="C670" s="27"/>
      <c r="D670" s="27"/>
    </row>
    <row r="671" spans="3:4" x14ac:dyDescent="0.2">
      <c r="C671" s="27"/>
      <c r="D671" s="27"/>
    </row>
    <row r="672" spans="3:4" x14ac:dyDescent="0.2">
      <c r="C672" s="27"/>
      <c r="D672" s="27"/>
    </row>
    <row r="673" spans="3:4" x14ac:dyDescent="0.2">
      <c r="C673" s="27"/>
      <c r="D673" s="27"/>
    </row>
    <row r="674" spans="3:4" x14ac:dyDescent="0.2">
      <c r="C674" s="27"/>
      <c r="D674" s="27"/>
    </row>
    <row r="675" spans="3:4" x14ac:dyDescent="0.2">
      <c r="C675" s="27"/>
      <c r="D675" s="27"/>
    </row>
    <row r="676" spans="3:4" x14ac:dyDescent="0.2">
      <c r="C676" s="27"/>
      <c r="D676" s="27"/>
    </row>
    <row r="677" spans="3:4" x14ac:dyDescent="0.2">
      <c r="C677" s="27"/>
      <c r="D677" s="27"/>
    </row>
    <row r="678" spans="3:4" x14ac:dyDescent="0.2">
      <c r="C678" s="27"/>
      <c r="D678" s="27"/>
    </row>
    <row r="679" spans="3:4" x14ac:dyDescent="0.2">
      <c r="C679" s="27"/>
      <c r="D679" s="27"/>
    </row>
    <row r="680" spans="3:4" x14ac:dyDescent="0.2">
      <c r="C680" s="27"/>
      <c r="D680" s="27"/>
    </row>
    <row r="681" spans="3:4" x14ac:dyDescent="0.2">
      <c r="C681" s="27"/>
      <c r="D681" s="27"/>
    </row>
    <row r="682" spans="3:4" x14ac:dyDescent="0.2">
      <c r="C682" s="27"/>
      <c r="D682" s="27"/>
    </row>
    <row r="683" spans="3:4" x14ac:dyDescent="0.2">
      <c r="C683" s="27"/>
      <c r="D683" s="27"/>
    </row>
    <row r="684" spans="3:4" x14ac:dyDescent="0.2">
      <c r="C684" s="27"/>
      <c r="D684" s="27"/>
    </row>
    <row r="685" spans="3:4" x14ac:dyDescent="0.2">
      <c r="C685" s="27"/>
      <c r="D685" s="27"/>
    </row>
    <row r="686" spans="3:4" x14ac:dyDescent="0.2">
      <c r="C686" s="27"/>
      <c r="D686" s="27"/>
    </row>
    <row r="687" spans="3:4" x14ac:dyDescent="0.2">
      <c r="C687" s="27"/>
      <c r="D687" s="27"/>
    </row>
    <row r="688" spans="3:4" x14ac:dyDescent="0.2">
      <c r="C688" s="27"/>
      <c r="D688" s="27"/>
    </row>
    <row r="689" spans="3:4" x14ac:dyDescent="0.2">
      <c r="C689" s="27"/>
      <c r="D689" s="27"/>
    </row>
    <row r="690" spans="3:4" x14ac:dyDescent="0.2">
      <c r="C690" s="27"/>
      <c r="D690" s="27"/>
    </row>
    <row r="691" spans="3:4" x14ac:dyDescent="0.2">
      <c r="C691" s="27"/>
      <c r="D691" s="27"/>
    </row>
    <row r="692" spans="3:4" x14ac:dyDescent="0.2">
      <c r="C692" s="27"/>
      <c r="D692" s="27"/>
    </row>
    <row r="693" spans="3:4" x14ac:dyDescent="0.2">
      <c r="C693" s="27"/>
      <c r="D693" s="27"/>
    </row>
    <row r="694" spans="3:4" x14ac:dyDescent="0.2">
      <c r="C694" s="27"/>
      <c r="D694" s="27"/>
    </row>
    <row r="695" spans="3:4" x14ac:dyDescent="0.2">
      <c r="C695" s="27"/>
      <c r="D695" s="27"/>
    </row>
    <row r="696" spans="3:4" x14ac:dyDescent="0.2">
      <c r="C696" s="27"/>
      <c r="D696" s="27"/>
    </row>
    <row r="697" spans="3:4" x14ac:dyDescent="0.2">
      <c r="C697" s="27"/>
      <c r="D697" s="27"/>
    </row>
    <row r="698" spans="3:4" x14ac:dyDescent="0.2">
      <c r="C698" s="27"/>
      <c r="D698" s="27"/>
    </row>
    <row r="699" spans="3:4" x14ac:dyDescent="0.2">
      <c r="C699" s="27"/>
      <c r="D699" s="27"/>
    </row>
    <row r="700" spans="3:4" x14ac:dyDescent="0.2">
      <c r="C700" s="27"/>
      <c r="D700" s="27"/>
    </row>
    <row r="701" spans="3:4" x14ac:dyDescent="0.2">
      <c r="C701" s="27"/>
      <c r="D701" s="27"/>
    </row>
    <row r="702" spans="3:4" x14ac:dyDescent="0.2">
      <c r="C702" s="27"/>
      <c r="D702" s="27"/>
    </row>
    <row r="703" spans="3:4" x14ac:dyDescent="0.2">
      <c r="C703" s="27"/>
      <c r="D703" s="27"/>
    </row>
    <row r="704" spans="3:4" x14ac:dyDescent="0.2">
      <c r="C704" s="27"/>
      <c r="D704" s="27"/>
    </row>
    <row r="705" spans="3:4" x14ac:dyDescent="0.2">
      <c r="C705" s="27"/>
      <c r="D705" s="27"/>
    </row>
    <row r="706" spans="3:4" x14ac:dyDescent="0.2">
      <c r="C706" s="27"/>
      <c r="D706" s="27"/>
    </row>
    <row r="707" spans="3:4" x14ac:dyDescent="0.2">
      <c r="C707" s="27"/>
      <c r="D707" s="27"/>
    </row>
    <row r="708" spans="3:4" x14ac:dyDescent="0.2">
      <c r="C708" s="27"/>
      <c r="D708" s="27"/>
    </row>
    <row r="709" spans="3:4" x14ac:dyDescent="0.2">
      <c r="C709" s="27"/>
      <c r="D709" s="27"/>
    </row>
    <row r="710" spans="3:4" x14ac:dyDescent="0.2">
      <c r="C710" s="27"/>
      <c r="D710" s="27"/>
    </row>
    <row r="711" spans="3:4" x14ac:dyDescent="0.2">
      <c r="C711" s="27"/>
      <c r="D711" s="27"/>
    </row>
    <row r="712" spans="3:4" x14ac:dyDescent="0.2">
      <c r="C712" s="27"/>
      <c r="D712" s="27"/>
    </row>
    <row r="713" spans="3:4" x14ac:dyDescent="0.2">
      <c r="C713" s="27"/>
      <c r="D713" s="27"/>
    </row>
    <row r="714" spans="3:4" x14ac:dyDescent="0.2">
      <c r="C714" s="27"/>
      <c r="D714" s="27"/>
    </row>
    <row r="715" spans="3:4" x14ac:dyDescent="0.2">
      <c r="C715" s="27"/>
      <c r="D715" s="27"/>
    </row>
    <row r="716" spans="3:4" x14ac:dyDescent="0.2">
      <c r="C716" s="27"/>
      <c r="D716" s="27"/>
    </row>
    <row r="717" spans="3:4" x14ac:dyDescent="0.2">
      <c r="C717" s="27"/>
      <c r="D717" s="27"/>
    </row>
    <row r="718" spans="3:4" x14ac:dyDescent="0.2">
      <c r="C718" s="27"/>
      <c r="D718" s="27"/>
    </row>
    <row r="719" spans="3:4" x14ac:dyDescent="0.2">
      <c r="C719" s="27"/>
      <c r="D719" s="27"/>
    </row>
    <row r="720" spans="3:4" x14ac:dyDescent="0.2">
      <c r="C720" s="27"/>
      <c r="D720" s="27"/>
    </row>
    <row r="721" spans="3:4" x14ac:dyDescent="0.2">
      <c r="C721" s="27"/>
      <c r="D721" s="27"/>
    </row>
    <row r="722" spans="3:4" x14ac:dyDescent="0.2">
      <c r="C722" s="27"/>
      <c r="D722" s="27"/>
    </row>
    <row r="723" spans="3:4" x14ac:dyDescent="0.2">
      <c r="C723" s="27"/>
      <c r="D723" s="27"/>
    </row>
    <row r="724" spans="3:4" x14ac:dyDescent="0.2">
      <c r="C724" s="27"/>
      <c r="D724" s="27"/>
    </row>
    <row r="725" spans="3:4" x14ac:dyDescent="0.2">
      <c r="C725" s="27"/>
      <c r="D725" s="27"/>
    </row>
    <row r="726" spans="3:4" x14ac:dyDescent="0.2">
      <c r="C726" s="27"/>
      <c r="D726" s="27"/>
    </row>
    <row r="727" spans="3:4" x14ac:dyDescent="0.2">
      <c r="C727" s="27"/>
      <c r="D727" s="27"/>
    </row>
    <row r="728" spans="3:4" x14ac:dyDescent="0.2">
      <c r="C728" s="27"/>
      <c r="D728" s="27"/>
    </row>
    <row r="729" spans="3:4" x14ac:dyDescent="0.2">
      <c r="C729" s="27"/>
      <c r="D729" s="27"/>
    </row>
    <row r="730" spans="3:4" x14ac:dyDescent="0.2">
      <c r="C730" s="27"/>
      <c r="D730" s="27"/>
    </row>
    <row r="731" spans="3:4" x14ac:dyDescent="0.2">
      <c r="C731" s="27"/>
      <c r="D731" s="27"/>
    </row>
    <row r="732" spans="3:4" x14ac:dyDescent="0.2">
      <c r="C732" s="27"/>
      <c r="D732" s="27"/>
    </row>
    <row r="733" spans="3:4" x14ac:dyDescent="0.2">
      <c r="C733" s="27"/>
      <c r="D733" s="27"/>
    </row>
    <row r="734" spans="3:4" x14ac:dyDescent="0.2">
      <c r="C734" s="27"/>
      <c r="D734" s="27"/>
    </row>
    <row r="735" spans="3:4" x14ac:dyDescent="0.2">
      <c r="C735" s="27"/>
      <c r="D735" s="27"/>
    </row>
    <row r="736" spans="3:4" x14ac:dyDescent="0.2">
      <c r="C736" s="27"/>
      <c r="D736" s="27"/>
    </row>
    <row r="737" spans="3:4" x14ac:dyDescent="0.2">
      <c r="C737" s="27"/>
      <c r="D737" s="27"/>
    </row>
    <row r="738" spans="3:4" x14ac:dyDescent="0.2">
      <c r="C738" s="27"/>
      <c r="D738" s="27"/>
    </row>
    <row r="739" spans="3:4" x14ac:dyDescent="0.2">
      <c r="C739" s="27"/>
      <c r="D739" s="27"/>
    </row>
    <row r="740" spans="3:4" x14ac:dyDescent="0.2">
      <c r="C740" s="27"/>
      <c r="D740" s="27"/>
    </row>
    <row r="741" spans="3:4" x14ac:dyDescent="0.2">
      <c r="C741" s="27"/>
      <c r="D741" s="27"/>
    </row>
    <row r="742" spans="3:4" x14ac:dyDescent="0.2">
      <c r="C742" s="27"/>
      <c r="D742" s="27"/>
    </row>
    <row r="743" spans="3:4" x14ac:dyDescent="0.2">
      <c r="C743" s="27"/>
      <c r="D743" s="27"/>
    </row>
    <row r="744" spans="3:4" x14ac:dyDescent="0.2">
      <c r="C744" s="27"/>
      <c r="D744" s="27"/>
    </row>
    <row r="745" spans="3:4" x14ac:dyDescent="0.2">
      <c r="C745" s="27"/>
      <c r="D745" s="27"/>
    </row>
    <row r="746" spans="3:4" x14ac:dyDescent="0.2">
      <c r="C746" s="27"/>
      <c r="D746" s="27"/>
    </row>
    <row r="747" spans="3:4" x14ac:dyDescent="0.2">
      <c r="C747" s="27"/>
      <c r="D747" s="27"/>
    </row>
    <row r="748" spans="3:4" x14ac:dyDescent="0.2">
      <c r="C748" s="27"/>
      <c r="D748" s="27"/>
    </row>
    <row r="749" spans="3:4" x14ac:dyDescent="0.2">
      <c r="C749" s="27"/>
      <c r="D749" s="27"/>
    </row>
    <row r="750" spans="3:4" x14ac:dyDescent="0.2">
      <c r="C750" s="27"/>
      <c r="D750" s="27"/>
    </row>
    <row r="751" spans="3:4" x14ac:dyDescent="0.2">
      <c r="C751" s="27"/>
      <c r="D751" s="27"/>
    </row>
    <row r="752" spans="3:4" x14ac:dyDescent="0.2">
      <c r="C752" s="27"/>
      <c r="D752" s="27"/>
    </row>
    <row r="753" spans="3:4" x14ac:dyDescent="0.2">
      <c r="C753" s="27"/>
      <c r="D753" s="27"/>
    </row>
    <row r="754" spans="3:4" x14ac:dyDescent="0.2">
      <c r="C754" s="27"/>
      <c r="D754" s="27"/>
    </row>
    <row r="755" spans="3:4" x14ac:dyDescent="0.2">
      <c r="C755" s="27"/>
      <c r="D755" s="27"/>
    </row>
    <row r="756" spans="3:4" x14ac:dyDescent="0.2">
      <c r="C756" s="27"/>
      <c r="D756" s="27"/>
    </row>
    <row r="757" spans="3:4" x14ac:dyDescent="0.2">
      <c r="C757" s="27"/>
      <c r="D757" s="27"/>
    </row>
    <row r="758" spans="3:4" x14ac:dyDescent="0.2">
      <c r="C758" s="27"/>
      <c r="D758" s="27"/>
    </row>
    <row r="759" spans="3:4" x14ac:dyDescent="0.2">
      <c r="C759" s="27"/>
      <c r="D759" s="27"/>
    </row>
    <row r="760" spans="3:4" x14ac:dyDescent="0.2">
      <c r="C760" s="27"/>
      <c r="D760" s="27"/>
    </row>
    <row r="761" spans="3:4" x14ac:dyDescent="0.2">
      <c r="C761" s="27"/>
      <c r="D761" s="27"/>
    </row>
    <row r="762" spans="3:4" x14ac:dyDescent="0.2">
      <c r="C762" s="27"/>
      <c r="D762" s="27"/>
    </row>
    <row r="763" spans="3:4" x14ac:dyDescent="0.2">
      <c r="C763" s="27"/>
      <c r="D763" s="27"/>
    </row>
    <row r="764" spans="3:4" x14ac:dyDescent="0.2">
      <c r="C764" s="27"/>
      <c r="D764" s="27"/>
    </row>
    <row r="765" spans="3:4" x14ac:dyDescent="0.2">
      <c r="C765" s="27"/>
      <c r="D765" s="27"/>
    </row>
    <row r="766" spans="3:4" x14ac:dyDescent="0.2">
      <c r="C766" s="27"/>
      <c r="D766" s="27"/>
    </row>
    <row r="767" spans="3:4" x14ac:dyDescent="0.2">
      <c r="C767" s="27"/>
      <c r="D767" s="27"/>
    </row>
    <row r="768" spans="3:4" x14ac:dyDescent="0.2">
      <c r="C768" s="27"/>
      <c r="D768" s="27"/>
    </row>
    <row r="769" spans="3:4" x14ac:dyDescent="0.2">
      <c r="C769" s="27"/>
      <c r="D769" s="27"/>
    </row>
    <row r="770" spans="3:4" x14ac:dyDescent="0.2">
      <c r="C770" s="27"/>
      <c r="D770" s="27"/>
    </row>
    <row r="771" spans="3:4" x14ac:dyDescent="0.2">
      <c r="C771" s="27"/>
      <c r="D771" s="27"/>
    </row>
    <row r="772" spans="3:4" x14ac:dyDescent="0.2">
      <c r="C772" s="27"/>
      <c r="D772" s="27"/>
    </row>
    <row r="773" spans="3:4" x14ac:dyDescent="0.2">
      <c r="C773" s="27"/>
      <c r="D773" s="27"/>
    </row>
    <row r="774" spans="3:4" x14ac:dyDescent="0.2">
      <c r="C774" s="27"/>
      <c r="D774" s="27"/>
    </row>
    <row r="775" spans="3:4" x14ac:dyDescent="0.2">
      <c r="C775" s="27"/>
      <c r="D775" s="27"/>
    </row>
    <row r="776" spans="3:4" x14ac:dyDescent="0.2">
      <c r="C776" s="27"/>
      <c r="D776" s="27"/>
    </row>
    <row r="777" spans="3:4" x14ac:dyDescent="0.2">
      <c r="C777" s="27"/>
      <c r="D777" s="27"/>
    </row>
    <row r="778" spans="3:4" x14ac:dyDescent="0.2">
      <c r="C778" s="27"/>
      <c r="D778" s="27"/>
    </row>
    <row r="779" spans="3:4" x14ac:dyDescent="0.2">
      <c r="C779" s="27"/>
      <c r="D779" s="27"/>
    </row>
    <row r="780" spans="3:4" x14ac:dyDescent="0.2">
      <c r="C780" s="27"/>
      <c r="D780" s="27"/>
    </row>
    <row r="781" spans="3:4" x14ac:dyDescent="0.2">
      <c r="C781" s="27"/>
      <c r="D781" s="27"/>
    </row>
    <row r="782" spans="3:4" x14ac:dyDescent="0.2">
      <c r="C782" s="27"/>
      <c r="D782" s="27"/>
    </row>
    <row r="783" spans="3:4" x14ac:dyDescent="0.2">
      <c r="C783" s="27"/>
      <c r="D783" s="27"/>
    </row>
    <row r="784" spans="3:4" x14ac:dyDescent="0.2">
      <c r="C784" s="27"/>
      <c r="D784" s="27"/>
    </row>
    <row r="785" spans="3:4" x14ac:dyDescent="0.2">
      <c r="C785" s="27"/>
      <c r="D785" s="27"/>
    </row>
    <row r="786" spans="3:4" x14ac:dyDescent="0.2">
      <c r="C786" s="27"/>
      <c r="D786" s="27"/>
    </row>
    <row r="787" spans="3:4" x14ac:dyDescent="0.2">
      <c r="C787" s="27"/>
      <c r="D787" s="27"/>
    </row>
    <row r="788" spans="3:4" x14ac:dyDescent="0.2">
      <c r="C788" s="27"/>
      <c r="D788" s="27"/>
    </row>
    <row r="789" spans="3:4" x14ac:dyDescent="0.2">
      <c r="C789" s="27"/>
      <c r="D789" s="27"/>
    </row>
    <row r="790" spans="3:4" x14ac:dyDescent="0.2">
      <c r="C790" s="27"/>
      <c r="D790" s="27"/>
    </row>
    <row r="791" spans="3:4" x14ac:dyDescent="0.2">
      <c r="C791" s="27"/>
      <c r="D791" s="27"/>
    </row>
    <row r="792" spans="3:4" x14ac:dyDescent="0.2">
      <c r="C792" s="27"/>
      <c r="D792" s="27"/>
    </row>
    <row r="793" spans="3:4" x14ac:dyDescent="0.2">
      <c r="C793" s="27"/>
      <c r="D793" s="27"/>
    </row>
    <row r="794" spans="3:4" x14ac:dyDescent="0.2">
      <c r="C794" s="27"/>
      <c r="D794" s="27"/>
    </row>
    <row r="795" spans="3:4" x14ac:dyDescent="0.2">
      <c r="C795" s="27"/>
      <c r="D795" s="27"/>
    </row>
    <row r="796" spans="3:4" x14ac:dyDescent="0.2">
      <c r="C796" s="27"/>
      <c r="D796" s="27"/>
    </row>
    <row r="797" spans="3:4" x14ac:dyDescent="0.2">
      <c r="C797" s="27"/>
      <c r="D797" s="27"/>
    </row>
    <row r="798" spans="3:4" x14ac:dyDescent="0.2">
      <c r="C798" s="27"/>
      <c r="D798" s="27"/>
    </row>
    <row r="799" spans="3:4" x14ac:dyDescent="0.2">
      <c r="C799" s="27"/>
      <c r="D799" s="27"/>
    </row>
    <row r="800" spans="3:4" x14ac:dyDescent="0.2">
      <c r="C800" s="27"/>
      <c r="D800" s="27"/>
    </row>
    <row r="801" spans="3:4" x14ac:dyDescent="0.2">
      <c r="C801" s="27"/>
      <c r="D801" s="27"/>
    </row>
    <row r="802" spans="3:4" x14ac:dyDescent="0.2">
      <c r="C802" s="27"/>
      <c r="D802" s="27"/>
    </row>
    <row r="803" spans="3:4" x14ac:dyDescent="0.2">
      <c r="C803" s="27"/>
      <c r="D803" s="27"/>
    </row>
    <row r="804" spans="3:4" x14ac:dyDescent="0.2">
      <c r="C804" s="27"/>
      <c r="D804" s="27"/>
    </row>
    <row r="805" spans="3:4" x14ac:dyDescent="0.2">
      <c r="C805" s="27"/>
      <c r="D805" s="27"/>
    </row>
    <row r="806" spans="3:4" x14ac:dyDescent="0.2">
      <c r="C806" s="27"/>
      <c r="D806" s="27"/>
    </row>
    <row r="807" spans="3:4" x14ac:dyDescent="0.2">
      <c r="C807" s="27"/>
      <c r="D807" s="27"/>
    </row>
    <row r="808" spans="3:4" x14ac:dyDescent="0.2">
      <c r="C808" s="27"/>
      <c r="D808" s="27"/>
    </row>
    <row r="809" spans="3:4" x14ac:dyDescent="0.2">
      <c r="C809" s="27"/>
      <c r="D809" s="27"/>
    </row>
    <row r="810" spans="3:4" x14ac:dyDescent="0.2">
      <c r="C810" s="27"/>
      <c r="D810" s="27"/>
    </row>
    <row r="811" spans="3:4" x14ac:dyDescent="0.2">
      <c r="C811" s="27"/>
      <c r="D811" s="27"/>
    </row>
    <row r="812" spans="3:4" x14ac:dyDescent="0.2">
      <c r="C812" s="27"/>
      <c r="D812" s="27"/>
    </row>
    <row r="813" spans="3:4" x14ac:dyDescent="0.2">
      <c r="C813" s="27"/>
      <c r="D813" s="27"/>
    </row>
    <row r="814" spans="3:4" x14ac:dyDescent="0.2">
      <c r="C814" s="27"/>
      <c r="D814" s="27"/>
    </row>
    <row r="815" spans="3:4" x14ac:dyDescent="0.2">
      <c r="C815" s="27"/>
      <c r="D815" s="27"/>
    </row>
    <row r="816" spans="3:4" x14ac:dyDescent="0.2">
      <c r="C816" s="27"/>
      <c r="D816" s="27"/>
    </row>
    <row r="817" spans="3:4" x14ac:dyDescent="0.2">
      <c r="C817" s="27"/>
      <c r="D817" s="27"/>
    </row>
    <row r="818" spans="3:4" x14ac:dyDescent="0.2">
      <c r="C818" s="27"/>
      <c r="D818" s="27"/>
    </row>
    <row r="819" spans="3:4" x14ac:dyDescent="0.2">
      <c r="C819" s="27"/>
      <c r="D819" s="27"/>
    </row>
    <row r="820" spans="3:4" x14ac:dyDescent="0.2">
      <c r="C820" s="27"/>
      <c r="D820" s="27"/>
    </row>
    <row r="821" spans="3:4" x14ac:dyDescent="0.2">
      <c r="C821" s="27"/>
      <c r="D821" s="27"/>
    </row>
    <row r="822" spans="3:4" x14ac:dyDescent="0.2">
      <c r="C822" s="27"/>
      <c r="D822" s="27"/>
    </row>
    <row r="823" spans="3:4" x14ac:dyDescent="0.2">
      <c r="C823" s="27"/>
      <c r="D823" s="27"/>
    </row>
    <row r="824" spans="3:4" x14ac:dyDescent="0.2">
      <c r="C824" s="27"/>
      <c r="D824" s="27"/>
    </row>
    <row r="825" spans="3:4" x14ac:dyDescent="0.2">
      <c r="C825" s="27"/>
      <c r="D825" s="27"/>
    </row>
    <row r="826" spans="3:4" x14ac:dyDescent="0.2">
      <c r="C826" s="27"/>
      <c r="D826" s="27"/>
    </row>
    <row r="827" spans="3:4" x14ac:dyDescent="0.2">
      <c r="C827" s="27"/>
      <c r="D827" s="27"/>
    </row>
    <row r="828" spans="3:4" x14ac:dyDescent="0.2">
      <c r="C828" s="27"/>
      <c r="D828" s="27"/>
    </row>
    <row r="829" spans="3:4" x14ac:dyDescent="0.2">
      <c r="C829" s="27"/>
      <c r="D829" s="27"/>
    </row>
    <row r="830" spans="3:4" x14ac:dyDescent="0.2">
      <c r="C830" s="27"/>
      <c r="D830" s="27"/>
    </row>
    <row r="831" spans="3:4" x14ac:dyDescent="0.2">
      <c r="C831" s="27"/>
      <c r="D831" s="27"/>
    </row>
    <row r="832" spans="3:4" x14ac:dyDescent="0.2">
      <c r="C832" s="27"/>
      <c r="D832" s="27"/>
    </row>
    <row r="833" spans="3:4" x14ac:dyDescent="0.2">
      <c r="C833" s="27"/>
      <c r="D833" s="27"/>
    </row>
    <row r="834" spans="3:4" x14ac:dyDescent="0.2">
      <c r="C834" s="27"/>
      <c r="D834" s="27"/>
    </row>
    <row r="835" spans="3:4" x14ac:dyDescent="0.2">
      <c r="C835" s="27"/>
      <c r="D835" s="27"/>
    </row>
    <row r="836" spans="3:4" x14ac:dyDescent="0.2">
      <c r="C836" s="27"/>
      <c r="D836" s="27"/>
    </row>
    <row r="837" spans="3:4" x14ac:dyDescent="0.2">
      <c r="C837" s="27"/>
      <c r="D837" s="27"/>
    </row>
    <row r="838" spans="3:4" x14ac:dyDescent="0.2">
      <c r="C838" s="27"/>
      <c r="D838" s="27"/>
    </row>
    <row r="839" spans="3:4" x14ac:dyDescent="0.2">
      <c r="C839" s="27"/>
      <c r="D839" s="27"/>
    </row>
    <row r="840" spans="3:4" x14ac:dyDescent="0.2">
      <c r="C840" s="27"/>
      <c r="D840" s="27"/>
    </row>
    <row r="841" spans="3:4" x14ac:dyDescent="0.2">
      <c r="C841" s="27"/>
      <c r="D841" s="27"/>
    </row>
    <row r="842" spans="3:4" x14ac:dyDescent="0.2">
      <c r="C842" s="27"/>
      <c r="D842" s="27"/>
    </row>
    <row r="843" spans="3:4" x14ac:dyDescent="0.2">
      <c r="C843" s="27"/>
      <c r="D843" s="27"/>
    </row>
    <row r="844" spans="3:4" x14ac:dyDescent="0.2">
      <c r="C844" s="27"/>
      <c r="D844" s="27"/>
    </row>
    <row r="845" spans="3:4" x14ac:dyDescent="0.2">
      <c r="C845" s="27"/>
      <c r="D845" s="27"/>
    </row>
    <row r="846" spans="3:4" x14ac:dyDescent="0.2">
      <c r="C846" s="27"/>
      <c r="D846" s="27"/>
    </row>
    <row r="847" spans="3:4" x14ac:dyDescent="0.2">
      <c r="C847" s="27"/>
      <c r="D847" s="27"/>
    </row>
    <row r="848" spans="3:4" x14ac:dyDescent="0.2">
      <c r="C848" s="27"/>
      <c r="D848" s="27"/>
    </row>
    <row r="849" spans="3:4" x14ac:dyDescent="0.2">
      <c r="C849" s="27"/>
      <c r="D849" s="27"/>
    </row>
    <row r="850" spans="3:4" x14ac:dyDescent="0.2">
      <c r="C850" s="27"/>
      <c r="D850" s="27"/>
    </row>
    <row r="851" spans="3:4" x14ac:dyDescent="0.2">
      <c r="C851" s="27"/>
      <c r="D851" s="27"/>
    </row>
    <row r="852" spans="3:4" x14ac:dyDescent="0.2">
      <c r="C852" s="27"/>
      <c r="D852" s="27"/>
    </row>
    <row r="853" spans="3:4" x14ac:dyDescent="0.2">
      <c r="C853" s="27"/>
      <c r="D853" s="27"/>
    </row>
    <row r="854" spans="3:4" x14ac:dyDescent="0.2">
      <c r="C854" s="27"/>
      <c r="D854" s="27"/>
    </row>
    <row r="855" spans="3:4" x14ac:dyDescent="0.2">
      <c r="C855" s="27"/>
      <c r="D855" s="27"/>
    </row>
    <row r="856" spans="3:4" x14ac:dyDescent="0.2">
      <c r="C856" s="27"/>
      <c r="D856" s="27"/>
    </row>
    <row r="857" spans="3:4" x14ac:dyDescent="0.2">
      <c r="C857" s="27"/>
      <c r="D857" s="27"/>
    </row>
    <row r="858" spans="3:4" x14ac:dyDescent="0.2">
      <c r="C858" s="27"/>
      <c r="D858" s="27"/>
    </row>
    <row r="859" spans="3:4" x14ac:dyDescent="0.2">
      <c r="C859" s="27"/>
      <c r="D859" s="27"/>
    </row>
    <row r="860" spans="3:4" x14ac:dyDescent="0.2">
      <c r="C860" s="27"/>
      <c r="D860" s="27"/>
    </row>
    <row r="861" spans="3:4" x14ac:dyDescent="0.2">
      <c r="C861" s="27"/>
      <c r="D861" s="27"/>
    </row>
    <row r="862" spans="3:4" x14ac:dyDescent="0.2">
      <c r="C862" s="27"/>
      <c r="D862" s="27"/>
    </row>
    <row r="863" spans="3:4" x14ac:dyDescent="0.2">
      <c r="C863" s="27"/>
      <c r="D863" s="27"/>
    </row>
    <row r="864" spans="3:4" x14ac:dyDescent="0.2">
      <c r="C864" s="27"/>
      <c r="D864" s="27"/>
    </row>
    <row r="865" spans="3:4" x14ac:dyDescent="0.2">
      <c r="C865" s="27"/>
      <c r="D865" s="27"/>
    </row>
    <row r="866" spans="3:4" x14ac:dyDescent="0.2">
      <c r="C866" s="27"/>
      <c r="D866" s="27"/>
    </row>
    <row r="867" spans="3:4" x14ac:dyDescent="0.2">
      <c r="C867" s="27"/>
      <c r="D867" s="27"/>
    </row>
    <row r="868" spans="3:4" x14ac:dyDescent="0.2">
      <c r="C868" s="27"/>
      <c r="D868" s="27"/>
    </row>
    <row r="869" spans="3:4" x14ac:dyDescent="0.2">
      <c r="C869" s="27"/>
      <c r="D869" s="27"/>
    </row>
    <row r="870" spans="3:4" x14ac:dyDescent="0.2">
      <c r="C870" s="27"/>
      <c r="D870" s="27"/>
    </row>
    <row r="871" spans="3:4" x14ac:dyDescent="0.2">
      <c r="C871" s="27"/>
      <c r="D871" s="27"/>
    </row>
    <row r="872" spans="3:4" x14ac:dyDescent="0.2">
      <c r="C872" s="27"/>
      <c r="D872" s="27"/>
    </row>
    <row r="873" spans="3:4" x14ac:dyDescent="0.2">
      <c r="C873" s="27"/>
      <c r="D873" s="27"/>
    </row>
    <row r="874" spans="3:4" x14ac:dyDescent="0.2">
      <c r="C874" s="27"/>
      <c r="D874" s="27"/>
    </row>
    <row r="875" spans="3:4" x14ac:dyDescent="0.2">
      <c r="C875" s="27"/>
      <c r="D875" s="27"/>
    </row>
    <row r="876" spans="3:4" x14ac:dyDescent="0.2">
      <c r="C876" s="27"/>
      <c r="D876" s="27"/>
    </row>
    <row r="877" spans="3:4" x14ac:dyDescent="0.2">
      <c r="C877" s="27"/>
      <c r="D877" s="27"/>
    </row>
    <row r="878" spans="3:4" x14ac:dyDescent="0.2">
      <c r="C878" s="27"/>
      <c r="D878" s="27"/>
    </row>
    <row r="879" spans="3:4" x14ac:dyDescent="0.2">
      <c r="C879" s="27"/>
      <c r="D879" s="27"/>
    </row>
    <row r="880" spans="3:4" x14ac:dyDescent="0.2">
      <c r="C880" s="27"/>
      <c r="D880" s="27"/>
    </row>
    <row r="881" spans="3:4" x14ac:dyDescent="0.2">
      <c r="C881" s="27"/>
      <c r="D881" s="27"/>
    </row>
    <row r="882" spans="3:4" x14ac:dyDescent="0.2">
      <c r="C882" s="27"/>
      <c r="D882" s="27"/>
    </row>
    <row r="883" spans="3:4" x14ac:dyDescent="0.2">
      <c r="C883" s="27"/>
      <c r="D883" s="27"/>
    </row>
    <row r="884" spans="3:4" x14ac:dyDescent="0.2">
      <c r="C884" s="27"/>
      <c r="D884" s="27"/>
    </row>
    <row r="885" spans="3:4" x14ac:dyDescent="0.2">
      <c r="C885" s="27"/>
      <c r="D885" s="27"/>
    </row>
    <row r="886" spans="3:4" x14ac:dyDescent="0.2">
      <c r="C886" s="27"/>
      <c r="D886" s="27"/>
    </row>
    <row r="887" spans="3:4" x14ac:dyDescent="0.2">
      <c r="C887" s="27"/>
      <c r="D887" s="27"/>
    </row>
    <row r="888" spans="3:4" x14ac:dyDescent="0.2">
      <c r="C888" s="27"/>
      <c r="D888" s="27"/>
    </row>
    <row r="889" spans="3:4" x14ac:dyDescent="0.2">
      <c r="C889" s="27"/>
      <c r="D889" s="27"/>
    </row>
    <row r="890" spans="3:4" x14ac:dyDescent="0.2">
      <c r="C890" s="27"/>
      <c r="D890" s="27"/>
    </row>
    <row r="891" spans="3:4" x14ac:dyDescent="0.2">
      <c r="C891" s="27"/>
      <c r="D891" s="27"/>
    </row>
    <row r="892" spans="3:4" x14ac:dyDescent="0.2">
      <c r="C892" s="27"/>
      <c r="D892" s="27"/>
    </row>
    <row r="893" spans="3:4" x14ac:dyDescent="0.2">
      <c r="C893" s="27"/>
      <c r="D893" s="27"/>
    </row>
    <row r="894" spans="3:4" x14ac:dyDescent="0.2">
      <c r="C894" s="27"/>
      <c r="D894" s="27"/>
    </row>
    <row r="895" spans="3:4" x14ac:dyDescent="0.2">
      <c r="C895" s="27"/>
      <c r="D895" s="27"/>
    </row>
    <row r="896" spans="3:4" x14ac:dyDescent="0.2">
      <c r="C896" s="27"/>
      <c r="D896" s="27"/>
    </row>
    <row r="897" spans="3:4" x14ac:dyDescent="0.2">
      <c r="C897" s="27"/>
      <c r="D897" s="27"/>
    </row>
    <row r="898" spans="3:4" x14ac:dyDescent="0.2">
      <c r="C898" s="27"/>
      <c r="D898" s="27"/>
    </row>
    <row r="899" spans="3:4" x14ac:dyDescent="0.2">
      <c r="C899" s="27"/>
      <c r="D899" s="27"/>
    </row>
    <row r="900" spans="3:4" x14ac:dyDescent="0.2">
      <c r="C900" s="27"/>
      <c r="D900" s="27"/>
    </row>
    <row r="901" spans="3:4" x14ac:dyDescent="0.2">
      <c r="C901" s="27"/>
      <c r="D901" s="27"/>
    </row>
    <row r="902" spans="3:4" x14ac:dyDescent="0.2">
      <c r="C902" s="27"/>
      <c r="D902" s="27"/>
    </row>
    <row r="903" spans="3:4" x14ac:dyDescent="0.2">
      <c r="C903" s="27"/>
      <c r="D903" s="27"/>
    </row>
    <row r="904" spans="3:4" x14ac:dyDescent="0.2">
      <c r="C904" s="27"/>
      <c r="D904" s="27"/>
    </row>
    <row r="905" spans="3:4" x14ac:dyDescent="0.2">
      <c r="C905" s="27"/>
      <c r="D905" s="27"/>
    </row>
    <row r="906" spans="3:4" x14ac:dyDescent="0.2">
      <c r="C906" s="27"/>
      <c r="D906" s="27"/>
    </row>
    <row r="907" spans="3:4" x14ac:dyDescent="0.2">
      <c r="C907" s="27"/>
      <c r="D907" s="27"/>
    </row>
    <row r="908" spans="3:4" x14ac:dyDescent="0.2">
      <c r="C908" s="27"/>
      <c r="D908" s="27"/>
    </row>
    <row r="909" spans="3:4" x14ac:dyDescent="0.2">
      <c r="C909" s="27"/>
      <c r="D909" s="27"/>
    </row>
    <row r="910" spans="3:4" x14ac:dyDescent="0.2">
      <c r="C910" s="27"/>
      <c r="D910" s="27"/>
    </row>
    <row r="911" spans="3:4" x14ac:dyDescent="0.2">
      <c r="C911" s="27"/>
      <c r="D911" s="27"/>
    </row>
    <row r="912" spans="3:4" x14ac:dyDescent="0.2">
      <c r="C912" s="27"/>
      <c r="D912" s="27"/>
    </row>
    <row r="913" spans="3:4" x14ac:dyDescent="0.2">
      <c r="C913" s="27"/>
      <c r="D913" s="27"/>
    </row>
    <row r="914" spans="3:4" x14ac:dyDescent="0.2">
      <c r="C914" s="27"/>
      <c r="D914" s="27"/>
    </row>
    <row r="915" spans="3:4" x14ac:dyDescent="0.2">
      <c r="C915" s="27"/>
      <c r="D915" s="27"/>
    </row>
    <row r="916" spans="3:4" x14ac:dyDescent="0.2">
      <c r="C916" s="27"/>
      <c r="D916" s="27"/>
    </row>
    <row r="917" spans="3:4" x14ac:dyDescent="0.2">
      <c r="C917" s="27"/>
      <c r="D917" s="27"/>
    </row>
    <row r="918" spans="3:4" x14ac:dyDescent="0.2">
      <c r="C918" s="27"/>
      <c r="D918" s="27"/>
    </row>
    <row r="919" spans="3:4" x14ac:dyDescent="0.2">
      <c r="C919" s="27"/>
      <c r="D919" s="27"/>
    </row>
    <row r="920" spans="3:4" x14ac:dyDescent="0.2">
      <c r="C920" s="27"/>
      <c r="D920" s="27"/>
    </row>
    <row r="921" spans="3:4" x14ac:dyDescent="0.2">
      <c r="C921" s="27"/>
      <c r="D921" s="27"/>
    </row>
    <row r="922" spans="3:4" x14ac:dyDescent="0.2">
      <c r="C922" s="27"/>
      <c r="D922" s="27"/>
    </row>
    <row r="923" spans="3:4" x14ac:dyDescent="0.2">
      <c r="C923" s="27"/>
      <c r="D923" s="27"/>
    </row>
    <row r="924" spans="3:4" x14ac:dyDescent="0.2">
      <c r="C924" s="27"/>
      <c r="D924" s="27"/>
    </row>
    <row r="925" spans="3:4" x14ac:dyDescent="0.2">
      <c r="C925" s="27"/>
      <c r="D925" s="27"/>
    </row>
    <row r="926" spans="3:4" x14ac:dyDescent="0.2">
      <c r="C926" s="27"/>
      <c r="D926" s="27"/>
    </row>
    <row r="927" spans="3:4" x14ac:dyDescent="0.2">
      <c r="C927" s="27"/>
      <c r="D927" s="27"/>
    </row>
    <row r="928" spans="3:4" x14ac:dyDescent="0.2">
      <c r="C928" s="27"/>
      <c r="D928" s="27"/>
    </row>
    <row r="929" spans="3:4" x14ac:dyDescent="0.2">
      <c r="C929" s="27"/>
      <c r="D929" s="27"/>
    </row>
    <row r="930" spans="3:4" x14ac:dyDescent="0.2">
      <c r="C930" s="27"/>
      <c r="D930" s="27"/>
    </row>
    <row r="931" spans="3:4" x14ac:dyDescent="0.2">
      <c r="C931" s="27"/>
      <c r="D931" s="27"/>
    </row>
    <row r="932" spans="3:4" x14ac:dyDescent="0.2">
      <c r="C932" s="27"/>
      <c r="D932" s="27"/>
    </row>
    <row r="933" spans="3:4" x14ac:dyDescent="0.2">
      <c r="C933" s="27"/>
      <c r="D933" s="27"/>
    </row>
    <row r="934" spans="3:4" x14ac:dyDescent="0.2">
      <c r="C934" s="27"/>
      <c r="D934" s="27"/>
    </row>
    <row r="935" spans="3:4" x14ac:dyDescent="0.2">
      <c r="C935" s="27"/>
      <c r="D935" s="27"/>
    </row>
    <row r="936" spans="3:4" x14ac:dyDescent="0.2">
      <c r="C936" s="27"/>
      <c r="D936" s="27"/>
    </row>
    <row r="937" spans="3:4" x14ac:dyDescent="0.2">
      <c r="C937" s="27"/>
      <c r="D937" s="27"/>
    </row>
    <row r="938" spans="3:4" x14ac:dyDescent="0.2">
      <c r="C938" s="27"/>
      <c r="D938" s="27"/>
    </row>
    <row r="939" spans="3:4" x14ac:dyDescent="0.2">
      <c r="C939" s="27"/>
      <c r="D939" s="27"/>
    </row>
    <row r="940" spans="3:4" x14ac:dyDescent="0.2">
      <c r="C940" s="27"/>
      <c r="D940" s="27"/>
    </row>
    <row r="941" spans="3:4" x14ac:dyDescent="0.2">
      <c r="C941" s="27"/>
      <c r="D941" s="27"/>
    </row>
    <row r="942" spans="3:4" x14ac:dyDescent="0.2">
      <c r="C942" s="27"/>
      <c r="D942" s="27"/>
    </row>
    <row r="943" spans="3:4" x14ac:dyDescent="0.2">
      <c r="C943" s="27"/>
      <c r="D943" s="27"/>
    </row>
    <row r="944" spans="3:4" x14ac:dyDescent="0.2">
      <c r="C944" s="27"/>
      <c r="D944" s="27"/>
    </row>
    <row r="945" spans="3:4" x14ac:dyDescent="0.2">
      <c r="C945" s="27"/>
      <c r="D945" s="27"/>
    </row>
    <row r="946" spans="3:4" x14ac:dyDescent="0.2">
      <c r="C946" s="27"/>
      <c r="D946" s="27"/>
    </row>
    <row r="947" spans="3:4" x14ac:dyDescent="0.2">
      <c r="C947" s="27"/>
      <c r="D947" s="27"/>
    </row>
    <row r="948" spans="3:4" x14ac:dyDescent="0.2">
      <c r="C948" s="27"/>
      <c r="D948" s="27"/>
    </row>
    <row r="949" spans="3:4" x14ac:dyDescent="0.2">
      <c r="C949" s="27"/>
      <c r="D949" s="27"/>
    </row>
    <row r="950" spans="3:4" x14ac:dyDescent="0.2">
      <c r="C950" s="27"/>
      <c r="D950" s="27"/>
    </row>
    <row r="951" spans="3:4" x14ac:dyDescent="0.2">
      <c r="C951" s="27"/>
      <c r="D951" s="27"/>
    </row>
    <row r="952" spans="3:4" x14ac:dyDescent="0.2">
      <c r="C952" s="27"/>
      <c r="D952" s="27"/>
    </row>
    <row r="953" spans="3:4" x14ac:dyDescent="0.2">
      <c r="C953" s="27"/>
      <c r="D953" s="27"/>
    </row>
    <row r="954" spans="3:4" x14ac:dyDescent="0.2">
      <c r="C954" s="27"/>
      <c r="D954" s="27"/>
    </row>
    <row r="955" spans="3:4" x14ac:dyDescent="0.2">
      <c r="C955" s="27"/>
      <c r="D955" s="27"/>
    </row>
    <row r="956" spans="3:4" x14ac:dyDescent="0.2">
      <c r="C956" s="27"/>
      <c r="D956" s="27"/>
    </row>
    <row r="957" spans="3:4" x14ac:dyDescent="0.2">
      <c r="C957" s="27"/>
      <c r="D957" s="27"/>
    </row>
    <row r="958" spans="3:4" x14ac:dyDescent="0.2">
      <c r="C958" s="27"/>
      <c r="D958" s="27"/>
    </row>
    <row r="959" spans="3:4" x14ac:dyDescent="0.2">
      <c r="C959" s="27"/>
      <c r="D959" s="27"/>
    </row>
    <row r="960" spans="3:4" x14ac:dyDescent="0.2">
      <c r="C960" s="27"/>
      <c r="D960" s="27"/>
    </row>
    <row r="961" spans="3:4" x14ac:dyDescent="0.2">
      <c r="C961" s="27"/>
      <c r="D961" s="27"/>
    </row>
    <row r="962" spans="3:4" x14ac:dyDescent="0.2">
      <c r="C962" s="27"/>
      <c r="D962" s="27"/>
    </row>
    <row r="963" spans="3:4" x14ac:dyDescent="0.2">
      <c r="C963" s="27"/>
      <c r="D963" s="27"/>
    </row>
    <row r="964" spans="3:4" x14ac:dyDescent="0.2">
      <c r="C964" s="27"/>
      <c r="D964" s="27"/>
    </row>
    <row r="965" spans="3:4" x14ac:dyDescent="0.2">
      <c r="C965" s="27"/>
      <c r="D965" s="27"/>
    </row>
    <row r="966" spans="3:4" x14ac:dyDescent="0.2">
      <c r="C966" s="27"/>
      <c r="D966" s="27"/>
    </row>
    <row r="967" spans="3:4" x14ac:dyDescent="0.2">
      <c r="C967" s="27"/>
      <c r="D967" s="27"/>
    </row>
    <row r="968" spans="3:4" x14ac:dyDescent="0.2">
      <c r="C968" s="27"/>
      <c r="D968" s="27"/>
    </row>
    <row r="969" spans="3:4" x14ac:dyDescent="0.2">
      <c r="C969" s="27"/>
      <c r="D969" s="27"/>
    </row>
    <row r="970" spans="3:4" x14ac:dyDescent="0.2">
      <c r="C970" s="27"/>
      <c r="D970" s="27"/>
    </row>
    <row r="971" spans="3:4" x14ac:dyDescent="0.2">
      <c r="C971" s="27"/>
      <c r="D971" s="27"/>
    </row>
    <row r="972" spans="3:4" x14ac:dyDescent="0.2">
      <c r="C972" s="27"/>
      <c r="D972" s="27"/>
    </row>
    <row r="973" spans="3:4" x14ac:dyDescent="0.2">
      <c r="C973" s="27"/>
      <c r="D973" s="27"/>
    </row>
    <row r="974" spans="3:4" x14ac:dyDescent="0.2">
      <c r="C974" s="27"/>
      <c r="D974" s="27"/>
    </row>
    <row r="975" spans="3:4" x14ac:dyDescent="0.2">
      <c r="C975" s="27"/>
      <c r="D975" s="27"/>
    </row>
    <row r="976" spans="3:4" x14ac:dyDescent="0.2">
      <c r="C976" s="27"/>
      <c r="D976" s="27"/>
    </row>
    <row r="977" spans="3:4" x14ac:dyDescent="0.2">
      <c r="C977" s="27"/>
      <c r="D977" s="27"/>
    </row>
    <row r="978" spans="3:4" x14ac:dyDescent="0.2">
      <c r="C978" s="27"/>
      <c r="D978" s="27"/>
    </row>
    <row r="979" spans="3:4" x14ac:dyDescent="0.2">
      <c r="C979" s="27"/>
      <c r="D979" s="27"/>
    </row>
    <row r="980" spans="3:4" x14ac:dyDescent="0.2">
      <c r="C980" s="27"/>
      <c r="D980" s="27"/>
    </row>
    <row r="981" spans="3:4" x14ac:dyDescent="0.2">
      <c r="C981" s="27"/>
      <c r="D981" s="27"/>
    </row>
    <row r="982" spans="3:4" x14ac:dyDescent="0.2">
      <c r="C982" s="27"/>
      <c r="D982" s="27"/>
    </row>
    <row r="983" spans="3:4" x14ac:dyDescent="0.2">
      <c r="C983" s="27"/>
      <c r="D983" s="27"/>
    </row>
    <row r="984" spans="3:4" x14ac:dyDescent="0.2">
      <c r="C984" s="27"/>
      <c r="D984" s="27"/>
    </row>
    <row r="985" spans="3:4" x14ac:dyDescent="0.2">
      <c r="C985" s="27"/>
      <c r="D985" s="27"/>
    </row>
    <row r="986" spans="3:4" x14ac:dyDescent="0.2">
      <c r="C986" s="27"/>
      <c r="D986" s="27"/>
    </row>
    <row r="987" spans="3:4" x14ac:dyDescent="0.2">
      <c r="C987" s="27"/>
      <c r="D987" s="27"/>
    </row>
    <row r="988" spans="3:4" x14ac:dyDescent="0.2">
      <c r="C988" s="27"/>
      <c r="D988" s="27"/>
    </row>
    <row r="989" spans="3:4" x14ac:dyDescent="0.2">
      <c r="C989" s="27"/>
      <c r="D989" s="27"/>
    </row>
    <row r="990" spans="3:4" x14ac:dyDescent="0.2">
      <c r="C990" s="27"/>
      <c r="D990" s="27"/>
    </row>
    <row r="991" spans="3:4" x14ac:dyDescent="0.2">
      <c r="C991" s="27"/>
      <c r="D991" s="27"/>
    </row>
    <row r="992" spans="3:4" x14ac:dyDescent="0.2">
      <c r="C992" s="27"/>
      <c r="D992" s="27"/>
    </row>
    <row r="993" spans="3:4" x14ac:dyDescent="0.2">
      <c r="C993" s="27"/>
      <c r="D993" s="27"/>
    </row>
    <row r="994" spans="3:4" x14ac:dyDescent="0.2">
      <c r="C994" s="27"/>
      <c r="D994" s="27"/>
    </row>
    <row r="995" spans="3:4" x14ac:dyDescent="0.2">
      <c r="C995" s="27"/>
      <c r="D995" s="27"/>
    </row>
    <row r="996" spans="3:4" x14ac:dyDescent="0.2">
      <c r="C996" s="27"/>
      <c r="D996" s="27"/>
    </row>
    <row r="997" spans="3:4" x14ac:dyDescent="0.2">
      <c r="C997" s="27"/>
      <c r="D997" s="27"/>
    </row>
    <row r="998" spans="3:4" x14ac:dyDescent="0.2">
      <c r="C998" s="27"/>
      <c r="D998" s="27"/>
    </row>
    <row r="999" spans="3:4" x14ac:dyDescent="0.2">
      <c r="C999" s="27"/>
      <c r="D999" s="27"/>
    </row>
    <row r="1000" spans="3:4" x14ac:dyDescent="0.2">
      <c r="C1000" s="27"/>
      <c r="D1000" s="27"/>
    </row>
    <row r="1001" spans="3:4" x14ac:dyDescent="0.2">
      <c r="C1001" s="27"/>
      <c r="D1001" s="27"/>
    </row>
    <row r="1002" spans="3:4" x14ac:dyDescent="0.2">
      <c r="C1002" s="27"/>
      <c r="D1002" s="27"/>
    </row>
    <row r="1003" spans="3:4" x14ac:dyDescent="0.2">
      <c r="C1003" s="27"/>
      <c r="D1003" s="27"/>
    </row>
    <row r="1004" spans="3:4" x14ac:dyDescent="0.2">
      <c r="C1004" s="27"/>
      <c r="D1004" s="27"/>
    </row>
    <row r="1005" spans="3:4" x14ac:dyDescent="0.2">
      <c r="C1005" s="27"/>
      <c r="D1005" s="27"/>
    </row>
    <row r="1006" spans="3:4" x14ac:dyDescent="0.2">
      <c r="C1006" s="27"/>
      <c r="D1006" s="27"/>
    </row>
    <row r="1007" spans="3:4" x14ac:dyDescent="0.2">
      <c r="C1007" s="27"/>
      <c r="D1007" s="27"/>
    </row>
    <row r="1008" spans="3:4" x14ac:dyDescent="0.2">
      <c r="C1008" s="27"/>
      <c r="D1008" s="27"/>
    </row>
    <row r="1009" spans="3:4" x14ac:dyDescent="0.2">
      <c r="C1009" s="27"/>
      <c r="D1009" s="27"/>
    </row>
    <row r="1010" spans="3:4" x14ac:dyDescent="0.2">
      <c r="C1010" s="27"/>
      <c r="D1010" s="27"/>
    </row>
    <row r="1011" spans="3:4" x14ac:dyDescent="0.2">
      <c r="C1011" s="27"/>
      <c r="D1011" s="27"/>
    </row>
    <row r="1012" spans="3:4" x14ac:dyDescent="0.2">
      <c r="C1012" s="27"/>
      <c r="D1012" s="27"/>
    </row>
    <row r="1013" spans="3:4" x14ac:dyDescent="0.2">
      <c r="C1013" s="27"/>
      <c r="D1013" s="27"/>
    </row>
    <row r="1014" spans="3:4" x14ac:dyDescent="0.2">
      <c r="C1014" s="27"/>
      <c r="D1014" s="27"/>
    </row>
    <row r="1015" spans="3:4" x14ac:dyDescent="0.2">
      <c r="C1015" s="27"/>
      <c r="D1015" s="27"/>
    </row>
    <row r="1016" spans="3:4" x14ac:dyDescent="0.2">
      <c r="C1016" s="27"/>
      <c r="D1016" s="27"/>
    </row>
    <row r="1017" spans="3:4" x14ac:dyDescent="0.2">
      <c r="C1017" s="27"/>
      <c r="D1017" s="27"/>
    </row>
    <row r="1018" spans="3:4" x14ac:dyDescent="0.2">
      <c r="C1018" s="27"/>
      <c r="D1018" s="27"/>
    </row>
    <row r="1019" spans="3:4" x14ac:dyDescent="0.2">
      <c r="C1019" s="27"/>
      <c r="D1019" s="27"/>
    </row>
    <row r="1020" spans="3:4" x14ac:dyDescent="0.2">
      <c r="C1020" s="27"/>
      <c r="D1020" s="27"/>
    </row>
    <row r="1021" spans="3:4" x14ac:dyDescent="0.2">
      <c r="C1021" s="27"/>
      <c r="D1021" s="27"/>
    </row>
    <row r="1022" spans="3:4" x14ac:dyDescent="0.2">
      <c r="C1022" s="27"/>
      <c r="D1022" s="27"/>
    </row>
    <row r="1023" spans="3:4" x14ac:dyDescent="0.2">
      <c r="C1023" s="27"/>
      <c r="D1023" s="27"/>
    </row>
    <row r="1024" spans="3:4" x14ac:dyDescent="0.2">
      <c r="C1024" s="27"/>
      <c r="D1024" s="27"/>
    </row>
    <row r="1025" spans="3:4" x14ac:dyDescent="0.2">
      <c r="C1025" s="27"/>
      <c r="D1025" s="27"/>
    </row>
    <row r="1026" spans="3:4" x14ac:dyDescent="0.2">
      <c r="C1026" s="27"/>
      <c r="D1026" s="27"/>
    </row>
    <row r="1027" spans="3:4" x14ac:dyDescent="0.2">
      <c r="C1027" s="27"/>
      <c r="D1027" s="27"/>
    </row>
    <row r="1028" spans="3:4" x14ac:dyDescent="0.2">
      <c r="C1028" s="27"/>
      <c r="D1028" s="27"/>
    </row>
    <row r="1029" spans="3:4" x14ac:dyDescent="0.2">
      <c r="C1029" s="27"/>
      <c r="D1029" s="27"/>
    </row>
    <row r="1030" spans="3:4" x14ac:dyDescent="0.2">
      <c r="C1030" s="27"/>
      <c r="D1030" s="27"/>
    </row>
    <row r="1031" spans="3:4" x14ac:dyDescent="0.2">
      <c r="C1031" s="27"/>
      <c r="D1031" s="27"/>
    </row>
    <row r="1032" spans="3:4" x14ac:dyDescent="0.2">
      <c r="C1032" s="27"/>
      <c r="D1032" s="27"/>
    </row>
    <row r="1033" spans="3:4" x14ac:dyDescent="0.2">
      <c r="C1033" s="27"/>
      <c r="D1033" s="27"/>
    </row>
    <row r="1034" spans="3:4" x14ac:dyDescent="0.2">
      <c r="C1034" s="27"/>
      <c r="D1034" s="27"/>
    </row>
    <row r="1035" spans="3:4" x14ac:dyDescent="0.2">
      <c r="C1035" s="27"/>
      <c r="D1035" s="27"/>
    </row>
    <row r="1036" spans="3:4" x14ac:dyDescent="0.2">
      <c r="C1036" s="27"/>
      <c r="D1036" s="27"/>
    </row>
    <row r="1037" spans="3:4" x14ac:dyDescent="0.2">
      <c r="C1037" s="27"/>
      <c r="D1037" s="27"/>
    </row>
    <row r="1038" spans="3:4" x14ac:dyDescent="0.2">
      <c r="C1038" s="27"/>
      <c r="D1038" s="27"/>
    </row>
    <row r="1039" spans="3:4" x14ac:dyDescent="0.2">
      <c r="C1039" s="27"/>
      <c r="D1039" s="27"/>
    </row>
    <row r="1040" spans="3:4" x14ac:dyDescent="0.2">
      <c r="C1040" s="27"/>
      <c r="D1040" s="27"/>
    </row>
    <row r="1041" spans="3:4" x14ac:dyDescent="0.2">
      <c r="C1041" s="27"/>
      <c r="D1041" s="27"/>
    </row>
    <row r="1042" spans="3:4" x14ac:dyDescent="0.2">
      <c r="C1042" s="27"/>
      <c r="D1042" s="27"/>
    </row>
    <row r="1043" spans="3:4" x14ac:dyDescent="0.2">
      <c r="C1043" s="27"/>
      <c r="D1043" s="27"/>
    </row>
    <row r="1044" spans="3:4" x14ac:dyDescent="0.2">
      <c r="C1044" s="27"/>
      <c r="D1044" s="27"/>
    </row>
    <row r="1045" spans="3:4" x14ac:dyDescent="0.2">
      <c r="C1045" s="27"/>
      <c r="D1045" s="27"/>
    </row>
    <row r="1046" spans="3:4" x14ac:dyDescent="0.2">
      <c r="C1046" s="27"/>
      <c r="D1046" s="27"/>
    </row>
    <row r="1047" spans="3:4" x14ac:dyDescent="0.2">
      <c r="C1047" s="27"/>
      <c r="D1047" s="27"/>
    </row>
    <row r="1048" spans="3:4" x14ac:dyDescent="0.2">
      <c r="C1048" s="27"/>
      <c r="D1048" s="27"/>
    </row>
    <row r="1049" spans="3:4" x14ac:dyDescent="0.2">
      <c r="C1049" s="27"/>
      <c r="D1049" s="27"/>
    </row>
    <row r="1050" spans="3:4" x14ac:dyDescent="0.2">
      <c r="C1050" s="27"/>
      <c r="D1050" s="27"/>
    </row>
    <row r="1051" spans="3:4" x14ac:dyDescent="0.2">
      <c r="C1051" s="27"/>
      <c r="D1051" s="27"/>
    </row>
    <row r="1052" spans="3:4" x14ac:dyDescent="0.2">
      <c r="C1052" s="27"/>
      <c r="D1052" s="27"/>
    </row>
    <row r="1053" spans="3:4" x14ac:dyDescent="0.2">
      <c r="C1053" s="27"/>
      <c r="D1053" s="27"/>
    </row>
    <row r="1054" spans="3:4" x14ac:dyDescent="0.2">
      <c r="C1054" s="27"/>
      <c r="D1054" s="27"/>
    </row>
    <row r="1055" spans="3:4" x14ac:dyDescent="0.2">
      <c r="C1055" s="27"/>
      <c r="D1055" s="27"/>
    </row>
    <row r="1056" spans="3:4" x14ac:dyDescent="0.2">
      <c r="C1056" s="27"/>
      <c r="D1056" s="27"/>
    </row>
    <row r="1057" spans="3:4" x14ac:dyDescent="0.2">
      <c r="C1057" s="27"/>
      <c r="D1057" s="27"/>
    </row>
    <row r="1058" spans="3:4" x14ac:dyDescent="0.2">
      <c r="C1058" s="27"/>
      <c r="D1058" s="27"/>
    </row>
    <row r="1059" spans="3:4" x14ac:dyDescent="0.2">
      <c r="C1059" s="27"/>
      <c r="D1059" s="27"/>
    </row>
    <row r="1060" spans="3:4" x14ac:dyDescent="0.2">
      <c r="C1060" s="27"/>
      <c r="D1060" s="27"/>
    </row>
    <row r="1061" spans="3:4" x14ac:dyDescent="0.2">
      <c r="C1061" s="27"/>
      <c r="D1061" s="27"/>
    </row>
    <row r="1062" spans="3:4" x14ac:dyDescent="0.2">
      <c r="C1062" s="27"/>
      <c r="D1062" s="27"/>
    </row>
    <row r="1063" spans="3:4" x14ac:dyDescent="0.2">
      <c r="C1063" s="27"/>
      <c r="D1063" s="27"/>
    </row>
    <row r="1064" spans="3:4" x14ac:dyDescent="0.2">
      <c r="C1064" s="27"/>
      <c r="D1064" s="27"/>
    </row>
    <row r="1065" spans="3:4" x14ac:dyDescent="0.2">
      <c r="C1065" s="27"/>
      <c r="D1065" s="27"/>
    </row>
    <row r="1066" spans="3:4" x14ac:dyDescent="0.2">
      <c r="C1066" s="27"/>
      <c r="D1066" s="27"/>
    </row>
    <row r="1067" spans="3:4" x14ac:dyDescent="0.2">
      <c r="C1067" s="27"/>
      <c r="D1067" s="27"/>
    </row>
    <row r="1068" spans="3:4" x14ac:dyDescent="0.2">
      <c r="C1068" s="27"/>
      <c r="D1068" s="27"/>
    </row>
    <row r="1069" spans="3:4" x14ac:dyDescent="0.2">
      <c r="C1069" s="27"/>
      <c r="D1069" s="27"/>
    </row>
    <row r="1070" spans="3:4" x14ac:dyDescent="0.2">
      <c r="C1070" s="27"/>
      <c r="D1070" s="27"/>
    </row>
    <row r="1071" spans="3:4" x14ac:dyDescent="0.2">
      <c r="C1071" s="27"/>
      <c r="D1071" s="27"/>
    </row>
    <row r="1072" spans="3:4" x14ac:dyDescent="0.2">
      <c r="C1072" s="27"/>
      <c r="D1072" s="27"/>
    </row>
    <row r="1073" spans="3:4" x14ac:dyDescent="0.2">
      <c r="C1073" s="27"/>
      <c r="D1073" s="27"/>
    </row>
    <row r="1074" spans="3:4" x14ac:dyDescent="0.2">
      <c r="C1074" s="27"/>
      <c r="D1074" s="27"/>
    </row>
    <row r="1075" spans="3:4" x14ac:dyDescent="0.2">
      <c r="C1075" s="27"/>
      <c r="D1075" s="27"/>
    </row>
    <row r="1076" spans="3:4" x14ac:dyDescent="0.2">
      <c r="C1076" s="27"/>
      <c r="D1076" s="27"/>
    </row>
    <row r="1077" spans="3:4" x14ac:dyDescent="0.2">
      <c r="C1077" s="27"/>
      <c r="D1077" s="27"/>
    </row>
    <row r="1078" spans="3:4" x14ac:dyDescent="0.2">
      <c r="C1078" s="27"/>
      <c r="D1078" s="27"/>
    </row>
    <row r="1079" spans="3:4" x14ac:dyDescent="0.2">
      <c r="C1079" s="27"/>
      <c r="D1079" s="27"/>
    </row>
    <row r="1080" spans="3:4" x14ac:dyDescent="0.2">
      <c r="C1080" s="27"/>
      <c r="D1080" s="27"/>
    </row>
    <row r="1081" spans="3:4" x14ac:dyDescent="0.2">
      <c r="C1081" s="27"/>
      <c r="D1081" s="27"/>
    </row>
    <row r="1082" spans="3:4" x14ac:dyDescent="0.2">
      <c r="C1082" s="27"/>
      <c r="D1082" s="27"/>
    </row>
    <row r="1083" spans="3:4" x14ac:dyDescent="0.2">
      <c r="C1083" s="27"/>
      <c r="D1083" s="27"/>
    </row>
    <row r="1084" spans="3:4" x14ac:dyDescent="0.2">
      <c r="C1084" s="27"/>
      <c r="D1084" s="27"/>
    </row>
    <row r="1085" spans="3:4" x14ac:dyDescent="0.2">
      <c r="C1085" s="27"/>
      <c r="D1085" s="27"/>
    </row>
    <row r="1086" spans="3:4" x14ac:dyDescent="0.2">
      <c r="C1086" s="27"/>
      <c r="D1086" s="27"/>
    </row>
    <row r="1087" spans="3:4" x14ac:dyDescent="0.2">
      <c r="C1087" s="27"/>
      <c r="D1087" s="27"/>
    </row>
    <row r="1088" spans="3:4" x14ac:dyDescent="0.2">
      <c r="C1088" s="27"/>
      <c r="D1088" s="27"/>
    </row>
    <row r="1089" spans="3:4" x14ac:dyDescent="0.2">
      <c r="C1089" s="27"/>
      <c r="D1089" s="27"/>
    </row>
    <row r="1090" spans="3:4" x14ac:dyDescent="0.2">
      <c r="C1090" s="27"/>
      <c r="D1090" s="27"/>
    </row>
    <row r="1091" spans="3:4" x14ac:dyDescent="0.2">
      <c r="C1091" s="27"/>
      <c r="D1091" s="27"/>
    </row>
    <row r="1092" spans="3:4" x14ac:dyDescent="0.2">
      <c r="C1092" s="27"/>
      <c r="D1092" s="27"/>
    </row>
    <row r="1093" spans="3:4" x14ac:dyDescent="0.2">
      <c r="C1093" s="27"/>
      <c r="D1093" s="27"/>
    </row>
    <row r="1094" spans="3:4" x14ac:dyDescent="0.2">
      <c r="C1094" s="27"/>
      <c r="D1094" s="27"/>
    </row>
    <row r="1095" spans="3:4" x14ac:dyDescent="0.2">
      <c r="C1095" s="27"/>
      <c r="D1095" s="27"/>
    </row>
    <row r="1096" spans="3:4" x14ac:dyDescent="0.2">
      <c r="C1096" s="27"/>
      <c r="D1096" s="27"/>
    </row>
    <row r="1097" spans="3:4" x14ac:dyDescent="0.2">
      <c r="C1097" s="27"/>
      <c r="D1097" s="27"/>
    </row>
    <row r="1098" spans="3:4" x14ac:dyDescent="0.2">
      <c r="C1098" s="27"/>
      <c r="D1098" s="27"/>
    </row>
    <row r="1099" spans="3:4" x14ac:dyDescent="0.2">
      <c r="C1099" s="27"/>
      <c r="D1099" s="27"/>
    </row>
    <row r="1100" spans="3:4" x14ac:dyDescent="0.2">
      <c r="C1100" s="27"/>
      <c r="D1100" s="27"/>
    </row>
    <row r="1101" spans="3:4" x14ac:dyDescent="0.2">
      <c r="C1101" s="27"/>
      <c r="D1101" s="27"/>
    </row>
    <row r="1102" spans="3:4" x14ac:dyDescent="0.2">
      <c r="C1102" s="27"/>
      <c r="D1102" s="27"/>
    </row>
    <row r="1103" spans="3:4" x14ac:dyDescent="0.2">
      <c r="C1103" s="27"/>
      <c r="D1103" s="27"/>
    </row>
    <row r="1104" spans="3:4" x14ac:dyDescent="0.2">
      <c r="C1104" s="27"/>
      <c r="D1104" s="27"/>
    </row>
    <row r="1105" spans="3:4" x14ac:dyDescent="0.2">
      <c r="C1105" s="27"/>
      <c r="D1105" s="27"/>
    </row>
    <row r="1106" spans="3:4" x14ac:dyDescent="0.2">
      <c r="C1106" s="27"/>
      <c r="D1106" s="27"/>
    </row>
    <row r="1107" spans="3:4" x14ac:dyDescent="0.2">
      <c r="C1107" s="27"/>
      <c r="D1107" s="27"/>
    </row>
    <row r="1108" spans="3:4" x14ac:dyDescent="0.2">
      <c r="C1108" s="27"/>
      <c r="D1108" s="27"/>
    </row>
    <row r="1109" spans="3:4" x14ac:dyDescent="0.2">
      <c r="C1109" s="27"/>
      <c r="D1109" s="27"/>
    </row>
    <row r="1110" spans="3:4" x14ac:dyDescent="0.2">
      <c r="C1110" s="27"/>
      <c r="D1110" s="27"/>
    </row>
    <row r="1111" spans="3:4" x14ac:dyDescent="0.2">
      <c r="C1111" s="27"/>
      <c r="D1111" s="27"/>
    </row>
    <row r="1112" spans="3:4" x14ac:dyDescent="0.2">
      <c r="C1112" s="27"/>
      <c r="D1112" s="27"/>
    </row>
    <row r="1113" spans="3:4" x14ac:dyDescent="0.2">
      <c r="C1113" s="27"/>
      <c r="D1113" s="27"/>
    </row>
    <row r="1114" spans="3:4" x14ac:dyDescent="0.2">
      <c r="C1114" s="27"/>
      <c r="D1114" s="27"/>
    </row>
    <row r="1115" spans="3:4" x14ac:dyDescent="0.2">
      <c r="C1115" s="27"/>
      <c r="D1115" s="27"/>
    </row>
    <row r="1116" spans="3:4" x14ac:dyDescent="0.2">
      <c r="C1116" s="27"/>
      <c r="D1116" s="27"/>
    </row>
    <row r="1117" spans="3:4" x14ac:dyDescent="0.2">
      <c r="C1117" s="27"/>
      <c r="D1117" s="27"/>
    </row>
    <row r="1118" spans="3:4" x14ac:dyDescent="0.2">
      <c r="C1118" s="27"/>
      <c r="D1118" s="27"/>
    </row>
    <row r="1119" spans="3:4" x14ac:dyDescent="0.2">
      <c r="C1119" s="27"/>
      <c r="D1119" s="27"/>
    </row>
    <row r="1120" spans="3:4" x14ac:dyDescent="0.2">
      <c r="C1120" s="27"/>
      <c r="D1120" s="27"/>
    </row>
    <row r="1121" spans="3:4" x14ac:dyDescent="0.2">
      <c r="C1121" s="27"/>
      <c r="D1121" s="27"/>
    </row>
    <row r="1122" spans="3:4" x14ac:dyDescent="0.2">
      <c r="C1122" s="27"/>
      <c r="D1122" s="27"/>
    </row>
    <row r="1123" spans="3:4" x14ac:dyDescent="0.2">
      <c r="C1123" s="27"/>
      <c r="D1123" s="27"/>
    </row>
    <row r="1124" spans="3:4" x14ac:dyDescent="0.2">
      <c r="C1124" s="27"/>
      <c r="D1124" s="27"/>
    </row>
    <row r="1125" spans="3:4" x14ac:dyDescent="0.2">
      <c r="C1125" s="27"/>
      <c r="D1125" s="27"/>
    </row>
    <row r="1126" spans="3:4" x14ac:dyDescent="0.2">
      <c r="C1126" s="27"/>
      <c r="D1126" s="27"/>
    </row>
    <row r="1127" spans="3:4" x14ac:dyDescent="0.2">
      <c r="C1127" s="27"/>
      <c r="D1127" s="27"/>
    </row>
    <row r="1128" spans="3:4" x14ac:dyDescent="0.2">
      <c r="C1128" s="27"/>
      <c r="D1128" s="27"/>
    </row>
    <row r="1129" spans="3:4" x14ac:dyDescent="0.2">
      <c r="C1129" s="27"/>
      <c r="D1129" s="27"/>
    </row>
    <row r="1130" spans="3:4" x14ac:dyDescent="0.2">
      <c r="C1130" s="27"/>
      <c r="D1130" s="27"/>
    </row>
    <row r="1131" spans="3:4" x14ac:dyDescent="0.2">
      <c r="C1131" s="27"/>
      <c r="D1131" s="27"/>
    </row>
    <row r="1132" spans="3:4" x14ac:dyDescent="0.2">
      <c r="C1132" s="27"/>
      <c r="D1132" s="27"/>
    </row>
    <row r="1133" spans="3:4" x14ac:dyDescent="0.2">
      <c r="C1133" s="27"/>
      <c r="D1133" s="27"/>
    </row>
    <row r="1134" spans="3:4" x14ac:dyDescent="0.2">
      <c r="C1134" s="27"/>
      <c r="D1134" s="27"/>
    </row>
    <row r="1135" spans="3:4" x14ac:dyDescent="0.2">
      <c r="C1135" s="27"/>
      <c r="D1135" s="27"/>
    </row>
    <row r="1136" spans="3:4" x14ac:dyDescent="0.2">
      <c r="C1136" s="27"/>
      <c r="D1136" s="27"/>
    </row>
    <row r="1137" spans="3:4" x14ac:dyDescent="0.2">
      <c r="C1137" s="27"/>
      <c r="D1137" s="27"/>
    </row>
    <row r="1138" spans="3:4" x14ac:dyDescent="0.2">
      <c r="C1138" s="27"/>
      <c r="D1138" s="27"/>
    </row>
    <row r="1139" spans="3:4" x14ac:dyDescent="0.2">
      <c r="C1139" s="27"/>
      <c r="D1139" s="27"/>
    </row>
    <row r="1140" spans="3:4" x14ac:dyDescent="0.2">
      <c r="C1140" s="27"/>
      <c r="D1140" s="27"/>
    </row>
    <row r="1141" spans="3:4" x14ac:dyDescent="0.2">
      <c r="C1141" s="27"/>
      <c r="D1141" s="27"/>
    </row>
    <row r="1142" spans="3:4" x14ac:dyDescent="0.2">
      <c r="C1142" s="27"/>
      <c r="D1142" s="27"/>
    </row>
    <row r="1143" spans="3:4" x14ac:dyDescent="0.2">
      <c r="C1143" s="27"/>
      <c r="D1143" s="27"/>
    </row>
    <row r="1144" spans="3:4" x14ac:dyDescent="0.2">
      <c r="C1144" s="27"/>
      <c r="D1144" s="27"/>
    </row>
    <row r="1145" spans="3:4" x14ac:dyDescent="0.2">
      <c r="C1145" s="27"/>
      <c r="D1145" s="27"/>
    </row>
    <row r="1146" spans="3:4" x14ac:dyDescent="0.2">
      <c r="C1146" s="27"/>
      <c r="D1146" s="27"/>
    </row>
    <row r="1147" spans="3:4" x14ac:dyDescent="0.2">
      <c r="C1147" s="27"/>
      <c r="D1147" s="27"/>
    </row>
    <row r="1148" spans="3:4" x14ac:dyDescent="0.2">
      <c r="C1148" s="27"/>
      <c r="D1148" s="27"/>
    </row>
    <row r="1149" spans="3:4" x14ac:dyDescent="0.2">
      <c r="C1149" s="27"/>
      <c r="D1149" s="27"/>
    </row>
    <row r="1150" spans="3:4" x14ac:dyDescent="0.2">
      <c r="C1150" s="27"/>
      <c r="D1150" s="27"/>
    </row>
    <row r="1151" spans="3:4" x14ac:dyDescent="0.2">
      <c r="C1151" s="27"/>
      <c r="D1151" s="27"/>
    </row>
    <row r="1152" spans="3:4" x14ac:dyDescent="0.2">
      <c r="C1152" s="27"/>
      <c r="D1152" s="27"/>
    </row>
    <row r="1153" spans="3:4" x14ac:dyDescent="0.2">
      <c r="C1153" s="27"/>
      <c r="D1153" s="27"/>
    </row>
    <row r="1154" spans="3:4" x14ac:dyDescent="0.2">
      <c r="C1154" s="27"/>
      <c r="D1154" s="27"/>
    </row>
    <row r="1155" spans="3:4" x14ac:dyDescent="0.2">
      <c r="C1155" s="27"/>
      <c r="D1155" s="27"/>
    </row>
    <row r="1156" spans="3:4" x14ac:dyDescent="0.2">
      <c r="C1156" s="27"/>
      <c r="D1156" s="27"/>
    </row>
    <row r="1157" spans="3:4" x14ac:dyDescent="0.2">
      <c r="C1157" s="27"/>
      <c r="D1157" s="27"/>
    </row>
    <row r="1158" spans="3:4" x14ac:dyDescent="0.2">
      <c r="C1158" s="27"/>
      <c r="D1158" s="27"/>
    </row>
    <row r="1159" spans="3:4" x14ac:dyDescent="0.2">
      <c r="C1159" s="27"/>
      <c r="D1159" s="27"/>
    </row>
    <row r="1160" spans="3:4" x14ac:dyDescent="0.2">
      <c r="C1160" s="27"/>
      <c r="D1160" s="27"/>
    </row>
    <row r="1161" spans="3:4" x14ac:dyDescent="0.2">
      <c r="C1161" s="27"/>
      <c r="D1161" s="27"/>
    </row>
    <row r="1162" spans="3:4" x14ac:dyDescent="0.2">
      <c r="C1162" s="27"/>
      <c r="D1162" s="27"/>
    </row>
    <row r="1163" spans="3:4" x14ac:dyDescent="0.2">
      <c r="C1163" s="27"/>
      <c r="D1163" s="27"/>
    </row>
    <row r="1164" spans="3:4" x14ac:dyDescent="0.2">
      <c r="C1164" s="27"/>
      <c r="D1164" s="27"/>
    </row>
    <row r="1165" spans="3:4" x14ac:dyDescent="0.2">
      <c r="C1165" s="27"/>
      <c r="D1165" s="27"/>
    </row>
    <row r="1166" spans="3:4" x14ac:dyDescent="0.2">
      <c r="C1166" s="27"/>
      <c r="D1166" s="27"/>
    </row>
    <row r="1167" spans="3:4" x14ac:dyDescent="0.2">
      <c r="C1167" s="27"/>
      <c r="D1167" s="27"/>
    </row>
    <row r="1168" spans="3:4" x14ac:dyDescent="0.2">
      <c r="C1168" s="27"/>
      <c r="D1168" s="27"/>
    </row>
    <row r="1169" spans="3:4" x14ac:dyDescent="0.2">
      <c r="C1169" s="27"/>
      <c r="D1169" s="27"/>
    </row>
    <row r="1170" spans="3:4" x14ac:dyDescent="0.2">
      <c r="C1170" s="27"/>
      <c r="D1170" s="27"/>
    </row>
    <row r="1171" spans="3:4" x14ac:dyDescent="0.2">
      <c r="C1171" s="27"/>
      <c r="D1171" s="27"/>
    </row>
    <row r="1172" spans="3:4" x14ac:dyDescent="0.2">
      <c r="C1172" s="27"/>
      <c r="D1172" s="27"/>
    </row>
    <row r="1173" spans="3:4" x14ac:dyDescent="0.2">
      <c r="C1173" s="27"/>
      <c r="D1173" s="27"/>
    </row>
    <row r="1174" spans="3:4" x14ac:dyDescent="0.2">
      <c r="C1174" s="27"/>
      <c r="D1174" s="27"/>
    </row>
    <row r="1175" spans="3:4" x14ac:dyDescent="0.2">
      <c r="C1175" s="27"/>
      <c r="D1175" s="27"/>
    </row>
    <row r="1176" spans="3:4" x14ac:dyDescent="0.2">
      <c r="C1176" s="27"/>
      <c r="D1176" s="27"/>
    </row>
    <row r="1177" spans="3:4" x14ac:dyDescent="0.2">
      <c r="C1177" s="27"/>
      <c r="D1177" s="27"/>
    </row>
    <row r="1178" spans="3:4" x14ac:dyDescent="0.2">
      <c r="C1178" s="27"/>
      <c r="D1178" s="27"/>
    </row>
    <row r="1179" spans="3:4" x14ac:dyDescent="0.2">
      <c r="C1179" s="27"/>
      <c r="D1179" s="27"/>
    </row>
    <row r="1180" spans="3:4" x14ac:dyDescent="0.2">
      <c r="C1180" s="27"/>
      <c r="D1180" s="27"/>
    </row>
    <row r="1181" spans="3:4" x14ac:dyDescent="0.2">
      <c r="C1181" s="27"/>
      <c r="D1181" s="27"/>
    </row>
    <row r="1182" spans="3:4" x14ac:dyDescent="0.2">
      <c r="C1182" s="27"/>
      <c r="D1182" s="27"/>
    </row>
    <row r="1183" spans="3:4" x14ac:dyDescent="0.2">
      <c r="C1183" s="27"/>
      <c r="D1183" s="27"/>
    </row>
    <row r="1184" spans="3:4" x14ac:dyDescent="0.2">
      <c r="C1184" s="27"/>
      <c r="D1184" s="27"/>
    </row>
    <row r="1185" spans="3:4" x14ac:dyDescent="0.2">
      <c r="C1185" s="27"/>
      <c r="D1185" s="27"/>
    </row>
    <row r="1186" spans="3:4" x14ac:dyDescent="0.2">
      <c r="C1186" s="27"/>
      <c r="D1186" s="27"/>
    </row>
    <row r="1187" spans="3:4" x14ac:dyDescent="0.2">
      <c r="C1187" s="27"/>
      <c r="D1187" s="27"/>
    </row>
    <row r="1188" spans="3:4" x14ac:dyDescent="0.2">
      <c r="C1188" s="27"/>
      <c r="D1188" s="27"/>
    </row>
    <row r="1189" spans="3:4" x14ac:dyDescent="0.2">
      <c r="C1189" s="27"/>
      <c r="D1189" s="27"/>
    </row>
    <row r="1190" spans="3:4" x14ac:dyDescent="0.2">
      <c r="C1190" s="27"/>
      <c r="D1190" s="27"/>
    </row>
    <row r="1191" spans="3:4" x14ac:dyDescent="0.2">
      <c r="C1191" s="27"/>
      <c r="D1191" s="27"/>
    </row>
    <row r="1192" spans="3:4" x14ac:dyDescent="0.2">
      <c r="C1192" s="27"/>
      <c r="D1192" s="27"/>
    </row>
    <row r="1193" spans="3:4" x14ac:dyDescent="0.2">
      <c r="C1193" s="27"/>
      <c r="D1193" s="27"/>
    </row>
    <row r="1194" spans="3:4" x14ac:dyDescent="0.2">
      <c r="C1194" s="27"/>
      <c r="D1194" s="27"/>
    </row>
    <row r="1195" spans="3:4" x14ac:dyDescent="0.2">
      <c r="C1195" s="27"/>
      <c r="D1195" s="27"/>
    </row>
    <row r="1196" spans="3:4" x14ac:dyDescent="0.2">
      <c r="C1196" s="27"/>
      <c r="D1196" s="27"/>
    </row>
    <row r="1197" spans="3:4" x14ac:dyDescent="0.2">
      <c r="C1197" s="27"/>
      <c r="D1197" s="27"/>
    </row>
    <row r="1198" spans="3:4" x14ac:dyDescent="0.2">
      <c r="C1198" s="27"/>
      <c r="D1198" s="27"/>
    </row>
    <row r="1199" spans="3:4" x14ac:dyDescent="0.2">
      <c r="C1199" s="27"/>
      <c r="D1199" s="27"/>
    </row>
    <row r="1200" spans="3:4" x14ac:dyDescent="0.2">
      <c r="C1200" s="27"/>
      <c r="D1200" s="27"/>
    </row>
    <row r="1201" spans="3:4" x14ac:dyDescent="0.2">
      <c r="C1201" s="27"/>
      <c r="D1201" s="27"/>
    </row>
    <row r="1202" spans="3:4" x14ac:dyDescent="0.2">
      <c r="C1202" s="27"/>
      <c r="D1202" s="27"/>
    </row>
    <row r="1203" spans="3:4" x14ac:dyDescent="0.2">
      <c r="C1203" s="27"/>
      <c r="D1203" s="27"/>
    </row>
    <row r="1204" spans="3:4" x14ac:dyDescent="0.2">
      <c r="C1204" s="27"/>
      <c r="D1204" s="27"/>
    </row>
    <row r="1205" spans="3:4" x14ac:dyDescent="0.2">
      <c r="C1205" s="27"/>
      <c r="D1205" s="27"/>
    </row>
    <row r="1206" spans="3:4" x14ac:dyDescent="0.2">
      <c r="C1206" s="27"/>
      <c r="D1206" s="27"/>
    </row>
    <row r="1207" spans="3:4" x14ac:dyDescent="0.2">
      <c r="C1207" s="27"/>
      <c r="D1207" s="27"/>
    </row>
    <row r="1208" spans="3:4" x14ac:dyDescent="0.2">
      <c r="C1208" s="27"/>
      <c r="D1208" s="27"/>
    </row>
    <row r="1209" spans="3:4" x14ac:dyDescent="0.2">
      <c r="C1209" s="27"/>
      <c r="D1209" s="27"/>
    </row>
    <row r="1210" spans="3:4" x14ac:dyDescent="0.2">
      <c r="C1210" s="27"/>
      <c r="D1210" s="27"/>
    </row>
    <row r="1211" spans="3:4" x14ac:dyDescent="0.2">
      <c r="C1211" s="27"/>
      <c r="D1211" s="27"/>
    </row>
    <row r="1212" spans="3:4" x14ac:dyDescent="0.2">
      <c r="C1212" s="27"/>
      <c r="D1212" s="27"/>
    </row>
    <row r="1213" spans="3:4" x14ac:dyDescent="0.2">
      <c r="C1213" s="27"/>
      <c r="D1213" s="27"/>
    </row>
    <row r="1214" spans="3:4" x14ac:dyDescent="0.2">
      <c r="C1214" s="27"/>
      <c r="D1214" s="27"/>
    </row>
    <row r="1215" spans="3:4" x14ac:dyDescent="0.2">
      <c r="C1215" s="27"/>
      <c r="D1215" s="27"/>
    </row>
    <row r="1216" spans="3:4" x14ac:dyDescent="0.2">
      <c r="C1216" s="27"/>
      <c r="D1216" s="27"/>
    </row>
    <row r="1217" spans="3:4" x14ac:dyDescent="0.2">
      <c r="C1217" s="27"/>
      <c r="D1217" s="27"/>
    </row>
    <row r="1218" spans="3:4" x14ac:dyDescent="0.2">
      <c r="C1218" s="27"/>
      <c r="D1218" s="27"/>
    </row>
    <row r="1219" spans="3:4" x14ac:dyDescent="0.2">
      <c r="C1219" s="27"/>
      <c r="D1219" s="27"/>
    </row>
    <row r="1220" spans="3:4" x14ac:dyDescent="0.2">
      <c r="C1220" s="27"/>
      <c r="D1220" s="27"/>
    </row>
    <row r="1221" spans="3:4" x14ac:dyDescent="0.2">
      <c r="C1221" s="27"/>
      <c r="D1221" s="27"/>
    </row>
    <row r="1222" spans="3:4" x14ac:dyDescent="0.2">
      <c r="C1222" s="27"/>
      <c r="D1222" s="27"/>
    </row>
    <row r="1223" spans="3:4" x14ac:dyDescent="0.2">
      <c r="C1223" s="27"/>
      <c r="D1223" s="27"/>
    </row>
    <row r="1224" spans="3:4" x14ac:dyDescent="0.2">
      <c r="C1224" s="27"/>
      <c r="D1224" s="27"/>
    </row>
    <row r="1225" spans="3:4" x14ac:dyDescent="0.2">
      <c r="C1225" s="27"/>
      <c r="D1225" s="27"/>
    </row>
    <row r="1226" spans="3:4" x14ac:dyDescent="0.2">
      <c r="C1226" s="27"/>
      <c r="D1226" s="27"/>
    </row>
    <row r="1227" spans="3:4" x14ac:dyDescent="0.2">
      <c r="C1227" s="27"/>
      <c r="D1227" s="27"/>
    </row>
    <row r="1228" spans="3:4" x14ac:dyDescent="0.2">
      <c r="C1228" s="27"/>
      <c r="D1228" s="27"/>
    </row>
    <row r="1229" spans="3:4" x14ac:dyDescent="0.2">
      <c r="C1229" s="27"/>
      <c r="D1229" s="27"/>
    </row>
    <row r="1230" spans="3:4" x14ac:dyDescent="0.2">
      <c r="C1230" s="27"/>
      <c r="D1230" s="27"/>
    </row>
    <row r="1231" spans="3:4" x14ac:dyDescent="0.2">
      <c r="C1231" s="27"/>
      <c r="D1231" s="27"/>
    </row>
    <row r="1232" spans="3:4" x14ac:dyDescent="0.2">
      <c r="C1232" s="27"/>
      <c r="D1232" s="27"/>
    </row>
    <row r="1233" spans="3:4" x14ac:dyDescent="0.2">
      <c r="C1233" s="27"/>
      <c r="D1233" s="27"/>
    </row>
    <row r="1234" spans="3:4" x14ac:dyDescent="0.2">
      <c r="C1234" s="27"/>
      <c r="D1234" s="27"/>
    </row>
    <row r="1235" spans="3:4" x14ac:dyDescent="0.2">
      <c r="C1235" s="27"/>
      <c r="D1235" s="27"/>
    </row>
    <row r="1236" spans="3:4" x14ac:dyDescent="0.2">
      <c r="C1236" s="27"/>
      <c r="D1236" s="27"/>
    </row>
    <row r="1237" spans="3:4" x14ac:dyDescent="0.2">
      <c r="C1237" s="27"/>
      <c r="D1237" s="27"/>
    </row>
    <row r="1238" spans="3:4" x14ac:dyDescent="0.2">
      <c r="C1238" s="27"/>
      <c r="D1238" s="27"/>
    </row>
    <row r="1239" spans="3:4" x14ac:dyDescent="0.2">
      <c r="C1239" s="27"/>
      <c r="D1239" s="27"/>
    </row>
    <row r="1240" spans="3:4" x14ac:dyDescent="0.2">
      <c r="C1240" s="27"/>
      <c r="D1240" s="27"/>
    </row>
    <row r="1241" spans="3:4" x14ac:dyDescent="0.2">
      <c r="C1241" s="27"/>
      <c r="D1241" s="27"/>
    </row>
    <row r="1242" spans="3:4" x14ac:dyDescent="0.2">
      <c r="C1242" s="27"/>
      <c r="D1242" s="27"/>
    </row>
    <row r="1243" spans="3:4" x14ac:dyDescent="0.2">
      <c r="C1243" s="27"/>
      <c r="D1243" s="27"/>
    </row>
    <row r="1244" spans="3:4" x14ac:dyDescent="0.2">
      <c r="C1244" s="27"/>
      <c r="D1244" s="27"/>
    </row>
    <row r="1245" spans="3:4" x14ac:dyDescent="0.2">
      <c r="C1245" s="27"/>
      <c r="D1245" s="27"/>
    </row>
    <row r="1246" spans="3:4" x14ac:dyDescent="0.2">
      <c r="C1246" s="27"/>
      <c r="D1246" s="27"/>
    </row>
    <row r="1247" spans="3:4" x14ac:dyDescent="0.2">
      <c r="C1247" s="27"/>
      <c r="D1247" s="27"/>
    </row>
    <row r="1248" spans="3:4" x14ac:dyDescent="0.2">
      <c r="C1248" s="27"/>
      <c r="D1248" s="27"/>
    </row>
    <row r="1249" spans="3:4" x14ac:dyDescent="0.2">
      <c r="C1249" s="27"/>
      <c r="D1249" s="27"/>
    </row>
    <row r="1250" spans="3:4" x14ac:dyDescent="0.2">
      <c r="C1250" s="27"/>
      <c r="D1250" s="27"/>
    </row>
    <row r="1251" spans="3:4" x14ac:dyDescent="0.2">
      <c r="C1251" s="27"/>
      <c r="D1251" s="27"/>
    </row>
    <row r="1252" spans="3:4" x14ac:dyDescent="0.2">
      <c r="C1252" s="27"/>
      <c r="D1252" s="27"/>
    </row>
    <row r="1253" spans="3:4" x14ac:dyDescent="0.2">
      <c r="C1253" s="27"/>
      <c r="D1253" s="27"/>
    </row>
    <row r="1254" spans="3:4" x14ac:dyDescent="0.2">
      <c r="C1254" s="27"/>
      <c r="D1254" s="27"/>
    </row>
    <row r="1255" spans="3:4" x14ac:dyDescent="0.2">
      <c r="C1255" s="27"/>
      <c r="D1255" s="27"/>
    </row>
    <row r="1256" spans="3:4" x14ac:dyDescent="0.2">
      <c r="C1256" s="27"/>
      <c r="D1256" s="27"/>
    </row>
    <row r="1257" spans="3:4" x14ac:dyDescent="0.2">
      <c r="C1257" s="27"/>
      <c r="D1257" s="27"/>
    </row>
    <row r="1258" spans="3:4" x14ac:dyDescent="0.2">
      <c r="C1258" s="27"/>
      <c r="D1258" s="27"/>
    </row>
    <row r="1259" spans="3:4" x14ac:dyDescent="0.2">
      <c r="C1259" s="27"/>
      <c r="D1259" s="27"/>
    </row>
    <row r="1260" spans="3:4" x14ac:dyDescent="0.2">
      <c r="C1260" s="27"/>
      <c r="D1260" s="27"/>
    </row>
    <row r="1261" spans="3:4" x14ac:dyDescent="0.2">
      <c r="C1261" s="27"/>
      <c r="D1261" s="27"/>
    </row>
    <row r="1262" spans="3:4" x14ac:dyDescent="0.2">
      <c r="C1262" s="27"/>
      <c r="D1262" s="27"/>
    </row>
    <row r="1263" spans="3:4" x14ac:dyDescent="0.2">
      <c r="C1263" s="27"/>
      <c r="D1263" s="27"/>
    </row>
    <row r="1264" spans="3:4" x14ac:dyDescent="0.2">
      <c r="C1264" s="27"/>
      <c r="D1264" s="27"/>
    </row>
    <row r="1265" spans="3:4" x14ac:dyDescent="0.2">
      <c r="C1265" s="27"/>
      <c r="D1265" s="27"/>
    </row>
    <row r="1266" spans="3:4" x14ac:dyDescent="0.2">
      <c r="C1266" s="27"/>
      <c r="D1266" s="27"/>
    </row>
    <row r="1267" spans="3:4" x14ac:dyDescent="0.2">
      <c r="C1267" s="27"/>
      <c r="D1267" s="27"/>
    </row>
    <row r="1268" spans="3:4" x14ac:dyDescent="0.2">
      <c r="C1268" s="27"/>
      <c r="D1268" s="27"/>
    </row>
    <row r="1269" spans="3:4" x14ac:dyDescent="0.2">
      <c r="C1269" s="27"/>
      <c r="D1269" s="27"/>
    </row>
    <row r="1270" spans="3:4" x14ac:dyDescent="0.2">
      <c r="C1270" s="27"/>
      <c r="D1270" s="27"/>
    </row>
    <row r="1271" spans="3:4" x14ac:dyDescent="0.2">
      <c r="C1271" s="27"/>
      <c r="D1271" s="27"/>
    </row>
    <row r="1272" spans="3:4" x14ac:dyDescent="0.2">
      <c r="C1272" s="27"/>
      <c r="D1272" s="27"/>
    </row>
    <row r="1273" spans="3:4" x14ac:dyDescent="0.2">
      <c r="C1273" s="27"/>
      <c r="D1273" s="27"/>
    </row>
    <row r="1274" spans="3:4" x14ac:dyDescent="0.2">
      <c r="C1274" s="27"/>
      <c r="D1274" s="27"/>
    </row>
    <row r="1275" spans="3:4" x14ac:dyDescent="0.2">
      <c r="C1275" s="27"/>
      <c r="D1275" s="27"/>
    </row>
    <row r="1276" spans="3:4" x14ac:dyDescent="0.2">
      <c r="C1276" s="27"/>
      <c r="D1276" s="27"/>
    </row>
    <row r="1277" spans="3:4" x14ac:dyDescent="0.2">
      <c r="C1277" s="27"/>
      <c r="D1277" s="27"/>
    </row>
    <row r="1278" spans="3:4" x14ac:dyDescent="0.2">
      <c r="C1278" s="27"/>
      <c r="D1278" s="27"/>
    </row>
    <row r="1279" spans="3:4" x14ac:dyDescent="0.2">
      <c r="C1279" s="27"/>
      <c r="D1279" s="27"/>
    </row>
    <row r="1280" spans="3:4" x14ac:dyDescent="0.2">
      <c r="C1280" s="27"/>
      <c r="D1280" s="27"/>
    </row>
    <row r="1281" spans="3:4" x14ac:dyDescent="0.2">
      <c r="C1281" s="27"/>
      <c r="D1281" s="27"/>
    </row>
    <row r="1282" spans="3:4" x14ac:dyDescent="0.2">
      <c r="C1282" s="27"/>
      <c r="D1282" s="27"/>
    </row>
    <row r="1283" spans="3:4" x14ac:dyDescent="0.2">
      <c r="C1283" s="27"/>
      <c r="D1283" s="27"/>
    </row>
    <row r="1284" spans="3:4" x14ac:dyDescent="0.2">
      <c r="C1284" s="27"/>
      <c r="D1284" s="27"/>
    </row>
    <row r="1285" spans="3:4" x14ac:dyDescent="0.2">
      <c r="C1285" s="27"/>
      <c r="D1285" s="27"/>
    </row>
    <row r="1286" spans="3:4" x14ac:dyDescent="0.2">
      <c r="C1286" s="27"/>
      <c r="D1286" s="27"/>
    </row>
    <row r="1287" spans="3:4" x14ac:dyDescent="0.2">
      <c r="C1287" s="27"/>
      <c r="D1287" s="27"/>
    </row>
    <row r="1288" spans="3:4" x14ac:dyDescent="0.2">
      <c r="C1288" s="27"/>
      <c r="D1288" s="27"/>
    </row>
    <row r="1289" spans="3:4" x14ac:dyDescent="0.2">
      <c r="C1289" s="27"/>
      <c r="D1289" s="27"/>
    </row>
    <row r="1290" spans="3:4" x14ac:dyDescent="0.2">
      <c r="C1290" s="27"/>
      <c r="D1290" s="27"/>
    </row>
    <row r="1291" spans="3:4" x14ac:dyDescent="0.2">
      <c r="C1291" s="27"/>
      <c r="D1291" s="27"/>
    </row>
    <row r="1292" spans="3:4" x14ac:dyDescent="0.2">
      <c r="C1292" s="27"/>
      <c r="D1292" s="27"/>
    </row>
    <row r="1293" spans="3:4" x14ac:dyDescent="0.2">
      <c r="C1293" s="27"/>
      <c r="D1293" s="27"/>
    </row>
    <row r="1294" spans="3:4" x14ac:dyDescent="0.2">
      <c r="C1294" s="27"/>
      <c r="D1294" s="27"/>
    </row>
    <row r="1295" spans="3:4" x14ac:dyDescent="0.2">
      <c r="C1295" s="27"/>
      <c r="D1295" s="27"/>
    </row>
    <row r="1296" spans="3:4" x14ac:dyDescent="0.2">
      <c r="C1296" s="27"/>
      <c r="D1296" s="27"/>
    </row>
    <row r="1297" spans="3:4" x14ac:dyDescent="0.2">
      <c r="C1297" s="27"/>
      <c r="D1297" s="27"/>
    </row>
    <row r="1298" spans="3:4" x14ac:dyDescent="0.2">
      <c r="C1298" s="27"/>
      <c r="D1298" s="27"/>
    </row>
    <row r="1299" spans="3:4" x14ac:dyDescent="0.2">
      <c r="C1299" s="27"/>
      <c r="D1299" s="27"/>
    </row>
    <row r="1300" spans="3:4" x14ac:dyDescent="0.2">
      <c r="C1300" s="27"/>
      <c r="D1300" s="27"/>
    </row>
    <row r="1301" spans="3:4" x14ac:dyDescent="0.2">
      <c r="C1301" s="27"/>
      <c r="D1301" s="27"/>
    </row>
    <row r="1302" spans="3:4" x14ac:dyDescent="0.2">
      <c r="C1302" s="27"/>
      <c r="D1302" s="27"/>
    </row>
    <row r="1303" spans="3:4" x14ac:dyDescent="0.2">
      <c r="C1303" s="27"/>
      <c r="D1303" s="27"/>
    </row>
    <row r="1304" spans="3:4" x14ac:dyDescent="0.2">
      <c r="C1304" s="27"/>
      <c r="D1304" s="27"/>
    </row>
    <row r="1305" spans="3:4" x14ac:dyDescent="0.2">
      <c r="C1305" s="27"/>
      <c r="D1305" s="27"/>
    </row>
    <row r="1306" spans="3:4" x14ac:dyDescent="0.2">
      <c r="C1306" s="27"/>
      <c r="D1306" s="27"/>
    </row>
    <row r="1307" spans="3:4" x14ac:dyDescent="0.2">
      <c r="C1307" s="27"/>
      <c r="D1307" s="27"/>
    </row>
    <row r="1308" spans="3:4" x14ac:dyDescent="0.2">
      <c r="C1308" s="27"/>
      <c r="D1308" s="27"/>
    </row>
    <row r="1309" spans="3:4" x14ac:dyDescent="0.2">
      <c r="C1309" s="27"/>
      <c r="D1309" s="27"/>
    </row>
    <row r="1310" spans="3:4" x14ac:dyDescent="0.2">
      <c r="C1310" s="27"/>
      <c r="D1310" s="27"/>
    </row>
    <row r="1311" spans="3:4" x14ac:dyDescent="0.2">
      <c r="C1311" s="27"/>
      <c r="D1311" s="27"/>
    </row>
    <row r="1312" spans="3:4" x14ac:dyDescent="0.2">
      <c r="C1312" s="27"/>
      <c r="D1312" s="27"/>
    </row>
    <row r="1313" spans="3:4" x14ac:dyDescent="0.2">
      <c r="C1313" s="27"/>
      <c r="D1313" s="27"/>
    </row>
    <row r="1314" spans="3:4" x14ac:dyDescent="0.2">
      <c r="C1314" s="27"/>
      <c r="D1314" s="27"/>
    </row>
    <row r="1315" spans="3:4" x14ac:dyDescent="0.2">
      <c r="C1315" s="27"/>
      <c r="D1315" s="27"/>
    </row>
    <row r="1316" spans="3:4" x14ac:dyDescent="0.2">
      <c r="C1316" s="27"/>
      <c r="D1316" s="27"/>
    </row>
    <row r="1317" spans="3:4" x14ac:dyDescent="0.2">
      <c r="C1317" s="27"/>
      <c r="D1317" s="27"/>
    </row>
    <row r="1318" spans="3:4" x14ac:dyDescent="0.2">
      <c r="C1318" s="27"/>
      <c r="D1318" s="27"/>
    </row>
    <row r="1319" spans="3:4" x14ac:dyDescent="0.2">
      <c r="C1319" s="27"/>
      <c r="D1319" s="27"/>
    </row>
    <row r="1320" spans="3:4" x14ac:dyDescent="0.2">
      <c r="C1320" s="27"/>
      <c r="D1320" s="27"/>
    </row>
    <row r="1321" spans="3:4" x14ac:dyDescent="0.2">
      <c r="C1321" s="27"/>
      <c r="D1321" s="27"/>
    </row>
    <row r="1322" spans="3:4" x14ac:dyDescent="0.2">
      <c r="C1322" s="27"/>
      <c r="D1322" s="27"/>
    </row>
    <row r="1323" spans="3:4" x14ac:dyDescent="0.2">
      <c r="C1323" s="27"/>
      <c r="D1323" s="27"/>
    </row>
    <row r="1324" spans="3:4" x14ac:dyDescent="0.2">
      <c r="C1324" s="27"/>
      <c r="D1324" s="27"/>
    </row>
    <row r="1325" spans="3:4" x14ac:dyDescent="0.2">
      <c r="C1325" s="27"/>
      <c r="D1325" s="27"/>
    </row>
    <row r="1326" spans="3:4" x14ac:dyDescent="0.2">
      <c r="C1326" s="27"/>
      <c r="D1326" s="27"/>
    </row>
    <row r="1327" spans="3:4" x14ac:dyDescent="0.2">
      <c r="C1327" s="27"/>
      <c r="D1327" s="27"/>
    </row>
    <row r="1328" spans="3:4" x14ac:dyDescent="0.2">
      <c r="C1328" s="27"/>
      <c r="D1328" s="27"/>
    </row>
    <row r="1329" spans="3:4" x14ac:dyDescent="0.2">
      <c r="C1329" s="27"/>
      <c r="D1329" s="27"/>
    </row>
    <row r="1330" spans="3:4" x14ac:dyDescent="0.2">
      <c r="C1330" s="27"/>
      <c r="D1330" s="27"/>
    </row>
    <row r="1331" spans="3:4" x14ac:dyDescent="0.2">
      <c r="C1331" s="27"/>
      <c r="D1331" s="27"/>
    </row>
    <row r="1332" spans="3:4" x14ac:dyDescent="0.2">
      <c r="C1332" s="27"/>
      <c r="D1332" s="27"/>
    </row>
    <row r="1333" spans="3:4" x14ac:dyDescent="0.2">
      <c r="C1333" s="27"/>
      <c r="D1333" s="27"/>
    </row>
    <row r="1334" spans="3:4" x14ac:dyDescent="0.2">
      <c r="C1334" s="27"/>
      <c r="D1334" s="27"/>
    </row>
    <row r="1335" spans="3:4" x14ac:dyDescent="0.2">
      <c r="C1335" s="27"/>
      <c r="D1335" s="27"/>
    </row>
    <row r="1336" spans="3:4" x14ac:dyDescent="0.2">
      <c r="C1336" s="27"/>
      <c r="D1336" s="27"/>
    </row>
    <row r="1337" spans="3:4" x14ac:dyDescent="0.2">
      <c r="C1337" s="27"/>
      <c r="D1337" s="27"/>
    </row>
    <row r="1338" spans="3:4" x14ac:dyDescent="0.2">
      <c r="C1338" s="27"/>
      <c r="D1338" s="27"/>
    </row>
    <row r="1339" spans="3:4" x14ac:dyDescent="0.2">
      <c r="C1339" s="27"/>
      <c r="D1339" s="27"/>
    </row>
    <row r="1340" spans="3:4" x14ac:dyDescent="0.2">
      <c r="C1340" s="27"/>
      <c r="D1340" s="27"/>
    </row>
    <row r="1341" spans="3:4" x14ac:dyDescent="0.2">
      <c r="C1341" s="27"/>
      <c r="D1341" s="27"/>
    </row>
    <row r="1342" spans="3:4" x14ac:dyDescent="0.2">
      <c r="C1342" s="27"/>
      <c r="D1342" s="27"/>
    </row>
    <row r="1343" spans="3:4" x14ac:dyDescent="0.2">
      <c r="C1343" s="27"/>
      <c r="D1343" s="27"/>
    </row>
    <row r="1344" spans="3:4" x14ac:dyDescent="0.2">
      <c r="C1344" s="27"/>
      <c r="D1344" s="27"/>
    </row>
    <row r="1345" spans="3:4" x14ac:dyDescent="0.2">
      <c r="C1345" s="27"/>
      <c r="D1345" s="27"/>
    </row>
    <row r="1346" spans="3:4" x14ac:dyDescent="0.2">
      <c r="C1346" s="27"/>
      <c r="D1346" s="27"/>
    </row>
    <row r="1347" spans="3:4" x14ac:dyDescent="0.2">
      <c r="C1347" s="27"/>
      <c r="D1347" s="27"/>
    </row>
    <row r="1348" spans="3:4" x14ac:dyDescent="0.2">
      <c r="C1348" s="27"/>
      <c r="D1348" s="27"/>
    </row>
    <row r="1349" spans="3:4" x14ac:dyDescent="0.2">
      <c r="C1349" s="27"/>
      <c r="D1349" s="27"/>
    </row>
    <row r="1350" spans="3:4" x14ac:dyDescent="0.2">
      <c r="C1350" s="27"/>
      <c r="D1350" s="27"/>
    </row>
    <row r="1351" spans="3:4" x14ac:dyDescent="0.2">
      <c r="C1351" s="27"/>
      <c r="D1351" s="27"/>
    </row>
    <row r="1352" spans="3:4" x14ac:dyDescent="0.2">
      <c r="C1352" s="27"/>
      <c r="D1352" s="27"/>
    </row>
    <row r="1353" spans="3:4" x14ac:dyDescent="0.2">
      <c r="C1353" s="27"/>
      <c r="D1353" s="27"/>
    </row>
    <row r="1354" spans="3:4" x14ac:dyDescent="0.2">
      <c r="C1354" s="27"/>
      <c r="D1354" s="27"/>
    </row>
    <row r="1355" spans="3:4" x14ac:dyDescent="0.2">
      <c r="C1355" s="27"/>
      <c r="D1355" s="27"/>
    </row>
    <row r="1356" spans="3:4" x14ac:dyDescent="0.2">
      <c r="C1356" s="27"/>
      <c r="D1356" s="27"/>
    </row>
    <row r="1357" spans="3:4" x14ac:dyDescent="0.2">
      <c r="C1357" s="27"/>
      <c r="D1357" s="27"/>
    </row>
    <row r="1358" spans="3:4" x14ac:dyDescent="0.2">
      <c r="C1358" s="27"/>
      <c r="D1358" s="27"/>
    </row>
    <row r="1359" spans="3:4" x14ac:dyDescent="0.2">
      <c r="C1359" s="27"/>
      <c r="D1359" s="27"/>
    </row>
    <row r="1360" spans="3:4" x14ac:dyDescent="0.2">
      <c r="C1360" s="27"/>
      <c r="D1360" s="27"/>
    </row>
    <row r="1361" spans="3:4" x14ac:dyDescent="0.2">
      <c r="C1361" s="27"/>
      <c r="D1361" s="27"/>
    </row>
    <row r="1362" spans="3:4" x14ac:dyDescent="0.2">
      <c r="C1362" s="27"/>
      <c r="D1362" s="27"/>
    </row>
    <row r="1363" spans="3:4" x14ac:dyDescent="0.2">
      <c r="C1363" s="27"/>
      <c r="D1363" s="27"/>
    </row>
    <row r="1364" spans="3:4" x14ac:dyDescent="0.2">
      <c r="C1364" s="27"/>
      <c r="D1364" s="27"/>
    </row>
    <row r="1365" spans="3:4" x14ac:dyDescent="0.2">
      <c r="C1365" s="27"/>
      <c r="D1365" s="27"/>
    </row>
    <row r="1366" spans="3:4" x14ac:dyDescent="0.2">
      <c r="C1366" s="27"/>
      <c r="D1366" s="27"/>
    </row>
    <row r="1367" spans="3:4" x14ac:dyDescent="0.2">
      <c r="C1367" s="27"/>
      <c r="D1367" s="27"/>
    </row>
    <row r="1368" spans="3:4" x14ac:dyDescent="0.2">
      <c r="C1368" s="27"/>
      <c r="D1368" s="27"/>
    </row>
    <row r="1369" spans="3:4" x14ac:dyDescent="0.2">
      <c r="C1369" s="27"/>
      <c r="D1369" s="27"/>
    </row>
    <row r="1370" spans="3:4" x14ac:dyDescent="0.2">
      <c r="C1370" s="27"/>
      <c r="D1370" s="27"/>
    </row>
    <row r="1371" spans="3:4" x14ac:dyDescent="0.2">
      <c r="C1371" s="27"/>
      <c r="D1371" s="27"/>
    </row>
    <row r="1372" spans="3:4" x14ac:dyDescent="0.2">
      <c r="C1372" s="27"/>
      <c r="D1372" s="27"/>
    </row>
    <row r="1373" spans="3:4" x14ac:dyDescent="0.2">
      <c r="C1373" s="27"/>
      <c r="D1373" s="27"/>
    </row>
    <row r="1374" spans="3:4" x14ac:dyDescent="0.2">
      <c r="C1374" s="27"/>
      <c r="D1374" s="27"/>
    </row>
    <row r="1375" spans="3:4" x14ac:dyDescent="0.2">
      <c r="C1375" s="27"/>
      <c r="D1375" s="27"/>
    </row>
    <row r="1376" spans="3:4" x14ac:dyDescent="0.2">
      <c r="C1376" s="27"/>
      <c r="D1376" s="27"/>
    </row>
    <row r="1377" spans="3:4" x14ac:dyDescent="0.2">
      <c r="C1377" s="27"/>
      <c r="D1377" s="27"/>
    </row>
    <row r="1378" spans="3:4" x14ac:dyDescent="0.2">
      <c r="C1378" s="27"/>
      <c r="D1378" s="27"/>
    </row>
    <row r="1379" spans="3:4" x14ac:dyDescent="0.2">
      <c r="C1379" s="27"/>
      <c r="D1379" s="27"/>
    </row>
    <row r="1380" spans="3:4" x14ac:dyDescent="0.2">
      <c r="C1380" s="27"/>
      <c r="D1380" s="27"/>
    </row>
    <row r="1381" spans="3:4" x14ac:dyDescent="0.2">
      <c r="C1381" s="27"/>
      <c r="D1381" s="27"/>
    </row>
    <row r="1382" spans="3:4" x14ac:dyDescent="0.2">
      <c r="C1382" s="27"/>
      <c r="D1382" s="27"/>
    </row>
    <row r="1383" spans="3:4" x14ac:dyDescent="0.2">
      <c r="C1383" s="27"/>
      <c r="D1383" s="27"/>
    </row>
    <row r="1384" spans="3:4" x14ac:dyDescent="0.2">
      <c r="C1384" s="27"/>
      <c r="D1384" s="27"/>
    </row>
    <row r="1385" spans="3:4" x14ac:dyDescent="0.2">
      <c r="C1385" s="27"/>
      <c r="D1385" s="27"/>
    </row>
    <row r="1386" spans="3:4" x14ac:dyDescent="0.2">
      <c r="C1386" s="27"/>
      <c r="D1386" s="27"/>
    </row>
    <row r="1387" spans="3:4" x14ac:dyDescent="0.2">
      <c r="C1387" s="27"/>
      <c r="D1387" s="27"/>
    </row>
    <row r="1388" spans="3:4" x14ac:dyDescent="0.2">
      <c r="C1388" s="27"/>
      <c r="D1388" s="27"/>
    </row>
    <row r="1389" spans="3:4" x14ac:dyDescent="0.2">
      <c r="C1389" s="27"/>
      <c r="D1389" s="27"/>
    </row>
    <row r="1390" spans="3:4" x14ac:dyDescent="0.2">
      <c r="C1390" s="27"/>
      <c r="D1390" s="27"/>
    </row>
    <row r="1391" spans="3:4" x14ac:dyDescent="0.2">
      <c r="C1391" s="27"/>
      <c r="D1391" s="27"/>
    </row>
    <row r="1392" spans="3:4" x14ac:dyDescent="0.2">
      <c r="C1392" s="27"/>
      <c r="D1392" s="27"/>
    </row>
    <row r="1393" spans="3:4" x14ac:dyDescent="0.2">
      <c r="C1393" s="27"/>
      <c r="D1393" s="27"/>
    </row>
    <row r="1394" spans="3:4" x14ac:dyDescent="0.2">
      <c r="C1394" s="27"/>
      <c r="D1394" s="27"/>
    </row>
    <row r="1395" spans="3:4" x14ac:dyDescent="0.2">
      <c r="C1395" s="27"/>
      <c r="D1395" s="27"/>
    </row>
    <row r="1396" spans="3:4" x14ac:dyDescent="0.2">
      <c r="C1396" s="27"/>
      <c r="D1396" s="27"/>
    </row>
    <row r="1397" spans="3:4" x14ac:dyDescent="0.2">
      <c r="C1397" s="27"/>
      <c r="D1397" s="27"/>
    </row>
    <row r="1398" spans="3:4" x14ac:dyDescent="0.2">
      <c r="C1398" s="27"/>
      <c r="D1398" s="27"/>
    </row>
    <row r="1399" spans="3:4" x14ac:dyDescent="0.2">
      <c r="C1399" s="27"/>
      <c r="D1399" s="27"/>
    </row>
    <row r="1400" spans="3:4" x14ac:dyDescent="0.2">
      <c r="C1400" s="27"/>
      <c r="D1400" s="27"/>
    </row>
    <row r="1401" spans="3:4" x14ac:dyDescent="0.2">
      <c r="C1401" s="27"/>
      <c r="D1401" s="27"/>
    </row>
    <row r="1402" spans="3:4" x14ac:dyDescent="0.2">
      <c r="C1402" s="27"/>
      <c r="D1402" s="27"/>
    </row>
    <row r="1403" spans="3:4" x14ac:dyDescent="0.2">
      <c r="C1403" s="27"/>
      <c r="D1403" s="27"/>
    </row>
    <row r="1404" spans="3:4" x14ac:dyDescent="0.2">
      <c r="C1404" s="27"/>
      <c r="D1404" s="27"/>
    </row>
    <row r="1405" spans="3:4" x14ac:dyDescent="0.2">
      <c r="C1405" s="27"/>
      <c r="D1405" s="27"/>
    </row>
    <row r="1406" spans="3:4" x14ac:dyDescent="0.2">
      <c r="C1406" s="27"/>
      <c r="D1406" s="27"/>
    </row>
    <row r="1407" spans="3:4" x14ac:dyDescent="0.2">
      <c r="C1407" s="27"/>
      <c r="D1407" s="27"/>
    </row>
    <row r="1408" spans="3:4" x14ac:dyDescent="0.2">
      <c r="C1408" s="27"/>
      <c r="D1408" s="27"/>
    </row>
    <row r="1409" spans="3:4" x14ac:dyDescent="0.2">
      <c r="C1409" s="27"/>
      <c r="D1409" s="27"/>
    </row>
    <row r="1410" spans="3:4" x14ac:dyDescent="0.2">
      <c r="C1410" s="27"/>
      <c r="D1410" s="27"/>
    </row>
    <row r="1411" spans="3:4" x14ac:dyDescent="0.2">
      <c r="C1411" s="27"/>
      <c r="D1411" s="27"/>
    </row>
    <row r="1412" spans="3:4" x14ac:dyDescent="0.2">
      <c r="C1412" s="27"/>
      <c r="D1412" s="27"/>
    </row>
    <row r="1413" spans="3:4" x14ac:dyDescent="0.2">
      <c r="C1413" s="27"/>
      <c r="D1413" s="27"/>
    </row>
    <row r="1414" spans="3:4" x14ac:dyDescent="0.2">
      <c r="C1414" s="27"/>
      <c r="D1414" s="27"/>
    </row>
    <row r="1415" spans="3:4" x14ac:dyDescent="0.2">
      <c r="C1415" s="27"/>
      <c r="D1415" s="27"/>
    </row>
    <row r="1416" spans="3:4" x14ac:dyDescent="0.2">
      <c r="C1416" s="27"/>
      <c r="D1416" s="27"/>
    </row>
    <row r="1417" spans="3:4" x14ac:dyDescent="0.2">
      <c r="C1417" s="27"/>
      <c r="D1417" s="27"/>
    </row>
    <row r="1418" spans="3:4" x14ac:dyDescent="0.2">
      <c r="C1418" s="27"/>
      <c r="D1418" s="27"/>
    </row>
    <row r="1419" spans="3:4" x14ac:dyDescent="0.2">
      <c r="C1419" s="27"/>
      <c r="D1419" s="27"/>
    </row>
    <row r="1420" spans="3:4" x14ac:dyDescent="0.2">
      <c r="C1420" s="27"/>
      <c r="D1420" s="27"/>
    </row>
    <row r="1421" spans="3:4" x14ac:dyDescent="0.2">
      <c r="C1421" s="27"/>
      <c r="D1421" s="27"/>
    </row>
    <row r="1422" spans="3:4" x14ac:dyDescent="0.2">
      <c r="C1422" s="27"/>
      <c r="D1422" s="27"/>
    </row>
    <row r="1423" spans="3:4" x14ac:dyDescent="0.2">
      <c r="C1423" s="27"/>
      <c r="D1423" s="27"/>
    </row>
    <row r="1424" spans="3:4" x14ac:dyDescent="0.2">
      <c r="C1424" s="27"/>
      <c r="D1424" s="27"/>
    </row>
    <row r="1425" spans="3:4" x14ac:dyDescent="0.2">
      <c r="C1425" s="27"/>
      <c r="D1425" s="27"/>
    </row>
    <row r="1426" spans="3:4" x14ac:dyDescent="0.2">
      <c r="C1426" s="27"/>
      <c r="D1426" s="27"/>
    </row>
    <row r="1427" spans="3:4" x14ac:dyDescent="0.2">
      <c r="C1427" s="27"/>
      <c r="D1427" s="27"/>
    </row>
    <row r="1428" spans="3:4" x14ac:dyDescent="0.2">
      <c r="C1428" s="27"/>
      <c r="D1428" s="27"/>
    </row>
    <row r="1429" spans="3:4" x14ac:dyDescent="0.2">
      <c r="C1429" s="27"/>
      <c r="D1429" s="27"/>
    </row>
    <row r="1430" spans="3:4" x14ac:dyDescent="0.2">
      <c r="C1430" s="27"/>
      <c r="D1430" s="27"/>
    </row>
    <row r="1431" spans="3:4" x14ac:dyDescent="0.2">
      <c r="C1431" s="27"/>
      <c r="D1431" s="27"/>
    </row>
    <row r="1432" spans="3:4" x14ac:dyDescent="0.2">
      <c r="C1432" s="27"/>
      <c r="D1432" s="27"/>
    </row>
    <row r="1433" spans="3:4" x14ac:dyDescent="0.2">
      <c r="C1433" s="27"/>
      <c r="D1433" s="27"/>
    </row>
    <row r="1434" spans="3:4" x14ac:dyDescent="0.2">
      <c r="C1434" s="27"/>
      <c r="D1434" s="27"/>
    </row>
    <row r="1435" spans="3:4" x14ac:dyDescent="0.2">
      <c r="C1435" s="27"/>
      <c r="D1435" s="27"/>
    </row>
    <row r="1436" spans="3:4" x14ac:dyDescent="0.2">
      <c r="C1436" s="27"/>
      <c r="D1436" s="27"/>
    </row>
    <row r="1437" spans="3:4" x14ac:dyDescent="0.2">
      <c r="C1437" s="27"/>
      <c r="D1437" s="27"/>
    </row>
    <row r="1438" spans="3:4" x14ac:dyDescent="0.2">
      <c r="C1438" s="27"/>
      <c r="D1438" s="27"/>
    </row>
    <row r="1439" spans="3:4" x14ac:dyDescent="0.2">
      <c r="C1439" s="27"/>
      <c r="D1439" s="27"/>
    </row>
    <row r="1440" spans="3:4" x14ac:dyDescent="0.2">
      <c r="C1440" s="27"/>
      <c r="D1440" s="27"/>
    </row>
    <row r="1441" spans="3:4" x14ac:dyDescent="0.2">
      <c r="C1441" s="27"/>
      <c r="D1441" s="27"/>
    </row>
    <row r="1442" spans="3:4" x14ac:dyDescent="0.2">
      <c r="C1442" s="27"/>
      <c r="D1442" s="27"/>
    </row>
    <row r="1443" spans="3:4" x14ac:dyDescent="0.2">
      <c r="C1443" s="27"/>
      <c r="D1443" s="27"/>
    </row>
    <row r="1444" spans="3:4" x14ac:dyDescent="0.2">
      <c r="C1444" s="27"/>
      <c r="D1444" s="27"/>
    </row>
    <row r="1445" spans="3:4" x14ac:dyDescent="0.2">
      <c r="C1445" s="27"/>
      <c r="D1445" s="27"/>
    </row>
    <row r="1446" spans="3:4" x14ac:dyDescent="0.2">
      <c r="C1446" s="27"/>
      <c r="D1446" s="27"/>
    </row>
    <row r="1447" spans="3:4" x14ac:dyDescent="0.2">
      <c r="C1447" s="27"/>
      <c r="D1447" s="27"/>
    </row>
    <row r="1448" spans="3:4" x14ac:dyDescent="0.2">
      <c r="C1448" s="27"/>
      <c r="D1448" s="27"/>
    </row>
    <row r="1449" spans="3:4" x14ac:dyDescent="0.2">
      <c r="C1449" s="27"/>
      <c r="D1449" s="27"/>
    </row>
    <row r="1450" spans="3:4" x14ac:dyDescent="0.2">
      <c r="C1450" s="27"/>
      <c r="D1450" s="27"/>
    </row>
    <row r="1451" spans="3:4" x14ac:dyDescent="0.2">
      <c r="C1451" s="27"/>
      <c r="D1451" s="27"/>
    </row>
    <row r="1452" spans="3:4" x14ac:dyDescent="0.2">
      <c r="C1452" s="27"/>
      <c r="D1452" s="27"/>
    </row>
    <row r="1453" spans="3:4" x14ac:dyDescent="0.2">
      <c r="C1453" s="27"/>
      <c r="D1453" s="27"/>
    </row>
    <row r="1454" spans="3:4" x14ac:dyDescent="0.2">
      <c r="C1454" s="27"/>
      <c r="D1454" s="27"/>
    </row>
    <row r="1455" spans="3:4" x14ac:dyDescent="0.2">
      <c r="C1455" s="27"/>
      <c r="D1455" s="27"/>
    </row>
    <row r="1456" spans="3:4" x14ac:dyDescent="0.2">
      <c r="C1456" s="27"/>
      <c r="D1456" s="27"/>
    </row>
    <row r="1457" spans="3:4" x14ac:dyDescent="0.2">
      <c r="C1457" s="27"/>
      <c r="D1457" s="27"/>
    </row>
    <row r="1458" spans="3:4" x14ac:dyDescent="0.2">
      <c r="C1458" s="27"/>
      <c r="D1458" s="27"/>
    </row>
    <row r="1459" spans="3:4" x14ac:dyDescent="0.2">
      <c r="C1459" s="27"/>
      <c r="D1459" s="27"/>
    </row>
    <row r="1460" spans="3:4" x14ac:dyDescent="0.2">
      <c r="C1460" s="27"/>
      <c r="D1460" s="27"/>
    </row>
    <row r="1461" spans="3:4" x14ac:dyDescent="0.2">
      <c r="C1461" s="27"/>
      <c r="D1461" s="27"/>
    </row>
    <row r="1462" spans="3:4" x14ac:dyDescent="0.2">
      <c r="C1462" s="27"/>
      <c r="D1462" s="27"/>
    </row>
    <row r="1463" spans="3:4" x14ac:dyDescent="0.2">
      <c r="C1463" s="27"/>
      <c r="D1463" s="27"/>
    </row>
    <row r="1464" spans="3:4" x14ac:dyDescent="0.2">
      <c r="C1464" s="27"/>
      <c r="D1464" s="27"/>
    </row>
    <row r="1465" spans="3:4" x14ac:dyDescent="0.2">
      <c r="C1465" s="27"/>
      <c r="D1465" s="27"/>
    </row>
    <row r="1466" spans="3:4" x14ac:dyDescent="0.2">
      <c r="C1466" s="27"/>
      <c r="D1466" s="27"/>
    </row>
    <row r="1467" spans="3:4" x14ac:dyDescent="0.2">
      <c r="C1467" s="27"/>
      <c r="D1467" s="27"/>
    </row>
    <row r="1468" spans="3:4" x14ac:dyDescent="0.2">
      <c r="C1468" s="27"/>
      <c r="D1468" s="27"/>
    </row>
    <row r="1469" spans="3:4" x14ac:dyDescent="0.2">
      <c r="C1469" s="27"/>
      <c r="D1469" s="27"/>
    </row>
    <row r="1470" spans="3:4" x14ac:dyDescent="0.2">
      <c r="C1470" s="27"/>
      <c r="D1470" s="27"/>
    </row>
    <row r="1471" spans="3:4" x14ac:dyDescent="0.2">
      <c r="C1471" s="27"/>
      <c r="D1471" s="27"/>
    </row>
    <row r="1472" spans="3:4" x14ac:dyDescent="0.2">
      <c r="C1472" s="27"/>
      <c r="D1472" s="27"/>
    </row>
    <row r="1473" spans="3:4" x14ac:dyDescent="0.2">
      <c r="C1473" s="27"/>
      <c r="D1473" s="27"/>
    </row>
    <row r="1474" spans="3:4" x14ac:dyDescent="0.2">
      <c r="C1474" s="27"/>
      <c r="D1474" s="27"/>
    </row>
    <row r="1475" spans="3:4" x14ac:dyDescent="0.2">
      <c r="C1475" s="27"/>
      <c r="D1475" s="27"/>
    </row>
    <row r="1476" spans="3:4" x14ac:dyDescent="0.2">
      <c r="C1476" s="27"/>
      <c r="D1476" s="27"/>
    </row>
    <row r="1477" spans="3:4" x14ac:dyDescent="0.2">
      <c r="C1477" s="27"/>
      <c r="D1477" s="27"/>
    </row>
    <row r="1478" spans="3:4" x14ac:dyDescent="0.2">
      <c r="C1478" s="27"/>
      <c r="D1478" s="27"/>
    </row>
    <row r="1479" spans="3:4" x14ac:dyDescent="0.2">
      <c r="C1479" s="27"/>
      <c r="D1479" s="27"/>
    </row>
    <row r="1480" spans="3:4" x14ac:dyDescent="0.2">
      <c r="C1480" s="27"/>
      <c r="D1480" s="27"/>
    </row>
    <row r="1481" spans="3:4" x14ac:dyDescent="0.2">
      <c r="C1481" s="27"/>
      <c r="D1481" s="27"/>
    </row>
    <row r="1482" spans="3:4" x14ac:dyDescent="0.2">
      <c r="C1482" s="27"/>
      <c r="D1482" s="27"/>
    </row>
    <row r="1483" spans="3:4" x14ac:dyDescent="0.2">
      <c r="C1483" s="27"/>
      <c r="D1483" s="27"/>
    </row>
    <row r="1484" spans="3:4" x14ac:dyDescent="0.2">
      <c r="C1484" s="27"/>
      <c r="D1484" s="27"/>
    </row>
    <row r="1485" spans="3:4" x14ac:dyDescent="0.2">
      <c r="C1485" s="27"/>
      <c r="D1485" s="27"/>
    </row>
    <row r="1486" spans="3:4" x14ac:dyDescent="0.2">
      <c r="C1486" s="27"/>
      <c r="D1486" s="27"/>
    </row>
    <row r="1487" spans="3:4" x14ac:dyDescent="0.2">
      <c r="C1487" s="27"/>
      <c r="D1487" s="27"/>
    </row>
    <row r="1488" spans="3:4" x14ac:dyDescent="0.2">
      <c r="C1488" s="27"/>
      <c r="D1488" s="27"/>
    </row>
    <row r="1489" spans="3:4" x14ac:dyDescent="0.2">
      <c r="C1489" s="27"/>
      <c r="D1489" s="27"/>
    </row>
    <row r="1490" spans="3:4" x14ac:dyDescent="0.2">
      <c r="C1490" s="27"/>
      <c r="D1490" s="27"/>
    </row>
    <row r="1491" spans="3:4" x14ac:dyDescent="0.2">
      <c r="C1491" s="27"/>
      <c r="D1491" s="27"/>
    </row>
    <row r="1492" spans="3:4" x14ac:dyDescent="0.2">
      <c r="C1492" s="27"/>
      <c r="D1492" s="27"/>
    </row>
    <row r="1493" spans="3:4" x14ac:dyDescent="0.2">
      <c r="C1493" s="27"/>
      <c r="D1493" s="27"/>
    </row>
    <row r="1494" spans="3:4" x14ac:dyDescent="0.2">
      <c r="C1494" s="27"/>
      <c r="D1494" s="27"/>
    </row>
    <row r="1495" spans="3:4" x14ac:dyDescent="0.2">
      <c r="C1495" s="27"/>
      <c r="D1495" s="27"/>
    </row>
    <row r="1496" spans="3:4" x14ac:dyDescent="0.2">
      <c r="C1496" s="27"/>
      <c r="D1496" s="27"/>
    </row>
    <row r="1497" spans="3:4" x14ac:dyDescent="0.2">
      <c r="C1497" s="27"/>
      <c r="D1497" s="27"/>
    </row>
    <row r="1498" spans="3:4" x14ac:dyDescent="0.2">
      <c r="C1498" s="27"/>
      <c r="D1498" s="27"/>
    </row>
    <row r="1499" spans="3:4" x14ac:dyDescent="0.2">
      <c r="C1499" s="27"/>
      <c r="D1499" s="27"/>
    </row>
    <row r="1500" spans="3:4" x14ac:dyDescent="0.2">
      <c r="C1500" s="27"/>
      <c r="D1500" s="27"/>
    </row>
    <row r="1501" spans="3:4" x14ac:dyDescent="0.2">
      <c r="C1501" s="27"/>
      <c r="D1501" s="27"/>
    </row>
    <row r="1502" spans="3:4" x14ac:dyDescent="0.2">
      <c r="C1502" s="27"/>
      <c r="D1502" s="27"/>
    </row>
    <row r="1503" spans="3:4" x14ac:dyDescent="0.2">
      <c r="C1503" s="27"/>
      <c r="D1503" s="27"/>
    </row>
    <row r="1504" spans="3:4" x14ac:dyDescent="0.2">
      <c r="C1504" s="27"/>
      <c r="D1504" s="27"/>
    </row>
    <row r="1505" spans="3:4" x14ac:dyDescent="0.2">
      <c r="C1505" s="27"/>
      <c r="D1505" s="27"/>
    </row>
    <row r="1506" spans="3:4" x14ac:dyDescent="0.2">
      <c r="C1506" s="27"/>
      <c r="D1506" s="27"/>
    </row>
    <row r="1507" spans="3:4" x14ac:dyDescent="0.2">
      <c r="C1507" s="27"/>
      <c r="D1507" s="27"/>
    </row>
    <row r="1508" spans="3:4" x14ac:dyDescent="0.2">
      <c r="C1508" s="27"/>
      <c r="D1508" s="27"/>
    </row>
    <row r="1509" spans="3:4" x14ac:dyDescent="0.2">
      <c r="C1509" s="27"/>
      <c r="D1509" s="27"/>
    </row>
    <row r="1510" spans="3:4" x14ac:dyDescent="0.2">
      <c r="C1510" s="27"/>
      <c r="D1510" s="27"/>
    </row>
    <row r="1511" spans="3:4" x14ac:dyDescent="0.2">
      <c r="C1511" s="27"/>
      <c r="D1511" s="27"/>
    </row>
    <row r="1512" spans="3:4" x14ac:dyDescent="0.2">
      <c r="C1512" s="27"/>
      <c r="D1512" s="27"/>
    </row>
    <row r="1513" spans="3:4" x14ac:dyDescent="0.2">
      <c r="C1513" s="27"/>
      <c r="D1513" s="27"/>
    </row>
    <row r="1514" spans="3:4" x14ac:dyDescent="0.2">
      <c r="C1514" s="27"/>
      <c r="D1514" s="27"/>
    </row>
    <row r="1515" spans="3:4" x14ac:dyDescent="0.2">
      <c r="C1515" s="27"/>
      <c r="D1515" s="27"/>
    </row>
    <row r="1516" spans="3:4" x14ac:dyDescent="0.2">
      <c r="C1516" s="27"/>
      <c r="D1516" s="27"/>
    </row>
    <row r="1517" spans="3:4" x14ac:dyDescent="0.2">
      <c r="C1517" s="27"/>
      <c r="D1517" s="27"/>
    </row>
    <row r="1518" spans="3:4" x14ac:dyDescent="0.2">
      <c r="C1518" s="27"/>
      <c r="D1518" s="27"/>
    </row>
    <row r="1519" spans="3:4" x14ac:dyDescent="0.2">
      <c r="C1519" s="27"/>
      <c r="D1519" s="27"/>
    </row>
    <row r="1520" spans="3:4" x14ac:dyDescent="0.2">
      <c r="C1520" s="27"/>
      <c r="D1520" s="27"/>
    </row>
    <row r="1521" spans="3:4" x14ac:dyDescent="0.2">
      <c r="C1521" s="27"/>
      <c r="D1521" s="27"/>
    </row>
    <row r="1522" spans="3:4" x14ac:dyDescent="0.2">
      <c r="C1522" s="27"/>
      <c r="D1522" s="27"/>
    </row>
    <row r="1523" spans="3:4" x14ac:dyDescent="0.2">
      <c r="C1523" s="27"/>
      <c r="D1523" s="27"/>
    </row>
    <row r="1524" spans="3:4" x14ac:dyDescent="0.2">
      <c r="C1524" s="27"/>
      <c r="D1524" s="27"/>
    </row>
    <row r="1525" spans="3:4" x14ac:dyDescent="0.2">
      <c r="C1525" s="27"/>
      <c r="D1525" s="27"/>
    </row>
    <row r="1526" spans="3:4" x14ac:dyDescent="0.2">
      <c r="C1526" s="27"/>
      <c r="D1526" s="27"/>
    </row>
    <row r="1527" spans="3:4" x14ac:dyDescent="0.2">
      <c r="C1527" s="27"/>
      <c r="D1527" s="27"/>
    </row>
    <row r="1528" spans="3:4" x14ac:dyDescent="0.2">
      <c r="C1528" s="27"/>
      <c r="D1528" s="27"/>
    </row>
    <row r="1529" spans="3:4" x14ac:dyDescent="0.2">
      <c r="C1529" s="27"/>
      <c r="D1529" s="27"/>
    </row>
    <row r="1530" spans="3:4" x14ac:dyDescent="0.2">
      <c r="C1530" s="27"/>
      <c r="D1530" s="27"/>
    </row>
    <row r="1531" spans="3:4" x14ac:dyDescent="0.2">
      <c r="C1531" s="27"/>
      <c r="D1531" s="27"/>
    </row>
    <row r="1532" spans="3:4" x14ac:dyDescent="0.2">
      <c r="C1532" s="27"/>
      <c r="D1532" s="27"/>
    </row>
    <row r="1533" spans="3:4" x14ac:dyDescent="0.2">
      <c r="C1533" s="27"/>
      <c r="D1533" s="27"/>
    </row>
    <row r="1534" spans="3:4" x14ac:dyDescent="0.2">
      <c r="C1534" s="27"/>
      <c r="D1534" s="27"/>
    </row>
    <row r="1535" spans="3:4" x14ac:dyDescent="0.2">
      <c r="C1535" s="27"/>
      <c r="D1535" s="27"/>
    </row>
    <row r="1536" spans="3:4" x14ac:dyDescent="0.2">
      <c r="C1536" s="27"/>
      <c r="D1536" s="27"/>
    </row>
    <row r="1537" spans="3:4" x14ac:dyDescent="0.2">
      <c r="C1537" s="27"/>
      <c r="D1537" s="27"/>
    </row>
    <row r="1538" spans="3:4" x14ac:dyDescent="0.2">
      <c r="C1538" s="27"/>
      <c r="D1538" s="27"/>
    </row>
    <row r="1539" spans="3:4" x14ac:dyDescent="0.2">
      <c r="C1539" s="27"/>
      <c r="D1539" s="27"/>
    </row>
    <row r="1540" spans="3:4" x14ac:dyDescent="0.2">
      <c r="C1540" s="27"/>
      <c r="D1540" s="27"/>
    </row>
    <row r="1541" spans="3:4" x14ac:dyDescent="0.2">
      <c r="C1541" s="27"/>
      <c r="D1541" s="27"/>
    </row>
    <row r="1542" spans="3:4" x14ac:dyDescent="0.2">
      <c r="C1542" s="27"/>
      <c r="D1542" s="27"/>
    </row>
    <row r="1543" spans="3:4" x14ac:dyDescent="0.2">
      <c r="C1543" s="27"/>
      <c r="D1543" s="27"/>
    </row>
    <row r="1544" spans="3:4" x14ac:dyDescent="0.2">
      <c r="C1544" s="27"/>
      <c r="D1544" s="27"/>
    </row>
    <row r="1545" spans="3:4" x14ac:dyDescent="0.2">
      <c r="C1545" s="27"/>
      <c r="D1545" s="27"/>
    </row>
    <row r="1546" spans="3:4" x14ac:dyDescent="0.2">
      <c r="C1546" s="27"/>
      <c r="D1546" s="27"/>
    </row>
    <row r="1547" spans="3:4" x14ac:dyDescent="0.2">
      <c r="C1547" s="27"/>
      <c r="D1547" s="27"/>
    </row>
    <row r="1548" spans="3:4" x14ac:dyDescent="0.2">
      <c r="C1548" s="27"/>
      <c r="D1548" s="27"/>
    </row>
    <row r="1549" spans="3:4" x14ac:dyDescent="0.2">
      <c r="C1549" s="27"/>
      <c r="D1549" s="27"/>
    </row>
    <row r="1550" spans="3:4" x14ac:dyDescent="0.2">
      <c r="C1550" s="27"/>
      <c r="D1550" s="27"/>
    </row>
    <row r="1551" spans="3:4" x14ac:dyDescent="0.2">
      <c r="C1551" s="27"/>
      <c r="D1551" s="27"/>
    </row>
    <row r="1552" spans="3:4" x14ac:dyDescent="0.2">
      <c r="C1552" s="27"/>
      <c r="D1552" s="27"/>
    </row>
    <row r="1553" spans="3:4" x14ac:dyDescent="0.2">
      <c r="C1553" s="27"/>
      <c r="D1553" s="27"/>
    </row>
    <row r="1554" spans="3:4" x14ac:dyDescent="0.2">
      <c r="C1554" s="27"/>
      <c r="D1554" s="27"/>
    </row>
    <row r="1555" spans="3:4" x14ac:dyDescent="0.2">
      <c r="C1555" s="27"/>
      <c r="D1555" s="27"/>
    </row>
    <row r="1556" spans="3:4" x14ac:dyDescent="0.2">
      <c r="C1556" s="27"/>
      <c r="D1556" s="27"/>
    </row>
    <row r="1557" spans="3:4" x14ac:dyDescent="0.2">
      <c r="C1557" s="27"/>
      <c r="D1557" s="27"/>
    </row>
    <row r="1558" spans="3:4" x14ac:dyDescent="0.2">
      <c r="C1558" s="27"/>
      <c r="D1558" s="27"/>
    </row>
    <row r="1559" spans="3:4" x14ac:dyDescent="0.2">
      <c r="C1559" s="27"/>
      <c r="D1559" s="27"/>
    </row>
    <row r="1560" spans="3:4" x14ac:dyDescent="0.2">
      <c r="C1560" s="27"/>
      <c r="D1560" s="27"/>
    </row>
    <row r="1561" spans="3:4" x14ac:dyDescent="0.2">
      <c r="C1561" s="27"/>
      <c r="D1561" s="27"/>
    </row>
    <row r="1562" spans="3:4" x14ac:dyDescent="0.2">
      <c r="C1562" s="27"/>
      <c r="D1562" s="27"/>
    </row>
    <row r="1563" spans="3:4" x14ac:dyDescent="0.2">
      <c r="C1563" s="27"/>
      <c r="D1563" s="27"/>
    </row>
    <row r="1564" spans="3:4" x14ac:dyDescent="0.2">
      <c r="C1564" s="27"/>
      <c r="D1564" s="27"/>
    </row>
    <row r="1565" spans="3:4" x14ac:dyDescent="0.2">
      <c r="C1565" s="27"/>
      <c r="D1565" s="27"/>
    </row>
    <row r="1566" spans="3:4" x14ac:dyDescent="0.2">
      <c r="C1566" s="27"/>
      <c r="D1566" s="27"/>
    </row>
    <row r="1567" spans="3:4" x14ac:dyDescent="0.2">
      <c r="C1567" s="27"/>
      <c r="D1567" s="27"/>
    </row>
    <row r="1568" spans="3:4" x14ac:dyDescent="0.2">
      <c r="C1568" s="27"/>
      <c r="D1568" s="27"/>
    </row>
    <row r="1569" spans="3:4" x14ac:dyDescent="0.2">
      <c r="C1569" s="27"/>
      <c r="D1569" s="27"/>
    </row>
    <row r="1570" spans="3:4" x14ac:dyDescent="0.2">
      <c r="C1570" s="27"/>
      <c r="D1570" s="27"/>
    </row>
    <row r="1571" spans="3:4" x14ac:dyDescent="0.2">
      <c r="C1571" s="27"/>
      <c r="D1571" s="27"/>
    </row>
    <row r="1572" spans="3:4" x14ac:dyDescent="0.2">
      <c r="C1572" s="27"/>
      <c r="D1572" s="27"/>
    </row>
    <row r="1573" spans="3:4" x14ac:dyDescent="0.2">
      <c r="C1573" s="27"/>
      <c r="D1573" s="27"/>
    </row>
    <row r="1574" spans="3:4" x14ac:dyDescent="0.2">
      <c r="C1574" s="27"/>
      <c r="D1574" s="27"/>
    </row>
    <row r="1575" spans="3:4" x14ac:dyDescent="0.2">
      <c r="C1575" s="27"/>
      <c r="D1575" s="27"/>
    </row>
    <row r="1576" spans="3:4" x14ac:dyDescent="0.2">
      <c r="C1576" s="27"/>
      <c r="D1576" s="27"/>
    </row>
    <row r="1577" spans="3:4" x14ac:dyDescent="0.2">
      <c r="C1577" s="27"/>
      <c r="D1577" s="27"/>
    </row>
    <row r="1578" spans="3:4" x14ac:dyDescent="0.2">
      <c r="C1578" s="27"/>
      <c r="D1578" s="27"/>
    </row>
    <row r="1579" spans="3:4" x14ac:dyDescent="0.2">
      <c r="C1579" s="27"/>
      <c r="D1579" s="27"/>
    </row>
    <row r="1580" spans="3:4" x14ac:dyDescent="0.2">
      <c r="C1580" s="27"/>
      <c r="D1580" s="27"/>
    </row>
    <row r="1581" spans="3:4" x14ac:dyDescent="0.2">
      <c r="C1581" s="27"/>
      <c r="D1581" s="27"/>
    </row>
    <row r="1582" spans="3:4" x14ac:dyDescent="0.2">
      <c r="C1582" s="27"/>
      <c r="D1582" s="27"/>
    </row>
    <row r="1583" spans="3:4" x14ac:dyDescent="0.2">
      <c r="C1583" s="27"/>
      <c r="D1583" s="27"/>
    </row>
    <row r="1584" spans="3:4" x14ac:dyDescent="0.2">
      <c r="C1584" s="27"/>
      <c r="D1584" s="27"/>
    </row>
    <row r="1585" spans="3:4" x14ac:dyDescent="0.2">
      <c r="C1585" s="27"/>
      <c r="D1585" s="27"/>
    </row>
    <row r="1586" spans="3:4" x14ac:dyDescent="0.2">
      <c r="C1586" s="27"/>
      <c r="D1586" s="27"/>
    </row>
    <row r="1587" spans="3:4" x14ac:dyDescent="0.2">
      <c r="C1587" s="27"/>
      <c r="D1587" s="27"/>
    </row>
    <row r="1588" spans="3:4" x14ac:dyDescent="0.2">
      <c r="C1588" s="27"/>
      <c r="D1588" s="27"/>
    </row>
    <row r="1589" spans="3:4" x14ac:dyDescent="0.2">
      <c r="C1589" s="27"/>
      <c r="D1589" s="27"/>
    </row>
    <row r="1590" spans="3:4" x14ac:dyDescent="0.2">
      <c r="C1590" s="27"/>
      <c r="D1590" s="27"/>
    </row>
    <row r="1591" spans="3:4" x14ac:dyDescent="0.2">
      <c r="C1591" s="27"/>
      <c r="D1591" s="27"/>
    </row>
    <row r="1592" spans="3:4" x14ac:dyDescent="0.2">
      <c r="C1592" s="27"/>
      <c r="D1592" s="27"/>
    </row>
    <row r="1593" spans="3:4" x14ac:dyDescent="0.2">
      <c r="C1593" s="27"/>
      <c r="D1593" s="27"/>
    </row>
    <row r="1594" spans="3:4" x14ac:dyDescent="0.2">
      <c r="C1594" s="27"/>
      <c r="D1594" s="27"/>
    </row>
    <row r="1595" spans="3:4" x14ac:dyDescent="0.2">
      <c r="C1595" s="27"/>
      <c r="D1595" s="27"/>
    </row>
    <row r="1596" spans="3:4" x14ac:dyDescent="0.2">
      <c r="C1596" s="27"/>
      <c r="D1596" s="27"/>
    </row>
    <row r="1597" spans="3:4" x14ac:dyDescent="0.2">
      <c r="C1597" s="27"/>
      <c r="D1597" s="27"/>
    </row>
    <row r="1598" spans="3:4" x14ac:dyDescent="0.2">
      <c r="C1598" s="27"/>
      <c r="D1598" s="27"/>
    </row>
    <row r="1599" spans="3:4" x14ac:dyDescent="0.2">
      <c r="C1599" s="27"/>
      <c r="D1599" s="27"/>
    </row>
    <row r="1600" spans="3:4" x14ac:dyDescent="0.2">
      <c r="C1600" s="27"/>
      <c r="D1600" s="27"/>
    </row>
    <row r="1601" spans="3:4" x14ac:dyDescent="0.2">
      <c r="C1601" s="27"/>
      <c r="D1601" s="27"/>
    </row>
    <row r="1602" spans="3:4" x14ac:dyDescent="0.2">
      <c r="C1602" s="27"/>
      <c r="D1602" s="27"/>
    </row>
    <row r="1603" spans="3:4" x14ac:dyDescent="0.2">
      <c r="C1603" s="27"/>
      <c r="D1603" s="27"/>
    </row>
    <row r="1604" spans="3:4" x14ac:dyDescent="0.2">
      <c r="C1604" s="27"/>
      <c r="D1604" s="27"/>
    </row>
    <row r="1605" spans="3:4" x14ac:dyDescent="0.2">
      <c r="C1605" s="27"/>
      <c r="D1605" s="27"/>
    </row>
    <row r="1606" spans="3:4" x14ac:dyDescent="0.2">
      <c r="C1606" s="27"/>
      <c r="D1606" s="27"/>
    </row>
    <row r="1607" spans="3:4" x14ac:dyDescent="0.2">
      <c r="C1607" s="27"/>
      <c r="D1607" s="27"/>
    </row>
    <row r="1608" spans="3:4" x14ac:dyDescent="0.2">
      <c r="C1608" s="27"/>
      <c r="D1608" s="27"/>
    </row>
    <row r="1609" spans="3:4" x14ac:dyDescent="0.2">
      <c r="C1609" s="27"/>
      <c r="D1609" s="27"/>
    </row>
    <row r="1610" spans="3:4" x14ac:dyDescent="0.2">
      <c r="C1610" s="27"/>
      <c r="D1610" s="27"/>
    </row>
    <row r="1611" spans="3:4" x14ac:dyDescent="0.2">
      <c r="C1611" s="27"/>
      <c r="D1611" s="27"/>
    </row>
    <row r="1612" spans="3:4" x14ac:dyDescent="0.2">
      <c r="C1612" s="27"/>
      <c r="D1612" s="27"/>
    </row>
    <row r="1613" spans="3:4" x14ac:dyDescent="0.2">
      <c r="C1613" s="27"/>
      <c r="D1613" s="27"/>
    </row>
    <row r="1614" spans="3:4" x14ac:dyDescent="0.2">
      <c r="C1614" s="27"/>
      <c r="D1614" s="27"/>
    </row>
    <row r="1615" spans="3:4" x14ac:dyDescent="0.2">
      <c r="C1615" s="27"/>
      <c r="D1615" s="27"/>
    </row>
    <row r="1616" spans="3:4" x14ac:dyDescent="0.2">
      <c r="C1616" s="27"/>
      <c r="D1616" s="27"/>
    </row>
    <row r="1617" spans="3:4" x14ac:dyDescent="0.2">
      <c r="C1617" s="27"/>
      <c r="D1617" s="27"/>
    </row>
    <row r="1618" spans="3:4" x14ac:dyDescent="0.2">
      <c r="C1618" s="27"/>
      <c r="D1618" s="27"/>
    </row>
    <row r="1619" spans="3:4" x14ac:dyDescent="0.2">
      <c r="C1619" s="27"/>
      <c r="D1619" s="27"/>
    </row>
    <row r="1620" spans="3:4" x14ac:dyDescent="0.2">
      <c r="C1620" s="27"/>
      <c r="D1620" s="27"/>
    </row>
    <row r="1621" spans="3:4" x14ac:dyDescent="0.2">
      <c r="C1621" s="27"/>
      <c r="D1621" s="27"/>
    </row>
    <row r="1622" spans="3:4" x14ac:dyDescent="0.2">
      <c r="C1622" s="27"/>
      <c r="D1622" s="27"/>
    </row>
    <row r="1623" spans="3:4" x14ac:dyDescent="0.2">
      <c r="C1623" s="27"/>
      <c r="D1623" s="27"/>
    </row>
    <row r="1624" spans="3:4" x14ac:dyDescent="0.2">
      <c r="C1624" s="27"/>
      <c r="D1624" s="27"/>
    </row>
    <row r="1625" spans="3:4" x14ac:dyDescent="0.2">
      <c r="C1625" s="27"/>
      <c r="D1625" s="27"/>
    </row>
    <row r="1626" spans="3:4" x14ac:dyDescent="0.2">
      <c r="C1626" s="27"/>
      <c r="D1626" s="27"/>
    </row>
    <row r="1627" spans="3:4" x14ac:dyDescent="0.2">
      <c r="C1627" s="27"/>
      <c r="D1627" s="27"/>
    </row>
    <row r="1628" spans="3:4" x14ac:dyDescent="0.2">
      <c r="C1628" s="27"/>
      <c r="D1628" s="27"/>
    </row>
    <row r="1629" spans="3:4" x14ac:dyDescent="0.2">
      <c r="C1629" s="27"/>
      <c r="D1629" s="27"/>
    </row>
    <row r="1630" spans="3:4" x14ac:dyDescent="0.2">
      <c r="C1630" s="27"/>
      <c r="D1630" s="27"/>
    </row>
    <row r="1631" spans="3:4" x14ac:dyDescent="0.2">
      <c r="C1631" s="27"/>
      <c r="D1631" s="27"/>
    </row>
    <row r="1632" spans="3:4" x14ac:dyDescent="0.2">
      <c r="C1632" s="27"/>
      <c r="D1632" s="27"/>
    </row>
    <row r="1633" spans="3:4" x14ac:dyDescent="0.2">
      <c r="C1633" s="27"/>
      <c r="D1633" s="27"/>
    </row>
    <row r="1634" spans="3:4" x14ac:dyDescent="0.2">
      <c r="C1634" s="27"/>
      <c r="D1634" s="27"/>
    </row>
    <row r="1635" spans="3:4" x14ac:dyDescent="0.2">
      <c r="C1635" s="27"/>
      <c r="D1635" s="27"/>
    </row>
    <row r="1636" spans="3:4" x14ac:dyDescent="0.2">
      <c r="C1636" s="27"/>
      <c r="D1636" s="27"/>
    </row>
    <row r="1637" spans="3:4" x14ac:dyDescent="0.2">
      <c r="C1637" s="27"/>
      <c r="D1637" s="27"/>
    </row>
    <row r="1638" spans="3:4" x14ac:dyDescent="0.2">
      <c r="C1638" s="27"/>
      <c r="D1638" s="27"/>
    </row>
    <row r="1639" spans="3:4" x14ac:dyDescent="0.2">
      <c r="C1639" s="27"/>
      <c r="D1639" s="27"/>
    </row>
    <row r="1640" spans="3:4" x14ac:dyDescent="0.2">
      <c r="C1640" s="27"/>
      <c r="D1640" s="27"/>
    </row>
    <row r="1641" spans="3:4" x14ac:dyDescent="0.2">
      <c r="C1641" s="27"/>
      <c r="D1641" s="27"/>
    </row>
    <row r="1642" spans="3:4" x14ac:dyDescent="0.2">
      <c r="C1642" s="27"/>
      <c r="D1642" s="27"/>
    </row>
    <row r="1643" spans="3:4" x14ac:dyDescent="0.2">
      <c r="C1643" s="27"/>
      <c r="D1643" s="27"/>
    </row>
    <row r="1644" spans="3:4" x14ac:dyDescent="0.2">
      <c r="C1644" s="27"/>
      <c r="D1644" s="27"/>
    </row>
    <row r="1645" spans="3:4" x14ac:dyDescent="0.2">
      <c r="C1645" s="27"/>
      <c r="D1645" s="27"/>
    </row>
    <row r="1646" spans="3:4" x14ac:dyDescent="0.2">
      <c r="C1646" s="27"/>
      <c r="D1646" s="27"/>
    </row>
    <row r="1647" spans="3:4" x14ac:dyDescent="0.2">
      <c r="C1647" s="27"/>
      <c r="D1647" s="27"/>
    </row>
    <row r="1648" spans="3:4" x14ac:dyDescent="0.2">
      <c r="C1648" s="27"/>
      <c r="D1648" s="27"/>
    </row>
    <row r="1649" spans="3:4" x14ac:dyDescent="0.2">
      <c r="C1649" s="27"/>
      <c r="D1649" s="27"/>
    </row>
    <row r="1650" spans="3:4" x14ac:dyDescent="0.2">
      <c r="C1650" s="27"/>
      <c r="D1650" s="27"/>
    </row>
    <row r="1651" spans="3:4" x14ac:dyDescent="0.2">
      <c r="C1651" s="27"/>
      <c r="D1651" s="27"/>
    </row>
    <row r="1652" spans="3:4" x14ac:dyDescent="0.2">
      <c r="C1652" s="27"/>
      <c r="D1652" s="27"/>
    </row>
    <row r="1653" spans="3:4" x14ac:dyDescent="0.2">
      <c r="C1653" s="27"/>
      <c r="D1653" s="27"/>
    </row>
    <row r="1654" spans="3:4" x14ac:dyDescent="0.2">
      <c r="C1654" s="27"/>
      <c r="D1654" s="27"/>
    </row>
    <row r="1655" spans="3:4" x14ac:dyDescent="0.2">
      <c r="C1655" s="27"/>
      <c r="D1655" s="27"/>
    </row>
    <row r="1656" spans="3:4" x14ac:dyDescent="0.2">
      <c r="C1656" s="27"/>
      <c r="D1656" s="27"/>
    </row>
    <row r="1657" spans="3:4" x14ac:dyDescent="0.2">
      <c r="C1657" s="27"/>
      <c r="D1657" s="27"/>
    </row>
    <row r="1658" spans="3:4" x14ac:dyDescent="0.2">
      <c r="C1658" s="27"/>
      <c r="D1658" s="27"/>
    </row>
    <row r="1659" spans="3:4" x14ac:dyDescent="0.2">
      <c r="C1659" s="27"/>
      <c r="D1659" s="27"/>
    </row>
    <row r="1660" spans="3:4" x14ac:dyDescent="0.2">
      <c r="C1660" s="27"/>
      <c r="D1660" s="27"/>
    </row>
    <row r="1661" spans="3:4" x14ac:dyDescent="0.2">
      <c r="C1661" s="27"/>
      <c r="D1661" s="27"/>
    </row>
    <row r="1662" spans="3:4" x14ac:dyDescent="0.2">
      <c r="C1662" s="27"/>
      <c r="D1662" s="27"/>
    </row>
    <row r="1663" spans="3:4" x14ac:dyDescent="0.2">
      <c r="C1663" s="27"/>
      <c r="D1663" s="27"/>
    </row>
    <row r="1664" spans="3:4" x14ac:dyDescent="0.2">
      <c r="C1664" s="27"/>
      <c r="D1664" s="27"/>
    </row>
    <row r="1665" spans="3:4" x14ac:dyDescent="0.2">
      <c r="C1665" s="27"/>
      <c r="D1665" s="27"/>
    </row>
    <row r="1666" spans="3:4" x14ac:dyDescent="0.2">
      <c r="C1666" s="27"/>
      <c r="D1666" s="27"/>
    </row>
    <row r="1667" spans="3:4" x14ac:dyDescent="0.2">
      <c r="C1667" s="27"/>
      <c r="D1667" s="27"/>
    </row>
    <row r="1668" spans="3:4" x14ac:dyDescent="0.2">
      <c r="C1668" s="27"/>
      <c r="D1668" s="27"/>
    </row>
    <row r="1669" spans="3:4" x14ac:dyDescent="0.2">
      <c r="C1669" s="27"/>
      <c r="D1669" s="27"/>
    </row>
    <row r="1670" spans="3:4" x14ac:dyDescent="0.2">
      <c r="C1670" s="27"/>
      <c r="D1670" s="27"/>
    </row>
    <row r="1671" spans="3:4" x14ac:dyDescent="0.2">
      <c r="C1671" s="27"/>
      <c r="D1671" s="27"/>
    </row>
    <row r="1672" spans="3:4" x14ac:dyDescent="0.2">
      <c r="C1672" s="27"/>
      <c r="D1672" s="27"/>
    </row>
    <row r="1673" spans="3:4" x14ac:dyDescent="0.2">
      <c r="C1673" s="27"/>
      <c r="D1673" s="27"/>
    </row>
    <row r="1674" spans="3:4" x14ac:dyDescent="0.2">
      <c r="C1674" s="27"/>
      <c r="D1674" s="27"/>
    </row>
    <row r="1675" spans="3:4" x14ac:dyDescent="0.2">
      <c r="C1675" s="27"/>
      <c r="D1675" s="27"/>
    </row>
    <row r="1676" spans="3:4" x14ac:dyDescent="0.2">
      <c r="C1676" s="27"/>
      <c r="D1676" s="27"/>
    </row>
    <row r="1677" spans="3:4" x14ac:dyDescent="0.2">
      <c r="C1677" s="27"/>
      <c r="D1677" s="27"/>
    </row>
    <row r="1678" spans="3:4" x14ac:dyDescent="0.2">
      <c r="C1678" s="27"/>
      <c r="D1678" s="27"/>
    </row>
    <row r="1679" spans="3:4" x14ac:dyDescent="0.2">
      <c r="C1679" s="27"/>
      <c r="D1679" s="27"/>
    </row>
    <row r="1680" spans="3:4" x14ac:dyDescent="0.2">
      <c r="C1680" s="27"/>
      <c r="D1680" s="27"/>
    </row>
    <row r="1681" spans="3:4" x14ac:dyDescent="0.2">
      <c r="C1681" s="27"/>
      <c r="D1681" s="27"/>
    </row>
    <row r="1682" spans="3:4" x14ac:dyDescent="0.2">
      <c r="C1682" s="27"/>
      <c r="D1682" s="27"/>
    </row>
    <row r="1683" spans="3:4" x14ac:dyDescent="0.2">
      <c r="C1683" s="27"/>
      <c r="D1683" s="27"/>
    </row>
    <row r="1684" spans="3:4" x14ac:dyDescent="0.2">
      <c r="C1684" s="27"/>
      <c r="D1684" s="27"/>
    </row>
    <row r="1685" spans="3:4" x14ac:dyDescent="0.2">
      <c r="C1685" s="27"/>
      <c r="D1685" s="27"/>
    </row>
    <row r="1686" spans="3:4" x14ac:dyDescent="0.2">
      <c r="C1686" s="27"/>
      <c r="D1686" s="27"/>
    </row>
    <row r="1687" spans="3:4" x14ac:dyDescent="0.2">
      <c r="C1687" s="27"/>
      <c r="D1687" s="27"/>
    </row>
    <row r="1688" spans="3:4" x14ac:dyDescent="0.2">
      <c r="C1688" s="27"/>
      <c r="D1688" s="27"/>
    </row>
    <row r="1689" spans="3:4" x14ac:dyDescent="0.2">
      <c r="C1689" s="27"/>
      <c r="D1689" s="27"/>
    </row>
    <row r="1690" spans="3:4" x14ac:dyDescent="0.2">
      <c r="C1690" s="27"/>
      <c r="D1690" s="27"/>
    </row>
    <row r="1691" spans="3:4" x14ac:dyDescent="0.2">
      <c r="C1691" s="27"/>
      <c r="D1691" s="27"/>
    </row>
    <row r="1692" spans="3:4" x14ac:dyDescent="0.2">
      <c r="C1692" s="27"/>
      <c r="D1692" s="27"/>
    </row>
    <row r="1693" spans="3:4" x14ac:dyDescent="0.2">
      <c r="C1693" s="27"/>
      <c r="D1693" s="27"/>
    </row>
    <row r="1694" spans="3:4" x14ac:dyDescent="0.2">
      <c r="C1694" s="27"/>
      <c r="D1694" s="27"/>
    </row>
    <row r="1695" spans="3:4" x14ac:dyDescent="0.2">
      <c r="C1695" s="27"/>
      <c r="D1695" s="27"/>
    </row>
    <row r="1696" spans="3:4" x14ac:dyDescent="0.2">
      <c r="C1696" s="27"/>
      <c r="D1696" s="27"/>
    </row>
    <row r="1697" spans="3:4" x14ac:dyDescent="0.2">
      <c r="C1697" s="27"/>
      <c r="D1697" s="27"/>
    </row>
    <row r="1698" spans="3:4" x14ac:dyDescent="0.2">
      <c r="C1698" s="27"/>
      <c r="D1698" s="27"/>
    </row>
    <row r="1699" spans="3:4" x14ac:dyDescent="0.2">
      <c r="C1699" s="27"/>
      <c r="D1699" s="27"/>
    </row>
    <row r="1700" spans="3:4" x14ac:dyDescent="0.2">
      <c r="C1700" s="27"/>
      <c r="D1700" s="27"/>
    </row>
    <row r="1701" spans="3:4" x14ac:dyDescent="0.2">
      <c r="C1701" s="27"/>
      <c r="D1701" s="27"/>
    </row>
    <row r="1702" spans="3:4" x14ac:dyDescent="0.2">
      <c r="C1702" s="27"/>
      <c r="D1702" s="27"/>
    </row>
    <row r="1703" spans="3:4" x14ac:dyDescent="0.2">
      <c r="C1703" s="27"/>
      <c r="D1703" s="27"/>
    </row>
    <row r="1704" spans="3:4" x14ac:dyDescent="0.2">
      <c r="C1704" s="27"/>
      <c r="D1704" s="27"/>
    </row>
    <row r="1705" spans="3:4" x14ac:dyDescent="0.2">
      <c r="C1705" s="27"/>
      <c r="D1705" s="27"/>
    </row>
    <row r="1706" spans="3:4" x14ac:dyDescent="0.2">
      <c r="C1706" s="27"/>
      <c r="D1706" s="27"/>
    </row>
    <row r="1707" spans="3:4" x14ac:dyDescent="0.2">
      <c r="C1707" s="27"/>
      <c r="D1707" s="27"/>
    </row>
    <row r="1708" spans="3:4" x14ac:dyDescent="0.2">
      <c r="C1708" s="27"/>
      <c r="D1708" s="27"/>
    </row>
    <row r="1709" spans="3:4" x14ac:dyDescent="0.2">
      <c r="C1709" s="27"/>
      <c r="D1709" s="27"/>
    </row>
    <row r="1710" spans="3:4" x14ac:dyDescent="0.2">
      <c r="C1710" s="27"/>
      <c r="D1710" s="27"/>
    </row>
    <row r="1711" spans="3:4" x14ac:dyDescent="0.2">
      <c r="C1711" s="27"/>
      <c r="D1711" s="27"/>
    </row>
    <row r="1712" spans="3:4" x14ac:dyDescent="0.2">
      <c r="C1712" s="27"/>
      <c r="D1712" s="27"/>
    </row>
    <row r="1713" spans="3:4" x14ac:dyDescent="0.2">
      <c r="C1713" s="27"/>
      <c r="D1713" s="27"/>
    </row>
    <row r="1714" spans="3:4" x14ac:dyDescent="0.2">
      <c r="C1714" s="27"/>
      <c r="D1714" s="27"/>
    </row>
    <row r="1715" spans="3:4" x14ac:dyDescent="0.2">
      <c r="C1715" s="27"/>
      <c r="D1715" s="27"/>
    </row>
    <row r="1716" spans="3:4" x14ac:dyDescent="0.2">
      <c r="C1716" s="27"/>
      <c r="D1716" s="27"/>
    </row>
    <row r="1717" spans="3:4" x14ac:dyDescent="0.2">
      <c r="C1717" s="27"/>
      <c r="D1717" s="27"/>
    </row>
    <row r="1718" spans="3:4" x14ac:dyDescent="0.2">
      <c r="C1718" s="27"/>
      <c r="D1718" s="27"/>
    </row>
    <row r="1719" spans="3:4" x14ac:dyDescent="0.2">
      <c r="C1719" s="27"/>
      <c r="D1719" s="27"/>
    </row>
    <row r="1720" spans="3:4" x14ac:dyDescent="0.2">
      <c r="C1720" s="27"/>
      <c r="D1720" s="27"/>
    </row>
    <row r="1721" spans="3:4" x14ac:dyDescent="0.2">
      <c r="C1721" s="27"/>
      <c r="D1721" s="27"/>
    </row>
    <row r="1722" spans="3:4" x14ac:dyDescent="0.2">
      <c r="C1722" s="27"/>
      <c r="D1722" s="27"/>
    </row>
    <row r="1723" spans="3:4" x14ac:dyDescent="0.2">
      <c r="C1723" s="27"/>
      <c r="D1723" s="27"/>
    </row>
    <row r="1724" spans="3:4" x14ac:dyDescent="0.2">
      <c r="C1724" s="27"/>
      <c r="D1724" s="27"/>
    </row>
    <row r="1725" spans="3:4" x14ac:dyDescent="0.2">
      <c r="C1725" s="27"/>
      <c r="D1725" s="27"/>
    </row>
    <row r="1726" spans="3:4" x14ac:dyDescent="0.2">
      <c r="C1726" s="27"/>
      <c r="D1726" s="27"/>
    </row>
    <row r="1727" spans="3:4" x14ac:dyDescent="0.2">
      <c r="C1727" s="27"/>
      <c r="D1727" s="27"/>
    </row>
    <row r="1728" spans="3:4" x14ac:dyDescent="0.2">
      <c r="C1728" s="27"/>
      <c r="D1728" s="27"/>
    </row>
    <row r="1729" spans="3:4" x14ac:dyDescent="0.2">
      <c r="C1729" s="27"/>
      <c r="D1729" s="27"/>
    </row>
    <row r="1730" spans="3:4" x14ac:dyDescent="0.2">
      <c r="C1730" s="27"/>
      <c r="D1730" s="27"/>
    </row>
    <row r="1731" spans="3:4" x14ac:dyDescent="0.2">
      <c r="C1731" s="27"/>
      <c r="D1731" s="27"/>
    </row>
    <row r="1732" spans="3:4" x14ac:dyDescent="0.2">
      <c r="C1732" s="27"/>
      <c r="D1732" s="27"/>
    </row>
    <row r="1733" spans="3:4" x14ac:dyDescent="0.2">
      <c r="C1733" s="27"/>
      <c r="D1733" s="27"/>
    </row>
    <row r="1734" spans="3:4" x14ac:dyDescent="0.2">
      <c r="C1734" s="27"/>
      <c r="D1734" s="27"/>
    </row>
    <row r="1735" spans="3:4" x14ac:dyDescent="0.2">
      <c r="C1735" s="27"/>
      <c r="D1735" s="27"/>
    </row>
    <row r="1736" spans="3:4" x14ac:dyDescent="0.2">
      <c r="C1736" s="27"/>
      <c r="D1736" s="27"/>
    </row>
    <row r="1737" spans="3:4" x14ac:dyDescent="0.2">
      <c r="C1737" s="27"/>
      <c r="D1737" s="27"/>
    </row>
    <row r="1738" spans="3:4" x14ac:dyDescent="0.2">
      <c r="C1738" s="27"/>
      <c r="D1738" s="27"/>
    </row>
    <row r="1739" spans="3:4" x14ac:dyDescent="0.2">
      <c r="C1739" s="27"/>
      <c r="D1739" s="27"/>
    </row>
    <row r="1740" spans="3:4" x14ac:dyDescent="0.2">
      <c r="C1740" s="27"/>
      <c r="D1740" s="27"/>
    </row>
    <row r="1741" spans="3:4" x14ac:dyDescent="0.2">
      <c r="C1741" s="27"/>
      <c r="D1741" s="27"/>
    </row>
    <row r="1742" spans="3:4" x14ac:dyDescent="0.2">
      <c r="C1742" s="27"/>
      <c r="D1742" s="27"/>
    </row>
    <row r="1743" spans="3:4" x14ac:dyDescent="0.2">
      <c r="C1743" s="27"/>
      <c r="D1743" s="27"/>
    </row>
    <row r="1744" spans="3:4" x14ac:dyDescent="0.2">
      <c r="C1744" s="27"/>
      <c r="D1744" s="27"/>
    </row>
    <row r="1745" spans="3:4" x14ac:dyDescent="0.2">
      <c r="C1745" s="27"/>
      <c r="D1745" s="27"/>
    </row>
    <row r="1746" spans="3:4" x14ac:dyDescent="0.2">
      <c r="C1746" s="27"/>
      <c r="D1746" s="27"/>
    </row>
    <row r="1747" spans="3:4" x14ac:dyDescent="0.2">
      <c r="C1747" s="27"/>
      <c r="D1747" s="27"/>
    </row>
    <row r="1748" spans="3:4" x14ac:dyDescent="0.2">
      <c r="C1748" s="27"/>
      <c r="D1748" s="27"/>
    </row>
    <row r="1749" spans="3:4" x14ac:dyDescent="0.2">
      <c r="C1749" s="27"/>
      <c r="D1749" s="27"/>
    </row>
    <row r="1750" spans="3:4" x14ac:dyDescent="0.2">
      <c r="C1750" s="27"/>
      <c r="D1750" s="27"/>
    </row>
    <row r="1751" spans="3:4" x14ac:dyDescent="0.2">
      <c r="C1751" s="27"/>
      <c r="D1751" s="27"/>
    </row>
    <row r="1752" spans="3:4" x14ac:dyDescent="0.2">
      <c r="C1752" s="27"/>
      <c r="D1752" s="27"/>
    </row>
    <row r="1753" spans="3:4" x14ac:dyDescent="0.2">
      <c r="C1753" s="27"/>
      <c r="D1753" s="27"/>
    </row>
    <row r="1754" spans="3:4" x14ac:dyDescent="0.2">
      <c r="C1754" s="27"/>
      <c r="D1754" s="27"/>
    </row>
    <row r="1755" spans="3:4" x14ac:dyDescent="0.2">
      <c r="C1755" s="27"/>
      <c r="D1755" s="27"/>
    </row>
    <row r="1756" spans="3:4" x14ac:dyDescent="0.2">
      <c r="C1756" s="27"/>
      <c r="D1756" s="27"/>
    </row>
    <row r="1757" spans="3:4" x14ac:dyDescent="0.2">
      <c r="C1757" s="27"/>
      <c r="D1757" s="27"/>
    </row>
    <row r="1758" spans="3:4" x14ac:dyDescent="0.2">
      <c r="C1758" s="27"/>
      <c r="D1758" s="27"/>
    </row>
    <row r="1759" spans="3:4" x14ac:dyDescent="0.2">
      <c r="C1759" s="27"/>
      <c r="D1759" s="27"/>
    </row>
    <row r="1760" spans="3:4" x14ac:dyDescent="0.2">
      <c r="C1760" s="27"/>
      <c r="D1760" s="27"/>
    </row>
    <row r="1761" spans="3:4" x14ac:dyDescent="0.2">
      <c r="C1761" s="27"/>
      <c r="D1761" s="27"/>
    </row>
    <row r="1762" spans="3:4" x14ac:dyDescent="0.2">
      <c r="C1762" s="27"/>
      <c r="D1762" s="27"/>
    </row>
    <row r="1763" spans="3:4" x14ac:dyDescent="0.2">
      <c r="C1763" s="27"/>
      <c r="D1763" s="27"/>
    </row>
    <row r="1764" spans="3:4" x14ac:dyDescent="0.2">
      <c r="C1764" s="27"/>
      <c r="D1764" s="27"/>
    </row>
    <row r="1765" spans="3:4" x14ac:dyDescent="0.2">
      <c r="C1765" s="27"/>
      <c r="D1765" s="27"/>
    </row>
    <row r="1766" spans="3:4" x14ac:dyDescent="0.2">
      <c r="C1766" s="27"/>
      <c r="D1766" s="27"/>
    </row>
    <row r="1767" spans="3:4" x14ac:dyDescent="0.2">
      <c r="C1767" s="27"/>
      <c r="D1767" s="27"/>
    </row>
    <row r="1768" spans="3:4" x14ac:dyDescent="0.2">
      <c r="C1768" s="27"/>
      <c r="D1768" s="27"/>
    </row>
    <row r="1769" spans="3:4" x14ac:dyDescent="0.2">
      <c r="C1769" s="27"/>
      <c r="D1769" s="27"/>
    </row>
    <row r="1770" spans="3:4" x14ac:dyDescent="0.2">
      <c r="C1770" s="27"/>
      <c r="D1770" s="27"/>
    </row>
    <row r="1771" spans="3:4" x14ac:dyDescent="0.2">
      <c r="C1771" s="27"/>
      <c r="D1771" s="27"/>
    </row>
    <row r="1772" spans="3:4" x14ac:dyDescent="0.2">
      <c r="C1772" s="27"/>
      <c r="D1772" s="27"/>
    </row>
    <row r="1773" spans="3:4" x14ac:dyDescent="0.2">
      <c r="C1773" s="27"/>
      <c r="D1773" s="27"/>
    </row>
    <row r="1774" spans="3:4" x14ac:dyDescent="0.2">
      <c r="C1774" s="27"/>
      <c r="D1774" s="27"/>
    </row>
    <row r="1775" spans="3:4" x14ac:dyDescent="0.2">
      <c r="C1775" s="27"/>
      <c r="D1775" s="27"/>
    </row>
    <row r="1776" spans="3:4" x14ac:dyDescent="0.2">
      <c r="C1776" s="27"/>
      <c r="D1776" s="27"/>
    </row>
    <row r="1777" spans="3:4" x14ac:dyDescent="0.2">
      <c r="C1777" s="27"/>
      <c r="D1777" s="27"/>
    </row>
    <row r="1778" spans="3:4" x14ac:dyDescent="0.2">
      <c r="C1778" s="27"/>
      <c r="D1778" s="27"/>
    </row>
    <row r="1779" spans="3:4" x14ac:dyDescent="0.2">
      <c r="C1779" s="27"/>
      <c r="D1779" s="27"/>
    </row>
    <row r="1780" spans="3:4" x14ac:dyDescent="0.2">
      <c r="C1780" s="27"/>
      <c r="D1780" s="27"/>
    </row>
    <row r="1781" spans="3:4" x14ac:dyDescent="0.2">
      <c r="C1781" s="27"/>
      <c r="D1781" s="27"/>
    </row>
    <row r="1782" spans="3:4" x14ac:dyDescent="0.2">
      <c r="C1782" s="27"/>
      <c r="D1782" s="27"/>
    </row>
    <row r="1783" spans="3:4" x14ac:dyDescent="0.2">
      <c r="C1783" s="27"/>
      <c r="D1783" s="27"/>
    </row>
    <row r="1784" spans="3:4" x14ac:dyDescent="0.2">
      <c r="C1784" s="27"/>
      <c r="D1784" s="27"/>
    </row>
    <row r="1785" spans="3:4" x14ac:dyDescent="0.2">
      <c r="C1785" s="27"/>
      <c r="D1785" s="27"/>
    </row>
    <row r="1786" spans="3:4" x14ac:dyDescent="0.2">
      <c r="C1786" s="27"/>
      <c r="D1786" s="27"/>
    </row>
    <row r="1787" spans="3:4" x14ac:dyDescent="0.2">
      <c r="C1787" s="27"/>
      <c r="D1787" s="27"/>
    </row>
    <row r="1788" spans="3:4" x14ac:dyDescent="0.2">
      <c r="C1788" s="27"/>
      <c r="D1788" s="27"/>
    </row>
    <row r="1789" spans="3:4" x14ac:dyDescent="0.2">
      <c r="C1789" s="27"/>
      <c r="D1789" s="27"/>
    </row>
    <row r="1790" spans="3:4" x14ac:dyDescent="0.2">
      <c r="C1790" s="27"/>
      <c r="D1790" s="27"/>
    </row>
    <row r="1791" spans="3:4" x14ac:dyDescent="0.2">
      <c r="C1791" s="27"/>
      <c r="D1791" s="27"/>
    </row>
    <row r="1792" spans="3:4" x14ac:dyDescent="0.2">
      <c r="C1792" s="27"/>
      <c r="D1792" s="27"/>
    </row>
    <row r="1793" spans="3:4" x14ac:dyDescent="0.2">
      <c r="C1793" s="27"/>
      <c r="D1793" s="27"/>
    </row>
    <row r="1794" spans="3:4" x14ac:dyDescent="0.2">
      <c r="C1794" s="27"/>
      <c r="D1794" s="27"/>
    </row>
    <row r="1795" spans="3:4" x14ac:dyDescent="0.2">
      <c r="C1795" s="27"/>
      <c r="D1795" s="27"/>
    </row>
    <row r="1796" spans="3:4" x14ac:dyDescent="0.2">
      <c r="C1796" s="27"/>
      <c r="D1796" s="27"/>
    </row>
    <row r="1797" spans="3:4" x14ac:dyDescent="0.2">
      <c r="C1797" s="27"/>
      <c r="D1797" s="27"/>
    </row>
    <row r="1798" spans="3:4" x14ac:dyDescent="0.2">
      <c r="C1798" s="27"/>
      <c r="D1798" s="27"/>
    </row>
    <row r="1799" spans="3:4" x14ac:dyDescent="0.2">
      <c r="C1799" s="27"/>
      <c r="D1799" s="27"/>
    </row>
    <row r="1800" spans="3:4" x14ac:dyDescent="0.2">
      <c r="C1800" s="27"/>
      <c r="D1800" s="27"/>
    </row>
    <row r="1801" spans="3:4" x14ac:dyDescent="0.2">
      <c r="C1801" s="27"/>
      <c r="D1801" s="27"/>
    </row>
    <row r="1802" spans="3:4" x14ac:dyDescent="0.2">
      <c r="C1802" s="27"/>
      <c r="D1802" s="27"/>
    </row>
    <row r="1803" spans="3:4" x14ac:dyDescent="0.2">
      <c r="C1803" s="27"/>
      <c r="D1803" s="27"/>
    </row>
    <row r="1804" spans="3:4" x14ac:dyDescent="0.2">
      <c r="C1804" s="27"/>
      <c r="D1804" s="27"/>
    </row>
    <row r="1805" spans="3:4" x14ac:dyDescent="0.2">
      <c r="C1805" s="27"/>
      <c r="D1805" s="27"/>
    </row>
    <row r="1806" spans="3:4" x14ac:dyDescent="0.2">
      <c r="C1806" s="27"/>
      <c r="D1806" s="27"/>
    </row>
    <row r="1807" spans="3:4" x14ac:dyDescent="0.2">
      <c r="C1807" s="27"/>
      <c r="D1807" s="27"/>
    </row>
    <row r="1808" spans="3:4" x14ac:dyDescent="0.2">
      <c r="C1808" s="27"/>
      <c r="D1808" s="27"/>
    </row>
    <row r="1809" spans="3:4" x14ac:dyDescent="0.2">
      <c r="C1809" s="27"/>
      <c r="D1809" s="27"/>
    </row>
    <row r="1810" spans="3:4" x14ac:dyDescent="0.2">
      <c r="C1810" s="27"/>
      <c r="D1810" s="27"/>
    </row>
    <row r="1811" spans="3:4" x14ac:dyDescent="0.2">
      <c r="C1811" s="27"/>
      <c r="D1811" s="27"/>
    </row>
    <row r="1812" spans="3:4" x14ac:dyDescent="0.2">
      <c r="C1812" s="27"/>
      <c r="D1812" s="27"/>
    </row>
    <row r="1813" spans="3:4" x14ac:dyDescent="0.2">
      <c r="C1813" s="27"/>
      <c r="D1813" s="27"/>
    </row>
    <row r="1814" spans="3:4" x14ac:dyDescent="0.2">
      <c r="C1814" s="27"/>
      <c r="D1814" s="27"/>
    </row>
    <row r="1815" spans="3:4" x14ac:dyDescent="0.2">
      <c r="C1815" s="27"/>
      <c r="D1815" s="27"/>
    </row>
    <row r="1816" spans="3:4" x14ac:dyDescent="0.2">
      <c r="C1816" s="27"/>
      <c r="D1816" s="27"/>
    </row>
    <row r="1817" spans="3:4" x14ac:dyDescent="0.2">
      <c r="C1817" s="27"/>
      <c r="D1817" s="27"/>
    </row>
    <row r="1818" spans="3:4" x14ac:dyDescent="0.2">
      <c r="C1818" s="27"/>
      <c r="D1818" s="27"/>
    </row>
    <row r="1819" spans="3:4" x14ac:dyDescent="0.2">
      <c r="C1819" s="27"/>
      <c r="D1819" s="27"/>
    </row>
    <row r="1820" spans="3:4" x14ac:dyDescent="0.2">
      <c r="C1820" s="27"/>
      <c r="D1820" s="27"/>
    </row>
    <row r="1821" spans="3:4" x14ac:dyDescent="0.2">
      <c r="C1821" s="27"/>
      <c r="D1821" s="27"/>
    </row>
    <row r="1822" spans="3:4" x14ac:dyDescent="0.2">
      <c r="C1822" s="27"/>
      <c r="D1822" s="27"/>
    </row>
    <row r="1823" spans="3:4" x14ac:dyDescent="0.2">
      <c r="C1823" s="27"/>
      <c r="D1823" s="27"/>
    </row>
    <row r="1824" spans="3:4" x14ac:dyDescent="0.2">
      <c r="C1824" s="27"/>
      <c r="D1824" s="27"/>
    </row>
    <row r="1825" spans="3:4" x14ac:dyDescent="0.2">
      <c r="C1825" s="27"/>
      <c r="D1825" s="27"/>
    </row>
    <row r="1826" spans="3:4" x14ac:dyDescent="0.2">
      <c r="C1826" s="27"/>
      <c r="D1826" s="27"/>
    </row>
    <row r="1827" spans="3:4" x14ac:dyDescent="0.2">
      <c r="C1827" s="27"/>
      <c r="D1827" s="27"/>
    </row>
    <row r="1828" spans="3:4" x14ac:dyDescent="0.2">
      <c r="C1828" s="27"/>
      <c r="D1828" s="27"/>
    </row>
    <row r="1829" spans="3:4" x14ac:dyDescent="0.2">
      <c r="C1829" s="27"/>
      <c r="D1829" s="27"/>
    </row>
    <row r="1830" spans="3:4" x14ac:dyDescent="0.2">
      <c r="C1830" s="27"/>
      <c r="D1830" s="27"/>
    </row>
    <row r="1831" spans="3:4" x14ac:dyDescent="0.2">
      <c r="C1831" s="27"/>
      <c r="D1831" s="27"/>
    </row>
    <row r="1832" spans="3:4" x14ac:dyDescent="0.2">
      <c r="C1832" s="27"/>
      <c r="D1832" s="27"/>
    </row>
    <row r="1833" spans="3:4" x14ac:dyDescent="0.2">
      <c r="C1833" s="27"/>
      <c r="D1833" s="27"/>
    </row>
    <row r="1834" spans="3:4" x14ac:dyDescent="0.2">
      <c r="C1834" s="27"/>
      <c r="D1834" s="27"/>
    </row>
    <row r="1835" spans="3:4" x14ac:dyDescent="0.2">
      <c r="C1835" s="27"/>
      <c r="D1835" s="27"/>
    </row>
    <row r="1836" spans="3:4" x14ac:dyDescent="0.2">
      <c r="C1836" s="27"/>
      <c r="D1836" s="27"/>
    </row>
    <row r="1837" spans="3:4" x14ac:dyDescent="0.2">
      <c r="C1837" s="27"/>
      <c r="D1837" s="27"/>
    </row>
    <row r="1838" spans="3:4" x14ac:dyDescent="0.2">
      <c r="C1838" s="27"/>
      <c r="D1838" s="27"/>
    </row>
    <row r="1839" spans="3:4" x14ac:dyDescent="0.2">
      <c r="C1839" s="27"/>
      <c r="D1839" s="27"/>
    </row>
    <row r="1840" spans="3:4" x14ac:dyDescent="0.2">
      <c r="C1840" s="27"/>
      <c r="D1840" s="27"/>
    </row>
    <row r="1841" spans="3:4" x14ac:dyDescent="0.2">
      <c r="C1841" s="27"/>
      <c r="D1841" s="27"/>
    </row>
    <row r="1842" spans="3:4" x14ac:dyDescent="0.2">
      <c r="C1842" s="27"/>
      <c r="D1842" s="27"/>
    </row>
    <row r="1843" spans="3:4" x14ac:dyDescent="0.2">
      <c r="C1843" s="27"/>
      <c r="D1843" s="27"/>
    </row>
    <row r="1844" spans="3:4" x14ac:dyDescent="0.2">
      <c r="C1844" s="27"/>
      <c r="D1844" s="27"/>
    </row>
    <row r="1845" spans="3:4" x14ac:dyDescent="0.2">
      <c r="C1845" s="27"/>
      <c r="D1845" s="27"/>
    </row>
    <row r="1846" spans="3:4" x14ac:dyDescent="0.2">
      <c r="C1846" s="27"/>
      <c r="D1846" s="27"/>
    </row>
    <row r="1847" spans="3:4" x14ac:dyDescent="0.2">
      <c r="C1847" s="27"/>
      <c r="D1847" s="27"/>
    </row>
    <row r="1848" spans="3:4" x14ac:dyDescent="0.2">
      <c r="C1848" s="27"/>
      <c r="D1848" s="27"/>
    </row>
    <row r="1849" spans="3:4" x14ac:dyDescent="0.2">
      <c r="C1849" s="27"/>
      <c r="D1849" s="27"/>
    </row>
    <row r="1850" spans="3:4" x14ac:dyDescent="0.2">
      <c r="C1850" s="27"/>
      <c r="D1850" s="27"/>
    </row>
    <row r="1851" spans="3:4" x14ac:dyDescent="0.2">
      <c r="C1851" s="27"/>
      <c r="D1851" s="27"/>
    </row>
    <row r="1852" spans="3:4" x14ac:dyDescent="0.2">
      <c r="C1852" s="27"/>
      <c r="D1852" s="27"/>
    </row>
    <row r="1853" spans="3:4" x14ac:dyDescent="0.2">
      <c r="C1853" s="27"/>
      <c r="D1853" s="27"/>
    </row>
    <row r="1854" spans="3:4" x14ac:dyDescent="0.2">
      <c r="C1854" s="27"/>
      <c r="D1854" s="27"/>
    </row>
    <row r="1855" spans="3:4" x14ac:dyDescent="0.2">
      <c r="C1855" s="27"/>
      <c r="D1855" s="27"/>
    </row>
    <row r="1856" spans="3:4" x14ac:dyDescent="0.2">
      <c r="C1856" s="27"/>
      <c r="D1856" s="27"/>
    </row>
    <row r="1857" spans="3:4" x14ac:dyDescent="0.2">
      <c r="C1857" s="27"/>
      <c r="D1857" s="27"/>
    </row>
    <row r="1858" spans="3:4" x14ac:dyDescent="0.2">
      <c r="C1858" s="27"/>
      <c r="D1858" s="27"/>
    </row>
    <row r="1859" spans="3:4" x14ac:dyDescent="0.2">
      <c r="C1859" s="27"/>
      <c r="D1859" s="27"/>
    </row>
    <row r="1860" spans="3:4" x14ac:dyDescent="0.2">
      <c r="C1860" s="27"/>
      <c r="D1860" s="27"/>
    </row>
    <row r="1861" spans="3:4" x14ac:dyDescent="0.2">
      <c r="C1861" s="27"/>
      <c r="D1861" s="27"/>
    </row>
    <row r="1862" spans="3:4" x14ac:dyDescent="0.2">
      <c r="C1862" s="27"/>
      <c r="D1862" s="27"/>
    </row>
    <row r="1863" spans="3:4" x14ac:dyDescent="0.2">
      <c r="C1863" s="27"/>
      <c r="D1863" s="27"/>
    </row>
    <row r="1864" spans="3:4" x14ac:dyDescent="0.2">
      <c r="C1864" s="27"/>
      <c r="D1864" s="27"/>
    </row>
    <row r="1865" spans="3:4" x14ac:dyDescent="0.2">
      <c r="C1865" s="27"/>
      <c r="D1865" s="27"/>
    </row>
    <row r="1866" spans="3:4" x14ac:dyDescent="0.2">
      <c r="C1866" s="27"/>
      <c r="D1866" s="27"/>
    </row>
    <row r="1867" spans="3:4" x14ac:dyDescent="0.2">
      <c r="C1867" s="27"/>
      <c r="D1867" s="27"/>
    </row>
    <row r="1868" spans="3:4" x14ac:dyDescent="0.2">
      <c r="C1868" s="27"/>
      <c r="D1868" s="27"/>
    </row>
    <row r="1869" spans="3:4" x14ac:dyDescent="0.2">
      <c r="C1869" s="27"/>
      <c r="D1869" s="27"/>
    </row>
    <row r="1870" spans="3:4" x14ac:dyDescent="0.2">
      <c r="C1870" s="27"/>
      <c r="D1870" s="27"/>
    </row>
    <row r="1871" spans="3:4" x14ac:dyDescent="0.2">
      <c r="C1871" s="27"/>
      <c r="D1871" s="27"/>
    </row>
    <row r="1872" spans="3:4" x14ac:dyDescent="0.2">
      <c r="C1872" s="27"/>
      <c r="D1872" s="27"/>
    </row>
    <row r="1873" spans="3:4" x14ac:dyDescent="0.2">
      <c r="C1873" s="27"/>
      <c r="D1873" s="27"/>
    </row>
    <row r="1874" spans="3:4" x14ac:dyDescent="0.2">
      <c r="C1874" s="27"/>
      <c r="D1874" s="27"/>
    </row>
    <row r="1875" spans="3:4" x14ac:dyDescent="0.2">
      <c r="C1875" s="27"/>
      <c r="D1875" s="27"/>
    </row>
    <row r="1876" spans="3:4" x14ac:dyDescent="0.2">
      <c r="C1876" s="27"/>
      <c r="D1876" s="27"/>
    </row>
    <row r="1877" spans="3:4" x14ac:dyDescent="0.2">
      <c r="C1877" s="27"/>
      <c r="D1877" s="27"/>
    </row>
    <row r="1878" spans="3:4" x14ac:dyDescent="0.2">
      <c r="C1878" s="27"/>
      <c r="D1878" s="27"/>
    </row>
    <row r="1879" spans="3:4" x14ac:dyDescent="0.2">
      <c r="C1879" s="27"/>
      <c r="D1879" s="27"/>
    </row>
    <row r="1880" spans="3:4" x14ac:dyDescent="0.2">
      <c r="C1880" s="27"/>
      <c r="D1880" s="27"/>
    </row>
    <row r="1881" spans="3:4" x14ac:dyDescent="0.2">
      <c r="C1881" s="27"/>
      <c r="D1881" s="27"/>
    </row>
    <row r="1882" spans="3:4" x14ac:dyDescent="0.2">
      <c r="C1882" s="27"/>
      <c r="D1882" s="27"/>
    </row>
    <row r="1883" spans="3:4" x14ac:dyDescent="0.2">
      <c r="C1883" s="27"/>
      <c r="D1883" s="27"/>
    </row>
    <row r="1884" spans="3:4" x14ac:dyDescent="0.2">
      <c r="C1884" s="27"/>
      <c r="D1884" s="27"/>
    </row>
    <row r="1885" spans="3:4" x14ac:dyDescent="0.2">
      <c r="C1885" s="27"/>
      <c r="D1885" s="27"/>
    </row>
    <row r="1886" spans="3:4" x14ac:dyDescent="0.2">
      <c r="C1886" s="27"/>
      <c r="D1886" s="27"/>
    </row>
    <row r="1887" spans="3:4" x14ac:dyDescent="0.2">
      <c r="C1887" s="27"/>
      <c r="D1887" s="27"/>
    </row>
    <row r="1888" spans="3:4" x14ac:dyDescent="0.2">
      <c r="C1888" s="27"/>
      <c r="D1888" s="27"/>
    </row>
    <row r="1889" spans="3:4" x14ac:dyDescent="0.2">
      <c r="C1889" s="27"/>
      <c r="D1889" s="27"/>
    </row>
    <row r="1890" spans="3:4" x14ac:dyDescent="0.2">
      <c r="C1890" s="27"/>
      <c r="D1890" s="27"/>
    </row>
    <row r="1891" spans="3:4" x14ac:dyDescent="0.2">
      <c r="C1891" s="27"/>
      <c r="D1891" s="27"/>
    </row>
    <row r="1892" spans="3:4" x14ac:dyDescent="0.2">
      <c r="C1892" s="27"/>
      <c r="D1892" s="27"/>
    </row>
    <row r="1893" spans="3:4" x14ac:dyDescent="0.2">
      <c r="C1893" s="27"/>
      <c r="D1893" s="27"/>
    </row>
    <row r="1894" spans="3:4" x14ac:dyDescent="0.2">
      <c r="C1894" s="27"/>
      <c r="D1894" s="27"/>
    </row>
    <row r="1895" spans="3:4" x14ac:dyDescent="0.2">
      <c r="C1895" s="27"/>
      <c r="D1895" s="27"/>
    </row>
    <row r="1896" spans="3:4" x14ac:dyDescent="0.2">
      <c r="C1896" s="27"/>
      <c r="D1896" s="27"/>
    </row>
    <row r="1897" spans="3:4" x14ac:dyDescent="0.2">
      <c r="C1897" s="27"/>
      <c r="D1897" s="27"/>
    </row>
    <row r="1898" spans="3:4" x14ac:dyDescent="0.2">
      <c r="C1898" s="27"/>
      <c r="D1898" s="27"/>
    </row>
    <row r="1899" spans="3:4" x14ac:dyDescent="0.2">
      <c r="C1899" s="27"/>
      <c r="D1899" s="27"/>
    </row>
    <row r="1900" spans="3:4" x14ac:dyDescent="0.2">
      <c r="C1900" s="27"/>
      <c r="D1900" s="27"/>
    </row>
    <row r="1901" spans="3:4" x14ac:dyDescent="0.2">
      <c r="C1901" s="27"/>
      <c r="D1901" s="27"/>
    </row>
    <row r="1902" spans="3:4" x14ac:dyDescent="0.2">
      <c r="C1902" s="27"/>
      <c r="D1902" s="27"/>
    </row>
    <row r="1903" spans="3:4" x14ac:dyDescent="0.2">
      <c r="C1903" s="27"/>
      <c r="D1903" s="27"/>
    </row>
    <row r="1904" spans="3:4" x14ac:dyDescent="0.2">
      <c r="C1904" s="27"/>
      <c r="D1904" s="27"/>
    </row>
    <row r="1905" spans="3:4" x14ac:dyDescent="0.2">
      <c r="C1905" s="27"/>
      <c r="D1905" s="27"/>
    </row>
    <row r="1906" spans="3:4" x14ac:dyDescent="0.2">
      <c r="C1906" s="27"/>
      <c r="D1906" s="27"/>
    </row>
    <row r="1907" spans="3:4" x14ac:dyDescent="0.2">
      <c r="C1907" s="27"/>
      <c r="D1907" s="27"/>
    </row>
    <row r="1908" spans="3:4" x14ac:dyDescent="0.2">
      <c r="C1908" s="27"/>
      <c r="D1908" s="27"/>
    </row>
    <row r="1909" spans="3:4" x14ac:dyDescent="0.2">
      <c r="C1909" s="27"/>
      <c r="D1909" s="27"/>
    </row>
    <row r="1910" spans="3:4" x14ac:dyDescent="0.2">
      <c r="C1910" s="27"/>
      <c r="D1910" s="27"/>
    </row>
    <row r="1911" spans="3:4" x14ac:dyDescent="0.2">
      <c r="C1911" s="27"/>
      <c r="D1911" s="27"/>
    </row>
    <row r="1912" spans="3:4" x14ac:dyDescent="0.2">
      <c r="C1912" s="27"/>
      <c r="D1912" s="27"/>
    </row>
    <row r="1913" spans="3:4" x14ac:dyDescent="0.2">
      <c r="C1913" s="27"/>
      <c r="D1913" s="27"/>
    </row>
    <row r="1914" spans="3:4" x14ac:dyDescent="0.2">
      <c r="C1914" s="27"/>
      <c r="D1914" s="27"/>
    </row>
    <row r="1915" spans="3:4" x14ac:dyDescent="0.2">
      <c r="C1915" s="27"/>
      <c r="D1915" s="27"/>
    </row>
    <row r="1916" spans="3:4" x14ac:dyDescent="0.2">
      <c r="C1916" s="27"/>
      <c r="D1916" s="27"/>
    </row>
    <row r="1917" spans="3:4" x14ac:dyDescent="0.2">
      <c r="C1917" s="27"/>
      <c r="D1917" s="27"/>
    </row>
    <row r="1918" spans="3:4" x14ac:dyDescent="0.2">
      <c r="C1918" s="27"/>
      <c r="D1918" s="27"/>
    </row>
    <row r="1919" spans="3:4" x14ac:dyDescent="0.2">
      <c r="C1919" s="27"/>
      <c r="D1919" s="27"/>
    </row>
    <row r="1920" spans="3:4" x14ac:dyDescent="0.2">
      <c r="C1920" s="27"/>
      <c r="D1920" s="27"/>
    </row>
    <row r="1921" spans="3:4" x14ac:dyDescent="0.2">
      <c r="C1921" s="27"/>
      <c r="D1921" s="27"/>
    </row>
    <row r="1922" spans="3:4" x14ac:dyDescent="0.2">
      <c r="C1922" s="27"/>
      <c r="D1922" s="27"/>
    </row>
    <row r="1923" spans="3:4" x14ac:dyDescent="0.2">
      <c r="C1923" s="27"/>
      <c r="D1923" s="27"/>
    </row>
    <row r="1924" spans="3:4" x14ac:dyDescent="0.2">
      <c r="C1924" s="27"/>
      <c r="D1924" s="27"/>
    </row>
    <row r="1925" spans="3:4" x14ac:dyDescent="0.2">
      <c r="C1925" s="27"/>
      <c r="D1925" s="27"/>
    </row>
    <row r="1926" spans="3:4" x14ac:dyDescent="0.2">
      <c r="C1926" s="27"/>
      <c r="D1926" s="27"/>
    </row>
    <row r="1927" spans="3:4" x14ac:dyDescent="0.2">
      <c r="C1927" s="27"/>
      <c r="D1927" s="27"/>
    </row>
    <row r="1928" spans="3:4" x14ac:dyDescent="0.2">
      <c r="C1928" s="27"/>
      <c r="D1928" s="27"/>
    </row>
    <row r="1929" spans="3:4" x14ac:dyDescent="0.2">
      <c r="C1929" s="27"/>
      <c r="D1929" s="27"/>
    </row>
    <row r="1930" spans="3:4" x14ac:dyDescent="0.2">
      <c r="C1930" s="27"/>
      <c r="D1930" s="27"/>
    </row>
    <row r="1931" spans="3:4" x14ac:dyDescent="0.2">
      <c r="C1931" s="27"/>
      <c r="D1931" s="27"/>
    </row>
    <row r="1932" spans="3:4" x14ac:dyDescent="0.2">
      <c r="C1932" s="27"/>
      <c r="D1932" s="27"/>
    </row>
    <row r="1933" spans="3:4" x14ac:dyDescent="0.2">
      <c r="C1933" s="27"/>
      <c r="D1933" s="27"/>
    </row>
    <row r="1934" spans="3:4" x14ac:dyDescent="0.2">
      <c r="C1934" s="27"/>
      <c r="D1934" s="27"/>
    </row>
    <row r="1935" spans="3:4" x14ac:dyDescent="0.2">
      <c r="C1935" s="27"/>
      <c r="D1935" s="27"/>
    </row>
    <row r="1936" spans="3:4" x14ac:dyDescent="0.2">
      <c r="C1936" s="27"/>
      <c r="D1936" s="27"/>
    </row>
    <row r="1937" spans="3:4" x14ac:dyDescent="0.2">
      <c r="C1937" s="27"/>
      <c r="D1937" s="27"/>
    </row>
    <row r="1938" spans="3:4" x14ac:dyDescent="0.2">
      <c r="C1938" s="27"/>
      <c r="D1938" s="27"/>
    </row>
    <row r="1939" spans="3:4" x14ac:dyDescent="0.2">
      <c r="C1939" s="27"/>
      <c r="D1939" s="27"/>
    </row>
    <row r="1940" spans="3:4" x14ac:dyDescent="0.2">
      <c r="C1940" s="27"/>
      <c r="D1940" s="27"/>
    </row>
    <row r="1941" spans="3:4" x14ac:dyDescent="0.2">
      <c r="C1941" s="27"/>
      <c r="D1941" s="27"/>
    </row>
    <row r="1942" spans="3:4" x14ac:dyDescent="0.2">
      <c r="C1942" s="27"/>
      <c r="D1942" s="27"/>
    </row>
    <row r="1943" spans="3:4" x14ac:dyDescent="0.2">
      <c r="C1943" s="27"/>
      <c r="D1943" s="27"/>
    </row>
    <row r="1944" spans="3:4" x14ac:dyDescent="0.2">
      <c r="C1944" s="27"/>
      <c r="D1944" s="27"/>
    </row>
    <row r="1945" spans="3:4" x14ac:dyDescent="0.2">
      <c r="C1945" s="27"/>
      <c r="D1945" s="27"/>
    </row>
    <row r="1946" spans="3:4" x14ac:dyDescent="0.2">
      <c r="C1946" s="27"/>
      <c r="D1946" s="27"/>
    </row>
    <row r="1947" spans="3:4" x14ac:dyDescent="0.2">
      <c r="C1947" s="27"/>
      <c r="D1947" s="27"/>
    </row>
    <row r="1948" spans="3:4" x14ac:dyDescent="0.2">
      <c r="C1948" s="27"/>
      <c r="D1948" s="27"/>
    </row>
    <row r="1949" spans="3:4" x14ac:dyDescent="0.2">
      <c r="C1949" s="27"/>
      <c r="D1949" s="27"/>
    </row>
    <row r="1950" spans="3:4" x14ac:dyDescent="0.2">
      <c r="C1950" s="27"/>
      <c r="D1950" s="27"/>
    </row>
    <row r="1951" spans="3:4" x14ac:dyDescent="0.2">
      <c r="C1951" s="27"/>
      <c r="D1951" s="27"/>
    </row>
    <row r="1952" spans="3:4" x14ac:dyDescent="0.2">
      <c r="C1952" s="27"/>
      <c r="D1952" s="27"/>
    </row>
    <row r="1953" spans="3:4" x14ac:dyDescent="0.2">
      <c r="C1953" s="27"/>
      <c r="D1953" s="27"/>
    </row>
    <row r="1954" spans="3:4" x14ac:dyDescent="0.2">
      <c r="C1954" s="27"/>
      <c r="D1954" s="27"/>
    </row>
    <row r="1955" spans="3:4" x14ac:dyDescent="0.2">
      <c r="C1955" s="27"/>
      <c r="D1955" s="27"/>
    </row>
    <row r="1956" spans="3:4" x14ac:dyDescent="0.2">
      <c r="C1956" s="27"/>
      <c r="D1956" s="27"/>
    </row>
    <row r="1957" spans="3:4" x14ac:dyDescent="0.2">
      <c r="C1957" s="27"/>
      <c r="D1957" s="27"/>
    </row>
    <row r="1958" spans="3:4" x14ac:dyDescent="0.2">
      <c r="C1958" s="27"/>
      <c r="D1958" s="27"/>
    </row>
    <row r="1959" spans="3:4" x14ac:dyDescent="0.2">
      <c r="C1959" s="27"/>
      <c r="D1959" s="27"/>
    </row>
    <row r="1960" spans="3:4" x14ac:dyDescent="0.2">
      <c r="C1960" s="27"/>
      <c r="D1960" s="27"/>
    </row>
    <row r="1961" spans="3:4" x14ac:dyDescent="0.2">
      <c r="C1961" s="27"/>
      <c r="D1961" s="27"/>
    </row>
    <row r="1962" spans="3:4" x14ac:dyDescent="0.2">
      <c r="C1962" s="27"/>
      <c r="D1962" s="27"/>
    </row>
    <row r="1963" spans="3:4" x14ac:dyDescent="0.2">
      <c r="C1963" s="27"/>
      <c r="D1963" s="27"/>
    </row>
    <row r="1964" spans="3:4" x14ac:dyDescent="0.2">
      <c r="C1964" s="27"/>
      <c r="D1964" s="27"/>
    </row>
    <row r="1965" spans="3:4" x14ac:dyDescent="0.2">
      <c r="C1965" s="27"/>
      <c r="D1965" s="27"/>
    </row>
    <row r="1966" spans="3:4" x14ac:dyDescent="0.2">
      <c r="C1966" s="27"/>
      <c r="D1966" s="27"/>
    </row>
    <row r="1967" spans="3:4" x14ac:dyDescent="0.2">
      <c r="C1967" s="27"/>
      <c r="D1967" s="27"/>
    </row>
    <row r="1968" spans="3:4" x14ac:dyDescent="0.2">
      <c r="C1968" s="27"/>
      <c r="D1968" s="27"/>
    </row>
    <row r="1969" spans="3:4" x14ac:dyDescent="0.2">
      <c r="C1969" s="27"/>
      <c r="D1969" s="27"/>
    </row>
    <row r="1970" spans="3:4" x14ac:dyDescent="0.2">
      <c r="C1970" s="27"/>
      <c r="D1970" s="27"/>
    </row>
    <row r="1971" spans="3:4" x14ac:dyDescent="0.2">
      <c r="C1971" s="27"/>
      <c r="D1971" s="27"/>
    </row>
    <row r="1972" spans="3:4" x14ac:dyDescent="0.2">
      <c r="C1972" s="27"/>
      <c r="D1972" s="27"/>
    </row>
    <row r="1973" spans="3:4" x14ac:dyDescent="0.2">
      <c r="C1973" s="27"/>
      <c r="D1973" s="27"/>
    </row>
    <row r="1974" spans="3:4" x14ac:dyDescent="0.2">
      <c r="C1974" s="27"/>
      <c r="D1974" s="27"/>
    </row>
    <row r="1975" spans="3:4" x14ac:dyDescent="0.2">
      <c r="C1975" s="27"/>
      <c r="D1975" s="2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2"/>
  <sheetViews>
    <sheetView workbookViewId="0"/>
  </sheetViews>
  <sheetFormatPr defaultRowHeight="12.75" x14ac:dyDescent="0.2"/>
  <sheetData>
    <row r="1" spans="1:20" ht="18" x14ac:dyDescent="0.2">
      <c r="A1" s="34" t="s">
        <v>90</v>
      </c>
      <c r="B1" s="35"/>
      <c r="C1" s="35"/>
      <c r="D1" s="36" t="s">
        <v>91</v>
      </c>
      <c r="E1" s="35"/>
      <c r="F1" s="35"/>
      <c r="G1" s="35"/>
      <c r="H1" s="35"/>
      <c r="K1" s="37" t="s">
        <v>92</v>
      </c>
      <c r="L1" s="35" t="s">
        <v>93</v>
      </c>
      <c r="M1" s="35">
        <f ca="1">F18*H18-G18*G18</f>
        <v>8.4194320534735967E-2</v>
      </c>
      <c r="N1" s="35"/>
      <c r="O1" s="35"/>
      <c r="P1" s="35"/>
      <c r="Q1" s="35"/>
      <c r="R1" s="35">
        <v>1</v>
      </c>
      <c r="S1" s="35" t="s">
        <v>94</v>
      </c>
      <c r="T1" s="35"/>
    </row>
    <row r="2" spans="1:20" x14ac:dyDescent="0.2">
      <c r="A2" s="35"/>
      <c r="B2" s="35"/>
      <c r="C2" s="35"/>
      <c r="D2" s="35"/>
      <c r="E2" s="35"/>
      <c r="F2" s="35"/>
      <c r="G2" s="35"/>
      <c r="H2" s="35"/>
      <c r="K2" s="37" t="s">
        <v>95</v>
      </c>
      <c r="L2" s="35" t="s">
        <v>96</v>
      </c>
      <c r="M2" s="35">
        <f ca="1">+D18*H18-F18*G18</f>
        <v>0.3343140344364568</v>
      </c>
      <c r="N2" s="35"/>
      <c r="O2" s="35"/>
      <c r="P2" s="35"/>
      <c r="Q2" s="35"/>
      <c r="R2" s="35">
        <v>2</v>
      </c>
      <c r="S2" s="35" t="s">
        <v>29</v>
      </c>
      <c r="T2" s="35"/>
    </row>
    <row r="3" spans="1:20" ht="13.5" thickBot="1" x14ac:dyDescent="0.25">
      <c r="A3" s="35" t="s">
        <v>97</v>
      </c>
      <c r="B3" s="35" t="s">
        <v>98</v>
      </c>
      <c r="C3" s="35"/>
      <c r="D3" s="35"/>
      <c r="E3" s="38" t="s">
        <v>99</v>
      </c>
      <c r="F3" s="38" t="s">
        <v>100</v>
      </c>
      <c r="G3" s="38" t="s">
        <v>101</v>
      </c>
      <c r="H3" s="38" t="s">
        <v>102</v>
      </c>
      <c r="K3" s="37" t="s">
        <v>103</v>
      </c>
      <c r="L3" s="35" t="s">
        <v>104</v>
      </c>
      <c r="M3" s="35">
        <f ca="1">+D18*G18-F18*F18</f>
        <v>0.21619190674711231</v>
      </c>
      <c r="N3" s="35"/>
      <c r="O3" s="35"/>
      <c r="P3" s="35"/>
      <c r="Q3" s="35"/>
      <c r="R3" s="35">
        <v>3</v>
      </c>
      <c r="S3" s="35" t="s">
        <v>105</v>
      </c>
      <c r="T3" s="35"/>
    </row>
    <row r="4" spans="1:20" x14ac:dyDescent="0.2">
      <c r="A4" s="35" t="s">
        <v>106</v>
      </c>
      <c r="B4" s="35" t="s">
        <v>107</v>
      </c>
      <c r="C4" s="35"/>
      <c r="D4" s="39" t="s">
        <v>108</v>
      </c>
      <c r="E4" s="40">
        <f ca="1">(E18*M1-I18*M2+J18*M3)/M7</f>
        <v>-9.1253280620279796E-4</v>
      </c>
      <c r="F4" s="41">
        <f ca="1">+E7/M7*M18</f>
        <v>8.0159925595779538E-4</v>
      </c>
      <c r="G4" s="42">
        <f>+B18</f>
        <v>1</v>
      </c>
      <c r="H4" s="43">
        <f ca="1">ABS(F4/E4)</f>
        <v>0.87843335659721022</v>
      </c>
      <c r="K4" s="37" t="s">
        <v>109</v>
      </c>
      <c r="L4" s="35" t="s">
        <v>110</v>
      </c>
      <c r="M4" s="35">
        <f ca="1">+D17*H18-F18*F18</f>
        <v>11.737080726833382</v>
      </c>
      <c r="N4" s="35"/>
      <c r="O4" s="35"/>
      <c r="P4" s="35"/>
      <c r="Q4" s="35"/>
      <c r="R4" s="35">
        <v>4</v>
      </c>
      <c r="S4" s="35" t="s">
        <v>111</v>
      </c>
      <c r="T4" s="35"/>
    </row>
    <row r="5" spans="1:20" x14ac:dyDescent="0.2">
      <c r="A5" s="35" t="s">
        <v>112</v>
      </c>
      <c r="B5" s="44">
        <v>40323</v>
      </c>
      <c r="C5" s="35"/>
      <c r="D5" s="45" t="s">
        <v>113</v>
      </c>
      <c r="E5" s="46">
        <f ca="1">+(-E18*M2+I18*M4-J18*M5)/M7</f>
        <v>0.10922964522827293</v>
      </c>
      <c r="F5" s="47">
        <f ca="1">N18*E7/M7</f>
        <v>9.464462460735866E-3</v>
      </c>
      <c r="G5" s="48">
        <f>+B18/A18</f>
        <v>1E-4</v>
      </c>
      <c r="H5" s="43">
        <f ca="1">ABS(F5/E5)</f>
        <v>8.6647378932309213E-2</v>
      </c>
      <c r="K5" s="37" t="s">
        <v>114</v>
      </c>
      <c r="L5" s="35" t="s">
        <v>115</v>
      </c>
      <c r="M5" s="35">
        <f ca="1">+D17*G18-D18*F18</f>
        <v>28.279611866495994</v>
      </c>
      <c r="N5" s="35"/>
      <c r="O5" s="35"/>
      <c r="P5" s="35"/>
      <c r="Q5" s="35"/>
      <c r="R5" s="35">
        <v>5</v>
      </c>
      <c r="S5" s="35" t="s">
        <v>116</v>
      </c>
      <c r="T5" s="35"/>
    </row>
    <row r="6" spans="1:20" ht="13.5" thickBot="1" x14ac:dyDescent="0.25">
      <c r="A6" s="35"/>
      <c r="B6" s="35"/>
      <c r="D6" s="49" t="s">
        <v>117</v>
      </c>
      <c r="E6" s="50">
        <f ca="1">+(E18*M3-I18*M5+J18*M6)/M7</f>
        <v>0.2022640903928451</v>
      </c>
      <c r="F6" s="51">
        <f ca="1">O18*E7/M7</f>
        <v>2.5124058873095927E-2</v>
      </c>
      <c r="G6" s="52">
        <f>+B18/A18^2</f>
        <v>1E-8</v>
      </c>
      <c r="H6" s="43">
        <f ca="1">ABS(F6/E6)</f>
        <v>0.12421413422569974</v>
      </c>
      <c r="K6" s="53" t="s">
        <v>118</v>
      </c>
      <c r="L6" s="54" t="s">
        <v>119</v>
      </c>
      <c r="M6" s="54">
        <f ca="1">+D17*F18-D18*D18</f>
        <v>82.708051679999997</v>
      </c>
      <c r="N6" s="35"/>
      <c r="O6" s="35"/>
      <c r="P6" s="35"/>
      <c r="Q6" s="35"/>
      <c r="R6" s="35">
        <v>6</v>
      </c>
      <c r="S6" s="35" t="s">
        <v>120</v>
      </c>
      <c r="T6" s="35"/>
    </row>
    <row r="7" spans="1:20" x14ac:dyDescent="0.2">
      <c r="B7" s="35"/>
      <c r="C7" s="35"/>
      <c r="D7" s="36" t="s">
        <v>121</v>
      </c>
      <c r="E7" s="55">
        <f ca="1">SQRT(L18/(D17-3))</f>
        <v>4.7437145255675248E-3</v>
      </c>
      <c r="F7" s="35"/>
      <c r="G7" s="56">
        <f>+B22</f>
        <v>-3.5886000041500665E-3</v>
      </c>
      <c r="H7" s="35"/>
      <c r="K7" s="37" t="s">
        <v>122</v>
      </c>
      <c r="L7" s="35" t="s">
        <v>123</v>
      </c>
      <c r="M7" s="35">
        <f ca="1">+D17*M1-D18*M2+F18*M3</f>
        <v>2.9485281380621675</v>
      </c>
      <c r="N7" s="35"/>
      <c r="O7" s="35"/>
      <c r="P7" s="35"/>
      <c r="Q7" s="35"/>
      <c r="R7" s="35">
        <v>7</v>
      </c>
      <c r="S7" s="35" t="s">
        <v>124</v>
      </c>
      <c r="T7" s="35"/>
    </row>
    <row r="8" spans="1:20" x14ac:dyDescent="0.2">
      <c r="B8" s="35"/>
      <c r="C8" s="35"/>
      <c r="D8" s="36" t="s">
        <v>125</v>
      </c>
      <c r="E8" s="35"/>
      <c r="F8" s="57">
        <f ca="1">CORREL(INDIRECT(E12):INDIRECT(E13),INDIRECT(K12):INDIRECT(K13))</f>
        <v>0.98704385597813349</v>
      </c>
      <c r="G8" s="55"/>
      <c r="H8" s="35"/>
      <c r="I8" s="56"/>
      <c r="J8" s="35"/>
      <c r="K8" s="35"/>
      <c r="L8" s="35"/>
      <c r="M8" s="35"/>
      <c r="N8" s="35"/>
      <c r="O8" s="35"/>
      <c r="P8" s="35"/>
      <c r="Q8" s="35"/>
      <c r="R8" s="35">
        <v>8</v>
      </c>
      <c r="S8" s="35" t="s">
        <v>126</v>
      </c>
      <c r="T8" s="35"/>
    </row>
    <row r="9" spans="1:20" x14ac:dyDescent="0.2">
      <c r="A9" s="35"/>
      <c r="B9" s="35"/>
      <c r="C9" s="35"/>
      <c r="D9" s="35"/>
      <c r="E9" s="58">
        <f ca="1">E6*G6</f>
        <v>2.022640903928451E-9</v>
      </c>
      <c r="F9" s="59">
        <f ca="1">H6</f>
        <v>0.12421413422569974</v>
      </c>
      <c r="G9" s="60">
        <f ca="1">F8</f>
        <v>0.98704385597813349</v>
      </c>
      <c r="I9" s="56"/>
      <c r="J9" s="35"/>
      <c r="K9" s="35"/>
      <c r="L9" s="35"/>
      <c r="M9" s="35"/>
      <c r="N9" s="35"/>
      <c r="O9" s="35"/>
      <c r="P9" s="35"/>
      <c r="Q9" s="35"/>
      <c r="R9" s="35">
        <v>9</v>
      </c>
      <c r="S9" s="35" t="s">
        <v>83</v>
      </c>
      <c r="T9" s="35"/>
    </row>
    <row r="10" spans="1:20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10</v>
      </c>
      <c r="S10" s="35" t="s">
        <v>127</v>
      </c>
      <c r="T10" s="35"/>
    </row>
    <row r="11" spans="1:20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>
        <v>11</v>
      </c>
      <c r="S11" s="35" t="s">
        <v>34</v>
      </c>
      <c r="T11" s="35"/>
    </row>
    <row r="12" spans="1:20" x14ac:dyDescent="0.2">
      <c r="A12" s="61">
        <v>21</v>
      </c>
      <c r="B12" s="35" t="s">
        <v>128</v>
      </c>
      <c r="C12" s="62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35"/>
      <c r="Q12" s="35"/>
      <c r="R12" s="35">
        <v>12</v>
      </c>
      <c r="S12" s="35" t="s">
        <v>129</v>
      </c>
      <c r="T12" s="35"/>
    </row>
    <row r="13" spans="1:20" x14ac:dyDescent="0.2">
      <c r="A13" s="61">
        <f>20+COUNT(A21:A1449)</f>
        <v>78</v>
      </c>
      <c r="B13" s="35" t="s">
        <v>130</v>
      </c>
      <c r="C13" s="62">
        <v>78</v>
      </c>
      <c r="D13" s="6" t="str">
        <f>D$15&amp;$C13</f>
        <v>D78</v>
      </c>
      <c r="E13" s="6" t="str">
        <f t="shared" ref="E13:O13" si="1">E$15&amp;$C13</f>
        <v>E78</v>
      </c>
      <c r="F13" s="6" t="str">
        <f t="shared" si="1"/>
        <v>F78</v>
      </c>
      <c r="G13" s="6" t="str">
        <f t="shared" si="1"/>
        <v>G78</v>
      </c>
      <c r="H13" s="6" t="str">
        <f t="shared" si="1"/>
        <v>H78</v>
      </c>
      <c r="I13" s="6" t="str">
        <f t="shared" si="1"/>
        <v>I78</v>
      </c>
      <c r="J13" s="6" t="str">
        <f t="shared" si="1"/>
        <v>J78</v>
      </c>
      <c r="K13" s="6" t="str">
        <f t="shared" si="1"/>
        <v>K78</v>
      </c>
      <c r="L13" s="6" t="str">
        <f t="shared" si="1"/>
        <v>L78</v>
      </c>
      <c r="M13" s="6" t="str">
        <f t="shared" si="1"/>
        <v>M78</v>
      </c>
      <c r="N13" s="6" t="str">
        <f t="shared" si="1"/>
        <v>N78</v>
      </c>
      <c r="O13" s="6" t="str">
        <f t="shared" si="1"/>
        <v>O78</v>
      </c>
      <c r="P13" s="35"/>
      <c r="Q13" s="35"/>
      <c r="R13" s="35">
        <v>13</v>
      </c>
      <c r="S13" s="35" t="s">
        <v>131</v>
      </c>
      <c r="T13" s="35"/>
    </row>
    <row r="14" spans="1:20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>
        <v>14</v>
      </c>
      <c r="S14" s="35" t="s">
        <v>132</v>
      </c>
      <c r="T14" s="35"/>
    </row>
    <row r="15" spans="1:20" x14ac:dyDescent="0.2">
      <c r="A15" s="6"/>
      <c r="B15" s="35"/>
      <c r="C15" s="35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35"/>
      <c r="Q15" s="35"/>
      <c r="R15" s="35">
        <v>15</v>
      </c>
      <c r="S15" s="35" t="s">
        <v>133</v>
      </c>
      <c r="T15" s="35"/>
    </row>
    <row r="16" spans="1:20" x14ac:dyDescent="0.2">
      <c r="A16" s="6"/>
      <c r="B16" s="35"/>
      <c r="C16" s="35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35"/>
      <c r="Q16" s="35"/>
      <c r="R16" s="35">
        <v>16</v>
      </c>
      <c r="S16" s="35" t="s">
        <v>134</v>
      </c>
      <c r="T16" s="35"/>
    </row>
    <row r="17" spans="1:20" x14ac:dyDescent="0.2">
      <c r="A17" s="36" t="s">
        <v>135</v>
      </c>
      <c r="B17" s="35"/>
      <c r="C17" s="35" t="s">
        <v>136</v>
      </c>
      <c r="D17" s="35">
        <f>C13-C12+1</f>
        <v>58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>
        <v>17</v>
      </c>
      <c r="S17" s="35" t="s">
        <v>137</v>
      </c>
      <c r="T17" s="35"/>
    </row>
    <row r="18" spans="1:20" x14ac:dyDescent="0.2">
      <c r="A18" s="63">
        <v>10000</v>
      </c>
      <c r="B18" s="63">
        <v>1</v>
      </c>
      <c r="C18" s="35" t="s">
        <v>138</v>
      </c>
      <c r="D18" s="35">
        <f ca="1">SUM(INDIRECT(D12):INDIRECT(D13))</f>
        <v>7.3042000000000007</v>
      </c>
      <c r="E18" s="35">
        <f ca="1">SUM(INDIRECT(E12):INDIRECT(E13))</f>
        <v>1.2193897998513421</v>
      </c>
      <c r="F18" s="35">
        <f ca="1">SUM(INDIRECT(F12):INDIRECT(F13))</f>
        <v>2.34585154</v>
      </c>
      <c r="G18" s="35">
        <f ca="1">SUM(INDIRECT(G12):INDIRECT(G13))</f>
        <v>0.78300311525799993</v>
      </c>
      <c r="H18" s="35">
        <f ca="1">SUM(INDIRECT(H12):INDIRECT(H13))</f>
        <v>0.29724310645782331</v>
      </c>
      <c r="I18" s="35">
        <f ca="1">SUM(INDIRECT(I12):INDIRECT(I13))</f>
        <v>0.40794462223175354</v>
      </c>
      <c r="J18" s="35">
        <f ca="1">SUM(INDIRECT(J12):INDIRECT(J13))</f>
        <v>0.14350809255676733</v>
      </c>
      <c r="K18" s="35"/>
      <c r="L18" s="35">
        <f ca="1">SUM(INDIRECT(L12):INDIRECT(L13))</f>
        <v>1.2376555125044181E-3</v>
      </c>
      <c r="M18" s="35">
        <f ca="1">SQRT(SUM(INDIRECT(M12):INDIRECT(M13)))</f>
        <v>0.49824624751391211</v>
      </c>
      <c r="N18" s="35">
        <f ca="1">SQRT(SUM(INDIRECT(N12):INDIRECT(N13)))</f>
        <v>5.8827810414612118</v>
      </c>
      <c r="O18" s="35">
        <f ca="1">SQRT(SUM(INDIRECT(O12):INDIRECT(O13)))</f>
        <v>15.61624210950831</v>
      </c>
      <c r="P18" s="35"/>
      <c r="Q18" s="35"/>
      <c r="R18" s="35">
        <v>18</v>
      </c>
      <c r="S18" s="35" t="s">
        <v>139</v>
      </c>
      <c r="T18" s="35"/>
    </row>
    <row r="19" spans="1:20" x14ac:dyDescent="0.2">
      <c r="A19" s="64" t="s">
        <v>140</v>
      </c>
      <c r="B19" s="35"/>
      <c r="C19" s="35"/>
      <c r="D19" s="65" t="s">
        <v>141</v>
      </c>
      <c r="E19" s="65" t="s">
        <v>142</v>
      </c>
      <c r="F19" s="65" t="s">
        <v>143</v>
      </c>
      <c r="G19" s="65" t="s">
        <v>144</v>
      </c>
      <c r="H19" s="65" t="s">
        <v>145</v>
      </c>
      <c r="I19" s="65" t="s">
        <v>146</v>
      </c>
      <c r="J19" s="65" t="s">
        <v>147</v>
      </c>
      <c r="K19" s="66"/>
      <c r="L19" s="66"/>
      <c r="M19" s="66"/>
      <c r="N19" s="66"/>
      <c r="O19" s="66"/>
      <c r="P19" s="35"/>
      <c r="Q19" s="35"/>
      <c r="R19" s="35">
        <v>19</v>
      </c>
      <c r="S19" s="35" t="s">
        <v>148</v>
      </c>
      <c r="T19" s="35"/>
    </row>
    <row r="20" spans="1:20" ht="15" thickBot="1" x14ac:dyDescent="0.25">
      <c r="A20" s="9" t="s">
        <v>149</v>
      </c>
      <c r="B20" s="9" t="s">
        <v>150</v>
      </c>
      <c r="C20" s="35"/>
      <c r="D20" s="9" t="s">
        <v>149</v>
      </c>
      <c r="E20" s="9" t="s">
        <v>150</v>
      </c>
      <c r="F20" s="9" t="s">
        <v>151</v>
      </c>
      <c r="G20" s="9" t="s">
        <v>152</v>
      </c>
      <c r="H20" s="9" t="s">
        <v>153</v>
      </c>
      <c r="I20" s="9" t="s">
        <v>154</v>
      </c>
      <c r="J20" s="9" t="s">
        <v>155</v>
      </c>
      <c r="K20" s="67" t="s">
        <v>156</v>
      </c>
      <c r="L20" s="9" t="s">
        <v>157</v>
      </c>
      <c r="M20" s="9" t="s">
        <v>158</v>
      </c>
      <c r="N20" s="9" t="s">
        <v>159</v>
      </c>
      <c r="O20" s="9" t="s">
        <v>160</v>
      </c>
      <c r="P20" s="38" t="s">
        <v>161</v>
      </c>
      <c r="Q20" s="35"/>
      <c r="R20" s="35">
        <v>20</v>
      </c>
      <c r="S20" s="35" t="s">
        <v>162</v>
      </c>
      <c r="T20" s="35"/>
    </row>
    <row r="21" spans="1:20" x14ac:dyDescent="0.2">
      <c r="A21" s="68">
        <v>-1808</v>
      </c>
      <c r="B21" s="68">
        <v>-1.9095199997536838E-2</v>
      </c>
      <c r="C21" s="35"/>
      <c r="D21" s="69">
        <f t="shared" ref="D21:E52" si="3">A21/A$18</f>
        <v>-0.18079999999999999</v>
      </c>
      <c r="E21" s="69">
        <f t="shared" si="3"/>
        <v>-1.9095199997536838E-2</v>
      </c>
      <c r="F21" s="61">
        <f>D21*D21</f>
        <v>3.2688639999999998E-2</v>
      </c>
      <c r="G21" s="61">
        <f>D21*F21</f>
        <v>-5.9101061119999996E-3</v>
      </c>
      <c r="H21" s="61">
        <f>F21*F21</f>
        <v>1.0685471850495998E-3</v>
      </c>
      <c r="I21" s="61">
        <f>E21*D21</f>
        <v>3.45241215955466E-3</v>
      </c>
      <c r="J21" s="61">
        <f>I21*D21</f>
        <v>-6.2419611844748255E-4</v>
      </c>
      <c r="K21" s="61">
        <f t="shared" ref="K21:K84" ca="1" si="4">+E$4+E$5*D21+E$6*D21^2</f>
        <v>-1.4049514627695372E-2</v>
      </c>
      <c r="L21" s="61">
        <f ca="1">+(K21-E21)^2</f>
        <v>2.545894085143221E-5</v>
      </c>
      <c r="M21" s="61">
        <f t="shared" ref="M21:M84" ca="1" si="5">(M$1-M$2*D21+M$3*F21)^2</f>
        <v>2.3014503318762435E-2</v>
      </c>
      <c r="N21" s="61">
        <f t="shared" ref="N21:N84" ca="1" si="6">(-M$2+M$4*D21-M$5*F21)^2</f>
        <v>11.429810543333328</v>
      </c>
      <c r="O21" s="61">
        <f t="shared" ref="O21:O84" ca="1" si="7">+(M$3-D21*M$5+F21*M$6)^2</f>
        <v>64.525224520988942</v>
      </c>
      <c r="P21" s="35">
        <f ca="1">+E21-K21</f>
        <v>-5.0456853698414659E-3</v>
      </c>
      <c r="Q21" s="35"/>
      <c r="R21" s="35">
        <v>21</v>
      </c>
      <c r="S21" s="35" t="s">
        <v>163</v>
      </c>
      <c r="T21" s="35"/>
    </row>
    <row r="22" spans="1:20" x14ac:dyDescent="0.2">
      <c r="A22" s="68">
        <v>-694</v>
      </c>
      <c r="B22" s="68">
        <v>-3.5886000041500665E-3</v>
      </c>
      <c r="C22" s="35"/>
      <c r="D22" s="69">
        <f t="shared" si="3"/>
        <v>-6.9400000000000003E-2</v>
      </c>
      <c r="E22" s="69">
        <f t="shared" si="3"/>
        <v>-3.5886000041500665E-3</v>
      </c>
      <c r="F22" s="61">
        <f t="shared" ref="F22:F85" si="8">D22*D22</f>
        <v>4.8163600000000004E-3</v>
      </c>
      <c r="G22" s="61">
        <f t="shared" ref="G22:G85" si="9">D22*F22</f>
        <v>-3.3425538400000003E-4</v>
      </c>
      <c r="H22" s="61">
        <f t="shared" ref="H22:H85" si="10">F22*F22</f>
        <v>2.3197323649600005E-5</v>
      </c>
      <c r="I22" s="61">
        <f t="shared" ref="I22:I85" si="11">E22*D22</f>
        <v>2.490488402880146E-4</v>
      </c>
      <c r="J22" s="61">
        <f t="shared" ref="J22:J85" si="12">I22*D22</f>
        <v>-1.7283989515988215E-5</v>
      </c>
      <c r="K22" s="61">
        <f t="shared" ca="1" si="4"/>
        <v>-7.5188935106404557E-3</v>
      </c>
      <c r="L22" s="61">
        <f t="shared" ref="L22:L85" ca="1" si="13">+(K22-E22)^2</f>
        <v>1.544720704716052E-5</v>
      </c>
      <c r="M22" s="61">
        <f t="shared" ca="1" si="5"/>
        <v>1.1758577021579729E-2</v>
      </c>
      <c r="N22" s="61">
        <f t="shared" ca="1" si="6"/>
        <v>1.651410631917112</v>
      </c>
      <c r="O22" s="61">
        <f t="shared" ca="1" si="7"/>
        <v>6.641695535674347</v>
      </c>
      <c r="P22" s="35">
        <f t="shared" ref="P22:P85" ca="1" si="14">+E22-K22</f>
        <v>3.9302935064903892E-3</v>
      </c>
      <c r="Q22" s="35"/>
      <c r="R22" s="35">
        <v>22</v>
      </c>
      <c r="S22" s="35" t="s">
        <v>164</v>
      </c>
      <c r="T22" s="35"/>
    </row>
    <row r="23" spans="1:20" x14ac:dyDescent="0.2">
      <c r="A23" s="68">
        <v>-618</v>
      </c>
      <c r="B23" s="68">
        <v>-1.1842000021715648E-3</v>
      </c>
      <c r="C23" s="35"/>
      <c r="D23" s="69">
        <f t="shared" si="3"/>
        <v>-6.1800000000000001E-2</v>
      </c>
      <c r="E23" s="69">
        <f t="shared" si="3"/>
        <v>-1.1842000021715648E-3</v>
      </c>
      <c r="F23" s="61">
        <f t="shared" si="8"/>
        <v>3.8192400000000002E-3</v>
      </c>
      <c r="G23" s="61">
        <f t="shared" si="9"/>
        <v>-2.3602903200000002E-4</v>
      </c>
      <c r="H23" s="61">
        <f t="shared" si="10"/>
        <v>1.4586594177600002E-5</v>
      </c>
      <c r="I23" s="61">
        <f t="shared" si="11"/>
        <v>7.3183560134202713E-5</v>
      </c>
      <c r="J23" s="61">
        <f t="shared" si="12"/>
        <v>-4.5227440162937276E-6</v>
      </c>
      <c r="K23" s="61">
        <f t="shared" ca="1" si="4"/>
        <v>-6.8904297767180952E-3</v>
      </c>
      <c r="L23" s="61">
        <f t="shared" ca="1" si="13"/>
        <v>3.2561058239921344E-5</v>
      </c>
      <c r="M23" s="61">
        <f t="shared" ca="1" si="5"/>
        <v>1.1168392733586885E-2</v>
      </c>
      <c r="N23" s="61">
        <f t="shared" ca="1" si="6"/>
        <v>1.3634584791691655</v>
      </c>
      <c r="O23" s="61">
        <f t="shared" ca="1" si="7"/>
        <v>5.1972774770455814</v>
      </c>
      <c r="P23" s="35">
        <f t="shared" ca="1" si="14"/>
        <v>5.7062297745465304E-3</v>
      </c>
      <c r="Q23" s="35"/>
      <c r="R23" s="35">
        <v>23</v>
      </c>
      <c r="S23" s="35" t="s">
        <v>165</v>
      </c>
      <c r="T23" s="35"/>
    </row>
    <row r="24" spans="1:20" x14ac:dyDescent="0.2">
      <c r="A24" s="68">
        <v>-533</v>
      </c>
      <c r="B24" s="68">
        <v>-4.0477000002283603E-3</v>
      </c>
      <c r="C24" s="35"/>
      <c r="D24" s="69">
        <f t="shared" si="3"/>
        <v>-5.33E-2</v>
      </c>
      <c r="E24" s="69">
        <f t="shared" si="3"/>
        <v>-4.0477000002283603E-3</v>
      </c>
      <c r="F24" s="61">
        <f t="shared" si="8"/>
        <v>2.84089E-3</v>
      </c>
      <c r="G24" s="61">
        <f t="shared" si="9"/>
        <v>-1.5141943700000001E-4</v>
      </c>
      <c r="H24" s="61">
        <f t="shared" si="10"/>
        <v>8.0706559921E-6</v>
      </c>
      <c r="I24" s="61">
        <f t="shared" si="11"/>
        <v>2.1574241001217162E-4</v>
      </c>
      <c r="J24" s="61">
        <f t="shared" si="12"/>
        <v>-1.1499070453648747E-5</v>
      </c>
      <c r="K24" s="61">
        <f t="shared" ca="1" si="4"/>
        <v>-6.1598628651136156E-3</v>
      </c>
      <c r="L24" s="61">
        <f t="shared" ca="1" si="13"/>
        <v>4.4612319678002896E-6</v>
      </c>
      <c r="M24" s="61">
        <f t="shared" ca="1" si="5"/>
        <v>1.0532390619145487E-2</v>
      </c>
      <c r="N24" s="61">
        <f t="shared" ca="1" si="6"/>
        <v>1.0820986412206177</v>
      </c>
      <c r="O24" s="61">
        <f t="shared" ca="1" si="7"/>
        <v>3.8355643815165861</v>
      </c>
      <c r="P24" s="35">
        <f t="shared" ca="1" si="14"/>
        <v>2.1121628648852553E-3</v>
      </c>
      <c r="Q24" s="35"/>
      <c r="R24" s="35">
        <v>24</v>
      </c>
      <c r="S24" s="35" t="s">
        <v>149</v>
      </c>
      <c r="T24" s="35"/>
    </row>
    <row r="25" spans="1:20" x14ac:dyDescent="0.2">
      <c r="A25" s="68">
        <v>-518</v>
      </c>
      <c r="B25" s="68">
        <v>-8.4942000030423515E-3</v>
      </c>
      <c r="C25" s="35"/>
      <c r="D25" s="69">
        <f t="shared" si="3"/>
        <v>-5.1799999999999999E-2</v>
      </c>
      <c r="E25" s="69">
        <f t="shared" si="3"/>
        <v>-8.4942000030423515E-3</v>
      </c>
      <c r="F25" s="61">
        <f t="shared" si="8"/>
        <v>2.6832399999999999E-3</v>
      </c>
      <c r="G25" s="61">
        <f t="shared" si="9"/>
        <v>-1.3899183199999999E-4</v>
      </c>
      <c r="H25" s="61">
        <f t="shared" si="10"/>
        <v>7.1997768975999996E-6</v>
      </c>
      <c r="I25" s="61">
        <f t="shared" si="11"/>
        <v>4.3999956015759381E-4</v>
      </c>
      <c r="J25" s="61">
        <f t="shared" si="12"/>
        <v>-2.2791977216163359E-5</v>
      </c>
      <c r="K25" s="61">
        <f t="shared" ca="1" si="4"/>
        <v>-6.027905331121638E-3</v>
      </c>
      <c r="L25" s="61">
        <f t="shared" ca="1" si="13"/>
        <v>6.0826094087444999E-6</v>
      </c>
      <c r="M25" s="61">
        <f t="shared" ca="1" si="5"/>
        <v>1.0422752429597816E-2</v>
      </c>
      <c r="N25" s="61">
        <f t="shared" ca="1" si="6"/>
        <v>1.0366819634343682</v>
      </c>
      <c r="O25" s="61">
        <f t="shared" ca="1" si="7"/>
        <v>3.6214141534074642</v>
      </c>
      <c r="P25" s="35">
        <f t="shared" ca="1" si="14"/>
        <v>-2.4662946719207135E-3</v>
      </c>
      <c r="Q25" s="35"/>
      <c r="R25" s="35">
        <v>25</v>
      </c>
      <c r="S25" s="35" t="s">
        <v>150</v>
      </c>
      <c r="T25" s="35"/>
    </row>
    <row r="26" spans="1:20" x14ac:dyDescent="0.2">
      <c r="A26" s="68">
        <v>-518</v>
      </c>
      <c r="B26" s="68">
        <v>-8.4942000030423515E-3</v>
      </c>
      <c r="C26" s="35"/>
      <c r="D26" s="69">
        <f t="shared" si="3"/>
        <v>-5.1799999999999999E-2</v>
      </c>
      <c r="E26" s="69">
        <f t="shared" si="3"/>
        <v>-8.4942000030423515E-3</v>
      </c>
      <c r="F26" s="61">
        <f t="shared" si="8"/>
        <v>2.6832399999999999E-3</v>
      </c>
      <c r="G26" s="61">
        <f t="shared" si="9"/>
        <v>-1.3899183199999999E-4</v>
      </c>
      <c r="H26" s="61">
        <f t="shared" si="10"/>
        <v>7.1997768975999996E-6</v>
      </c>
      <c r="I26" s="61">
        <f t="shared" si="11"/>
        <v>4.3999956015759381E-4</v>
      </c>
      <c r="J26" s="61">
        <f t="shared" si="12"/>
        <v>-2.2791977216163359E-5</v>
      </c>
      <c r="K26" s="61">
        <f t="shared" ca="1" si="4"/>
        <v>-6.027905331121638E-3</v>
      </c>
      <c r="L26" s="61">
        <f t="shared" ca="1" si="13"/>
        <v>6.0826094087444999E-6</v>
      </c>
      <c r="M26" s="61">
        <f t="shared" ca="1" si="5"/>
        <v>1.0422752429597816E-2</v>
      </c>
      <c r="N26" s="61">
        <f t="shared" ca="1" si="6"/>
        <v>1.0366819634343682</v>
      </c>
      <c r="O26" s="61">
        <f t="shared" ca="1" si="7"/>
        <v>3.6214141534074642</v>
      </c>
      <c r="P26" s="35">
        <f t="shared" ca="1" si="14"/>
        <v>-2.4662946719207135E-3</v>
      </c>
      <c r="Q26" s="35"/>
      <c r="R26" s="35">
        <v>26</v>
      </c>
      <c r="S26" s="35" t="s">
        <v>166</v>
      </c>
      <c r="T26" s="35"/>
    </row>
    <row r="27" spans="1:20" x14ac:dyDescent="0.2">
      <c r="A27" s="68">
        <v>-341</v>
      </c>
      <c r="B27" s="68">
        <v>6.2371000021812506E-3</v>
      </c>
      <c r="C27" s="35"/>
      <c r="D27" s="69">
        <f t="shared" si="3"/>
        <v>-3.4099999999999998E-2</v>
      </c>
      <c r="E27" s="69">
        <f t="shared" si="3"/>
        <v>6.2371000021812506E-3</v>
      </c>
      <c r="F27" s="61">
        <f t="shared" si="8"/>
        <v>1.1628099999999998E-3</v>
      </c>
      <c r="G27" s="61">
        <f t="shared" si="9"/>
        <v>-3.9651820999999989E-5</v>
      </c>
      <c r="H27" s="61">
        <f t="shared" si="10"/>
        <v>1.3521270960999996E-6</v>
      </c>
      <c r="I27" s="61">
        <f t="shared" si="11"/>
        <v>-2.1268511007438063E-4</v>
      </c>
      <c r="J27" s="61">
        <f t="shared" si="12"/>
        <v>7.2525622535363794E-6</v>
      </c>
      <c r="K27" s="61">
        <f t="shared" ca="1" si="4"/>
        <v>-4.4020690015372007E-3</v>
      </c>
      <c r="L27" s="61">
        <f t="shared" ca="1" si="13"/>
        <v>1.1319191708968346E-4</v>
      </c>
      <c r="M27" s="61">
        <f t="shared" ca="1" si="5"/>
        <v>9.1864210619728073E-3</v>
      </c>
      <c r="N27" s="61">
        <f t="shared" ca="1" si="6"/>
        <v>0.58895233922121637</v>
      </c>
      <c r="O27" s="61">
        <f t="shared" ca="1" si="7"/>
        <v>1.6299639649015187</v>
      </c>
      <c r="P27" s="35">
        <f t="shared" ca="1" si="14"/>
        <v>1.0639169003718451E-2</v>
      </c>
      <c r="Q27" s="35"/>
      <c r="R27" s="35"/>
      <c r="S27" s="35"/>
      <c r="T27" s="35"/>
    </row>
    <row r="28" spans="1:20" x14ac:dyDescent="0.2">
      <c r="A28" s="68">
        <v>-301</v>
      </c>
      <c r="B28" s="68">
        <v>2.7131000024382956E-3</v>
      </c>
      <c r="C28" s="35"/>
      <c r="D28" s="69">
        <f t="shared" si="3"/>
        <v>-3.0099999999999998E-2</v>
      </c>
      <c r="E28" s="69">
        <f t="shared" si="3"/>
        <v>2.7131000024382956E-3</v>
      </c>
      <c r="F28" s="61">
        <f t="shared" si="8"/>
        <v>9.0600999999999984E-4</v>
      </c>
      <c r="G28" s="61">
        <f t="shared" si="9"/>
        <v>-2.7270900999999993E-5</v>
      </c>
      <c r="H28" s="61">
        <f t="shared" si="10"/>
        <v>8.2085412009999972E-7</v>
      </c>
      <c r="I28" s="61">
        <f t="shared" si="11"/>
        <v>-8.1664310073392699E-5</v>
      </c>
      <c r="J28" s="61">
        <f t="shared" si="12"/>
        <v>2.45809573320912E-6</v>
      </c>
      <c r="K28" s="61">
        <f t="shared" ca="1" si="4"/>
        <v>-4.0170918390369913E-3</v>
      </c>
      <c r="L28" s="61">
        <f t="shared" ca="1" si="13"/>
        <v>4.5295482223060514E-5</v>
      </c>
      <c r="M28" s="61">
        <f t="shared" ca="1" si="5"/>
        <v>8.9213777099052538E-3</v>
      </c>
      <c r="N28" s="61">
        <f t="shared" ca="1" si="6"/>
        <v>0.50868530099217701</v>
      </c>
      <c r="O28" s="61">
        <f t="shared" ca="1" si="7"/>
        <v>1.3049464920161955</v>
      </c>
      <c r="P28" s="35">
        <f t="shared" ca="1" si="14"/>
        <v>6.730191841475287E-3</v>
      </c>
      <c r="Q28" s="35"/>
      <c r="R28" s="35"/>
      <c r="S28" s="35"/>
      <c r="T28" s="35"/>
    </row>
    <row r="29" spans="1:20" x14ac:dyDescent="0.2">
      <c r="A29" s="68">
        <v>-160</v>
      </c>
      <c r="B29" s="68">
        <v>-6.4839999977266416E-3</v>
      </c>
      <c r="C29" s="35"/>
      <c r="D29" s="69">
        <f t="shared" si="3"/>
        <v>-1.6E-2</v>
      </c>
      <c r="E29" s="69">
        <f t="shared" si="3"/>
        <v>-6.4839999977266416E-3</v>
      </c>
      <c r="F29" s="61">
        <f t="shared" si="8"/>
        <v>2.5599999999999999E-4</v>
      </c>
      <c r="G29" s="61">
        <f t="shared" si="9"/>
        <v>-4.0960000000000003E-6</v>
      </c>
      <c r="H29" s="61">
        <f t="shared" si="10"/>
        <v>6.5535999999999999E-8</v>
      </c>
      <c r="I29" s="61">
        <f t="shared" si="11"/>
        <v>1.0374399996362627E-4</v>
      </c>
      <c r="J29" s="61">
        <f t="shared" si="12"/>
        <v>-1.6599039994180203E-6</v>
      </c>
      <c r="K29" s="61">
        <f t="shared" ca="1" si="4"/>
        <v>-2.6084275227145964E-3</v>
      </c>
      <c r="L29" s="61">
        <f t="shared" ca="1" si="13"/>
        <v>1.5020062009070989E-5</v>
      </c>
      <c r="M29" s="61">
        <f t="shared" ca="1" si="5"/>
        <v>8.0279252880368392E-3</v>
      </c>
      <c r="N29" s="61">
        <f t="shared" ca="1" si="6"/>
        <v>0.28020814763668445</v>
      </c>
      <c r="O29" s="61">
        <f t="shared" ca="1" si="7"/>
        <v>0.4758777877553339</v>
      </c>
      <c r="P29" s="35">
        <f t="shared" ca="1" si="14"/>
        <v>-3.8755724750120452E-3</v>
      </c>
      <c r="Q29" s="35"/>
      <c r="R29" s="35"/>
      <c r="S29" s="35"/>
      <c r="T29" s="35"/>
    </row>
    <row r="30" spans="1:20" x14ac:dyDescent="0.2">
      <c r="A30" s="68">
        <v>-154</v>
      </c>
      <c r="B30" s="68">
        <v>3.3740000071702525E-4</v>
      </c>
      <c r="C30" s="35"/>
      <c r="D30" s="69">
        <f t="shared" si="3"/>
        <v>-1.54E-2</v>
      </c>
      <c r="E30" s="69">
        <f t="shared" si="3"/>
        <v>3.3740000071702525E-4</v>
      </c>
      <c r="F30" s="61">
        <f t="shared" si="8"/>
        <v>2.3716000000000001E-4</v>
      </c>
      <c r="G30" s="61">
        <f t="shared" si="9"/>
        <v>-3.6522640000000004E-6</v>
      </c>
      <c r="H30" s="61">
        <f t="shared" si="10"/>
        <v>5.6244865600000008E-8</v>
      </c>
      <c r="I30" s="61">
        <f t="shared" si="11"/>
        <v>-5.1959600110421888E-6</v>
      </c>
      <c r="J30" s="61">
        <f t="shared" si="12"/>
        <v>8.0017784170049705E-8</v>
      </c>
      <c r="K30" s="61">
        <f t="shared" ca="1" si="4"/>
        <v>-2.5467003910406337E-3</v>
      </c>
      <c r="L30" s="61">
        <f t="shared" ca="1" si="13"/>
        <v>8.3180350697366814E-6</v>
      </c>
      <c r="M30" s="61">
        <f t="shared" ca="1" si="5"/>
        <v>7.9912923739498612E-3</v>
      </c>
      <c r="N30" s="61">
        <f t="shared" ca="1" si="6"/>
        <v>0.27224588471979039</v>
      </c>
      <c r="O30" s="61">
        <f t="shared" ca="1" si="7"/>
        <v>0.45066110506987578</v>
      </c>
      <c r="P30" s="35">
        <f t="shared" ca="1" si="14"/>
        <v>2.884100391757659E-3</v>
      </c>
      <c r="Q30" s="35"/>
      <c r="R30" s="35"/>
      <c r="S30" s="35"/>
      <c r="T30" s="35"/>
    </row>
    <row r="31" spans="1:20" x14ac:dyDescent="0.2">
      <c r="A31" s="68">
        <v>-134</v>
      </c>
      <c r="B31" s="68">
        <v>-9.2460000450955704E-4</v>
      </c>
      <c r="C31" s="35"/>
      <c r="D31" s="69">
        <f t="shared" si="3"/>
        <v>-1.34E-2</v>
      </c>
      <c r="E31" s="69">
        <f t="shared" si="3"/>
        <v>-9.2460000450955704E-4</v>
      </c>
      <c r="F31" s="61">
        <f t="shared" si="8"/>
        <v>1.7956000000000002E-4</v>
      </c>
      <c r="G31" s="61">
        <f t="shared" si="9"/>
        <v>-2.4061040000000002E-6</v>
      </c>
      <c r="H31" s="61">
        <f t="shared" si="10"/>
        <v>3.2241793600000005E-8</v>
      </c>
      <c r="I31" s="61">
        <f t="shared" si="11"/>
        <v>1.2389640060428064E-5</v>
      </c>
      <c r="J31" s="61">
        <f t="shared" si="12"/>
        <v>-1.6602117680973605E-7</v>
      </c>
      <c r="K31" s="61">
        <f t="shared" ca="1" si="4"/>
        <v>-2.3398915121907158E-3</v>
      </c>
      <c r="L31" s="61">
        <f t="shared" ca="1" si="13"/>
        <v>2.0030500517144076E-6</v>
      </c>
      <c r="M31" s="61">
        <f t="shared" ca="1" si="5"/>
        <v>7.8699871455049936E-3</v>
      </c>
      <c r="N31" s="61">
        <f t="shared" ca="1" si="6"/>
        <v>0.24667990015434099</v>
      </c>
      <c r="O31" s="61">
        <f t="shared" ca="1" si="7"/>
        <v>0.37208751159652526</v>
      </c>
      <c r="P31" s="35">
        <f t="shared" ca="1" si="14"/>
        <v>1.4152915076811588E-3</v>
      </c>
      <c r="Q31" s="35"/>
      <c r="R31" s="35"/>
      <c r="S31" s="35"/>
      <c r="T31" s="35"/>
    </row>
    <row r="32" spans="1:20" x14ac:dyDescent="0.2">
      <c r="A32" s="68">
        <v>-4</v>
      </c>
      <c r="B32" s="68">
        <v>1.8724000037764199E-3</v>
      </c>
      <c r="C32" s="35"/>
      <c r="D32" s="69">
        <f t="shared" si="3"/>
        <v>-4.0000000000000002E-4</v>
      </c>
      <c r="E32" s="69">
        <f t="shared" si="3"/>
        <v>1.8724000037764199E-3</v>
      </c>
      <c r="F32" s="61">
        <f t="shared" si="8"/>
        <v>1.6E-7</v>
      </c>
      <c r="G32" s="61">
        <f t="shared" si="9"/>
        <v>-6.3999999999999999E-11</v>
      </c>
      <c r="H32" s="61">
        <f t="shared" si="10"/>
        <v>2.5600000000000003E-14</v>
      </c>
      <c r="I32" s="61">
        <f t="shared" si="11"/>
        <v>-7.4896000151056796E-7</v>
      </c>
      <c r="J32" s="61">
        <f t="shared" si="12"/>
        <v>2.9958400060422721E-10</v>
      </c>
      <c r="K32" s="61">
        <f t="shared" ca="1" si="4"/>
        <v>-9.5619230203964429E-4</v>
      </c>
      <c r="L32" s="61">
        <f t="shared" ca="1" si="13"/>
        <v>8.0009344325218395E-6</v>
      </c>
      <c r="M32" s="61">
        <f t="shared" ca="1" si="5"/>
        <v>7.1112252011596702E-3</v>
      </c>
      <c r="N32" s="61">
        <f t="shared" ca="1" si="6"/>
        <v>0.11493007959266154</v>
      </c>
      <c r="O32" s="61">
        <f t="shared" ca="1" si="7"/>
        <v>5.1763978364283501E-2</v>
      </c>
      <c r="P32" s="35">
        <f t="shared" ca="1" si="14"/>
        <v>2.8285923058160643E-3</v>
      </c>
      <c r="Q32" s="35"/>
      <c r="R32" s="35"/>
      <c r="S32" s="35"/>
      <c r="T32" s="35"/>
    </row>
    <row r="33" spans="1:20" x14ac:dyDescent="0.2">
      <c r="A33" s="68">
        <v>-3</v>
      </c>
      <c r="B33" s="68">
        <v>-1.4907000004313886E-3</v>
      </c>
      <c r="C33" s="35"/>
      <c r="D33" s="69">
        <f t="shared" si="3"/>
        <v>-2.9999999999999997E-4</v>
      </c>
      <c r="E33" s="69">
        <f t="shared" si="3"/>
        <v>-1.4907000004313886E-3</v>
      </c>
      <c r="F33" s="61">
        <f t="shared" si="8"/>
        <v>8.9999999999999985E-8</v>
      </c>
      <c r="G33" s="61">
        <f t="shared" si="9"/>
        <v>-2.6999999999999994E-11</v>
      </c>
      <c r="H33" s="61">
        <f t="shared" si="10"/>
        <v>8.0999999999999967E-15</v>
      </c>
      <c r="I33" s="61">
        <f t="shared" si="11"/>
        <v>4.4721000012941657E-7</v>
      </c>
      <c r="J33" s="61">
        <f t="shared" si="12"/>
        <v>-1.3416300003882497E-10</v>
      </c>
      <c r="K33" s="61">
        <f t="shared" ca="1" si="4"/>
        <v>-9.4528349600314448E-4</v>
      </c>
      <c r="L33" s="61">
        <f t="shared" ca="1" si="13"/>
        <v>2.9747916330272489E-7</v>
      </c>
      <c r="M33" s="61">
        <f t="shared" ca="1" si="5"/>
        <v>7.1055853553060582E-3</v>
      </c>
      <c r="N33" s="61">
        <f t="shared" ca="1" si="6"/>
        <v>0.11413431412208273</v>
      </c>
      <c r="O33" s="61">
        <f t="shared" ca="1" si="7"/>
        <v>5.0482555654949204E-2</v>
      </c>
      <c r="P33" s="35">
        <f t="shared" ca="1" si="14"/>
        <v>-5.4541650442824414E-4</v>
      </c>
      <c r="Q33" s="35"/>
      <c r="R33" s="35"/>
      <c r="S33" s="35"/>
      <c r="T33" s="35"/>
    </row>
    <row r="34" spans="1:20" x14ac:dyDescent="0.2">
      <c r="A34" s="68">
        <v>0</v>
      </c>
      <c r="B34" s="68">
        <v>0</v>
      </c>
      <c r="C34" s="35"/>
      <c r="D34" s="69">
        <f t="shared" si="3"/>
        <v>0</v>
      </c>
      <c r="E34" s="69">
        <f t="shared" si="3"/>
        <v>0</v>
      </c>
      <c r="F34" s="61">
        <f t="shared" si="8"/>
        <v>0</v>
      </c>
      <c r="G34" s="61">
        <f t="shared" si="9"/>
        <v>0</v>
      </c>
      <c r="H34" s="61">
        <f t="shared" si="10"/>
        <v>0</v>
      </c>
      <c r="I34" s="61">
        <f t="shared" si="11"/>
        <v>0</v>
      </c>
      <c r="J34" s="61">
        <f t="shared" si="12"/>
        <v>0</v>
      </c>
      <c r="K34" s="61">
        <f t="shared" ca="1" si="4"/>
        <v>-9.1253280620279796E-4</v>
      </c>
      <c r="L34" s="61">
        <f t="shared" ca="1" si="13"/>
        <v>8.3271612239635321E-7</v>
      </c>
      <c r="M34" s="61">
        <f t="shared" ca="1" si="5"/>
        <v>7.0886836103058624E-3</v>
      </c>
      <c r="N34" s="61">
        <f t="shared" ca="1" si="6"/>
        <v>0.11176587362118043</v>
      </c>
      <c r="O34" s="61">
        <f t="shared" ca="1" si="7"/>
        <v>4.6738940542952107E-2</v>
      </c>
      <c r="P34" s="35">
        <f t="shared" ca="1" si="14"/>
        <v>9.1253280620279796E-4</v>
      </c>
      <c r="Q34" s="35"/>
      <c r="R34" s="35"/>
      <c r="S34" s="35"/>
      <c r="T34" s="35"/>
    </row>
    <row r="35" spans="1:20" x14ac:dyDescent="0.2">
      <c r="A35" s="68">
        <v>7</v>
      </c>
      <c r="B35" s="68">
        <v>3.8782999981776811E-3</v>
      </c>
      <c r="C35" s="35"/>
      <c r="D35" s="69">
        <f t="shared" si="3"/>
        <v>6.9999999999999999E-4</v>
      </c>
      <c r="E35" s="69">
        <f t="shared" si="3"/>
        <v>3.8782999981776811E-3</v>
      </c>
      <c r="F35" s="61">
        <f t="shared" si="8"/>
        <v>4.8999999999999997E-7</v>
      </c>
      <c r="G35" s="61">
        <f t="shared" si="9"/>
        <v>3.4299999999999995E-10</v>
      </c>
      <c r="H35" s="61">
        <f t="shared" si="10"/>
        <v>2.4009999999999996E-13</v>
      </c>
      <c r="I35" s="61">
        <f t="shared" si="11"/>
        <v>2.714809998724377E-6</v>
      </c>
      <c r="J35" s="61">
        <f t="shared" si="12"/>
        <v>1.9003669991070639E-9</v>
      </c>
      <c r="K35" s="61">
        <f t="shared" ca="1" si="4"/>
        <v>-8.359729451387144E-4</v>
      </c>
      <c r="L35" s="61">
        <f t="shared" ca="1" si="13"/>
        <v>2.2224369384085032E-5</v>
      </c>
      <c r="M35" s="61">
        <f t="shared" ca="1" si="5"/>
        <v>7.0493498839374657E-3</v>
      </c>
      <c r="N35" s="61">
        <f t="shared" ca="1" si="6"/>
        <v>0.10634899410867242</v>
      </c>
      <c r="O35" s="61">
        <f t="shared" ca="1" si="7"/>
        <v>3.8587379222862282E-2</v>
      </c>
      <c r="P35" s="35">
        <f t="shared" ca="1" si="14"/>
        <v>4.7142729433163957E-3</v>
      </c>
      <c r="Q35" s="35"/>
      <c r="R35" s="35"/>
      <c r="S35" s="35"/>
      <c r="T35" s="35"/>
    </row>
    <row r="36" spans="1:20" x14ac:dyDescent="0.2">
      <c r="A36" s="68">
        <v>22</v>
      </c>
      <c r="B36" s="68">
        <v>-1.568200001202058E-3</v>
      </c>
      <c r="C36" s="35"/>
      <c r="D36" s="69">
        <f t="shared" si="3"/>
        <v>2.2000000000000001E-3</v>
      </c>
      <c r="E36" s="69">
        <f t="shared" si="3"/>
        <v>-1.568200001202058E-3</v>
      </c>
      <c r="F36" s="61">
        <f t="shared" si="8"/>
        <v>4.8400000000000002E-6</v>
      </c>
      <c r="G36" s="61">
        <f t="shared" si="9"/>
        <v>1.0648E-8</v>
      </c>
      <c r="H36" s="61">
        <f t="shared" si="10"/>
        <v>2.3425600000000003E-11</v>
      </c>
      <c r="I36" s="61">
        <f t="shared" si="11"/>
        <v>-3.4500400026445278E-6</v>
      </c>
      <c r="J36" s="61">
        <f t="shared" si="12"/>
        <v>-7.590088005817962E-9</v>
      </c>
      <c r="K36" s="61">
        <f t="shared" ca="1" si="4"/>
        <v>-6.7124862850309608E-4</v>
      </c>
      <c r="L36" s="61">
        <f t="shared" ca="1" si="13"/>
        <v>8.0452176498655214E-7</v>
      </c>
      <c r="M36" s="61">
        <f t="shared" ca="1" si="5"/>
        <v>6.9655509065764815E-3</v>
      </c>
      <c r="N36" s="61">
        <f t="shared" ca="1" si="6"/>
        <v>9.5252063434304909E-2</v>
      </c>
      <c r="O36" s="61">
        <f t="shared" ca="1" si="7"/>
        <v>2.3832279004156538E-2</v>
      </c>
      <c r="P36" s="35">
        <f t="shared" ca="1" si="14"/>
        <v>-8.9695137269896197E-4</v>
      </c>
      <c r="Q36" s="35"/>
      <c r="R36" s="35"/>
      <c r="S36" s="35"/>
      <c r="T36" s="35"/>
    </row>
    <row r="37" spans="1:20" x14ac:dyDescent="0.2">
      <c r="A37" s="68">
        <v>22</v>
      </c>
      <c r="B37" s="68">
        <v>3.4317999961785972E-3</v>
      </c>
      <c r="C37" s="35"/>
      <c r="D37" s="69">
        <f t="shared" si="3"/>
        <v>2.2000000000000001E-3</v>
      </c>
      <c r="E37" s="69">
        <f t="shared" si="3"/>
        <v>3.4317999961785972E-3</v>
      </c>
      <c r="F37" s="61">
        <f t="shared" si="8"/>
        <v>4.8400000000000002E-6</v>
      </c>
      <c r="G37" s="61">
        <f t="shared" si="9"/>
        <v>1.0648E-8</v>
      </c>
      <c r="H37" s="61">
        <f t="shared" si="10"/>
        <v>2.3425600000000003E-11</v>
      </c>
      <c r="I37" s="61">
        <f t="shared" si="11"/>
        <v>7.5499599915929145E-6</v>
      </c>
      <c r="J37" s="61">
        <f t="shared" si="12"/>
        <v>1.6609911981504413E-8</v>
      </c>
      <c r="K37" s="61">
        <f t="shared" ca="1" si="4"/>
        <v>-6.7124862850309608E-4</v>
      </c>
      <c r="L37" s="61">
        <f t="shared" ca="1" si="13"/>
        <v>1.6835008016502335E-5</v>
      </c>
      <c r="M37" s="61">
        <f t="shared" ca="1" si="5"/>
        <v>6.9655509065764815E-3</v>
      </c>
      <c r="N37" s="61">
        <f t="shared" ca="1" si="6"/>
        <v>9.5252063434304909E-2</v>
      </c>
      <c r="O37" s="61">
        <f t="shared" ca="1" si="7"/>
        <v>2.3832279004156538E-2</v>
      </c>
      <c r="P37" s="35">
        <f t="shared" ca="1" si="14"/>
        <v>4.1030486246816933E-3</v>
      </c>
      <c r="Q37" s="35"/>
      <c r="R37" s="35"/>
      <c r="S37" s="35"/>
      <c r="T37" s="35"/>
    </row>
    <row r="38" spans="1:20" x14ac:dyDescent="0.2">
      <c r="A38" s="68">
        <v>27</v>
      </c>
      <c r="B38" s="68">
        <v>-5.3837000014027581E-3</v>
      </c>
      <c r="C38" s="35"/>
      <c r="D38" s="69">
        <f t="shared" si="3"/>
        <v>2.7000000000000001E-3</v>
      </c>
      <c r="E38" s="69">
        <f t="shared" si="3"/>
        <v>-5.3837000014027581E-3</v>
      </c>
      <c r="F38" s="61">
        <f t="shared" si="8"/>
        <v>7.2900000000000005E-6</v>
      </c>
      <c r="G38" s="61">
        <f t="shared" si="9"/>
        <v>1.9683000000000002E-8</v>
      </c>
      <c r="H38" s="61">
        <f t="shared" si="10"/>
        <v>5.3144100000000005E-11</v>
      </c>
      <c r="I38" s="61">
        <f t="shared" si="11"/>
        <v>-1.4535990003787447E-5</v>
      </c>
      <c r="J38" s="61">
        <f t="shared" si="12"/>
        <v>-3.9247173010226109E-8</v>
      </c>
      <c r="K38" s="61">
        <f t="shared" ca="1" si="4"/>
        <v>-6.1613825886749712E-4</v>
      </c>
      <c r="L38" s="61">
        <f t="shared" ca="1" si="13"/>
        <v>2.272964496888585E-5</v>
      </c>
      <c r="M38" s="61">
        <f t="shared" ca="1" si="5"/>
        <v>6.9377652757945463E-3</v>
      </c>
      <c r="N38" s="61">
        <f t="shared" ca="1" si="6"/>
        <v>9.1706054230333595E-2</v>
      </c>
      <c r="O38" s="61">
        <f t="shared" ca="1" si="7"/>
        <v>1.9723364502056227E-2</v>
      </c>
      <c r="P38" s="35">
        <f t="shared" ca="1" si="14"/>
        <v>-4.7675617425352607E-3</v>
      </c>
      <c r="Q38" s="35"/>
      <c r="R38" s="35"/>
      <c r="S38" s="35"/>
      <c r="T38" s="35"/>
    </row>
    <row r="39" spans="1:20" x14ac:dyDescent="0.2">
      <c r="A39" s="68">
        <v>158</v>
      </c>
      <c r="B39" s="68">
        <v>5.0200003897771239E-5</v>
      </c>
      <c r="C39" s="35"/>
      <c r="D39" s="69">
        <f t="shared" si="3"/>
        <v>1.5800000000000002E-2</v>
      </c>
      <c r="E39" s="69">
        <f t="shared" si="3"/>
        <v>5.0200003897771239E-5</v>
      </c>
      <c r="F39" s="61">
        <f t="shared" si="8"/>
        <v>2.4964000000000003E-4</v>
      </c>
      <c r="G39" s="61">
        <f t="shared" si="9"/>
        <v>3.9443120000000008E-6</v>
      </c>
      <c r="H39" s="61">
        <f t="shared" si="10"/>
        <v>6.232012960000002E-8</v>
      </c>
      <c r="I39" s="61">
        <f t="shared" si="11"/>
        <v>7.9316006158478567E-7</v>
      </c>
      <c r="J39" s="61">
        <f t="shared" si="12"/>
        <v>1.2531928973039614E-8</v>
      </c>
      <c r="K39" s="61">
        <f t="shared" ca="1" si="4"/>
        <v>8.6378879592958449E-4</v>
      </c>
      <c r="L39" s="61">
        <f t="shared" ca="1" si="13"/>
        <v>6.6192672251978507E-7</v>
      </c>
      <c r="M39" s="61">
        <f t="shared" ca="1" si="5"/>
        <v>6.2356495194907926E-3</v>
      </c>
      <c r="N39" s="61">
        <f t="shared" ca="1" si="6"/>
        <v>2.4313504153871346E-2</v>
      </c>
      <c r="O39" s="61">
        <f t="shared" ca="1" si="7"/>
        <v>4.4091063996016824E-2</v>
      </c>
      <c r="P39" s="35">
        <f t="shared" ca="1" si="14"/>
        <v>-8.1358879203181325E-4</v>
      </c>
      <c r="Q39" s="35"/>
      <c r="R39" s="35"/>
      <c r="S39" s="35"/>
      <c r="T39" s="35"/>
    </row>
    <row r="40" spans="1:20" x14ac:dyDescent="0.2">
      <c r="A40" s="68">
        <v>178</v>
      </c>
      <c r="B40" s="68">
        <v>3.7881999960518442E-3</v>
      </c>
      <c r="C40" s="35"/>
      <c r="D40" s="69">
        <f t="shared" si="3"/>
        <v>1.78E-2</v>
      </c>
      <c r="E40" s="69">
        <f t="shared" si="3"/>
        <v>3.7881999960518442E-3</v>
      </c>
      <c r="F40" s="61">
        <f t="shared" si="8"/>
        <v>3.1683999999999998E-4</v>
      </c>
      <c r="G40" s="61">
        <f t="shared" si="9"/>
        <v>5.6397519999999993E-6</v>
      </c>
      <c r="H40" s="61">
        <f t="shared" si="10"/>
        <v>1.0038758559999999E-7</v>
      </c>
      <c r="I40" s="61">
        <f t="shared" si="11"/>
        <v>6.7429959929722822E-5</v>
      </c>
      <c r="J40" s="61">
        <f t="shared" si="12"/>
        <v>1.2002532867490663E-6</v>
      </c>
      <c r="K40" s="61">
        <f t="shared" ca="1" si="4"/>
        <v>1.0958402332605292E-3</v>
      </c>
      <c r="L40" s="61">
        <f t="shared" ca="1" si="13"/>
        <v>7.2488010922977059E-6</v>
      </c>
      <c r="M40" s="61">
        <f t="shared" ca="1" si="5"/>
        <v>6.1327738806934359E-3</v>
      </c>
      <c r="N40" s="61">
        <f t="shared" ca="1" si="6"/>
        <v>1.80510267993533E-2</v>
      </c>
      <c r="O40" s="61">
        <f t="shared" ca="1" si="7"/>
        <v>6.8110542330907478E-2</v>
      </c>
      <c r="P40" s="35">
        <f t="shared" ca="1" si="14"/>
        <v>2.692359762791315E-3</v>
      </c>
      <c r="Q40" s="35"/>
      <c r="R40" s="35"/>
      <c r="S40" s="35"/>
      <c r="T40" s="35"/>
    </row>
    <row r="41" spans="1:20" x14ac:dyDescent="0.2">
      <c r="A41" s="68">
        <v>193</v>
      </c>
      <c r="B41" s="68">
        <v>-3.6583000037353486E-3</v>
      </c>
      <c r="C41" s="35"/>
      <c r="D41" s="69">
        <f t="shared" si="3"/>
        <v>1.9300000000000001E-2</v>
      </c>
      <c r="E41" s="69">
        <f t="shared" si="3"/>
        <v>-3.6583000037353486E-3</v>
      </c>
      <c r="F41" s="61">
        <f t="shared" si="8"/>
        <v>3.7249000000000006E-4</v>
      </c>
      <c r="G41" s="61">
        <f t="shared" si="9"/>
        <v>7.1890570000000019E-6</v>
      </c>
      <c r="H41" s="61">
        <f t="shared" si="10"/>
        <v>1.3874880010000006E-7</v>
      </c>
      <c r="I41" s="61">
        <f t="shared" si="11"/>
        <v>-7.0605190072092227E-5</v>
      </c>
      <c r="J41" s="61">
        <f t="shared" si="12"/>
        <v>-1.36268016839138E-6</v>
      </c>
      <c r="K41" s="61">
        <f t="shared" ca="1" si="4"/>
        <v>1.2709406977333007E-3</v>
      </c>
      <c r="L41" s="61">
        <f t="shared" ca="1" si="13"/>
        <v>2.4297413893015142E-5</v>
      </c>
      <c r="M41" s="61">
        <f t="shared" ca="1" si="5"/>
        <v>6.0563553576444716E-3</v>
      </c>
      <c r="N41" s="61">
        <f t="shared" ca="1" si="6"/>
        <v>1.4000154616161865E-2</v>
      </c>
      <c r="O41" s="61">
        <f t="shared" ca="1" si="7"/>
        <v>8.9279456042353669E-2</v>
      </c>
      <c r="P41" s="35">
        <f t="shared" ca="1" si="14"/>
        <v>-4.9292407014686493E-3</v>
      </c>
      <c r="Q41" s="35"/>
      <c r="R41" s="35"/>
      <c r="S41" s="35"/>
      <c r="T41" s="35"/>
    </row>
    <row r="42" spans="1:20" x14ac:dyDescent="0.2">
      <c r="A42" s="68">
        <v>354</v>
      </c>
      <c r="B42" s="68">
        <v>5.8825999949476682E-3</v>
      </c>
      <c r="C42" s="35"/>
      <c r="D42" s="69">
        <f t="shared" si="3"/>
        <v>3.5400000000000001E-2</v>
      </c>
      <c r="E42" s="69">
        <f t="shared" si="3"/>
        <v>5.8825999949476682E-3</v>
      </c>
      <c r="F42" s="61">
        <f t="shared" si="8"/>
        <v>1.2531600000000001E-3</v>
      </c>
      <c r="G42" s="61">
        <f t="shared" si="9"/>
        <v>4.4361864000000008E-5</v>
      </c>
      <c r="H42" s="61">
        <f t="shared" si="10"/>
        <v>1.5704099856000004E-6</v>
      </c>
      <c r="I42" s="61">
        <f t="shared" si="11"/>
        <v>2.0824403982114747E-4</v>
      </c>
      <c r="J42" s="61">
        <f t="shared" si="12"/>
        <v>7.3718390096686205E-6</v>
      </c>
      <c r="K42" s="61">
        <f t="shared" ca="1" si="4"/>
        <v>3.2076659023947615E-3</v>
      </c>
      <c r="L42" s="61">
        <f t="shared" ca="1" si="13"/>
        <v>7.1552723995018419E-6</v>
      </c>
      <c r="M42" s="61">
        <f t="shared" ca="1" si="5"/>
        <v>5.2751934182404909E-3</v>
      </c>
      <c r="N42" s="61">
        <f t="shared" ca="1" si="6"/>
        <v>2.0921242623120001E-3</v>
      </c>
      <c r="O42" s="61">
        <f t="shared" ca="1" si="7"/>
        <v>0.46411509397244971</v>
      </c>
      <c r="P42" s="35">
        <f t="shared" ca="1" si="14"/>
        <v>2.6749340925529067E-3</v>
      </c>
      <c r="Q42" s="35"/>
      <c r="R42" s="35"/>
      <c r="S42" s="35"/>
      <c r="T42" s="35"/>
    </row>
    <row r="43" spans="1:20" x14ac:dyDescent="0.2">
      <c r="A43" s="68">
        <v>365</v>
      </c>
      <c r="B43" s="68">
        <v>8.884999988367781E-4</v>
      </c>
      <c r="C43" s="35"/>
      <c r="D43" s="69">
        <f t="shared" si="3"/>
        <v>3.6499999999999998E-2</v>
      </c>
      <c r="E43" s="69">
        <f t="shared" si="3"/>
        <v>8.884999988367781E-4</v>
      </c>
      <c r="F43" s="61">
        <f t="shared" si="8"/>
        <v>1.3322499999999999E-3</v>
      </c>
      <c r="G43" s="61">
        <f t="shared" si="9"/>
        <v>4.8627124999999996E-5</v>
      </c>
      <c r="H43" s="61">
        <f t="shared" si="10"/>
        <v>1.7748900624999996E-6</v>
      </c>
      <c r="I43" s="61">
        <f t="shared" si="11"/>
        <v>3.2430249957542396E-5</v>
      </c>
      <c r="J43" s="61">
        <f t="shared" si="12"/>
        <v>1.1837041234502973E-6</v>
      </c>
      <c r="K43" s="61">
        <f t="shared" ca="1" si="4"/>
        <v>3.3438155790550318E-3</v>
      </c>
      <c r="L43" s="61">
        <f t="shared" ca="1" si="13"/>
        <v>6.0285745984625E-6</v>
      </c>
      <c r="M43" s="61">
        <f t="shared" ca="1" si="5"/>
        <v>5.2243810449458883E-3</v>
      </c>
      <c r="N43" s="61">
        <f t="shared" ca="1" si="6"/>
        <v>3.1825280211224705E-3</v>
      </c>
      <c r="O43" s="61">
        <f t="shared" ca="1" si="7"/>
        <v>0.49819051806806713</v>
      </c>
      <c r="P43" s="35">
        <f t="shared" ca="1" si="14"/>
        <v>-2.4553155802182537E-3</v>
      </c>
      <c r="Q43" s="35"/>
      <c r="R43" s="35"/>
      <c r="S43" s="35"/>
      <c r="T43" s="35"/>
    </row>
    <row r="44" spans="1:20" x14ac:dyDescent="0.2">
      <c r="A44" s="68">
        <v>380</v>
      </c>
      <c r="B44" s="68">
        <v>-8.5580000013578683E-3</v>
      </c>
      <c r="C44" s="35"/>
      <c r="D44" s="69">
        <f t="shared" si="3"/>
        <v>3.7999999999999999E-2</v>
      </c>
      <c r="E44" s="69">
        <f t="shared" si="3"/>
        <v>-8.5580000013578683E-3</v>
      </c>
      <c r="F44" s="61">
        <f t="shared" si="8"/>
        <v>1.444E-3</v>
      </c>
      <c r="G44" s="61">
        <f t="shared" si="9"/>
        <v>5.4871999999999999E-5</v>
      </c>
      <c r="H44" s="61">
        <f t="shared" si="10"/>
        <v>2.0851359999999999E-6</v>
      </c>
      <c r="I44" s="61">
        <f t="shared" si="11"/>
        <v>-3.2520400005159897E-4</v>
      </c>
      <c r="J44" s="61">
        <f t="shared" si="12"/>
        <v>-1.235775200196076E-5</v>
      </c>
      <c r="K44" s="61">
        <f t="shared" ca="1" si="4"/>
        <v>3.5302630589988419E-3</v>
      </c>
      <c r="L44" s="61">
        <f t="shared" ca="1" si="13"/>
        <v>1.4612610381638461E-4</v>
      </c>
      <c r="M44" s="61">
        <f t="shared" ca="1" si="5"/>
        <v>5.1556088201476268E-3</v>
      </c>
      <c r="N44" s="61">
        <f t="shared" ca="1" si="6"/>
        <v>5.021036661920936E-3</v>
      </c>
      <c r="O44" s="61">
        <f t="shared" ca="1" si="7"/>
        <v>0.54612531215305127</v>
      </c>
      <c r="P44" s="35">
        <f t="shared" ca="1" si="14"/>
        <v>-1.2088263060356711E-2</v>
      </c>
      <c r="Q44" s="35"/>
      <c r="R44" s="35"/>
      <c r="S44" s="35"/>
      <c r="T44" s="35"/>
    </row>
    <row r="45" spans="1:20" x14ac:dyDescent="0.2">
      <c r="A45" s="68">
        <v>460</v>
      </c>
      <c r="B45" s="68">
        <v>-6.0600000870181248E-4</v>
      </c>
      <c r="C45" s="35"/>
      <c r="D45" s="69">
        <f t="shared" si="3"/>
        <v>4.5999999999999999E-2</v>
      </c>
      <c r="E45" s="69">
        <f t="shared" si="3"/>
        <v>-6.0600000870181248E-4</v>
      </c>
      <c r="F45" s="61">
        <f t="shared" si="8"/>
        <v>2.1159999999999998E-3</v>
      </c>
      <c r="G45" s="61">
        <f t="shared" si="9"/>
        <v>9.7335999999999991E-5</v>
      </c>
      <c r="H45" s="61">
        <f t="shared" si="10"/>
        <v>4.4774559999999995E-6</v>
      </c>
      <c r="I45" s="61">
        <f t="shared" si="11"/>
        <v>-2.7876000400283375E-5</v>
      </c>
      <c r="J45" s="61">
        <f t="shared" si="12"/>
        <v>-1.2822960184130352E-6</v>
      </c>
      <c r="K45" s="61">
        <f t="shared" ca="1" si="4"/>
        <v>4.5400216895690165E-3</v>
      </c>
      <c r="L45" s="61">
        <f t="shared" ca="1" si="13"/>
        <v>2.6481539319074188E-5</v>
      </c>
      <c r="M45" s="61">
        <f t="shared" ca="1" si="5"/>
        <v>4.7987952226257666E-3</v>
      </c>
      <c r="N45" s="61">
        <f t="shared" ca="1" si="6"/>
        <v>2.1243651418142367E-2</v>
      </c>
      <c r="O45" s="61">
        <f t="shared" ca="1" si="7"/>
        <v>0.82748131879622389</v>
      </c>
      <c r="P45" s="35">
        <f t="shared" ca="1" si="14"/>
        <v>-5.1460216982708289E-3</v>
      </c>
      <c r="Q45" s="35"/>
      <c r="R45" s="35"/>
      <c r="S45" s="35"/>
      <c r="T45" s="35"/>
    </row>
    <row r="46" spans="1:20" x14ac:dyDescent="0.2">
      <c r="A46" s="68">
        <v>501</v>
      </c>
      <c r="B46" s="68">
        <v>5.506900000909809E-3</v>
      </c>
      <c r="C46" s="35"/>
      <c r="D46" s="69">
        <f t="shared" si="3"/>
        <v>5.0099999999999999E-2</v>
      </c>
      <c r="E46" s="69">
        <f t="shared" si="3"/>
        <v>5.506900000909809E-3</v>
      </c>
      <c r="F46" s="61">
        <f t="shared" si="8"/>
        <v>2.51001E-3</v>
      </c>
      <c r="G46" s="61">
        <f t="shared" si="9"/>
        <v>1.2575150099999999E-4</v>
      </c>
      <c r="H46" s="61">
        <f t="shared" si="10"/>
        <v>6.3001502000999999E-6</v>
      </c>
      <c r="I46" s="61">
        <f t="shared" si="11"/>
        <v>2.758956900455814E-4</v>
      </c>
      <c r="J46" s="61">
        <f t="shared" si="12"/>
        <v>1.3822374071283627E-5</v>
      </c>
      <c r="K46" s="61">
        <f t="shared" ca="1" si="4"/>
        <v>5.0675573092606209E-3</v>
      </c>
      <c r="L46" s="61">
        <f t="shared" ca="1" si="13"/>
        <v>1.9302200070555361E-7</v>
      </c>
      <c r="M46" s="61">
        <f t="shared" ca="1" si="5"/>
        <v>4.6223451990743351E-3</v>
      </c>
      <c r="N46" s="61">
        <f t="shared" ca="1" si="6"/>
        <v>3.3390838149065336E-2</v>
      </c>
      <c r="O46" s="61">
        <f t="shared" ca="1" si="7"/>
        <v>0.98608596172687013</v>
      </c>
      <c r="P46" s="35">
        <f t="shared" ca="1" si="14"/>
        <v>4.3934269164918813E-4</v>
      </c>
      <c r="Q46" s="35"/>
      <c r="R46" s="35"/>
      <c r="S46" s="35"/>
      <c r="T46" s="35"/>
    </row>
    <row r="47" spans="1:20" x14ac:dyDescent="0.2">
      <c r="A47" s="68">
        <v>854</v>
      </c>
      <c r="B47" s="68">
        <v>7.332599998335354E-3</v>
      </c>
      <c r="C47" s="35"/>
      <c r="D47" s="69">
        <f t="shared" si="3"/>
        <v>8.5400000000000004E-2</v>
      </c>
      <c r="E47" s="69">
        <f t="shared" si="3"/>
        <v>7.332599998335354E-3</v>
      </c>
      <c r="F47" s="61">
        <f t="shared" si="8"/>
        <v>7.2931600000000008E-3</v>
      </c>
      <c r="G47" s="61">
        <f t="shared" si="9"/>
        <v>6.2283586400000009E-4</v>
      </c>
      <c r="H47" s="61">
        <f t="shared" si="10"/>
        <v>5.3190182785600014E-5</v>
      </c>
      <c r="I47" s="61">
        <f t="shared" si="11"/>
        <v>6.2620403985783925E-4</v>
      </c>
      <c r="J47" s="61">
        <f t="shared" si="12"/>
        <v>5.3477825003859475E-5</v>
      </c>
      <c r="K47" s="61">
        <f t="shared" ca="1" si="4"/>
        <v>9.8908232697811922E-3</v>
      </c>
      <c r="L47" s="61">
        <f t="shared" ca="1" si="13"/>
        <v>6.5445063065670466E-6</v>
      </c>
      <c r="M47" s="61">
        <f t="shared" ca="1" si="5"/>
        <v>3.2741998293142581E-3</v>
      </c>
      <c r="N47" s="61">
        <f t="shared" ca="1" si="6"/>
        <v>0.21324531746970765</v>
      </c>
      <c r="O47" s="61">
        <f t="shared" ca="1" si="7"/>
        <v>2.5462070846599261</v>
      </c>
      <c r="P47" s="35">
        <f t="shared" ca="1" si="14"/>
        <v>-2.5582232714458381E-3</v>
      </c>
      <c r="Q47" s="35"/>
      <c r="R47" s="35"/>
      <c r="S47" s="35"/>
      <c r="T47" s="35"/>
    </row>
    <row r="48" spans="1:20" x14ac:dyDescent="0.2">
      <c r="A48" s="68">
        <v>869</v>
      </c>
      <c r="B48" s="68">
        <v>7.8861000001779757E-3</v>
      </c>
      <c r="C48" s="35"/>
      <c r="D48" s="69">
        <f t="shared" si="3"/>
        <v>8.6900000000000005E-2</v>
      </c>
      <c r="E48" s="69">
        <f t="shared" si="3"/>
        <v>7.8861000001779757E-3</v>
      </c>
      <c r="F48" s="61">
        <f t="shared" si="8"/>
        <v>7.5516100000000011E-3</v>
      </c>
      <c r="G48" s="61">
        <f t="shared" si="9"/>
        <v>6.5623490900000017E-4</v>
      </c>
      <c r="H48" s="61">
        <f t="shared" si="10"/>
        <v>5.7026813592100015E-5</v>
      </c>
      <c r="I48" s="61">
        <f t="shared" si="11"/>
        <v>6.8530209001546616E-4</v>
      </c>
      <c r="J48" s="61">
        <f t="shared" si="12"/>
        <v>5.955275162234401E-5</v>
      </c>
      <c r="K48" s="61">
        <f t="shared" ca="1" si="4"/>
        <v>1.0106942891785634E-2</v>
      </c>
      <c r="L48" s="61">
        <f t="shared" ca="1" si="13"/>
        <v>4.932143149204264E-6</v>
      </c>
      <c r="M48" s="61">
        <f t="shared" ca="1" si="5"/>
        <v>3.2234037938540772E-3</v>
      </c>
      <c r="N48" s="61">
        <f t="shared" ca="1" si="6"/>
        <v>0.22286111349633311</v>
      </c>
      <c r="O48" s="61">
        <f t="shared" ca="1" si="7"/>
        <v>2.6138075321626952</v>
      </c>
      <c r="P48" s="35">
        <f t="shared" ca="1" si="14"/>
        <v>-2.2208428916076581E-3</v>
      </c>
      <c r="Q48" s="35"/>
      <c r="R48" s="35"/>
      <c r="S48" s="35"/>
      <c r="T48" s="35"/>
    </row>
    <row r="49" spans="1:20" x14ac:dyDescent="0.2">
      <c r="A49" s="68">
        <v>1000</v>
      </c>
      <c r="B49" s="68">
        <v>4.3199999927310273E-3</v>
      </c>
      <c r="C49" s="35"/>
      <c r="D49" s="69">
        <f t="shared" si="3"/>
        <v>0.1</v>
      </c>
      <c r="E49" s="69">
        <f t="shared" si="3"/>
        <v>4.3199999927310273E-3</v>
      </c>
      <c r="F49" s="61">
        <f t="shared" si="8"/>
        <v>1.0000000000000002E-2</v>
      </c>
      <c r="G49" s="61">
        <f t="shared" si="9"/>
        <v>1.0000000000000002E-3</v>
      </c>
      <c r="H49" s="61">
        <f t="shared" si="10"/>
        <v>1.0000000000000005E-4</v>
      </c>
      <c r="I49" s="61">
        <f t="shared" si="11"/>
        <v>4.3199999927310276E-4</v>
      </c>
      <c r="J49" s="61">
        <f t="shared" si="12"/>
        <v>4.3199999927310282E-5</v>
      </c>
      <c r="K49" s="61">
        <f t="shared" ca="1" si="4"/>
        <v>1.2033072620552948E-2</v>
      </c>
      <c r="L49" s="61">
        <f t="shared" ca="1" si="13"/>
        <v>5.9491489362055751E-5</v>
      </c>
      <c r="M49" s="61">
        <f t="shared" ca="1" si="5"/>
        <v>2.8010382824105694E-3</v>
      </c>
      <c r="N49" s="61">
        <f t="shared" ca="1" si="6"/>
        <v>0.30980124408292303</v>
      </c>
      <c r="O49" s="61">
        <f t="shared" ca="1" si="7"/>
        <v>3.1851139811442852</v>
      </c>
      <c r="P49" s="35">
        <f t="shared" ca="1" si="14"/>
        <v>-7.7130726278219208E-3</v>
      </c>
      <c r="Q49" s="35"/>
      <c r="R49" s="35"/>
      <c r="S49" s="35"/>
      <c r="T49" s="35"/>
    </row>
    <row r="50" spans="1:20" x14ac:dyDescent="0.2">
      <c r="A50" s="68">
        <v>1010</v>
      </c>
      <c r="B50" s="68">
        <v>6.6889999943668954E-3</v>
      </c>
      <c r="C50" s="35"/>
      <c r="D50" s="69">
        <f t="shared" si="3"/>
        <v>0.10100000000000001</v>
      </c>
      <c r="E50" s="69">
        <f t="shared" si="3"/>
        <v>6.6889999943668954E-3</v>
      </c>
      <c r="F50" s="61">
        <f t="shared" si="8"/>
        <v>1.0201000000000002E-2</v>
      </c>
      <c r="G50" s="61">
        <f t="shared" si="9"/>
        <v>1.0303010000000002E-3</v>
      </c>
      <c r="H50" s="61">
        <f t="shared" si="10"/>
        <v>1.0406040100000004E-4</v>
      </c>
      <c r="I50" s="61">
        <f t="shared" si="11"/>
        <v>6.7558899943105644E-4</v>
      </c>
      <c r="J50" s="61">
        <f t="shared" si="12"/>
        <v>6.8234488942536711E-5</v>
      </c>
      <c r="K50" s="61">
        <f t="shared" ca="1" si="4"/>
        <v>1.2182957347950182E-2</v>
      </c>
      <c r="L50" s="61">
        <f t="shared" ca="1" si="13"/>
        <v>3.0183567402991869E-5</v>
      </c>
      <c r="M50" s="61">
        <f t="shared" ca="1" si="5"/>
        <v>2.770335502980459E-3</v>
      </c>
      <c r="N50" s="61">
        <f t="shared" ca="1" si="6"/>
        <v>0.31657592085417213</v>
      </c>
      <c r="O50" s="61">
        <f t="shared" ca="1" si="7"/>
        <v>3.2268519696149722</v>
      </c>
      <c r="P50" s="35">
        <f t="shared" ca="1" si="14"/>
        <v>-5.4939573535832866E-3</v>
      </c>
      <c r="Q50" s="35"/>
      <c r="R50" s="35"/>
      <c r="S50" s="35"/>
      <c r="T50" s="35"/>
    </row>
    <row r="51" spans="1:20" x14ac:dyDescent="0.2">
      <c r="A51" s="68">
        <v>1015</v>
      </c>
      <c r="B51" s="68">
        <v>8.8734999953885563E-3</v>
      </c>
      <c r="C51" s="35"/>
      <c r="D51" s="69">
        <f t="shared" si="3"/>
        <v>0.10150000000000001</v>
      </c>
      <c r="E51" s="69">
        <f t="shared" si="3"/>
        <v>8.8734999953885563E-3</v>
      </c>
      <c r="F51" s="61">
        <f t="shared" si="8"/>
        <v>1.0302250000000001E-2</v>
      </c>
      <c r="G51" s="61">
        <f t="shared" si="9"/>
        <v>1.0456783750000002E-3</v>
      </c>
      <c r="H51" s="61">
        <f t="shared" si="10"/>
        <v>1.0613635506250002E-4</v>
      </c>
      <c r="I51" s="61">
        <f t="shared" si="11"/>
        <v>9.0066024953193847E-4</v>
      </c>
      <c r="J51" s="61">
        <f t="shared" si="12"/>
        <v>9.1417015327491767E-5</v>
      </c>
      <c r="K51" s="61">
        <f t="shared" ca="1" si="4"/>
        <v>1.2258051409716593E-2</v>
      </c>
      <c r="L51" s="61">
        <f t="shared" ca="1" si="13"/>
        <v>1.1455188276229913E-5</v>
      </c>
      <c r="M51" s="61">
        <f t="shared" ca="1" si="5"/>
        <v>2.7550645841098896E-3</v>
      </c>
      <c r="N51" s="61">
        <f t="shared" ca="1" si="6"/>
        <v>0.31996674199635899</v>
      </c>
      <c r="O51" s="61">
        <f t="shared" ca="1" si="7"/>
        <v>3.2475992709321613</v>
      </c>
      <c r="P51" s="35">
        <f t="shared" ca="1" si="14"/>
        <v>-3.3845514143280367E-3</v>
      </c>
      <c r="Q51" s="35"/>
      <c r="R51" s="35"/>
      <c r="S51" s="35"/>
      <c r="T51" s="35"/>
    </row>
    <row r="52" spans="1:20" x14ac:dyDescent="0.2">
      <c r="A52" s="68">
        <v>1146</v>
      </c>
      <c r="B52" s="68">
        <v>1.1307399996439926E-2</v>
      </c>
      <c r="C52" s="35"/>
      <c r="D52" s="69">
        <f t="shared" si="3"/>
        <v>0.11459999999999999</v>
      </c>
      <c r="E52" s="69">
        <f t="shared" si="3"/>
        <v>1.1307399996439926E-2</v>
      </c>
      <c r="F52" s="61">
        <f t="shared" si="8"/>
        <v>1.3133159999999998E-2</v>
      </c>
      <c r="G52" s="61">
        <f t="shared" si="9"/>
        <v>1.5050601359999996E-3</v>
      </c>
      <c r="H52" s="61">
        <f t="shared" si="10"/>
        <v>1.7247989158559993E-4</v>
      </c>
      <c r="I52" s="61">
        <f t="shared" si="11"/>
        <v>1.2958280395920154E-3</v>
      </c>
      <c r="J52" s="61">
        <f t="shared" si="12"/>
        <v>1.4850189333724496E-4</v>
      </c>
      <c r="K52" s="61">
        <f t="shared" ca="1" si="4"/>
        <v>1.4261551198340976E-2</v>
      </c>
      <c r="L52" s="61">
        <f t="shared" ca="1" si="13"/>
        <v>8.7270093236934181E-6</v>
      </c>
      <c r="M52" s="61">
        <f t="shared" ca="1" si="5"/>
        <v>2.3737567998784849E-3</v>
      </c>
      <c r="N52" s="61">
        <f t="shared" ca="1" si="6"/>
        <v>0.40877449568015034</v>
      </c>
      <c r="O52" s="61">
        <f t="shared" ca="1" si="7"/>
        <v>3.7575245779541406</v>
      </c>
      <c r="P52" s="35">
        <f t="shared" ca="1" si="14"/>
        <v>-2.95415120190105E-3</v>
      </c>
      <c r="Q52" s="35"/>
      <c r="R52" s="35"/>
      <c r="S52" s="35"/>
      <c r="T52" s="35"/>
    </row>
    <row r="53" spans="1:20" x14ac:dyDescent="0.2">
      <c r="A53" s="68">
        <v>1166</v>
      </c>
      <c r="B53" s="68">
        <v>1.5045399995869957E-2</v>
      </c>
      <c r="C53" s="35"/>
      <c r="D53" s="69">
        <f t="shared" ref="D53:E84" si="15">A53/A$18</f>
        <v>0.1166</v>
      </c>
      <c r="E53" s="69">
        <f t="shared" si="15"/>
        <v>1.5045399995869957E-2</v>
      </c>
      <c r="F53" s="61">
        <f t="shared" si="8"/>
        <v>1.359556E-2</v>
      </c>
      <c r="G53" s="61">
        <f t="shared" si="9"/>
        <v>1.5852422959999998E-3</v>
      </c>
      <c r="H53" s="61">
        <f t="shared" si="10"/>
        <v>1.8483925171359998E-4</v>
      </c>
      <c r="I53" s="61">
        <f t="shared" si="11"/>
        <v>1.754293639518437E-3</v>
      </c>
      <c r="J53" s="61">
        <f t="shared" si="12"/>
        <v>2.0455063836784975E-4</v>
      </c>
      <c r="K53" s="61">
        <f t="shared" ca="1" si="4"/>
        <v>1.4573537404195175E-2</v>
      </c>
      <c r="L53" s="61">
        <f t="shared" ca="1" si="13"/>
        <v>2.226543054220421E-7</v>
      </c>
      <c r="M53" s="61">
        <f t="shared" ca="1" si="5"/>
        <v>2.3186684720488994E-3</v>
      </c>
      <c r="N53" s="61">
        <f t="shared" ca="1" si="6"/>
        <v>0.42217820522270078</v>
      </c>
      <c r="O53" s="61">
        <f t="shared" ca="1" si="7"/>
        <v>3.8288649184045567</v>
      </c>
      <c r="P53" s="35">
        <f t="shared" ca="1" si="14"/>
        <v>4.7186259167478206E-4</v>
      </c>
      <c r="Q53" s="35"/>
      <c r="R53" s="35"/>
      <c r="S53" s="35"/>
      <c r="T53" s="35"/>
    </row>
    <row r="54" spans="1:20" x14ac:dyDescent="0.2">
      <c r="A54" s="68">
        <v>1181</v>
      </c>
      <c r="B54" s="68">
        <v>9.5988999964902177E-3</v>
      </c>
      <c r="C54" s="35"/>
      <c r="D54" s="69">
        <f t="shared" si="15"/>
        <v>0.1181</v>
      </c>
      <c r="E54" s="69">
        <f t="shared" si="15"/>
        <v>9.5988999964902177E-3</v>
      </c>
      <c r="F54" s="61">
        <f t="shared" si="8"/>
        <v>1.3947609999999999E-2</v>
      </c>
      <c r="G54" s="61">
        <f t="shared" si="9"/>
        <v>1.6472127409999998E-3</v>
      </c>
      <c r="H54" s="61">
        <f t="shared" si="10"/>
        <v>1.9453582471209998E-4</v>
      </c>
      <c r="I54" s="61">
        <f t="shared" si="11"/>
        <v>1.1336300895854947E-3</v>
      </c>
      <c r="J54" s="61">
        <f t="shared" si="12"/>
        <v>1.3388171358004691E-4</v>
      </c>
      <c r="K54" s="61">
        <f t="shared" ca="1" si="4"/>
        <v>1.4808588945060385E-2</v>
      </c>
      <c r="L54" s="61">
        <f t="shared" ca="1" si="13"/>
        <v>2.7140858940854136E-5</v>
      </c>
      <c r="M54" s="61">
        <f t="shared" ca="1" si="5"/>
        <v>2.2778849963562917E-3</v>
      </c>
      <c r="N54" s="61">
        <f t="shared" ca="1" si="6"/>
        <v>0.43217765537498132</v>
      </c>
      <c r="O54" s="61">
        <f t="shared" ca="1" si="7"/>
        <v>3.8810993901756712</v>
      </c>
      <c r="P54" s="35">
        <f t="shared" ca="1" si="14"/>
        <v>-5.2096889485701674E-3</v>
      </c>
      <c r="Q54" s="35"/>
      <c r="R54" s="35"/>
      <c r="S54" s="35"/>
      <c r="T54" s="35"/>
    </row>
    <row r="55" spans="1:20" x14ac:dyDescent="0.2">
      <c r="A55" s="68">
        <v>1186</v>
      </c>
      <c r="B55" s="68">
        <v>1.3783399997919332E-2</v>
      </c>
      <c r="C55" s="35"/>
      <c r="D55" s="69">
        <f t="shared" si="15"/>
        <v>0.1186</v>
      </c>
      <c r="E55" s="69">
        <f t="shared" si="15"/>
        <v>1.3783399997919332E-2</v>
      </c>
      <c r="F55" s="61">
        <f t="shared" si="8"/>
        <v>1.4065959999999999E-2</v>
      </c>
      <c r="G55" s="61">
        <f t="shared" si="9"/>
        <v>1.6682228559999999E-3</v>
      </c>
      <c r="H55" s="61">
        <f t="shared" si="10"/>
        <v>1.9785123072159997E-4</v>
      </c>
      <c r="I55" s="61">
        <f t="shared" si="11"/>
        <v>1.6347112397532327E-3</v>
      </c>
      <c r="J55" s="61">
        <f t="shared" si="12"/>
        <v>1.9387675303473339E-4</v>
      </c>
      <c r="K55" s="61">
        <f t="shared" ca="1" si="4"/>
        <v>1.4887141722772515E-2</v>
      </c>
      <c r="L55" s="61">
        <f t="shared" ca="1" si="13"/>
        <v>1.218245795181879E-6</v>
      </c>
      <c r="M55" s="61">
        <f t="shared" ca="1" si="5"/>
        <v>2.2643914937616545E-3</v>
      </c>
      <c r="N55" s="61">
        <f t="shared" ca="1" si="6"/>
        <v>0.43549948837470409</v>
      </c>
      <c r="O55" s="61">
        <f t="shared" ca="1" si="7"/>
        <v>3.8982629180483253</v>
      </c>
      <c r="P55" s="35">
        <f t="shared" ca="1" si="14"/>
        <v>-1.1037417248531828E-3</v>
      </c>
      <c r="Q55" s="35"/>
      <c r="R55" s="35"/>
      <c r="S55" s="35"/>
      <c r="T55" s="35"/>
    </row>
    <row r="56" spans="1:20" x14ac:dyDescent="0.2">
      <c r="A56" s="68">
        <v>1338</v>
      </c>
      <c r="B56" s="68">
        <v>1.8592199994600378E-2</v>
      </c>
      <c r="C56" s="35"/>
      <c r="D56" s="69">
        <f t="shared" si="15"/>
        <v>0.1338</v>
      </c>
      <c r="E56" s="69">
        <f t="shared" si="15"/>
        <v>1.8592199994600378E-2</v>
      </c>
      <c r="F56" s="61">
        <f t="shared" si="8"/>
        <v>1.7902440000000002E-2</v>
      </c>
      <c r="G56" s="61">
        <f t="shared" si="9"/>
        <v>2.3953464720000003E-3</v>
      </c>
      <c r="H56" s="61">
        <f t="shared" si="10"/>
        <v>3.2049735795360007E-4</v>
      </c>
      <c r="I56" s="61">
        <f t="shared" si="11"/>
        <v>2.4876363592775306E-3</v>
      </c>
      <c r="J56" s="61">
        <f t="shared" si="12"/>
        <v>3.3284574487133357E-4</v>
      </c>
      <c r="K56" s="61">
        <f t="shared" ca="1" si="4"/>
        <v>1.7323414467752606E-2</v>
      </c>
      <c r="L56" s="61">
        <f t="shared" ca="1" si="13"/>
        <v>1.6098167131383776E-6</v>
      </c>
      <c r="M56" s="61">
        <f t="shared" ca="1" si="5"/>
        <v>1.877789220640519E-3</v>
      </c>
      <c r="N56" s="61">
        <f t="shared" ca="1" si="6"/>
        <v>0.53265666352474028</v>
      </c>
      <c r="O56" s="61">
        <f t="shared" ca="1" si="7"/>
        <v>4.3553362119176144</v>
      </c>
      <c r="P56" s="35">
        <f t="shared" ca="1" si="14"/>
        <v>1.2687855268477717E-3</v>
      </c>
      <c r="Q56" s="35"/>
      <c r="R56" s="35"/>
      <c r="S56" s="35"/>
      <c r="T56" s="35"/>
    </row>
    <row r="57" spans="1:20" x14ac:dyDescent="0.2">
      <c r="A57" s="68">
        <v>1343</v>
      </c>
      <c r="B57" s="68">
        <v>2.0776699995622039E-2</v>
      </c>
      <c r="C57" s="35"/>
      <c r="D57" s="69">
        <f t="shared" si="15"/>
        <v>0.1343</v>
      </c>
      <c r="E57" s="69">
        <f t="shared" si="15"/>
        <v>2.0776699995622039E-2</v>
      </c>
      <c r="F57" s="61">
        <f t="shared" si="8"/>
        <v>1.8036490000000002E-2</v>
      </c>
      <c r="G57" s="61">
        <f t="shared" si="9"/>
        <v>2.4223006070000002E-3</v>
      </c>
      <c r="H57" s="61">
        <f t="shared" si="10"/>
        <v>3.253149715201001E-4</v>
      </c>
      <c r="I57" s="61">
        <f t="shared" si="11"/>
        <v>2.7903108094120398E-3</v>
      </c>
      <c r="J57" s="61">
        <f t="shared" si="12"/>
        <v>3.7473874170403695E-4</v>
      </c>
      <c r="K57" s="61">
        <f t="shared" ca="1" si="4"/>
        <v>1.7405142791683904E-2</v>
      </c>
      <c r="L57" s="61">
        <f t="shared" ca="1" si="13"/>
        <v>1.1367397979427132E-5</v>
      </c>
      <c r="M57" s="61">
        <f t="shared" ca="1" si="5"/>
        <v>1.8658329809121996E-3</v>
      </c>
      <c r="N57" s="61">
        <f t="shared" ca="1" si="6"/>
        <v>0.53569366880167946</v>
      </c>
      <c r="O57" s="61">
        <f t="shared" ca="1" si="7"/>
        <v>4.3680875430968165</v>
      </c>
      <c r="P57" s="35">
        <f t="shared" ca="1" si="14"/>
        <v>3.3715572039381345E-3</v>
      </c>
      <c r="Q57" s="35"/>
      <c r="R57" s="35"/>
      <c r="S57" s="35"/>
      <c r="T57" s="35"/>
    </row>
    <row r="58" spans="1:20" x14ac:dyDescent="0.2">
      <c r="A58" s="68">
        <v>1363</v>
      </c>
      <c r="B58" s="68">
        <v>1.6514700000698213E-2</v>
      </c>
      <c r="C58" s="35"/>
      <c r="D58" s="69">
        <f t="shared" si="15"/>
        <v>0.1363</v>
      </c>
      <c r="E58" s="69">
        <f t="shared" si="15"/>
        <v>1.6514700000698213E-2</v>
      </c>
      <c r="F58" s="61">
        <f t="shared" si="8"/>
        <v>1.8577690000000001E-2</v>
      </c>
      <c r="G58" s="61">
        <f t="shared" si="9"/>
        <v>2.5321391470000004E-3</v>
      </c>
      <c r="H58" s="61">
        <f t="shared" si="10"/>
        <v>3.4513056573610003E-4</v>
      </c>
      <c r="I58" s="61">
        <f t="shared" si="11"/>
        <v>2.2509536100951666E-3</v>
      </c>
      <c r="J58" s="61">
        <f t="shared" si="12"/>
        <v>3.0680497705597122E-4</v>
      </c>
      <c r="K58" s="61">
        <f t="shared" ca="1" si="4"/>
        <v>1.7733067407861056E-2</v>
      </c>
      <c r="L58" s="61">
        <f t="shared" ca="1" si="13"/>
        <v>1.484419138836709E-6</v>
      </c>
      <c r="M58" s="61">
        <f t="shared" ca="1" si="5"/>
        <v>1.8184820678399482E-3</v>
      </c>
      <c r="N58" s="61">
        <f t="shared" ca="1" si="6"/>
        <v>0.54771871139418793</v>
      </c>
      <c r="O58" s="61">
        <f t="shared" ca="1" si="7"/>
        <v>4.4175407341277575</v>
      </c>
      <c r="P58" s="35">
        <f t="shared" ca="1" si="14"/>
        <v>-1.2183674071628431E-3</v>
      </c>
      <c r="Q58" s="35"/>
      <c r="R58" s="35"/>
      <c r="S58" s="35"/>
      <c r="T58" s="35"/>
    </row>
    <row r="59" spans="1:20" x14ac:dyDescent="0.2">
      <c r="A59" s="68">
        <v>1529</v>
      </c>
      <c r="B59" s="68">
        <v>1.7240099994523916E-2</v>
      </c>
      <c r="C59" s="35"/>
      <c r="D59" s="69">
        <f t="shared" si="15"/>
        <v>0.15290000000000001</v>
      </c>
      <c r="E59" s="69">
        <f t="shared" si="15"/>
        <v>1.7240099994523916E-2</v>
      </c>
      <c r="F59" s="61">
        <f t="shared" si="8"/>
        <v>2.3378410000000002E-2</v>
      </c>
      <c r="G59" s="61">
        <f t="shared" si="9"/>
        <v>3.5745588890000006E-3</v>
      </c>
      <c r="H59" s="61">
        <f t="shared" si="10"/>
        <v>5.4655005412810014E-4</v>
      </c>
      <c r="I59" s="61">
        <f t="shared" si="11"/>
        <v>2.636011289162707E-3</v>
      </c>
      <c r="J59" s="61">
        <f t="shared" si="12"/>
        <v>4.0304612611297792E-4</v>
      </c>
      <c r="K59" s="61">
        <f t="shared" ca="1" si="4"/>
        <v>2.0517292782681128E-2</v>
      </c>
      <c r="L59" s="61">
        <f t="shared" ca="1" si="13"/>
        <v>1.0739992570749636E-5</v>
      </c>
      <c r="M59" s="61">
        <f t="shared" ca="1" si="5"/>
        <v>1.4540439104244157E-3</v>
      </c>
      <c r="N59" s="61">
        <f t="shared" ca="1" si="6"/>
        <v>0.63864591353411337</v>
      </c>
      <c r="O59" s="61">
        <f t="shared" ca="1" si="7"/>
        <v>4.7270499981384617</v>
      </c>
      <c r="P59" s="35">
        <f t="shared" ca="1" si="14"/>
        <v>-3.2771927881572113E-3</v>
      </c>
      <c r="Q59" s="35"/>
      <c r="R59" s="35"/>
      <c r="S59" s="35"/>
      <c r="T59" s="35"/>
    </row>
    <row r="60" spans="1:20" x14ac:dyDescent="0.2">
      <c r="A60" s="68">
        <v>1983</v>
      </c>
      <c r="B60" s="68">
        <v>3.4392699992167763E-2</v>
      </c>
      <c r="C60" s="35"/>
      <c r="D60" s="69">
        <f t="shared" si="15"/>
        <v>0.1983</v>
      </c>
      <c r="E60" s="69">
        <f t="shared" si="15"/>
        <v>3.4392699992167763E-2</v>
      </c>
      <c r="F60" s="61">
        <f t="shared" si="8"/>
        <v>3.9322889999999999E-2</v>
      </c>
      <c r="G60" s="61">
        <f t="shared" si="9"/>
        <v>7.7977290869999999E-3</v>
      </c>
      <c r="H60" s="61">
        <f t="shared" si="10"/>
        <v>1.5462896779521E-3</v>
      </c>
      <c r="I60" s="61">
        <f t="shared" si="11"/>
        <v>6.8200724084468674E-3</v>
      </c>
      <c r="J60" s="61">
        <f t="shared" si="12"/>
        <v>1.3524203585950139E-3</v>
      </c>
      <c r="K60" s="61">
        <f t="shared" ca="1" si="4"/>
        <v>2.8701314420031626E-2</v>
      </c>
      <c r="L60" s="61">
        <f t="shared" ca="1" si="13"/>
        <v>3.2391869730719385E-5</v>
      </c>
      <c r="M60" s="61">
        <f t="shared" ca="1" si="5"/>
        <v>6.9702009159679083E-4</v>
      </c>
      <c r="N60" s="61">
        <f t="shared" ca="1" si="6"/>
        <v>0.7763601311498467</v>
      </c>
      <c r="O60" s="61">
        <f t="shared" ca="1" si="7"/>
        <v>4.5767564160124872</v>
      </c>
      <c r="P60" s="35">
        <f t="shared" ca="1" si="14"/>
        <v>5.6913855721361373E-3</v>
      </c>
      <c r="Q60" s="35"/>
      <c r="R60" s="35"/>
      <c r="S60" s="35"/>
      <c r="T60" s="35"/>
    </row>
    <row r="61" spans="1:20" x14ac:dyDescent="0.2">
      <c r="A61" s="68">
        <v>2013</v>
      </c>
      <c r="B61" s="68">
        <v>3.2499699991603848E-2</v>
      </c>
      <c r="C61" s="35"/>
      <c r="D61" s="69">
        <f t="shared" si="15"/>
        <v>0.20130000000000001</v>
      </c>
      <c r="E61" s="69">
        <f t="shared" si="15"/>
        <v>3.2499699991603848E-2</v>
      </c>
      <c r="F61" s="61">
        <f t="shared" si="8"/>
        <v>4.0521690000000006E-2</v>
      </c>
      <c r="G61" s="61">
        <f t="shared" si="9"/>
        <v>8.157016197000001E-3</v>
      </c>
      <c r="H61" s="61">
        <f t="shared" si="10"/>
        <v>1.6420073604561005E-3</v>
      </c>
      <c r="I61" s="61">
        <f t="shared" si="11"/>
        <v>6.5421896083098551E-3</v>
      </c>
      <c r="J61" s="61">
        <f t="shared" si="12"/>
        <v>1.3169427681527738E-3</v>
      </c>
      <c r="K61" s="61">
        <f t="shared" ca="1" si="4"/>
        <v>2.9271477547279393E-2</v>
      </c>
      <c r="L61" s="61">
        <f t="shared" ca="1" si="13"/>
        <v>1.042142015004016E-5</v>
      </c>
      <c r="M61" s="61">
        <f t="shared" ca="1" si="5"/>
        <v>6.5830047256670138E-4</v>
      </c>
      <c r="N61" s="61">
        <f t="shared" ca="1" si="6"/>
        <v>0.77866973411655871</v>
      </c>
      <c r="O61" s="61">
        <f t="shared" ca="1" si="7"/>
        <v>4.5157267085874713</v>
      </c>
      <c r="P61" s="35">
        <f t="shared" ca="1" si="14"/>
        <v>3.228222444324455E-3</v>
      </c>
      <c r="Q61" s="35"/>
      <c r="R61" s="35"/>
      <c r="S61" s="35"/>
      <c r="T61" s="35"/>
    </row>
    <row r="62" spans="1:20" x14ac:dyDescent="0.2">
      <c r="A62" s="68">
        <v>2133</v>
      </c>
      <c r="B62" s="68">
        <v>3.6927699999068864E-2</v>
      </c>
      <c r="C62" s="35"/>
      <c r="D62" s="69">
        <f t="shared" si="15"/>
        <v>0.21329999999999999</v>
      </c>
      <c r="E62" s="69">
        <f t="shared" si="15"/>
        <v>3.6927699999068864E-2</v>
      </c>
      <c r="F62" s="61">
        <f t="shared" si="8"/>
        <v>4.5496889999999998E-2</v>
      </c>
      <c r="G62" s="61">
        <f t="shared" si="9"/>
        <v>9.7044866369999996E-3</v>
      </c>
      <c r="H62" s="61">
        <f t="shared" si="10"/>
        <v>2.0699669996720998E-3</v>
      </c>
      <c r="I62" s="61">
        <f t="shared" si="11"/>
        <v>7.8766784098013888E-3</v>
      </c>
      <c r="J62" s="61">
        <f t="shared" si="12"/>
        <v>1.6800955048106362E-3</v>
      </c>
      <c r="K62" s="61">
        <f t="shared" ca="1" si="4"/>
        <v>3.1588537592541148E-2</v>
      </c>
      <c r="L62" s="61">
        <f t="shared" ca="1" si="13"/>
        <v>2.850665520327883E-5</v>
      </c>
      <c r="M62" s="61">
        <f t="shared" ca="1" si="5"/>
        <v>5.162527653749246E-4</v>
      </c>
      <c r="N62" s="61">
        <f t="shared" ca="1" si="6"/>
        <v>0.77893138340273438</v>
      </c>
      <c r="O62" s="61">
        <f t="shared" ca="1" si="7"/>
        <v>4.2143580705179531</v>
      </c>
      <c r="P62" s="35">
        <f t="shared" ca="1" si="14"/>
        <v>5.3391624065277157E-3</v>
      </c>
      <c r="Q62" s="35"/>
      <c r="R62" s="35"/>
      <c r="S62" s="35"/>
      <c r="T62" s="35"/>
    </row>
    <row r="63" spans="1:20" x14ac:dyDescent="0.2">
      <c r="A63" s="68">
        <v>2335</v>
      </c>
      <c r="B63" s="68">
        <v>5.1581499996245839E-2</v>
      </c>
      <c r="C63" s="35"/>
      <c r="D63" s="69">
        <f t="shared" si="15"/>
        <v>0.23350000000000001</v>
      </c>
      <c r="E63" s="69">
        <f t="shared" si="15"/>
        <v>5.1581499996245839E-2</v>
      </c>
      <c r="F63" s="61">
        <f t="shared" si="8"/>
        <v>5.4522250000000008E-2</v>
      </c>
      <c r="G63" s="61">
        <f t="shared" si="9"/>
        <v>1.2730945375000002E-2</v>
      </c>
      <c r="H63" s="61">
        <f t="shared" si="10"/>
        <v>2.972675745062501E-3</v>
      </c>
      <c r="I63" s="61">
        <f t="shared" si="11"/>
        <v>1.2044280249123403E-2</v>
      </c>
      <c r="J63" s="61">
        <f t="shared" si="12"/>
        <v>2.8123394381703148E-3</v>
      </c>
      <c r="K63" s="61">
        <f t="shared" ca="1" si="4"/>
        <v>3.5620482657020232E-2</v>
      </c>
      <c r="L63" s="61">
        <f t="shared" ca="1" si="13"/>
        <v>2.5475407450306045E-4</v>
      </c>
      <c r="M63" s="61">
        <f t="shared" ca="1" si="5"/>
        <v>3.2109997504738179E-4</v>
      </c>
      <c r="N63" s="61">
        <f t="shared" ca="1" si="6"/>
        <v>0.74723273683284797</v>
      </c>
      <c r="O63" s="61">
        <f t="shared" ca="1" si="7"/>
        <v>3.5256385954600082</v>
      </c>
      <c r="P63" s="35">
        <f t="shared" ca="1" si="14"/>
        <v>1.5961017339225607E-2</v>
      </c>
      <c r="Q63" s="35"/>
      <c r="R63" s="35"/>
      <c r="S63" s="35"/>
      <c r="T63" s="35"/>
    </row>
    <row r="64" spans="1:20" x14ac:dyDescent="0.2">
      <c r="A64" s="68">
        <v>2346</v>
      </c>
      <c r="B64" s="68">
        <v>3.058739999687532E-2</v>
      </c>
      <c r="C64" s="35"/>
      <c r="D64" s="69">
        <f t="shared" si="15"/>
        <v>0.2346</v>
      </c>
      <c r="E64" s="69">
        <f t="shared" si="15"/>
        <v>3.058739999687532E-2</v>
      </c>
      <c r="F64" s="61">
        <f t="shared" si="8"/>
        <v>5.5037160000000002E-2</v>
      </c>
      <c r="G64" s="61">
        <f t="shared" si="9"/>
        <v>1.2911717736E-2</v>
      </c>
      <c r="H64" s="61">
        <f t="shared" si="10"/>
        <v>3.0290889808656002E-3</v>
      </c>
      <c r="I64" s="61">
        <f t="shared" si="11"/>
        <v>7.17580403926695E-3</v>
      </c>
      <c r="J64" s="61">
        <f t="shared" si="12"/>
        <v>1.6834436276120265E-3</v>
      </c>
      <c r="K64" s="61">
        <f t="shared" ca="1" si="4"/>
        <v>3.5844783069555505E-2</v>
      </c>
      <c r="L64" s="61">
        <f t="shared" ca="1" si="13"/>
        <v>2.7640076772904152E-5</v>
      </c>
      <c r="M64" s="61">
        <f t="shared" ca="1" si="5"/>
        <v>3.1197579740437466E-4</v>
      </c>
      <c r="N64" s="61">
        <f t="shared" ca="1" si="6"/>
        <v>0.74438170324652919</v>
      </c>
      <c r="O64" s="61">
        <f t="shared" ca="1" si="7"/>
        <v>3.4826605011346614</v>
      </c>
      <c r="P64" s="35">
        <f t="shared" ca="1" si="14"/>
        <v>-5.2573830726801857E-3</v>
      </c>
      <c r="Q64" s="35"/>
      <c r="R64" s="35"/>
      <c r="S64" s="35"/>
      <c r="T64" s="35"/>
    </row>
    <row r="65" spans="1:20" x14ac:dyDescent="0.2">
      <c r="A65" s="68">
        <v>2482</v>
      </c>
      <c r="B65" s="68">
        <v>4.5205799993709661E-2</v>
      </c>
      <c r="C65" s="35"/>
      <c r="D65" s="69">
        <f t="shared" si="15"/>
        <v>0.2482</v>
      </c>
      <c r="E65" s="69">
        <f t="shared" si="15"/>
        <v>4.5205799993709661E-2</v>
      </c>
      <c r="F65" s="61">
        <f t="shared" si="8"/>
        <v>6.1603240000000004E-2</v>
      </c>
      <c r="G65" s="61">
        <f t="shared" si="9"/>
        <v>1.5289924168000001E-2</v>
      </c>
      <c r="H65" s="61">
        <f t="shared" si="10"/>
        <v>3.7949591784976005E-3</v>
      </c>
      <c r="I65" s="61">
        <f t="shared" si="11"/>
        <v>1.1220079558438739E-2</v>
      </c>
      <c r="J65" s="61">
        <f t="shared" si="12"/>
        <v>2.7848237464044951E-3</v>
      </c>
      <c r="K65" s="61">
        <f t="shared" ca="1" si="4"/>
        <v>3.8658388443306671E-2</v>
      </c>
      <c r="L65" s="61">
        <f t="shared" ca="1" si="13"/>
        <v>4.2868598010350484E-5</v>
      </c>
      <c r="M65" s="61">
        <f t="shared" ca="1" si="5"/>
        <v>2.1128654847131192E-4</v>
      </c>
      <c r="N65" s="61">
        <f t="shared" ca="1" si="6"/>
        <v>0.70008979074156286</v>
      </c>
      <c r="O65" s="61">
        <f t="shared" ca="1" si="7"/>
        <v>2.9163205803029375</v>
      </c>
      <c r="P65" s="35">
        <f t="shared" ca="1" si="14"/>
        <v>6.5474115504029901E-3</v>
      </c>
      <c r="Q65" s="35"/>
      <c r="R65" s="35"/>
      <c r="S65" s="35"/>
      <c r="T65" s="35"/>
    </row>
    <row r="66" spans="1:20" x14ac:dyDescent="0.2">
      <c r="A66" s="68">
        <v>2678</v>
      </c>
      <c r="B66" s="68">
        <v>4.4038200001523364E-2</v>
      </c>
      <c r="C66" s="35"/>
      <c r="D66" s="69">
        <f t="shared" si="15"/>
        <v>0.26779999999999998</v>
      </c>
      <c r="E66" s="69">
        <f t="shared" si="15"/>
        <v>4.4038200001523364E-2</v>
      </c>
      <c r="F66" s="61">
        <f t="shared" si="8"/>
        <v>7.171683999999999E-2</v>
      </c>
      <c r="G66" s="61">
        <f t="shared" si="9"/>
        <v>1.9205769751999995E-2</v>
      </c>
      <c r="H66" s="61">
        <f t="shared" si="10"/>
        <v>5.1433051395855982E-3</v>
      </c>
      <c r="I66" s="61">
        <f t="shared" si="11"/>
        <v>1.1793429960407956E-2</v>
      </c>
      <c r="J66" s="61">
        <f t="shared" si="12"/>
        <v>3.1582805433972502E-3</v>
      </c>
      <c r="K66" s="61">
        <f t="shared" ca="1" si="4"/>
        <v>4.2844907594377896E-2</v>
      </c>
      <c r="L66" s="61">
        <f t="shared" ca="1" si="13"/>
        <v>1.4239467689510271E-6</v>
      </c>
      <c r="M66" s="61">
        <f t="shared" ca="1" si="5"/>
        <v>1.0342122175448027E-4</v>
      </c>
      <c r="N66" s="61">
        <f t="shared" ca="1" si="6"/>
        <v>0.60957334934022966</v>
      </c>
      <c r="O66" s="61">
        <f t="shared" ca="1" si="7"/>
        <v>2.0321301986829496</v>
      </c>
      <c r="P66" s="35">
        <f t="shared" ca="1" si="14"/>
        <v>1.1932924071454687E-3</v>
      </c>
      <c r="Q66" s="35"/>
      <c r="R66" s="35"/>
      <c r="S66" s="35"/>
      <c r="T66" s="35"/>
    </row>
    <row r="67" spans="1:20" x14ac:dyDescent="0.2">
      <c r="A67" s="68">
        <v>2835</v>
      </c>
      <c r="B67" s="68">
        <v>4.8031499994976912E-2</v>
      </c>
      <c r="C67" s="35"/>
      <c r="D67" s="69">
        <f t="shared" si="15"/>
        <v>0.28349999999999997</v>
      </c>
      <c r="E67" s="69">
        <f t="shared" si="15"/>
        <v>4.8031499994976912E-2</v>
      </c>
      <c r="F67" s="61">
        <f t="shared" si="8"/>
        <v>8.0372249999999992E-2</v>
      </c>
      <c r="G67" s="61">
        <f t="shared" si="9"/>
        <v>2.2785532874999997E-2</v>
      </c>
      <c r="H67" s="61">
        <f t="shared" si="10"/>
        <v>6.4596985700624988E-3</v>
      </c>
      <c r="I67" s="61">
        <f t="shared" si="11"/>
        <v>1.3616930248575953E-2</v>
      </c>
      <c r="J67" s="61">
        <f t="shared" si="12"/>
        <v>3.860399725471282E-3</v>
      </c>
      <c r="K67" s="61">
        <f t="shared" ca="1" si="4"/>
        <v>4.6310491655088916E-2</v>
      </c>
      <c r="L67" s="61">
        <f t="shared" ca="1" si="13"/>
        <v>2.9618697059640354E-6</v>
      </c>
      <c r="M67" s="61">
        <f t="shared" ca="1" si="5"/>
        <v>4.6132917854000376E-5</v>
      </c>
      <c r="N67" s="61">
        <f t="shared" ca="1" si="6"/>
        <v>0.51876339983246589</v>
      </c>
      <c r="O67" s="61">
        <f t="shared" ca="1" si="7"/>
        <v>1.3308987489910442</v>
      </c>
      <c r="P67" s="35">
        <f t="shared" ca="1" si="14"/>
        <v>1.7210083398879958E-3</v>
      </c>
      <c r="Q67" s="35"/>
      <c r="R67" s="35"/>
      <c r="S67" s="35"/>
      <c r="T67" s="35"/>
    </row>
    <row r="68" spans="1:20" x14ac:dyDescent="0.2">
      <c r="A68" s="68">
        <v>3016</v>
      </c>
      <c r="B68" s="68">
        <v>5.3310399998736102E-2</v>
      </c>
      <c r="C68" s="35"/>
      <c r="D68" s="69">
        <f t="shared" si="15"/>
        <v>0.30159999999999998</v>
      </c>
      <c r="E68" s="69">
        <f t="shared" si="15"/>
        <v>5.3310399998736102E-2</v>
      </c>
      <c r="F68" s="61">
        <f t="shared" si="8"/>
        <v>9.0962559999999984E-2</v>
      </c>
      <c r="G68" s="61">
        <f t="shared" si="9"/>
        <v>2.7434308095999994E-2</v>
      </c>
      <c r="H68" s="61">
        <f t="shared" si="10"/>
        <v>8.2741873217535965E-3</v>
      </c>
      <c r="I68" s="61">
        <f t="shared" si="11"/>
        <v>1.6078416639618807E-2</v>
      </c>
      <c r="J68" s="61">
        <f t="shared" si="12"/>
        <v>4.8492504585090322E-3</v>
      </c>
      <c r="K68" s="61">
        <f t="shared" ca="1" si="4"/>
        <v>5.0429587652848905E-2</v>
      </c>
      <c r="L68" s="61">
        <f t="shared" ca="1" si="13"/>
        <v>8.2990797722160965E-6</v>
      </c>
      <c r="M68" s="61">
        <f t="shared" ca="1" si="5"/>
        <v>9.1843971814297273E-6</v>
      </c>
      <c r="N68" s="61">
        <f t="shared" ca="1" si="6"/>
        <v>0.40094682639929835</v>
      </c>
      <c r="O68" s="61">
        <f t="shared" ca="1" si="7"/>
        <v>0.62347276931901829</v>
      </c>
      <c r="P68" s="35">
        <f t="shared" ca="1" si="14"/>
        <v>2.8808123458871973E-3</v>
      </c>
      <c r="Q68" s="35"/>
      <c r="R68" s="35"/>
      <c r="S68" s="35"/>
      <c r="T68" s="35"/>
    </row>
    <row r="69" spans="1:20" x14ac:dyDescent="0.2">
      <c r="A69" s="68">
        <v>3475</v>
      </c>
      <c r="B69" s="68">
        <v>5.7647499997983687E-2</v>
      </c>
      <c r="C69" s="35"/>
      <c r="D69" s="69">
        <f t="shared" si="15"/>
        <v>0.34749999999999998</v>
      </c>
      <c r="E69" s="69">
        <f t="shared" si="15"/>
        <v>5.7647499997983687E-2</v>
      </c>
      <c r="F69" s="61">
        <f t="shared" si="8"/>
        <v>0.12075624999999998</v>
      </c>
      <c r="G69" s="61">
        <f t="shared" si="9"/>
        <v>4.1962796874999993E-2</v>
      </c>
      <c r="H69" s="61">
        <f t="shared" si="10"/>
        <v>1.4582071914062496E-2</v>
      </c>
      <c r="I69" s="61">
        <f t="shared" si="11"/>
        <v>2.003250624929933E-2</v>
      </c>
      <c r="J69" s="61">
        <f t="shared" si="12"/>
        <v>6.9612959216315169E-3</v>
      </c>
      <c r="K69" s="61">
        <f t="shared" ca="1" si="4"/>
        <v>6.146942197612304E-2</v>
      </c>
      <c r="L69" s="61">
        <f t="shared" ca="1" si="13"/>
        <v>1.4607087606984627E-5</v>
      </c>
      <c r="M69" s="61">
        <f t="shared" ca="1" si="5"/>
        <v>3.4495447240252002E-5</v>
      </c>
      <c r="N69" s="61">
        <f t="shared" ca="1" si="6"/>
        <v>0.10849226324378029</v>
      </c>
      <c r="O69" s="61">
        <f t="shared" ca="1" si="7"/>
        <v>0.14178308614033985</v>
      </c>
      <c r="P69" s="35">
        <f t="shared" ca="1" si="14"/>
        <v>-3.8219219781393532E-3</v>
      </c>
      <c r="Q69" s="35"/>
      <c r="R69" s="35"/>
      <c r="S69" s="35"/>
      <c r="T69" s="35"/>
    </row>
    <row r="70" spans="1:20" x14ac:dyDescent="0.2">
      <c r="A70" s="68">
        <v>3505</v>
      </c>
      <c r="B70" s="68">
        <v>6.0754499994800426E-2</v>
      </c>
      <c r="C70" s="35"/>
      <c r="D70" s="69">
        <f t="shared" si="15"/>
        <v>0.35049999999999998</v>
      </c>
      <c r="E70" s="69">
        <f t="shared" si="15"/>
        <v>6.0754499994800426E-2</v>
      </c>
      <c r="F70" s="61">
        <f t="shared" si="8"/>
        <v>0.12285024999999998</v>
      </c>
      <c r="G70" s="61">
        <f t="shared" si="9"/>
        <v>4.305901262499999E-2</v>
      </c>
      <c r="H70" s="61">
        <f t="shared" si="10"/>
        <v>1.5092183925062496E-2</v>
      </c>
      <c r="I70" s="61">
        <f t="shared" si="11"/>
        <v>2.1294452248177546E-2</v>
      </c>
      <c r="J70" s="61">
        <f t="shared" si="12"/>
        <v>7.4637055129862292E-3</v>
      </c>
      <c r="K70" s="61">
        <f t="shared" ca="1" si="4"/>
        <v>6.2220651917090475E-2</v>
      </c>
      <c r="L70" s="61">
        <f t="shared" ca="1" si="13"/>
        <v>2.1496014592348052E-6</v>
      </c>
      <c r="M70" s="61">
        <f t="shared" ca="1" si="5"/>
        <v>4.1261593046588932E-5</v>
      </c>
      <c r="N70" s="61">
        <f t="shared" ca="1" si="6"/>
        <v>9.3254118200754132E-2</v>
      </c>
      <c r="O70" s="61">
        <f t="shared" ca="1" si="7"/>
        <v>0.21612529079783754</v>
      </c>
      <c r="P70" s="35">
        <f t="shared" ca="1" si="14"/>
        <v>-1.4661519222900488E-3</v>
      </c>
      <c r="Q70" s="35"/>
      <c r="R70" s="35"/>
      <c r="S70" s="35"/>
      <c r="T70" s="35"/>
    </row>
    <row r="71" spans="1:20" x14ac:dyDescent="0.2">
      <c r="A71" s="68">
        <v>3681</v>
      </c>
      <c r="B71" s="68">
        <v>6.5848899997945409E-2</v>
      </c>
      <c r="C71" s="35"/>
      <c r="D71" s="69">
        <f t="shared" si="15"/>
        <v>0.36809999999999998</v>
      </c>
      <c r="E71" s="69">
        <f t="shared" si="15"/>
        <v>6.5848899997945409E-2</v>
      </c>
      <c r="F71" s="61">
        <f t="shared" si="8"/>
        <v>0.13549760999999999</v>
      </c>
      <c r="G71" s="61">
        <f t="shared" si="9"/>
        <v>4.9876670240999996E-2</v>
      </c>
      <c r="H71" s="61">
        <f t="shared" si="10"/>
        <v>1.8359602315712098E-2</v>
      </c>
      <c r="I71" s="61">
        <f t="shared" si="11"/>
        <v>2.4238980089243703E-2</v>
      </c>
      <c r="J71" s="61">
        <f t="shared" si="12"/>
        <v>8.9223685708506063E-3</v>
      </c>
      <c r="K71" s="61">
        <f t="shared" ca="1" si="4"/>
        <v>6.6701200439378938E-2</v>
      </c>
      <c r="L71" s="61">
        <f t="shared" ca="1" si="13"/>
        <v>7.2641604246778824E-7</v>
      </c>
      <c r="M71" s="61">
        <f t="shared" ca="1" si="5"/>
        <v>9.1645945250729748E-5</v>
      </c>
      <c r="N71" s="61">
        <f t="shared" ca="1" si="6"/>
        <v>2.3804034479058832E-2</v>
      </c>
      <c r="O71" s="61">
        <f t="shared" ca="1" si="7"/>
        <v>1.0265947251549166</v>
      </c>
      <c r="P71" s="35">
        <f t="shared" ca="1" si="14"/>
        <v>-8.523004414335289E-4</v>
      </c>
      <c r="Q71" s="35"/>
      <c r="R71" s="35"/>
      <c r="S71" s="35"/>
      <c r="T71" s="35"/>
    </row>
    <row r="72" spans="1:20" x14ac:dyDescent="0.2">
      <c r="A72" s="68">
        <v>3697</v>
      </c>
      <c r="B72" s="68">
        <v>6.0039299998607021E-2</v>
      </c>
      <c r="C72" s="35"/>
      <c r="D72" s="69">
        <f t="shared" si="15"/>
        <v>0.36969999999999997</v>
      </c>
      <c r="E72" s="69">
        <f t="shared" si="15"/>
        <v>6.0039299998607021E-2</v>
      </c>
      <c r="F72" s="61">
        <f t="shared" si="8"/>
        <v>0.13667808999999997</v>
      </c>
      <c r="G72" s="61">
        <f t="shared" si="9"/>
        <v>5.0529889872999986E-2</v>
      </c>
      <c r="H72" s="61">
        <f t="shared" si="10"/>
        <v>1.8680900286048092E-2</v>
      </c>
      <c r="I72" s="61">
        <f t="shared" si="11"/>
        <v>2.2196529209485016E-2</v>
      </c>
      <c r="J72" s="61">
        <f t="shared" si="12"/>
        <v>8.2060568487466092E-3</v>
      </c>
      <c r="K72" s="61">
        <f t="shared" ca="1" si="4"/>
        <v>6.7114736585171114E-2</v>
      </c>
      <c r="L72" s="61">
        <f t="shared" ca="1" si="13"/>
        <v>5.006180289048975E-5</v>
      </c>
      <c r="M72" s="61">
        <f t="shared" ca="1" si="5"/>
        <v>9.7079266143530849E-5</v>
      </c>
      <c r="N72" s="61">
        <f t="shared" ca="1" si="6"/>
        <v>1.9510886359814777E-2</v>
      </c>
      <c r="O72" s="61">
        <f t="shared" ca="1" si="7"/>
        <v>1.1354989504390267</v>
      </c>
      <c r="P72" s="35">
        <f t="shared" ca="1" si="14"/>
        <v>-7.0754365865640934E-3</v>
      </c>
      <c r="Q72" s="35"/>
      <c r="R72" s="35"/>
      <c r="S72" s="35"/>
      <c r="T72" s="35"/>
    </row>
    <row r="73" spans="1:20" x14ac:dyDescent="0.2">
      <c r="A73" s="68">
        <v>3802</v>
      </c>
      <c r="B73" s="68">
        <v>6.9913799998175818E-2</v>
      </c>
      <c r="C73" s="35"/>
      <c r="D73" s="69">
        <f t="shared" si="15"/>
        <v>0.38019999999999998</v>
      </c>
      <c r="E73" s="69">
        <f t="shared" si="15"/>
        <v>6.9913799998175818E-2</v>
      </c>
      <c r="F73" s="61">
        <f t="shared" si="8"/>
        <v>0.14455203999999999</v>
      </c>
      <c r="G73" s="61">
        <f t="shared" si="9"/>
        <v>5.4958685607999998E-2</v>
      </c>
      <c r="H73" s="61">
        <f t="shared" si="10"/>
        <v>2.0895292268161596E-2</v>
      </c>
      <c r="I73" s="61">
        <f t="shared" si="11"/>
        <v>2.6581226759306444E-2</v>
      </c>
      <c r="J73" s="61">
        <f t="shared" si="12"/>
        <v>1.0106182413888309E-2</v>
      </c>
      <c r="K73" s="61">
        <f t="shared" ca="1" si="4"/>
        <v>6.9854265194616724E-2</v>
      </c>
      <c r="L73" s="61">
        <f t="shared" ca="1" si="13"/>
        <v>3.5443928348199401E-9</v>
      </c>
      <c r="M73" s="61">
        <f t="shared" ca="1" si="5"/>
        <v>1.3597645368865622E-4</v>
      </c>
      <c r="N73" s="61">
        <f t="shared" ca="1" si="6"/>
        <v>1.619939514063186E-3</v>
      </c>
      <c r="O73" s="61">
        <f t="shared" ca="1" si="7"/>
        <v>2.0161190482314972</v>
      </c>
      <c r="P73" s="35">
        <f t="shared" ca="1" si="14"/>
        <v>5.953480355909424E-5</v>
      </c>
      <c r="Q73" s="35"/>
      <c r="R73" s="35"/>
      <c r="S73" s="35"/>
      <c r="T73" s="35"/>
    </row>
    <row r="74" spans="1:20" x14ac:dyDescent="0.2">
      <c r="A74" s="68">
        <v>3848</v>
      </c>
      <c r="B74" s="68">
        <v>7.1211199996469077E-2</v>
      </c>
      <c r="C74" s="35"/>
      <c r="D74" s="69">
        <f t="shared" si="15"/>
        <v>0.38479999999999998</v>
      </c>
      <c r="E74" s="69">
        <f t="shared" si="15"/>
        <v>7.1211199996469077E-2</v>
      </c>
      <c r="F74" s="61">
        <f t="shared" si="8"/>
        <v>0.14807103999999999</v>
      </c>
      <c r="G74" s="61">
        <f t="shared" si="9"/>
        <v>5.6977736191999993E-2</v>
      </c>
      <c r="H74" s="61">
        <f t="shared" si="10"/>
        <v>2.1925032886681597E-2</v>
      </c>
      <c r="I74" s="61">
        <f t="shared" si="11"/>
        <v>2.74020697586413E-2</v>
      </c>
      <c r="J74" s="61">
        <f t="shared" si="12"/>
        <v>1.0544316443125172E-2</v>
      </c>
      <c r="K74" s="61">
        <f t="shared" ca="1" si="4"/>
        <v>7.1068488896759194E-2</v>
      </c>
      <c r="L74" s="61">
        <f t="shared" ca="1" si="13"/>
        <v>2.036645798040415E-8</v>
      </c>
      <c r="M74" s="61">
        <f t="shared" ca="1" si="5"/>
        <v>1.5470283515010841E-4</v>
      </c>
      <c r="N74" s="61">
        <f t="shared" ca="1" si="6"/>
        <v>2.7845785684861719E-5</v>
      </c>
      <c r="O74" s="61">
        <f t="shared" ca="1" si="7"/>
        <v>2.4991325330580141</v>
      </c>
      <c r="P74" s="35">
        <f t="shared" ca="1" si="14"/>
        <v>1.4271109970988294E-4</v>
      </c>
      <c r="Q74" s="35"/>
      <c r="R74" s="35"/>
      <c r="S74" s="35"/>
      <c r="T74" s="35"/>
    </row>
    <row r="75" spans="1:20" x14ac:dyDescent="0.2">
      <c r="A75" s="68">
        <v>3853</v>
      </c>
      <c r="B75" s="68">
        <v>6.7395699996268377E-2</v>
      </c>
      <c r="C75" s="35"/>
      <c r="D75" s="69">
        <f t="shared" si="15"/>
        <v>0.38529999999999998</v>
      </c>
      <c r="E75" s="69">
        <f t="shared" si="15"/>
        <v>6.7395699996268377E-2</v>
      </c>
      <c r="F75" s="61">
        <f t="shared" si="8"/>
        <v>0.14845608999999999</v>
      </c>
      <c r="G75" s="61">
        <f t="shared" si="9"/>
        <v>5.7200131476999989E-2</v>
      </c>
      <c r="H75" s="61">
        <f t="shared" si="10"/>
        <v>2.2039210658088094E-2</v>
      </c>
      <c r="I75" s="61">
        <f t="shared" si="11"/>
        <v>2.5967563208562205E-2</v>
      </c>
      <c r="J75" s="61">
        <f t="shared" si="12"/>
        <v>1.0005302104259017E-2</v>
      </c>
      <c r="K75" s="61">
        <f t="shared" ca="1" si="4"/>
        <v>7.1200985507379105E-2</v>
      </c>
      <c r="L75" s="61">
        <f t="shared" ca="1" si="13"/>
        <v>1.448019782106924E-5</v>
      </c>
      <c r="M75" s="61">
        <f t="shared" ca="1" si="5"/>
        <v>1.5679727258199733E-4</v>
      </c>
      <c r="N75" s="61">
        <f t="shared" ca="1" si="6"/>
        <v>1.0603716356636256E-4</v>
      </c>
      <c r="O75" s="61">
        <f t="shared" ca="1" si="7"/>
        <v>2.5554305800992445</v>
      </c>
      <c r="P75" s="35">
        <f t="shared" ca="1" si="14"/>
        <v>-3.8052855111107287E-3</v>
      </c>
      <c r="Q75" s="35"/>
      <c r="R75" s="35"/>
      <c r="S75" s="35"/>
      <c r="T75" s="35"/>
    </row>
    <row r="76" spans="1:20" x14ac:dyDescent="0.2">
      <c r="A76" s="68">
        <v>3984</v>
      </c>
      <c r="B76" s="68">
        <v>7.582959999126615E-2</v>
      </c>
      <c r="C76" s="35"/>
      <c r="D76" s="69">
        <f t="shared" si="15"/>
        <v>0.39839999999999998</v>
      </c>
      <c r="E76" s="69">
        <f t="shared" si="15"/>
        <v>7.582959999126615E-2</v>
      </c>
      <c r="F76" s="61">
        <f t="shared" si="8"/>
        <v>0.15872255999999998</v>
      </c>
      <c r="G76" s="61">
        <f t="shared" si="9"/>
        <v>6.3235067903999992E-2</v>
      </c>
      <c r="H76" s="61">
        <f t="shared" si="10"/>
        <v>2.5192851052953595E-2</v>
      </c>
      <c r="I76" s="61">
        <f t="shared" si="11"/>
        <v>3.0210512636520432E-2</v>
      </c>
      <c r="J76" s="61">
        <f t="shared" si="12"/>
        <v>1.203586823438974E-2</v>
      </c>
      <c r="K76" s="61">
        <f t="shared" ca="1" si="4"/>
        <v>7.470843207596492E-2</v>
      </c>
      <c r="L76" s="61">
        <f t="shared" ca="1" si="13"/>
        <v>1.2570174943009058E-6</v>
      </c>
      <c r="M76" s="61">
        <f t="shared" ca="1" si="5"/>
        <v>2.1555695123621441E-4</v>
      </c>
      <c r="N76" s="61">
        <f t="shared" ca="1" si="6"/>
        <v>2.1571814463390196E-2</v>
      </c>
      <c r="O76" s="61">
        <f t="shared" ca="1" si="7"/>
        <v>4.3148771377761124</v>
      </c>
      <c r="P76" s="35">
        <f t="shared" ca="1" si="14"/>
        <v>1.1211679153012299E-3</v>
      </c>
      <c r="Q76" s="35"/>
      <c r="R76" s="35"/>
      <c r="S76" s="35"/>
      <c r="T76" s="35"/>
    </row>
    <row r="77" spans="1:20" x14ac:dyDescent="0.2">
      <c r="A77" s="68">
        <v>4690</v>
      </c>
      <c r="B77" s="68">
        <v>9.4481000000087079E-2</v>
      </c>
      <c r="C77" s="35"/>
      <c r="D77" s="69">
        <f t="shared" si="15"/>
        <v>0.46899999999999997</v>
      </c>
      <c r="E77" s="69">
        <f t="shared" si="15"/>
        <v>9.4481000000087079E-2</v>
      </c>
      <c r="F77" s="61">
        <f t="shared" si="8"/>
        <v>0.21996099999999996</v>
      </c>
      <c r="G77" s="61">
        <f t="shared" si="9"/>
        <v>0.10316170899999998</v>
      </c>
      <c r="H77" s="61">
        <f t="shared" si="10"/>
        <v>4.8382841520999982E-2</v>
      </c>
      <c r="I77" s="61">
        <f t="shared" si="11"/>
        <v>4.4311589000040834E-2</v>
      </c>
      <c r="J77" s="61">
        <f t="shared" si="12"/>
        <v>2.0782135241019149E-2</v>
      </c>
      <c r="K77" s="61">
        <f t="shared" ca="1" si="4"/>
        <v>9.4806382392757793E-2</v>
      </c>
      <c r="L77" s="61">
        <f t="shared" ca="1" si="13"/>
        <v>1.05873701460119E-7</v>
      </c>
      <c r="M77" s="61">
        <f t="shared" ca="1" si="5"/>
        <v>6.2726072145361444E-4</v>
      </c>
      <c r="N77" s="61">
        <f t="shared" ca="1" si="6"/>
        <v>1.1025732477842098</v>
      </c>
      <c r="O77" s="61">
        <f t="shared" ca="1" si="7"/>
        <v>26.477196241200129</v>
      </c>
      <c r="P77" s="35">
        <f t="shared" ca="1" si="14"/>
        <v>-3.2538239267071445E-4</v>
      </c>
      <c r="Q77" s="35"/>
      <c r="R77" s="35"/>
      <c r="S77" s="35"/>
      <c r="T77" s="35"/>
    </row>
    <row r="78" spans="1:20" x14ac:dyDescent="0.2">
      <c r="A78" s="68">
        <v>4805</v>
      </c>
      <c r="B78" s="68">
        <v>0.10072449999279343</v>
      </c>
      <c r="C78" s="35"/>
      <c r="D78" s="69">
        <f t="shared" si="15"/>
        <v>0.48049999999999998</v>
      </c>
      <c r="E78" s="69">
        <f t="shared" si="15"/>
        <v>0.10072449999279343</v>
      </c>
      <c r="F78" s="61">
        <f t="shared" si="8"/>
        <v>0.23088024999999998</v>
      </c>
      <c r="G78" s="61">
        <f t="shared" si="9"/>
        <v>0.11093796012499998</v>
      </c>
      <c r="H78" s="61">
        <f t="shared" si="10"/>
        <v>5.3305689840062488E-2</v>
      </c>
      <c r="I78" s="61">
        <f t="shared" si="11"/>
        <v>4.8398122246537237E-2</v>
      </c>
      <c r="J78" s="61">
        <f t="shared" si="12"/>
        <v>2.3255297739461143E-2</v>
      </c>
      <c r="K78" s="61">
        <f t="shared" ca="1" si="4"/>
        <v>9.8271095481905019E-2</v>
      </c>
      <c r="L78" s="61">
        <f t="shared" ca="1" si="13"/>
        <v>6.0191936940475847E-6</v>
      </c>
      <c r="M78" s="61">
        <f t="shared" ca="1" si="5"/>
        <v>7.0379481996055853E-4</v>
      </c>
      <c r="N78" s="61">
        <f t="shared" ca="1" si="6"/>
        <v>1.4978102980536649</v>
      </c>
      <c r="O78" s="61">
        <f t="shared" ca="1" si="7"/>
        <v>32.758384183736332</v>
      </c>
      <c r="P78" s="35">
        <f t="shared" ca="1" si="14"/>
        <v>2.4534045108884073E-3</v>
      </c>
      <c r="Q78" s="35"/>
      <c r="R78" s="35"/>
      <c r="S78" s="35"/>
      <c r="T78" s="35"/>
    </row>
    <row r="79" spans="1:20" x14ac:dyDescent="0.2">
      <c r="A79" s="68"/>
      <c r="B79" s="68"/>
      <c r="C79" s="35"/>
      <c r="D79" s="69">
        <f t="shared" si="15"/>
        <v>0</v>
      </c>
      <c r="E79" s="69">
        <f t="shared" si="15"/>
        <v>0</v>
      </c>
      <c r="F79" s="61">
        <f t="shared" si="8"/>
        <v>0</v>
      </c>
      <c r="G79" s="61">
        <f t="shared" si="9"/>
        <v>0</v>
      </c>
      <c r="H79" s="61">
        <f t="shared" si="10"/>
        <v>0</v>
      </c>
      <c r="I79" s="61">
        <f t="shared" si="11"/>
        <v>0</v>
      </c>
      <c r="J79" s="61">
        <f t="shared" si="12"/>
        <v>0</v>
      </c>
      <c r="K79" s="61">
        <f t="shared" ca="1" si="4"/>
        <v>-9.1253280620279796E-4</v>
      </c>
      <c r="L79" s="61">
        <f t="shared" ca="1" si="13"/>
        <v>8.3271612239635321E-7</v>
      </c>
      <c r="M79" s="61">
        <f t="shared" ca="1" si="5"/>
        <v>7.0886836103058624E-3</v>
      </c>
      <c r="N79" s="61">
        <f t="shared" ca="1" si="6"/>
        <v>0.11176587362118043</v>
      </c>
      <c r="O79" s="61">
        <f t="shared" ca="1" si="7"/>
        <v>4.6738940542952107E-2</v>
      </c>
      <c r="P79" s="35">
        <f t="shared" ca="1" si="14"/>
        <v>9.1253280620279796E-4</v>
      </c>
      <c r="Q79" s="35"/>
      <c r="R79" s="35"/>
      <c r="S79" s="35"/>
      <c r="T79" s="35"/>
    </row>
    <row r="80" spans="1:20" x14ac:dyDescent="0.2">
      <c r="A80" s="68"/>
      <c r="B80" s="68"/>
      <c r="C80" s="35"/>
      <c r="D80" s="69">
        <f t="shared" si="15"/>
        <v>0</v>
      </c>
      <c r="E80" s="69">
        <f t="shared" si="15"/>
        <v>0</v>
      </c>
      <c r="F80" s="61">
        <f t="shared" si="8"/>
        <v>0</v>
      </c>
      <c r="G80" s="61">
        <f t="shared" si="9"/>
        <v>0</v>
      </c>
      <c r="H80" s="61">
        <f t="shared" si="10"/>
        <v>0</v>
      </c>
      <c r="I80" s="61">
        <f t="shared" si="11"/>
        <v>0</v>
      </c>
      <c r="J80" s="61">
        <f t="shared" si="12"/>
        <v>0</v>
      </c>
      <c r="K80" s="61">
        <f t="shared" ca="1" si="4"/>
        <v>-9.1253280620279796E-4</v>
      </c>
      <c r="L80" s="61">
        <f t="shared" ca="1" si="13"/>
        <v>8.3271612239635321E-7</v>
      </c>
      <c r="M80" s="61">
        <f t="shared" ca="1" si="5"/>
        <v>7.0886836103058624E-3</v>
      </c>
      <c r="N80" s="61">
        <f t="shared" ca="1" si="6"/>
        <v>0.11176587362118043</v>
      </c>
      <c r="O80" s="61">
        <f t="shared" ca="1" si="7"/>
        <v>4.6738940542952107E-2</v>
      </c>
      <c r="P80" s="35">
        <f t="shared" ca="1" si="14"/>
        <v>9.1253280620279796E-4</v>
      </c>
      <c r="Q80" s="35"/>
      <c r="R80" s="35"/>
      <c r="S80" s="35"/>
      <c r="T80" s="35"/>
    </row>
    <row r="81" spans="1:20" x14ac:dyDescent="0.2">
      <c r="A81" s="68"/>
      <c r="B81" s="68"/>
      <c r="C81" s="35"/>
      <c r="D81" s="69">
        <f t="shared" si="15"/>
        <v>0</v>
      </c>
      <c r="E81" s="69">
        <f t="shared" si="15"/>
        <v>0</v>
      </c>
      <c r="F81" s="61">
        <f t="shared" si="8"/>
        <v>0</v>
      </c>
      <c r="G81" s="61">
        <f t="shared" si="9"/>
        <v>0</v>
      </c>
      <c r="H81" s="61">
        <f t="shared" si="10"/>
        <v>0</v>
      </c>
      <c r="I81" s="61">
        <f t="shared" si="11"/>
        <v>0</v>
      </c>
      <c r="J81" s="61">
        <f t="shared" si="12"/>
        <v>0</v>
      </c>
      <c r="K81" s="61">
        <f t="shared" ca="1" si="4"/>
        <v>-9.1253280620279796E-4</v>
      </c>
      <c r="L81" s="61">
        <f t="shared" ca="1" si="13"/>
        <v>8.3271612239635321E-7</v>
      </c>
      <c r="M81" s="61">
        <f t="shared" ca="1" si="5"/>
        <v>7.0886836103058624E-3</v>
      </c>
      <c r="N81" s="61">
        <f t="shared" ca="1" si="6"/>
        <v>0.11176587362118043</v>
      </c>
      <c r="O81" s="61">
        <f t="shared" ca="1" si="7"/>
        <v>4.6738940542952107E-2</v>
      </c>
      <c r="P81" s="35">
        <f t="shared" ca="1" si="14"/>
        <v>9.1253280620279796E-4</v>
      </c>
      <c r="Q81" s="35"/>
      <c r="R81" s="35"/>
      <c r="S81" s="35"/>
      <c r="T81" s="35"/>
    </row>
    <row r="82" spans="1:20" x14ac:dyDescent="0.2">
      <c r="A82" s="68"/>
      <c r="B82" s="68"/>
      <c r="C82" s="35"/>
      <c r="D82" s="69">
        <f t="shared" si="15"/>
        <v>0</v>
      </c>
      <c r="E82" s="69">
        <f t="shared" si="15"/>
        <v>0</v>
      </c>
      <c r="F82" s="61">
        <f t="shared" si="8"/>
        <v>0</v>
      </c>
      <c r="G82" s="61">
        <f t="shared" si="9"/>
        <v>0</v>
      </c>
      <c r="H82" s="61">
        <f t="shared" si="10"/>
        <v>0</v>
      </c>
      <c r="I82" s="61">
        <f t="shared" si="11"/>
        <v>0</v>
      </c>
      <c r="J82" s="61">
        <f t="shared" si="12"/>
        <v>0</v>
      </c>
      <c r="K82" s="61">
        <f t="shared" ca="1" si="4"/>
        <v>-9.1253280620279796E-4</v>
      </c>
      <c r="L82" s="61">
        <f t="shared" ca="1" si="13"/>
        <v>8.3271612239635321E-7</v>
      </c>
      <c r="M82" s="61">
        <f t="shared" ca="1" si="5"/>
        <v>7.0886836103058624E-3</v>
      </c>
      <c r="N82" s="61">
        <f t="shared" ca="1" si="6"/>
        <v>0.11176587362118043</v>
      </c>
      <c r="O82" s="61">
        <f t="shared" ca="1" si="7"/>
        <v>4.6738940542952107E-2</v>
      </c>
      <c r="P82" s="35">
        <f t="shared" ca="1" si="14"/>
        <v>9.1253280620279796E-4</v>
      </c>
      <c r="Q82" s="35"/>
      <c r="R82" s="35"/>
      <c r="S82" s="35"/>
      <c r="T82" s="35"/>
    </row>
    <row r="83" spans="1:20" x14ac:dyDescent="0.2">
      <c r="A83" s="68"/>
      <c r="B83" s="68"/>
      <c r="C83" s="35"/>
      <c r="D83" s="69">
        <f t="shared" si="15"/>
        <v>0</v>
      </c>
      <c r="E83" s="69">
        <f t="shared" si="15"/>
        <v>0</v>
      </c>
      <c r="F83" s="61">
        <f t="shared" si="8"/>
        <v>0</v>
      </c>
      <c r="G83" s="61">
        <f t="shared" si="9"/>
        <v>0</v>
      </c>
      <c r="H83" s="61">
        <f t="shared" si="10"/>
        <v>0</v>
      </c>
      <c r="I83" s="61">
        <f t="shared" si="11"/>
        <v>0</v>
      </c>
      <c r="J83" s="61">
        <f t="shared" si="12"/>
        <v>0</v>
      </c>
      <c r="K83" s="61">
        <f t="shared" ca="1" si="4"/>
        <v>-9.1253280620279796E-4</v>
      </c>
      <c r="L83" s="61">
        <f t="shared" ca="1" si="13"/>
        <v>8.3271612239635321E-7</v>
      </c>
      <c r="M83" s="61">
        <f t="shared" ca="1" si="5"/>
        <v>7.0886836103058624E-3</v>
      </c>
      <c r="N83" s="61">
        <f t="shared" ca="1" si="6"/>
        <v>0.11176587362118043</v>
      </c>
      <c r="O83" s="61">
        <f t="shared" ca="1" si="7"/>
        <v>4.6738940542952107E-2</v>
      </c>
      <c r="P83" s="35">
        <f t="shared" ca="1" si="14"/>
        <v>9.1253280620279796E-4</v>
      </c>
      <c r="Q83" s="35"/>
      <c r="R83" s="35"/>
      <c r="S83" s="35"/>
      <c r="T83" s="35"/>
    </row>
    <row r="84" spans="1:20" x14ac:dyDescent="0.2">
      <c r="A84" s="68"/>
      <c r="B84" s="68"/>
      <c r="C84" s="35"/>
      <c r="D84" s="69">
        <f t="shared" si="15"/>
        <v>0</v>
      </c>
      <c r="E84" s="69">
        <f t="shared" si="15"/>
        <v>0</v>
      </c>
      <c r="F84" s="61">
        <f t="shared" si="8"/>
        <v>0</v>
      </c>
      <c r="G84" s="61">
        <f t="shared" si="9"/>
        <v>0</v>
      </c>
      <c r="H84" s="61">
        <f t="shared" si="10"/>
        <v>0</v>
      </c>
      <c r="I84" s="61">
        <f t="shared" si="11"/>
        <v>0</v>
      </c>
      <c r="J84" s="61">
        <f t="shared" si="12"/>
        <v>0</v>
      </c>
      <c r="K84" s="61">
        <f t="shared" ca="1" si="4"/>
        <v>-9.1253280620279796E-4</v>
      </c>
      <c r="L84" s="61">
        <f t="shared" ca="1" si="13"/>
        <v>8.3271612239635321E-7</v>
      </c>
      <c r="M84" s="61">
        <f t="shared" ca="1" si="5"/>
        <v>7.0886836103058624E-3</v>
      </c>
      <c r="N84" s="61">
        <f t="shared" ca="1" si="6"/>
        <v>0.11176587362118043</v>
      </c>
      <c r="O84" s="61">
        <f t="shared" ca="1" si="7"/>
        <v>4.6738940542952107E-2</v>
      </c>
      <c r="P84" s="35">
        <f t="shared" ca="1" si="14"/>
        <v>9.1253280620279796E-4</v>
      </c>
      <c r="Q84" s="35"/>
      <c r="R84" s="35"/>
      <c r="S84" s="35"/>
      <c r="T84" s="35"/>
    </row>
    <row r="85" spans="1:20" x14ac:dyDescent="0.2">
      <c r="A85" s="68"/>
      <c r="B85" s="68"/>
      <c r="C85" s="35"/>
      <c r="D85" s="69">
        <f t="shared" ref="D85:E116" si="16">A85/A$18</f>
        <v>0</v>
      </c>
      <c r="E85" s="69">
        <f t="shared" si="16"/>
        <v>0</v>
      </c>
      <c r="F85" s="61">
        <f t="shared" si="8"/>
        <v>0</v>
      </c>
      <c r="G85" s="61">
        <f t="shared" si="9"/>
        <v>0</v>
      </c>
      <c r="H85" s="61">
        <f t="shared" si="10"/>
        <v>0</v>
      </c>
      <c r="I85" s="61">
        <f t="shared" si="11"/>
        <v>0</v>
      </c>
      <c r="J85" s="61">
        <f t="shared" si="12"/>
        <v>0</v>
      </c>
      <c r="K85" s="61">
        <f t="shared" ref="K85:K148" ca="1" si="17">+E$4+E$5*D85+E$6*D85^2</f>
        <v>-9.1253280620279796E-4</v>
      </c>
      <c r="L85" s="61">
        <f t="shared" ca="1" si="13"/>
        <v>8.3271612239635321E-7</v>
      </c>
      <c r="M85" s="61">
        <f t="shared" ref="M85:M148" ca="1" si="18">(M$1-M$2*D85+M$3*F85)^2</f>
        <v>7.0886836103058624E-3</v>
      </c>
      <c r="N85" s="61">
        <f t="shared" ref="N85:N148" ca="1" si="19">(-M$2+M$4*D85-M$5*F85)^2</f>
        <v>0.11176587362118043</v>
      </c>
      <c r="O85" s="61">
        <f t="shared" ref="O85:O148" ca="1" si="20">+(M$3-D85*M$5+F85*M$6)^2</f>
        <v>4.6738940542952107E-2</v>
      </c>
      <c r="P85" s="35">
        <f t="shared" ca="1" si="14"/>
        <v>9.1253280620279796E-4</v>
      </c>
      <c r="Q85" s="35"/>
      <c r="R85" s="35"/>
      <c r="S85" s="35"/>
      <c r="T85" s="35"/>
    </row>
    <row r="86" spans="1:20" x14ac:dyDescent="0.2">
      <c r="A86" s="68"/>
      <c r="B86" s="68"/>
      <c r="C86" s="35"/>
      <c r="D86" s="69">
        <f t="shared" si="16"/>
        <v>0</v>
      </c>
      <c r="E86" s="69">
        <f t="shared" si="16"/>
        <v>0</v>
      </c>
      <c r="F86" s="61">
        <f t="shared" ref="F86:F149" si="21">D86*D86</f>
        <v>0</v>
      </c>
      <c r="G86" s="61">
        <f t="shared" ref="G86:G149" si="22">D86*F86</f>
        <v>0</v>
      </c>
      <c r="H86" s="61">
        <f t="shared" ref="H86:H149" si="23">F86*F86</f>
        <v>0</v>
      </c>
      <c r="I86" s="61">
        <f t="shared" ref="I86:I149" si="24">E86*D86</f>
        <v>0</v>
      </c>
      <c r="J86" s="61">
        <f t="shared" ref="J86:J149" si="25">I86*D86</f>
        <v>0</v>
      </c>
      <c r="K86" s="61">
        <f t="shared" ca="1" si="17"/>
        <v>-9.1253280620279796E-4</v>
      </c>
      <c r="L86" s="61">
        <f t="shared" ref="L86:L149" ca="1" si="26">+(K86-E86)^2</f>
        <v>8.3271612239635321E-7</v>
      </c>
      <c r="M86" s="61">
        <f t="shared" ca="1" si="18"/>
        <v>7.0886836103058624E-3</v>
      </c>
      <c r="N86" s="61">
        <f t="shared" ca="1" si="19"/>
        <v>0.11176587362118043</v>
      </c>
      <c r="O86" s="61">
        <f t="shared" ca="1" si="20"/>
        <v>4.6738940542952107E-2</v>
      </c>
      <c r="P86" s="35">
        <f t="shared" ref="P86:P149" ca="1" si="27">+E86-K86</f>
        <v>9.1253280620279796E-4</v>
      </c>
      <c r="Q86" s="35"/>
      <c r="R86" s="35"/>
      <c r="S86" s="35"/>
      <c r="T86" s="35"/>
    </row>
    <row r="87" spans="1:20" x14ac:dyDescent="0.2">
      <c r="A87" s="68"/>
      <c r="B87" s="68"/>
      <c r="C87" s="35"/>
      <c r="D87" s="69">
        <f t="shared" si="16"/>
        <v>0</v>
      </c>
      <c r="E87" s="69">
        <f t="shared" si="16"/>
        <v>0</v>
      </c>
      <c r="F87" s="61">
        <f t="shared" si="21"/>
        <v>0</v>
      </c>
      <c r="G87" s="61">
        <f t="shared" si="22"/>
        <v>0</v>
      </c>
      <c r="H87" s="61">
        <f t="shared" si="23"/>
        <v>0</v>
      </c>
      <c r="I87" s="61">
        <f t="shared" si="24"/>
        <v>0</v>
      </c>
      <c r="J87" s="61">
        <f t="shared" si="25"/>
        <v>0</v>
      </c>
      <c r="K87" s="61">
        <f t="shared" ca="1" si="17"/>
        <v>-9.1253280620279796E-4</v>
      </c>
      <c r="L87" s="61">
        <f t="shared" ca="1" si="26"/>
        <v>8.3271612239635321E-7</v>
      </c>
      <c r="M87" s="61">
        <f t="shared" ca="1" si="18"/>
        <v>7.0886836103058624E-3</v>
      </c>
      <c r="N87" s="61">
        <f t="shared" ca="1" si="19"/>
        <v>0.11176587362118043</v>
      </c>
      <c r="O87" s="61">
        <f t="shared" ca="1" si="20"/>
        <v>4.6738940542952107E-2</v>
      </c>
      <c r="P87" s="35">
        <f t="shared" ca="1" si="27"/>
        <v>9.1253280620279796E-4</v>
      </c>
      <c r="Q87" s="35"/>
      <c r="R87" s="35"/>
      <c r="S87" s="35"/>
      <c r="T87" s="35"/>
    </row>
    <row r="88" spans="1:20" x14ac:dyDescent="0.2">
      <c r="A88" s="68"/>
      <c r="B88" s="68"/>
      <c r="C88" s="35"/>
      <c r="D88" s="69">
        <f t="shared" si="16"/>
        <v>0</v>
      </c>
      <c r="E88" s="69">
        <f t="shared" si="16"/>
        <v>0</v>
      </c>
      <c r="F88" s="61">
        <f t="shared" si="21"/>
        <v>0</v>
      </c>
      <c r="G88" s="61">
        <f t="shared" si="22"/>
        <v>0</v>
      </c>
      <c r="H88" s="61">
        <f t="shared" si="23"/>
        <v>0</v>
      </c>
      <c r="I88" s="61">
        <f t="shared" si="24"/>
        <v>0</v>
      </c>
      <c r="J88" s="61">
        <f t="shared" si="25"/>
        <v>0</v>
      </c>
      <c r="K88" s="61">
        <f t="shared" ca="1" si="17"/>
        <v>-9.1253280620279796E-4</v>
      </c>
      <c r="L88" s="61">
        <f t="shared" ca="1" si="26"/>
        <v>8.3271612239635321E-7</v>
      </c>
      <c r="M88" s="61">
        <f t="shared" ca="1" si="18"/>
        <v>7.0886836103058624E-3</v>
      </c>
      <c r="N88" s="61">
        <f t="shared" ca="1" si="19"/>
        <v>0.11176587362118043</v>
      </c>
      <c r="O88" s="61">
        <f t="shared" ca="1" si="20"/>
        <v>4.6738940542952107E-2</v>
      </c>
      <c r="P88" s="35">
        <f t="shared" ca="1" si="27"/>
        <v>9.1253280620279796E-4</v>
      </c>
      <c r="Q88" s="35"/>
      <c r="R88" s="35"/>
      <c r="S88" s="35"/>
      <c r="T88" s="35"/>
    </row>
    <row r="89" spans="1:20" x14ac:dyDescent="0.2">
      <c r="A89" s="68"/>
      <c r="B89" s="68"/>
      <c r="C89" s="35"/>
      <c r="D89" s="69">
        <f t="shared" si="16"/>
        <v>0</v>
      </c>
      <c r="E89" s="69">
        <f t="shared" si="16"/>
        <v>0</v>
      </c>
      <c r="F89" s="61">
        <f t="shared" si="21"/>
        <v>0</v>
      </c>
      <c r="G89" s="61">
        <f t="shared" si="22"/>
        <v>0</v>
      </c>
      <c r="H89" s="61">
        <f t="shared" si="23"/>
        <v>0</v>
      </c>
      <c r="I89" s="61">
        <f t="shared" si="24"/>
        <v>0</v>
      </c>
      <c r="J89" s="61">
        <f t="shared" si="25"/>
        <v>0</v>
      </c>
      <c r="K89" s="61">
        <f t="shared" ca="1" si="17"/>
        <v>-9.1253280620279796E-4</v>
      </c>
      <c r="L89" s="61">
        <f t="shared" ca="1" si="26"/>
        <v>8.3271612239635321E-7</v>
      </c>
      <c r="M89" s="61">
        <f t="shared" ca="1" si="18"/>
        <v>7.0886836103058624E-3</v>
      </c>
      <c r="N89" s="61">
        <f t="shared" ca="1" si="19"/>
        <v>0.11176587362118043</v>
      </c>
      <c r="O89" s="61">
        <f t="shared" ca="1" si="20"/>
        <v>4.6738940542952107E-2</v>
      </c>
      <c r="P89" s="35">
        <f t="shared" ca="1" si="27"/>
        <v>9.1253280620279796E-4</v>
      </c>
      <c r="Q89" s="35"/>
      <c r="R89" s="35"/>
      <c r="S89" s="35"/>
      <c r="T89" s="35"/>
    </row>
    <row r="90" spans="1:20" x14ac:dyDescent="0.2">
      <c r="A90" s="68"/>
      <c r="B90" s="68"/>
      <c r="C90" s="35"/>
      <c r="D90" s="69">
        <f t="shared" si="16"/>
        <v>0</v>
      </c>
      <c r="E90" s="69">
        <f t="shared" si="16"/>
        <v>0</v>
      </c>
      <c r="F90" s="61">
        <f t="shared" si="21"/>
        <v>0</v>
      </c>
      <c r="G90" s="61">
        <f t="shared" si="22"/>
        <v>0</v>
      </c>
      <c r="H90" s="61">
        <f t="shared" si="23"/>
        <v>0</v>
      </c>
      <c r="I90" s="61">
        <f t="shared" si="24"/>
        <v>0</v>
      </c>
      <c r="J90" s="61">
        <f t="shared" si="25"/>
        <v>0</v>
      </c>
      <c r="K90" s="61">
        <f t="shared" ca="1" si="17"/>
        <v>-9.1253280620279796E-4</v>
      </c>
      <c r="L90" s="61">
        <f t="shared" ca="1" si="26"/>
        <v>8.3271612239635321E-7</v>
      </c>
      <c r="M90" s="61">
        <f t="shared" ca="1" si="18"/>
        <v>7.0886836103058624E-3</v>
      </c>
      <c r="N90" s="61">
        <f t="shared" ca="1" si="19"/>
        <v>0.11176587362118043</v>
      </c>
      <c r="O90" s="61">
        <f t="shared" ca="1" si="20"/>
        <v>4.6738940542952107E-2</v>
      </c>
      <c r="P90" s="35">
        <f t="shared" ca="1" si="27"/>
        <v>9.1253280620279796E-4</v>
      </c>
      <c r="Q90" s="35"/>
      <c r="R90" s="35"/>
      <c r="S90" s="35"/>
      <c r="T90" s="35"/>
    </row>
    <row r="91" spans="1:20" x14ac:dyDescent="0.2">
      <c r="A91" s="68"/>
      <c r="B91" s="68"/>
      <c r="C91" s="35"/>
      <c r="D91" s="69">
        <f t="shared" si="16"/>
        <v>0</v>
      </c>
      <c r="E91" s="69">
        <f t="shared" si="16"/>
        <v>0</v>
      </c>
      <c r="F91" s="61">
        <f t="shared" si="21"/>
        <v>0</v>
      </c>
      <c r="G91" s="61">
        <f t="shared" si="22"/>
        <v>0</v>
      </c>
      <c r="H91" s="61">
        <f t="shared" si="23"/>
        <v>0</v>
      </c>
      <c r="I91" s="61">
        <f t="shared" si="24"/>
        <v>0</v>
      </c>
      <c r="J91" s="61">
        <f t="shared" si="25"/>
        <v>0</v>
      </c>
      <c r="K91" s="61">
        <f t="shared" ca="1" si="17"/>
        <v>-9.1253280620279796E-4</v>
      </c>
      <c r="L91" s="61">
        <f t="shared" ca="1" si="26"/>
        <v>8.3271612239635321E-7</v>
      </c>
      <c r="M91" s="61">
        <f t="shared" ca="1" si="18"/>
        <v>7.0886836103058624E-3</v>
      </c>
      <c r="N91" s="61">
        <f t="shared" ca="1" si="19"/>
        <v>0.11176587362118043</v>
      </c>
      <c r="O91" s="61">
        <f t="shared" ca="1" si="20"/>
        <v>4.6738940542952107E-2</v>
      </c>
      <c r="P91" s="35">
        <f t="shared" ca="1" si="27"/>
        <v>9.1253280620279796E-4</v>
      </c>
      <c r="Q91" s="35"/>
      <c r="R91" s="35"/>
      <c r="S91" s="35"/>
      <c r="T91" s="35"/>
    </row>
    <row r="92" spans="1:20" x14ac:dyDescent="0.2">
      <c r="A92" s="68"/>
      <c r="B92" s="68"/>
      <c r="C92" s="35"/>
      <c r="D92" s="69">
        <f t="shared" si="16"/>
        <v>0</v>
      </c>
      <c r="E92" s="69">
        <f t="shared" si="16"/>
        <v>0</v>
      </c>
      <c r="F92" s="61">
        <f t="shared" si="21"/>
        <v>0</v>
      </c>
      <c r="G92" s="61">
        <f t="shared" si="22"/>
        <v>0</v>
      </c>
      <c r="H92" s="61">
        <f t="shared" si="23"/>
        <v>0</v>
      </c>
      <c r="I92" s="61">
        <f t="shared" si="24"/>
        <v>0</v>
      </c>
      <c r="J92" s="61">
        <f t="shared" si="25"/>
        <v>0</v>
      </c>
      <c r="K92" s="61">
        <f t="shared" ca="1" si="17"/>
        <v>-9.1253280620279796E-4</v>
      </c>
      <c r="L92" s="61">
        <f t="shared" ca="1" si="26"/>
        <v>8.3271612239635321E-7</v>
      </c>
      <c r="M92" s="61">
        <f t="shared" ca="1" si="18"/>
        <v>7.0886836103058624E-3</v>
      </c>
      <c r="N92" s="61">
        <f t="shared" ca="1" si="19"/>
        <v>0.11176587362118043</v>
      </c>
      <c r="O92" s="61">
        <f t="shared" ca="1" si="20"/>
        <v>4.6738940542952107E-2</v>
      </c>
      <c r="P92" s="35">
        <f t="shared" ca="1" si="27"/>
        <v>9.1253280620279796E-4</v>
      </c>
      <c r="Q92" s="35"/>
      <c r="R92" s="35"/>
      <c r="S92" s="35"/>
      <c r="T92" s="35"/>
    </row>
    <row r="93" spans="1:20" x14ac:dyDescent="0.2">
      <c r="A93" s="68"/>
      <c r="B93" s="68"/>
      <c r="C93" s="35"/>
      <c r="D93" s="69">
        <f t="shared" si="16"/>
        <v>0</v>
      </c>
      <c r="E93" s="69">
        <f t="shared" si="16"/>
        <v>0</v>
      </c>
      <c r="F93" s="61">
        <f t="shared" si="21"/>
        <v>0</v>
      </c>
      <c r="G93" s="61">
        <f t="shared" si="22"/>
        <v>0</v>
      </c>
      <c r="H93" s="61">
        <f t="shared" si="23"/>
        <v>0</v>
      </c>
      <c r="I93" s="61">
        <f t="shared" si="24"/>
        <v>0</v>
      </c>
      <c r="J93" s="61">
        <f t="shared" si="25"/>
        <v>0</v>
      </c>
      <c r="K93" s="61">
        <f t="shared" ca="1" si="17"/>
        <v>-9.1253280620279796E-4</v>
      </c>
      <c r="L93" s="61">
        <f t="shared" ca="1" si="26"/>
        <v>8.3271612239635321E-7</v>
      </c>
      <c r="M93" s="61">
        <f t="shared" ca="1" si="18"/>
        <v>7.0886836103058624E-3</v>
      </c>
      <c r="N93" s="61">
        <f t="shared" ca="1" si="19"/>
        <v>0.11176587362118043</v>
      </c>
      <c r="O93" s="61">
        <f t="shared" ca="1" si="20"/>
        <v>4.6738940542952107E-2</v>
      </c>
      <c r="P93" s="35">
        <f t="shared" ca="1" si="27"/>
        <v>9.1253280620279796E-4</v>
      </c>
      <c r="Q93" s="35"/>
      <c r="R93" s="35"/>
      <c r="S93" s="35"/>
      <c r="T93" s="35"/>
    </row>
    <row r="94" spans="1:20" x14ac:dyDescent="0.2">
      <c r="A94" s="68"/>
      <c r="B94" s="68"/>
      <c r="C94" s="35"/>
      <c r="D94" s="69">
        <f t="shared" si="16"/>
        <v>0</v>
      </c>
      <c r="E94" s="69">
        <f t="shared" si="16"/>
        <v>0</v>
      </c>
      <c r="F94" s="61">
        <f t="shared" si="21"/>
        <v>0</v>
      </c>
      <c r="G94" s="61">
        <f t="shared" si="22"/>
        <v>0</v>
      </c>
      <c r="H94" s="61">
        <f t="shared" si="23"/>
        <v>0</v>
      </c>
      <c r="I94" s="61">
        <f t="shared" si="24"/>
        <v>0</v>
      </c>
      <c r="J94" s="61">
        <f t="shared" si="25"/>
        <v>0</v>
      </c>
      <c r="K94" s="61">
        <f t="shared" ca="1" si="17"/>
        <v>-9.1253280620279796E-4</v>
      </c>
      <c r="L94" s="61">
        <f t="shared" ca="1" si="26"/>
        <v>8.3271612239635321E-7</v>
      </c>
      <c r="M94" s="61">
        <f t="shared" ca="1" si="18"/>
        <v>7.0886836103058624E-3</v>
      </c>
      <c r="N94" s="61">
        <f t="shared" ca="1" si="19"/>
        <v>0.11176587362118043</v>
      </c>
      <c r="O94" s="61">
        <f t="shared" ca="1" si="20"/>
        <v>4.6738940542952107E-2</v>
      </c>
      <c r="P94" s="35">
        <f t="shared" ca="1" si="27"/>
        <v>9.1253280620279796E-4</v>
      </c>
      <c r="Q94" s="35"/>
      <c r="R94" s="35"/>
      <c r="S94" s="35"/>
      <c r="T94" s="35"/>
    </row>
    <row r="95" spans="1:20" x14ac:dyDescent="0.2">
      <c r="A95" s="68"/>
      <c r="B95" s="68"/>
      <c r="C95" s="35"/>
      <c r="D95" s="69">
        <f t="shared" si="16"/>
        <v>0</v>
      </c>
      <c r="E95" s="69">
        <f t="shared" si="16"/>
        <v>0</v>
      </c>
      <c r="F95" s="61">
        <f t="shared" si="21"/>
        <v>0</v>
      </c>
      <c r="G95" s="61">
        <f t="shared" si="22"/>
        <v>0</v>
      </c>
      <c r="H95" s="61">
        <f t="shared" si="23"/>
        <v>0</v>
      </c>
      <c r="I95" s="61">
        <f t="shared" si="24"/>
        <v>0</v>
      </c>
      <c r="J95" s="61">
        <f t="shared" si="25"/>
        <v>0</v>
      </c>
      <c r="K95" s="61">
        <f t="shared" ca="1" si="17"/>
        <v>-9.1253280620279796E-4</v>
      </c>
      <c r="L95" s="61">
        <f t="shared" ca="1" si="26"/>
        <v>8.3271612239635321E-7</v>
      </c>
      <c r="M95" s="61">
        <f t="shared" ca="1" si="18"/>
        <v>7.0886836103058624E-3</v>
      </c>
      <c r="N95" s="61">
        <f t="shared" ca="1" si="19"/>
        <v>0.11176587362118043</v>
      </c>
      <c r="O95" s="61">
        <f t="shared" ca="1" si="20"/>
        <v>4.6738940542952107E-2</v>
      </c>
      <c r="P95" s="35">
        <f t="shared" ca="1" si="27"/>
        <v>9.1253280620279796E-4</v>
      </c>
      <c r="Q95" s="35"/>
      <c r="R95" s="35"/>
      <c r="S95" s="35"/>
      <c r="T95" s="35"/>
    </row>
    <row r="96" spans="1:20" x14ac:dyDescent="0.2">
      <c r="A96" s="68"/>
      <c r="B96" s="68"/>
      <c r="C96" s="35"/>
      <c r="D96" s="69">
        <f t="shared" si="16"/>
        <v>0</v>
      </c>
      <c r="E96" s="69">
        <f t="shared" si="16"/>
        <v>0</v>
      </c>
      <c r="F96" s="61">
        <f t="shared" si="21"/>
        <v>0</v>
      </c>
      <c r="G96" s="61">
        <f t="shared" si="22"/>
        <v>0</v>
      </c>
      <c r="H96" s="61">
        <f t="shared" si="23"/>
        <v>0</v>
      </c>
      <c r="I96" s="61">
        <f t="shared" si="24"/>
        <v>0</v>
      </c>
      <c r="J96" s="61">
        <f t="shared" si="25"/>
        <v>0</v>
      </c>
      <c r="K96" s="61">
        <f t="shared" ca="1" si="17"/>
        <v>-9.1253280620279796E-4</v>
      </c>
      <c r="L96" s="61">
        <f t="shared" ca="1" si="26"/>
        <v>8.3271612239635321E-7</v>
      </c>
      <c r="M96" s="61">
        <f t="shared" ca="1" si="18"/>
        <v>7.0886836103058624E-3</v>
      </c>
      <c r="N96" s="61">
        <f t="shared" ca="1" si="19"/>
        <v>0.11176587362118043</v>
      </c>
      <c r="O96" s="61">
        <f t="shared" ca="1" si="20"/>
        <v>4.6738940542952107E-2</v>
      </c>
      <c r="P96" s="35">
        <f t="shared" ca="1" si="27"/>
        <v>9.1253280620279796E-4</v>
      </c>
      <c r="Q96" s="35"/>
      <c r="R96" s="35"/>
      <c r="S96" s="35"/>
      <c r="T96" s="35"/>
    </row>
    <row r="97" spans="1:20" x14ac:dyDescent="0.2">
      <c r="A97" s="68"/>
      <c r="B97" s="68"/>
      <c r="C97" s="35"/>
      <c r="D97" s="69">
        <f t="shared" si="16"/>
        <v>0</v>
      </c>
      <c r="E97" s="69">
        <f t="shared" si="16"/>
        <v>0</v>
      </c>
      <c r="F97" s="61">
        <f t="shared" si="21"/>
        <v>0</v>
      </c>
      <c r="G97" s="61">
        <f t="shared" si="22"/>
        <v>0</v>
      </c>
      <c r="H97" s="61">
        <f t="shared" si="23"/>
        <v>0</v>
      </c>
      <c r="I97" s="61">
        <f t="shared" si="24"/>
        <v>0</v>
      </c>
      <c r="J97" s="61">
        <f t="shared" si="25"/>
        <v>0</v>
      </c>
      <c r="K97" s="61">
        <f t="shared" ca="1" si="17"/>
        <v>-9.1253280620279796E-4</v>
      </c>
      <c r="L97" s="61">
        <f t="shared" ca="1" si="26"/>
        <v>8.3271612239635321E-7</v>
      </c>
      <c r="M97" s="61">
        <f t="shared" ca="1" si="18"/>
        <v>7.0886836103058624E-3</v>
      </c>
      <c r="N97" s="61">
        <f t="shared" ca="1" si="19"/>
        <v>0.11176587362118043</v>
      </c>
      <c r="O97" s="61">
        <f t="shared" ca="1" si="20"/>
        <v>4.6738940542952107E-2</v>
      </c>
      <c r="P97" s="35">
        <f t="shared" ca="1" si="27"/>
        <v>9.1253280620279796E-4</v>
      </c>
      <c r="Q97" s="35"/>
      <c r="R97" s="35"/>
      <c r="S97" s="35"/>
      <c r="T97" s="35"/>
    </row>
    <row r="98" spans="1:20" x14ac:dyDescent="0.2">
      <c r="A98" s="68"/>
      <c r="B98" s="68"/>
      <c r="C98" s="35"/>
      <c r="D98" s="69">
        <f t="shared" si="16"/>
        <v>0</v>
      </c>
      <c r="E98" s="69">
        <f t="shared" si="16"/>
        <v>0</v>
      </c>
      <c r="F98" s="61">
        <f t="shared" si="21"/>
        <v>0</v>
      </c>
      <c r="G98" s="61">
        <f t="shared" si="22"/>
        <v>0</v>
      </c>
      <c r="H98" s="61">
        <f t="shared" si="23"/>
        <v>0</v>
      </c>
      <c r="I98" s="61">
        <f t="shared" si="24"/>
        <v>0</v>
      </c>
      <c r="J98" s="61">
        <f t="shared" si="25"/>
        <v>0</v>
      </c>
      <c r="K98" s="61">
        <f t="shared" ca="1" si="17"/>
        <v>-9.1253280620279796E-4</v>
      </c>
      <c r="L98" s="61">
        <f t="shared" ca="1" si="26"/>
        <v>8.3271612239635321E-7</v>
      </c>
      <c r="M98" s="61">
        <f t="shared" ca="1" si="18"/>
        <v>7.0886836103058624E-3</v>
      </c>
      <c r="N98" s="61">
        <f t="shared" ca="1" si="19"/>
        <v>0.11176587362118043</v>
      </c>
      <c r="O98" s="61">
        <f t="shared" ca="1" si="20"/>
        <v>4.6738940542952107E-2</v>
      </c>
      <c r="P98" s="35">
        <f t="shared" ca="1" si="27"/>
        <v>9.1253280620279796E-4</v>
      </c>
      <c r="Q98" s="35"/>
      <c r="R98" s="35"/>
      <c r="S98" s="35"/>
      <c r="T98" s="35"/>
    </row>
    <row r="99" spans="1:20" x14ac:dyDescent="0.2">
      <c r="A99" s="68"/>
      <c r="B99" s="68"/>
      <c r="C99" s="35"/>
      <c r="D99" s="69">
        <f t="shared" si="16"/>
        <v>0</v>
      </c>
      <c r="E99" s="69">
        <f t="shared" si="16"/>
        <v>0</v>
      </c>
      <c r="F99" s="61">
        <f t="shared" si="21"/>
        <v>0</v>
      </c>
      <c r="G99" s="61">
        <f t="shared" si="22"/>
        <v>0</v>
      </c>
      <c r="H99" s="61">
        <f t="shared" si="23"/>
        <v>0</v>
      </c>
      <c r="I99" s="61">
        <f t="shared" si="24"/>
        <v>0</v>
      </c>
      <c r="J99" s="61">
        <f t="shared" si="25"/>
        <v>0</v>
      </c>
      <c r="K99" s="61">
        <f t="shared" ca="1" si="17"/>
        <v>-9.1253280620279796E-4</v>
      </c>
      <c r="L99" s="61">
        <f t="shared" ca="1" si="26"/>
        <v>8.3271612239635321E-7</v>
      </c>
      <c r="M99" s="61">
        <f t="shared" ca="1" si="18"/>
        <v>7.0886836103058624E-3</v>
      </c>
      <c r="N99" s="61">
        <f t="shared" ca="1" si="19"/>
        <v>0.11176587362118043</v>
      </c>
      <c r="O99" s="61">
        <f t="shared" ca="1" si="20"/>
        <v>4.6738940542952107E-2</v>
      </c>
      <c r="P99" s="35">
        <f t="shared" ca="1" si="27"/>
        <v>9.1253280620279796E-4</v>
      </c>
      <c r="Q99" s="35"/>
      <c r="R99" s="35"/>
      <c r="S99" s="35"/>
      <c r="T99" s="35"/>
    </row>
    <row r="100" spans="1:20" x14ac:dyDescent="0.2">
      <c r="A100" s="68"/>
      <c r="B100" s="68"/>
      <c r="C100" s="35"/>
      <c r="D100" s="69">
        <f t="shared" si="16"/>
        <v>0</v>
      </c>
      <c r="E100" s="69">
        <f t="shared" si="16"/>
        <v>0</v>
      </c>
      <c r="F100" s="61">
        <f t="shared" si="21"/>
        <v>0</v>
      </c>
      <c r="G100" s="61">
        <f t="shared" si="22"/>
        <v>0</v>
      </c>
      <c r="H100" s="61">
        <f t="shared" si="23"/>
        <v>0</v>
      </c>
      <c r="I100" s="61">
        <f t="shared" si="24"/>
        <v>0</v>
      </c>
      <c r="J100" s="61">
        <f t="shared" si="25"/>
        <v>0</v>
      </c>
      <c r="K100" s="61">
        <f t="shared" ca="1" si="17"/>
        <v>-9.1253280620279796E-4</v>
      </c>
      <c r="L100" s="61">
        <f t="shared" ca="1" si="26"/>
        <v>8.3271612239635321E-7</v>
      </c>
      <c r="M100" s="61">
        <f t="shared" ca="1" si="18"/>
        <v>7.0886836103058624E-3</v>
      </c>
      <c r="N100" s="61">
        <f t="shared" ca="1" si="19"/>
        <v>0.11176587362118043</v>
      </c>
      <c r="O100" s="61">
        <f t="shared" ca="1" si="20"/>
        <v>4.6738940542952107E-2</v>
      </c>
      <c r="P100" s="35">
        <f t="shared" ca="1" si="27"/>
        <v>9.1253280620279796E-4</v>
      </c>
      <c r="Q100" s="35"/>
      <c r="R100" s="35"/>
      <c r="S100" s="35"/>
      <c r="T100" s="35"/>
    </row>
    <row r="101" spans="1:20" x14ac:dyDescent="0.2">
      <c r="A101" s="68"/>
      <c r="B101" s="68"/>
      <c r="C101" s="35"/>
      <c r="D101" s="69">
        <f t="shared" si="16"/>
        <v>0</v>
      </c>
      <c r="E101" s="69">
        <f t="shared" si="16"/>
        <v>0</v>
      </c>
      <c r="F101" s="61">
        <f t="shared" si="21"/>
        <v>0</v>
      </c>
      <c r="G101" s="61">
        <f t="shared" si="22"/>
        <v>0</v>
      </c>
      <c r="H101" s="61">
        <f t="shared" si="23"/>
        <v>0</v>
      </c>
      <c r="I101" s="61">
        <f t="shared" si="24"/>
        <v>0</v>
      </c>
      <c r="J101" s="61">
        <f t="shared" si="25"/>
        <v>0</v>
      </c>
      <c r="K101" s="61">
        <f t="shared" ca="1" si="17"/>
        <v>-9.1253280620279796E-4</v>
      </c>
      <c r="L101" s="61">
        <f t="shared" ca="1" si="26"/>
        <v>8.3271612239635321E-7</v>
      </c>
      <c r="M101" s="61">
        <f t="shared" ca="1" si="18"/>
        <v>7.0886836103058624E-3</v>
      </c>
      <c r="N101" s="61">
        <f t="shared" ca="1" si="19"/>
        <v>0.11176587362118043</v>
      </c>
      <c r="O101" s="61">
        <f t="shared" ca="1" si="20"/>
        <v>4.6738940542952107E-2</v>
      </c>
      <c r="P101" s="35">
        <f t="shared" ca="1" si="27"/>
        <v>9.1253280620279796E-4</v>
      </c>
      <c r="Q101" s="35"/>
      <c r="R101" s="35"/>
      <c r="S101" s="35"/>
      <c r="T101" s="35"/>
    </row>
    <row r="102" spans="1:20" x14ac:dyDescent="0.2">
      <c r="A102" s="68"/>
      <c r="B102" s="68"/>
      <c r="C102" s="35"/>
      <c r="D102" s="69">
        <f t="shared" si="16"/>
        <v>0</v>
      </c>
      <c r="E102" s="69">
        <f t="shared" si="16"/>
        <v>0</v>
      </c>
      <c r="F102" s="61">
        <f t="shared" si="21"/>
        <v>0</v>
      </c>
      <c r="G102" s="61">
        <f t="shared" si="22"/>
        <v>0</v>
      </c>
      <c r="H102" s="61">
        <f t="shared" si="23"/>
        <v>0</v>
      </c>
      <c r="I102" s="61">
        <f t="shared" si="24"/>
        <v>0</v>
      </c>
      <c r="J102" s="61">
        <f t="shared" si="25"/>
        <v>0</v>
      </c>
      <c r="K102" s="61">
        <f t="shared" ca="1" si="17"/>
        <v>-9.1253280620279796E-4</v>
      </c>
      <c r="L102" s="61">
        <f t="shared" ca="1" si="26"/>
        <v>8.3271612239635321E-7</v>
      </c>
      <c r="M102" s="61">
        <f t="shared" ca="1" si="18"/>
        <v>7.0886836103058624E-3</v>
      </c>
      <c r="N102" s="61">
        <f t="shared" ca="1" si="19"/>
        <v>0.11176587362118043</v>
      </c>
      <c r="O102" s="61">
        <f t="shared" ca="1" si="20"/>
        <v>4.6738940542952107E-2</v>
      </c>
      <c r="P102" s="35">
        <f t="shared" ca="1" si="27"/>
        <v>9.1253280620279796E-4</v>
      </c>
      <c r="Q102" s="35"/>
      <c r="R102" s="35"/>
      <c r="S102" s="35"/>
      <c r="T102" s="35"/>
    </row>
    <row r="103" spans="1:20" x14ac:dyDescent="0.2">
      <c r="A103" s="68"/>
      <c r="B103" s="68"/>
      <c r="C103" s="35"/>
      <c r="D103" s="69">
        <f t="shared" si="16"/>
        <v>0</v>
      </c>
      <c r="E103" s="69">
        <f t="shared" si="16"/>
        <v>0</v>
      </c>
      <c r="F103" s="61">
        <f t="shared" si="21"/>
        <v>0</v>
      </c>
      <c r="G103" s="61">
        <f t="shared" si="22"/>
        <v>0</v>
      </c>
      <c r="H103" s="61">
        <f t="shared" si="23"/>
        <v>0</v>
      </c>
      <c r="I103" s="61">
        <f t="shared" si="24"/>
        <v>0</v>
      </c>
      <c r="J103" s="61">
        <f t="shared" si="25"/>
        <v>0</v>
      </c>
      <c r="K103" s="61">
        <f t="shared" ca="1" si="17"/>
        <v>-9.1253280620279796E-4</v>
      </c>
      <c r="L103" s="61">
        <f t="shared" ca="1" si="26"/>
        <v>8.3271612239635321E-7</v>
      </c>
      <c r="M103" s="61">
        <f t="shared" ca="1" si="18"/>
        <v>7.0886836103058624E-3</v>
      </c>
      <c r="N103" s="61">
        <f t="shared" ca="1" si="19"/>
        <v>0.11176587362118043</v>
      </c>
      <c r="O103" s="61">
        <f t="shared" ca="1" si="20"/>
        <v>4.6738940542952107E-2</v>
      </c>
      <c r="P103" s="35">
        <f t="shared" ca="1" si="27"/>
        <v>9.1253280620279796E-4</v>
      </c>
      <c r="Q103" s="35"/>
      <c r="R103" s="35"/>
      <c r="S103" s="35"/>
      <c r="T103" s="35"/>
    </row>
    <row r="104" spans="1:20" x14ac:dyDescent="0.2">
      <c r="A104" s="68"/>
      <c r="B104" s="68"/>
      <c r="C104" s="35"/>
      <c r="D104" s="69">
        <f t="shared" si="16"/>
        <v>0</v>
      </c>
      <c r="E104" s="69">
        <f t="shared" si="16"/>
        <v>0</v>
      </c>
      <c r="F104" s="61">
        <f t="shared" si="21"/>
        <v>0</v>
      </c>
      <c r="G104" s="61">
        <f t="shared" si="22"/>
        <v>0</v>
      </c>
      <c r="H104" s="61">
        <f t="shared" si="23"/>
        <v>0</v>
      </c>
      <c r="I104" s="61">
        <f t="shared" si="24"/>
        <v>0</v>
      </c>
      <c r="J104" s="61">
        <f t="shared" si="25"/>
        <v>0</v>
      </c>
      <c r="K104" s="61">
        <f t="shared" ca="1" si="17"/>
        <v>-9.1253280620279796E-4</v>
      </c>
      <c r="L104" s="61">
        <f t="shared" ca="1" si="26"/>
        <v>8.3271612239635321E-7</v>
      </c>
      <c r="M104" s="61">
        <f t="shared" ca="1" si="18"/>
        <v>7.0886836103058624E-3</v>
      </c>
      <c r="N104" s="61">
        <f t="shared" ca="1" si="19"/>
        <v>0.11176587362118043</v>
      </c>
      <c r="O104" s="61">
        <f t="shared" ca="1" si="20"/>
        <v>4.6738940542952107E-2</v>
      </c>
      <c r="P104" s="35">
        <f t="shared" ca="1" si="27"/>
        <v>9.1253280620279796E-4</v>
      </c>
      <c r="Q104" s="35"/>
      <c r="R104" s="35"/>
      <c r="S104" s="35"/>
      <c r="T104" s="35"/>
    </row>
    <row r="105" spans="1:20" x14ac:dyDescent="0.2">
      <c r="A105" s="68"/>
      <c r="B105" s="68"/>
      <c r="C105" s="35"/>
      <c r="D105" s="69">
        <f t="shared" si="16"/>
        <v>0</v>
      </c>
      <c r="E105" s="69">
        <f t="shared" si="16"/>
        <v>0</v>
      </c>
      <c r="F105" s="61">
        <f t="shared" si="21"/>
        <v>0</v>
      </c>
      <c r="G105" s="61">
        <f t="shared" si="22"/>
        <v>0</v>
      </c>
      <c r="H105" s="61">
        <f t="shared" si="23"/>
        <v>0</v>
      </c>
      <c r="I105" s="61">
        <f t="shared" si="24"/>
        <v>0</v>
      </c>
      <c r="J105" s="61">
        <f t="shared" si="25"/>
        <v>0</v>
      </c>
      <c r="K105" s="61">
        <f t="shared" ca="1" si="17"/>
        <v>-9.1253280620279796E-4</v>
      </c>
      <c r="L105" s="61">
        <f t="shared" ca="1" si="26"/>
        <v>8.3271612239635321E-7</v>
      </c>
      <c r="M105" s="61">
        <f t="shared" ca="1" si="18"/>
        <v>7.0886836103058624E-3</v>
      </c>
      <c r="N105" s="61">
        <f t="shared" ca="1" si="19"/>
        <v>0.11176587362118043</v>
      </c>
      <c r="O105" s="61">
        <f t="shared" ca="1" si="20"/>
        <v>4.6738940542952107E-2</v>
      </c>
      <c r="P105" s="35">
        <f t="shared" ca="1" si="27"/>
        <v>9.1253280620279796E-4</v>
      </c>
      <c r="Q105" s="35"/>
      <c r="R105" s="35"/>
      <c r="S105" s="35"/>
      <c r="T105" s="35"/>
    </row>
    <row r="106" spans="1:20" x14ac:dyDescent="0.2">
      <c r="A106" s="68"/>
      <c r="B106" s="68"/>
      <c r="C106" s="35"/>
      <c r="D106" s="69">
        <f t="shared" si="16"/>
        <v>0</v>
      </c>
      <c r="E106" s="69">
        <f t="shared" si="16"/>
        <v>0</v>
      </c>
      <c r="F106" s="61">
        <f t="shared" si="21"/>
        <v>0</v>
      </c>
      <c r="G106" s="61">
        <f t="shared" si="22"/>
        <v>0</v>
      </c>
      <c r="H106" s="61">
        <f t="shared" si="23"/>
        <v>0</v>
      </c>
      <c r="I106" s="61">
        <f t="shared" si="24"/>
        <v>0</v>
      </c>
      <c r="J106" s="61">
        <f t="shared" si="25"/>
        <v>0</v>
      </c>
      <c r="K106" s="61">
        <f t="shared" ca="1" si="17"/>
        <v>-9.1253280620279796E-4</v>
      </c>
      <c r="L106" s="61">
        <f t="shared" ca="1" si="26"/>
        <v>8.3271612239635321E-7</v>
      </c>
      <c r="M106" s="61">
        <f t="shared" ca="1" si="18"/>
        <v>7.0886836103058624E-3</v>
      </c>
      <c r="N106" s="61">
        <f t="shared" ca="1" si="19"/>
        <v>0.11176587362118043</v>
      </c>
      <c r="O106" s="61">
        <f t="shared" ca="1" si="20"/>
        <v>4.6738940542952107E-2</v>
      </c>
      <c r="P106" s="35">
        <f t="shared" ca="1" si="27"/>
        <v>9.1253280620279796E-4</v>
      </c>
      <c r="Q106" s="35"/>
      <c r="R106" s="35"/>
      <c r="S106" s="35"/>
      <c r="T106" s="35"/>
    </row>
    <row r="107" spans="1:20" x14ac:dyDescent="0.2">
      <c r="A107" s="68"/>
      <c r="B107" s="68"/>
      <c r="C107" s="35"/>
      <c r="D107" s="69">
        <f t="shared" si="16"/>
        <v>0</v>
      </c>
      <c r="E107" s="69">
        <f t="shared" si="16"/>
        <v>0</v>
      </c>
      <c r="F107" s="61">
        <f t="shared" si="21"/>
        <v>0</v>
      </c>
      <c r="G107" s="61">
        <f t="shared" si="22"/>
        <v>0</v>
      </c>
      <c r="H107" s="61">
        <f t="shared" si="23"/>
        <v>0</v>
      </c>
      <c r="I107" s="61">
        <f t="shared" si="24"/>
        <v>0</v>
      </c>
      <c r="J107" s="61">
        <f t="shared" si="25"/>
        <v>0</v>
      </c>
      <c r="K107" s="61">
        <f t="shared" ca="1" si="17"/>
        <v>-9.1253280620279796E-4</v>
      </c>
      <c r="L107" s="61">
        <f t="shared" ca="1" si="26"/>
        <v>8.3271612239635321E-7</v>
      </c>
      <c r="M107" s="61">
        <f t="shared" ca="1" si="18"/>
        <v>7.0886836103058624E-3</v>
      </c>
      <c r="N107" s="61">
        <f t="shared" ca="1" si="19"/>
        <v>0.11176587362118043</v>
      </c>
      <c r="O107" s="61">
        <f t="shared" ca="1" si="20"/>
        <v>4.6738940542952107E-2</v>
      </c>
      <c r="P107" s="35">
        <f t="shared" ca="1" si="27"/>
        <v>9.1253280620279796E-4</v>
      </c>
      <c r="Q107" s="35"/>
      <c r="R107" s="35"/>
      <c r="S107" s="35"/>
      <c r="T107" s="35"/>
    </row>
    <row r="108" spans="1:20" x14ac:dyDescent="0.2">
      <c r="A108" s="68"/>
      <c r="B108" s="68"/>
      <c r="C108" s="35"/>
      <c r="D108" s="69">
        <f t="shared" si="16"/>
        <v>0</v>
      </c>
      <c r="E108" s="69">
        <f t="shared" si="16"/>
        <v>0</v>
      </c>
      <c r="F108" s="61">
        <f t="shared" si="21"/>
        <v>0</v>
      </c>
      <c r="G108" s="61">
        <f t="shared" si="22"/>
        <v>0</v>
      </c>
      <c r="H108" s="61">
        <f t="shared" si="23"/>
        <v>0</v>
      </c>
      <c r="I108" s="61">
        <f t="shared" si="24"/>
        <v>0</v>
      </c>
      <c r="J108" s="61">
        <f t="shared" si="25"/>
        <v>0</v>
      </c>
      <c r="K108" s="61">
        <f t="shared" ca="1" si="17"/>
        <v>-9.1253280620279796E-4</v>
      </c>
      <c r="L108" s="61">
        <f t="shared" ca="1" si="26"/>
        <v>8.3271612239635321E-7</v>
      </c>
      <c r="M108" s="61">
        <f t="shared" ca="1" si="18"/>
        <v>7.0886836103058624E-3</v>
      </c>
      <c r="N108" s="61">
        <f t="shared" ca="1" si="19"/>
        <v>0.11176587362118043</v>
      </c>
      <c r="O108" s="61">
        <f t="shared" ca="1" si="20"/>
        <v>4.6738940542952107E-2</v>
      </c>
      <c r="P108" s="35">
        <f t="shared" ca="1" si="27"/>
        <v>9.1253280620279796E-4</v>
      </c>
      <c r="Q108" s="35"/>
      <c r="R108" s="35"/>
      <c r="S108" s="35"/>
      <c r="T108" s="35"/>
    </row>
    <row r="109" spans="1:20" x14ac:dyDescent="0.2">
      <c r="A109" s="68"/>
      <c r="B109" s="68"/>
      <c r="C109" s="35"/>
      <c r="D109" s="69">
        <f t="shared" si="16"/>
        <v>0</v>
      </c>
      <c r="E109" s="69">
        <f t="shared" si="16"/>
        <v>0</v>
      </c>
      <c r="F109" s="61">
        <f t="shared" si="21"/>
        <v>0</v>
      </c>
      <c r="G109" s="61">
        <f t="shared" si="22"/>
        <v>0</v>
      </c>
      <c r="H109" s="61">
        <f t="shared" si="23"/>
        <v>0</v>
      </c>
      <c r="I109" s="61">
        <f t="shared" si="24"/>
        <v>0</v>
      </c>
      <c r="J109" s="61">
        <f t="shared" si="25"/>
        <v>0</v>
      </c>
      <c r="K109" s="61">
        <f t="shared" ca="1" si="17"/>
        <v>-9.1253280620279796E-4</v>
      </c>
      <c r="L109" s="61">
        <f t="shared" ca="1" si="26"/>
        <v>8.3271612239635321E-7</v>
      </c>
      <c r="M109" s="61">
        <f t="shared" ca="1" si="18"/>
        <v>7.0886836103058624E-3</v>
      </c>
      <c r="N109" s="61">
        <f t="shared" ca="1" si="19"/>
        <v>0.11176587362118043</v>
      </c>
      <c r="O109" s="61">
        <f t="shared" ca="1" si="20"/>
        <v>4.6738940542952107E-2</v>
      </c>
      <c r="P109" s="35">
        <f t="shared" ca="1" si="27"/>
        <v>9.1253280620279796E-4</v>
      </c>
      <c r="Q109" s="35"/>
      <c r="R109" s="35"/>
      <c r="S109" s="35"/>
      <c r="T109" s="35"/>
    </row>
    <row r="110" spans="1:20" x14ac:dyDescent="0.2">
      <c r="A110" s="68"/>
      <c r="B110" s="68"/>
      <c r="C110" s="35"/>
      <c r="D110" s="69">
        <f t="shared" si="16"/>
        <v>0</v>
      </c>
      <c r="E110" s="69">
        <f t="shared" si="16"/>
        <v>0</v>
      </c>
      <c r="F110" s="61">
        <f t="shared" si="21"/>
        <v>0</v>
      </c>
      <c r="G110" s="61">
        <f t="shared" si="22"/>
        <v>0</v>
      </c>
      <c r="H110" s="61">
        <f t="shared" si="23"/>
        <v>0</v>
      </c>
      <c r="I110" s="61">
        <f t="shared" si="24"/>
        <v>0</v>
      </c>
      <c r="J110" s="61">
        <f t="shared" si="25"/>
        <v>0</v>
      </c>
      <c r="K110" s="61">
        <f t="shared" ca="1" si="17"/>
        <v>-9.1253280620279796E-4</v>
      </c>
      <c r="L110" s="61">
        <f t="shared" ca="1" si="26"/>
        <v>8.3271612239635321E-7</v>
      </c>
      <c r="M110" s="61">
        <f t="shared" ca="1" si="18"/>
        <v>7.0886836103058624E-3</v>
      </c>
      <c r="N110" s="61">
        <f t="shared" ca="1" si="19"/>
        <v>0.11176587362118043</v>
      </c>
      <c r="O110" s="61">
        <f t="shared" ca="1" si="20"/>
        <v>4.6738940542952107E-2</v>
      </c>
      <c r="P110" s="35">
        <f t="shared" ca="1" si="27"/>
        <v>9.1253280620279796E-4</v>
      </c>
      <c r="Q110" s="35"/>
      <c r="R110" s="35"/>
      <c r="S110" s="35"/>
      <c r="T110" s="35"/>
    </row>
    <row r="111" spans="1:20" x14ac:dyDescent="0.2">
      <c r="A111" s="68"/>
      <c r="B111" s="68"/>
      <c r="C111" s="35"/>
      <c r="D111" s="69">
        <f t="shared" si="16"/>
        <v>0</v>
      </c>
      <c r="E111" s="69">
        <f t="shared" si="16"/>
        <v>0</v>
      </c>
      <c r="F111" s="61">
        <f t="shared" si="21"/>
        <v>0</v>
      </c>
      <c r="G111" s="61">
        <f t="shared" si="22"/>
        <v>0</v>
      </c>
      <c r="H111" s="61">
        <f t="shared" si="23"/>
        <v>0</v>
      </c>
      <c r="I111" s="61">
        <f t="shared" si="24"/>
        <v>0</v>
      </c>
      <c r="J111" s="61">
        <f t="shared" si="25"/>
        <v>0</v>
      </c>
      <c r="K111" s="61">
        <f t="shared" ca="1" si="17"/>
        <v>-9.1253280620279796E-4</v>
      </c>
      <c r="L111" s="61">
        <f t="shared" ca="1" si="26"/>
        <v>8.3271612239635321E-7</v>
      </c>
      <c r="M111" s="61">
        <f t="shared" ca="1" si="18"/>
        <v>7.0886836103058624E-3</v>
      </c>
      <c r="N111" s="61">
        <f t="shared" ca="1" si="19"/>
        <v>0.11176587362118043</v>
      </c>
      <c r="O111" s="61">
        <f t="shared" ca="1" si="20"/>
        <v>4.6738940542952107E-2</v>
      </c>
      <c r="P111" s="35">
        <f t="shared" ca="1" si="27"/>
        <v>9.1253280620279796E-4</v>
      </c>
      <c r="Q111" s="35"/>
      <c r="R111" s="35"/>
      <c r="S111" s="35"/>
      <c r="T111" s="35"/>
    </row>
    <row r="112" spans="1:20" x14ac:dyDescent="0.2">
      <c r="A112" s="68"/>
      <c r="B112" s="68"/>
      <c r="C112" s="35"/>
      <c r="D112" s="69">
        <f t="shared" si="16"/>
        <v>0</v>
      </c>
      <c r="E112" s="69">
        <f t="shared" si="16"/>
        <v>0</v>
      </c>
      <c r="F112" s="61">
        <f t="shared" si="21"/>
        <v>0</v>
      </c>
      <c r="G112" s="61">
        <f t="shared" si="22"/>
        <v>0</v>
      </c>
      <c r="H112" s="61">
        <f t="shared" si="23"/>
        <v>0</v>
      </c>
      <c r="I112" s="61">
        <f t="shared" si="24"/>
        <v>0</v>
      </c>
      <c r="J112" s="61">
        <f t="shared" si="25"/>
        <v>0</v>
      </c>
      <c r="K112" s="61">
        <f t="shared" ca="1" si="17"/>
        <v>-9.1253280620279796E-4</v>
      </c>
      <c r="L112" s="61">
        <f t="shared" ca="1" si="26"/>
        <v>8.3271612239635321E-7</v>
      </c>
      <c r="M112" s="61">
        <f t="shared" ca="1" si="18"/>
        <v>7.0886836103058624E-3</v>
      </c>
      <c r="N112" s="61">
        <f t="shared" ca="1" si="19"/>
        <v>0.11176587362118043</v>
      </c>
      <c r="O112" s="61">
        <f t="shared" ca="1" si="20"/>
        <v>4.6738940542952107E-2</v>
      </c>
      <c r="P112" s="35">
        <f t="shared" ca="1" si="27"/>
        <v>9.1253280620279796E-4</v>
      </c>
      <c r="Q112" s="35"/>
      <c r="R112" s="35"/>
      <c r="S112" s="35"/>
      <c r="T112" s="35"/>
    </row>
    <row r="113" spans="1:20" x14ac:dyDescent="0.2">
      <c r="A113" s="68"/>
      <c r="B113" s="68"/>
      <c r="C113" s="35"/>
      <c r="D113" s="69">
        <f t="shared" si="16"/>
        <v>0</v>
      </c>
      <c r="E113" s="69">
        <f t="shared" si="16"/>
        <v>0</v>
      </c>
      <c r="F113" s="61">
        <f t="shared" si="21"/>
        <v>0</v>
      </c>
      <c r="G113" s="61">
        <f t="shared" si="22"/>
        <v>0</v>
      </c>
      <c r="H113" s="61">
        <f t="shared" si="23"/>
        <v>0</v>
      </c>
      <c r="I113" s="61">
        <f t="shared" si="24"/>
        <v>0</v>
      </c>
      <c r="J113" s="61">
        <f t="shared" si="25"/>
        <v>0</v>
      </c>
      <c r="K113" s="61">
        <f t="shared" ca="1" si="17"/>
        <v>-9.1253280620279796E-4</v>
      </c>
      <c r="L113" s="61">
        <f t="shared" ca="1" si="26"/>
        <v>8.3271612239635321E-7</v>
      </c>
      <c r="M113" s="61">
        <f t="shared" ca="1" si="18"/>
        <v>7.0886836103058624E-3</v>
      </c>
      <c r="N113" s="61">
        <f t="shared" ca="1" si="19"/>
        <v>0.11176587362118043</v>
      </c>
      <c r="O113" s="61">
        <f t="shared" ca="1" si="20"/>
        <v>4.6738940542952107E-2</v>
      </c>
      <c r="P113" s="35">
        <f t="shared" ca="1" si="27"/>
        <v>9.1253280620279796E-4</v>
      </c>
      <c r="Q113" s="35"/>
      <c r="R113" s="35"/>
      <c r="S113" s="35"/>
      <c r="T113" s="35"/>
    </row>
    <row r="114" spans="1:20" x14ac:dyDescent="0.2">
      <c r="A114" s="68"/>
      <c r="B114" s="68"/>
      <c r="C114" s="35"/>
      <c r="D114" s="69">
        <f t="shared" si="16"/>
        <v>0</v>
      </c>
      <c r="E114" s="69">
        <f t="shared" si="16"/>
        <v>0</v>
      </c>
      <c r="F114" s="61">
        <f t="shared" si="21"/>
        <v>0</v>
      </c>
      <c r="G114" s="61">
        <f t="shared" si="22"/>
        <v>0</v>
      </c>
      <c r="H114" s="61">
        <f t="shared" si="23"/>
        <v>0</v>
      </c>
      <c r="I114" s="61">
        <f t="shared" si="24"/>
        <v>0</v>
      </c>
      <c r="J114" s="61">
        <f t="shared" si="25"/>
        <v>0</v>
      </c>
      <c r="K114" s="61">
        <f t="shared" ca="1" si="17"/>
        <v>-9.1253280620279796E-4</v>
      </c>
      <c r="L114" s="61">
        <f t="shared" ca="1" si="26"/>
        <v>8.3271612239635321E-7</v>
      </c>
      <c r="M114" s="61">
        <f t="shared" ca="1" si="18"/>
        <v>7.0886836103058624E-3</v>
      </c>
      <c r="N114" s="61">
        <f t="shared" ca="1" si="19"/>
        <v>0.11176587362118043</v>
      </c>
      <c r="O114" s="61">
        <f t="shared" ca="1" si="20"/>
        <v>4.6738940542952107E-2</v>
      </c>
      <c r="P114" s="35">
        <f t="shared" ca="1" si="27"/>
        <v>9.1253280620279796E-4</v>
      </c>
      <c r="Q114" s="35"/>
      <c r="R114" s="35"/>
      <c r="S114" s="35"/>
      <c r="T114" s="35"/>
    </row>
    <row r="115" spans="1:20" x14ac:dyDescent="0.2">
      <c r="A115" s="68"/>
      <c r="B115" s="68"/>
      <c r="C115" s="35"/>
      <c r="D115" s="69">
        <f t="shared" si="16"/>
        <v>0</v>
      </c>
      <c r="E115" s="69">
        <f t="shared" si="16"/>
        <v>0</v>
      </c>
      <c r="F115" s="61">
        <f t="shared" si="21"/>
        <v>0</v>
      </c>
      <c r="G115" s="61">
        <f t="shared" si="22"/>
        <v>0</v>
      </c>
      <c r="H115" s="61">
        <f t="shared" si="23"/>
        <v>0</v>
      </c>
      <c r="I115" s="61">
        <f t="shared" si="24"/>
        <v>0</v>
      </c>
      <c r="J115" s="61">
        <f t="shared" si="25"/>
        <v>0</v>
      </c>
      <c r="K115" s="61">
        <f t="shared" ca="1" si="17"/>
        <v>-9.1253280620279796E-4</v>
      </c>
      <c r="L115" s="61">
        <f t="shared" ca="1" si="26"/>
        <v>8.3271612239635321E-7</v>
      </c>
      <c r="M115" s="61">
        <f t="shared" ca="1" si="18"/>
        <v>7.0886836103058624E-3</v>
      </c>
      <c r="N115" s="61">
        <f t="shared" ca="1" si="19"/>
        <v>0.11176587362118043</v>
      </c>
      <c r="O115" s="61">
        <f t="shared" ca="1" si="20"/>
        <v>4.6738940542952107E-2</v>
      </c>
      <c r="P115" s="35">
        <f t="shared" ca="1" si="27"/>
        <v>9.1253280620279796E-4</v>
      </c>
      <c r="Q115" s="35"/>
      <c r="R115" s="35"/>
      <c r="S115" s="35"/>
      <c r="T115" s="35"/>
    </row>
    <row r="116" spans="1:20" x14ac:dyDescent="0.2">
      <c r="A116" s="68"/>
      <c r="B116" s="68"/>
      <c r="C116" s="35"/>
      <c r="D116" s="69">
        <f t="shared" si="16"/>
        <v>0</v>
      </c>
      <c r="E116" s="69">
        <f t="shared" si="16"/>
        <v>0</v>
      </c>
      <c r="F116" s="61">
        <f t="shared" si="21"/>
        <v>0</v>
      </c>
      <c r="G116" s="61">
        <f t="shared" si="22"/>
        <v>0</v>
      </c>
      <c r="H116" s="61">
        <f t="shared" si="23"/>
        <v>0</v>
      </c>
      <c r="I116" s="61">
        <f t="shared" si="24"/>
        <v>0</v>
      </c>
      <c r="J116" s="61">
        <f t="shared" si="25"/>
        <v>0</v>
      </c>
      <c r="K116" s="61">
        <f t="shared" ca="1" si="17"/>
        <v>-9.1253280620279796E-4</v>
      </c>
      <c r="L116" s="61">
        <f t="shared" ca="1" si="26"/>
        <v>8.3271612239635321E-7</v>
      </c>
      <c r="M116" s="61">
        <f t="shared" ca="1" si="18"/>
        <v>7.0886836103058624E-3</v>
      </c>
      <c r="N116" s="61">
        <f t="shared" ca="1" si="19"/>
        <v>0.11176587362118043</v>
      </c>
      <c r="O116" s="61">
        <f t="shared" ca="1" si="20"/>
        <v>4.6738940542952107E-2</v>
      </c>
      <c r="P116" s="35">
        <f t="shared" ca="1" si="27"/>
        <v>9.1253280620279796E-4</v>
      </c>
      <c r="Q116" s="35"/>
      <c r="R116" s="35"/>
      <c r="S116" s="35"/>
      <c r="T116" s="35"/>
    </row>
    <row r="117" spans="1:20" x14ac:dyDescent="0.2">
      <c r="A117" s="68"/>
      <c r="B117" s="68"/>
      <c r="C117" s="35"/>
      <c r="D117" s="69">
        <f t="shared" ref="D117:E132" si="28">A117/A$18</f>
        <v>0</v>
      </c>
      <c r="E117" s="69">
        <f t="shared" si="28"/>
        <v>0</v>
      </c>
      <c r="F117" s="61">
        <f t="shared" si="21"/>
        <v>0</v>
      </c>
      <c r="G117" s="61">
        <f t="shared" si="22"/>
        <v>0</v>
      </c>
      <c r="H117" s="61">
        <f t="shared" si="23"/>
        <v>0</v>
      </c>
      <c r="I117" s="61">
        <f t="shared" si="24"/>
        <v>0</v>
      </c>
      <c r="J117" s="61">
        <f t="shared" si="25"/>
        <v>0</v>
      </c>
      <c r="K117" s="61">
        <f t="shared" ca="1" si="17"/>
        <v>-9.1253280620279796E-4</v>
      </c>
      <c r="L117" s="61">
        <f t="shared" ca="1" si="26"/>
        <v>8.3271612239635321E-7</v>
      </c>
      <c r="M117" s="61">
        <f t="shared" ca="1" si="18"/>
        <v>7.0886836103058624E-3</v>
      </c>
      <c r="N117" s="61">
        <f t="shared" ca="1" si="19"/>
        <v>0.11176587362118043</v>
      </c>
      <c r="O117" s="61">
        <f t="shared" ca="1" si="20"/>
        <v>4.6738940542952107E-2</v>
      </c>
      <c r="P117" s="35">
        <f t="shared" ca="1" si="27"/>
        <v>9.1253280620279796E-4</v>
      </c>
      <c r="Q117" s="35"/>
      <c r="R117" s="35"/>
      <c r="S117" s="35"/>
      <c r="T117" s="35"/>
    </row>
    <row r="118" spans="1:20" x14ac:dyDescent="0.2">
      <c r="A118" s="68"/>
      <c r="B118" s="68"/>
      <c r="C118" s="35"/>
      <c r="D118" s="69">
        <f t="shared" si="28"/>
        <v>0</v>
      </c>
      <c r="E118" s="69">
        <f t="shared" si="28"/>
        <v>0</v>
      </c>
      <c r="F118" s="61">
        <f t="shared" si="21"/>
        <v>0</v>
      </c>
      <c r="G118" s="61">
        <f t="shared" si="22"/>
        <v>0</v>
      </c>
      <c r="H118" s="61">
        <f t="shared" si="23"/>
        <v>0</v>
      </c>
      <c r="I118" s="61">
        <f t="shared" si="24"/>
        <v>0</v>
      </c>
      <c r="J118" s="61">
        <f t="shared" si="25"/>
        <v>0</v>
      </c>
      <c r="K118" s="61">
        <f t="shared" ca="1" si="17"/>
        <v>-9.1253280620279796E-4</v>
      </c>
      <c r="L118" s="61">
        <f t="shared" ca="1" si="26"/>
        <v>8.3271612239635321E-7</v>
      </c>
      <c r="M118" s="61">
        <f t="shared" ca="1" si="18"/>
        <v>7.0886836103058624E-3</v>
      </c>
      <c r="N118" s="61">
        <f t="shared" ca="1" si="19"/>
        <v>0.11176587362118043</v>
      </c>
      <c r="O118" s="61">
        <f t="shared" ca="1" si="20"/>
        <v>4.6738940542952107E-2</v>
      </c>
      <c r="P118" s="35">
        <f t="shared" ca="1" si="27"/>
        <v>9.1253280620279796E-4</v>
      </c>
      <c r="Q118" s="35"/>
      <c r="R118" s="35"/>
      <c r="S118" s="35"/>
      <c r="T118" s="35"/>
    </row>
    <row r="119" spans="1:20" x14ac:dyDescent="0.2">
      <c r="A119" s="68"/>
      <c r="B119" s="68"/>
      <c r="C119" s="35"/>
      <c r="D119" s="69">
        <f t="shared" si="28"/>
        <v>0</v>
      </c>
      <c r="E119" s="69">
        <f t="shared" si="28"/>
        <v>0</v>
      </c>
      <c r="F119" s="61">
        <f t="shared" si="21"/>
        <v>0</v>
      </c>
      <c r="G119" s="61">
        <f t="shared" si="22"/>
        <v>0</v>
      </c>
      <c r="H119" s="61">
        <f t="shared" si="23"/>
        <v>0</v>
      </c>
      <c r="I119" s="61">
        <f t="shared" si="24"/>
        <v>0</v>
      </c>
      <c r="J119" s="61">
        <f t="shared" si="25"/>
        <v>0</v>
      </c>
      <c r="K119" s="61">
        <f t="shared" ca="1" si="17"/>
        <v>-9.1253280620279796E-4</v>
      </c>
      <c r="L119" s="61">
        <f t="shared" ca="1" si="26"/>
        <v>8.3271612239635321E-7</v>
      </c>
      <c r="M119" s="61">
        <f t="shared" ca="1" si="18"/>
        <v>7.0886836103058624E-3</v>
      </c>
      <c r="N119" s="61">
        <f t="shared" ca="1" si="19"/>
        <v>0.11176587362118043</v>
      </c>
      <c r="O119" s="61">
        <f t="shared" ca="1" si="20"/>
        <v>4.6738940542952107E-2</v>
      </c>
      <c r="P119" s="35">
        <f t="shared" ca="1" si="27"/>
        <v>9.1253280620279796E-4</v>
      </c>
      <c r="Q119" s="35"/>
      <c r="R119" s="35"/>
      <c r="S119" s="35"/>
      <c r="T119" s="35"/>
    </row>
    <row r="120" spans="1:20" x14ac:dyDescent="0.2">
      <c r="A120" s="70"/>
      <c r="B120" s="70"/>
      <c r="C120" s="35"/>
      <c r="D120" s="69">
        <f t="shared" si="28"/>
        <v>0</v>
      </c>
      <c r="E120" s="69">
        <f t="shared" si="28"/>
        <v>0</v>
      </c>
      <c r="F120" s="61">
        <f t="shared" si="21"/>
        <v>0</v>
      </c>
      <c r="G120" s="61">
        <f t="shared" si="22"/>
        <v>0</v>
      </c>
      <c r="H120" s="61">
        <f t="shared" si="23"/>
        <v>0</v>
      </c>
      <c r="I120" s="61">
        <f t="shared" si="24"/>
        <v>0</v>
      </c>
      <c r="J120" s="61">
        <f t="shared" si="25"/>
        <v>0</v>
      </c>
      <c r="K120" s="61">
        <f t="shared" ca="1" si="17"/>
        <v>-9.1253280620279796E-4</v>
      </c>
      <c r="L120" s="61">
        <f t="shared" ca="1" si="26"/>
        <v>8.3271612239635321E-7</v>
      </c>
      <c r="M120" s="61">
        <f t="shared" ca="1" si="18"/>
        <v>7.0886836103058624E-3</v>
      </c>
      <c r="N120" s="61">
        <f t="shared" ca="1" si="19"/>
        <v>0.11176587362118043</v>
      </c>
      <c r="O120" s="61">
        <f t="shared" ca="1" si="20"/>
        <v>4.6738940542952107E-2</v>
      </c>
      <c r="P120" s="35">
        <f t="shared" ca="1" si="27"/>
        <v>9.1253280620279796E-4</v>
      </c>
      <c r="Q120" s="35"/>
      <c r="R120" s="35"/>
      <c r="S120" s="35"/>
      <c r="T120" s="35"/>
    </row>
    <row r="121" spans="1:20" x14ac:dyDescent="0.2">
      <c r="A121" s="70"/>
      <c r="B121" s="70"/>
      <c r="C121" s="35"/>
      <c r="D121" s="69">
        <f t="shared" si="28"/>
        <v>0</v>
      </c>
      <c r="E121" s="69">
        <f t="shared" si="28"/>
        <v>0</v>
      </c>
      <c r="F121" s="61">
        <f t="shared" si="21"/>
        <v>0</v>
      </c>
      <c r="G121" s="61">
        <f t="shared" si="22"/>
        <v>0</v>
      </c>
      <c r="H121" s="61">
        <f t="shared" si="23"/>
        <v>0</v>
      </c>
      <c r="I121" s="61">
        <f t="shared" si="24"/>
        <v>0</v>
      </c>
      <c r="J121" s="61">
        <f t="shared" si="25"/>
        <v>0</v>
      </c>
      <c r="K121" s="61">
        <f t="shared" ca="1" si="17"/>
        <v>-9.1253280620279796E-4</v>
      </c>
      <c r="L121" s="61">
        <f t="shared" ca="1" si="26"/>
        <v>8.3271612239635321E-7</v>
      </c>
      <c r="M121" s="61">
        <f t="shared" ca="1" si="18"/>
        <v>7.0886836103058624E-3</v>
      </c>
      <c r="N121" s="61">
        <f t="shared" ca="1" si="19"/>
        <v>0.11176587362118043</v>
      </c>
      <c r="O121" s="61">
        <f t="shared" ca="1" si="20"/>
        <v>4.6738940542952107E-2</v>
      </c>
      <c r="P121" s="35">
        <f t="shared" ca="1" si="27"/>
        <v>9.1253280620279796E-4</v>
      </c>
      <c r="Q121" s="35"/>
      <c r="R121" s="35"/>
      <c r="S121" s="35"/>
      <c r="T121" s="35"/>
    </row>
    <row r="122" spans="1:20" x14ac:dyDescent="0.2">
      <c r="A122" s="70"/>
      <c r="B122" s="70"/>
      <c r="C122" s="35"/>
      <c r="D122" s="69">
        <f t="shared" si="28"/>
        <v>0</v>
      </c>
      <c r="E122" s="69">
        <f t="shared" si="28"/>
        <v>0</v>
      </c>
      <c r="F122" s="61">
        <f t="shared" si="21"/>
        <v>0</v>
      </c>
      <c r="G122" s="61">
        <f t="shared" si="22"/>
        <v>0</v>
      </c>
      <c r="H122" s="61">
        <f t="shared" si="23"/>
        <v>0</v>
      </c>
      <c r="I122" s="61">
        <f t="shared" si="24"/>
        <v>0</v>
      </c>
      <c r="J122" s="61">
        <f t="shared" si="25"/>
        <v>0</v>
      </c>
      <c r="K122" s="61">
        <f t="shared" ca="1" si="17"/>
        <v>-9.1253280620279796E-4</v>
      </c>
      <c r="L122" s="61">
        <f t="shared" ca="1" si="26"/>
        <v>8.3271612239635321E-7</v>
      </c>
      <c r="M122" s="61">
        <f t="shared" ca="1" si="18"/>
        <v>7.0886836103058624E-3</v>
      </c>
      <c r="N122" s="61">
        <f t="shared" ca="1" si="19"/>
        <v>0.11176587362118043</v>
      </c>
      <c r="O122" s="61">
        <f t="shared" ca="1" si="20"/>
        <v>4.6738940542952107E-2</v>
      </c>
      <c r="P122" s="35">
        <f t="shared" ca="1" si="27"/>
        <v>9.1253280620279796E-4</v>
      </c>
      <c r="Q122" s="35"/>
      <c r="R122" s="35"/>
      <c r="S122" s="35"/>
      <c r="T122" s="35"/>
    </row>
    <row r="123" spans="1:20" x14ac:dyDescent="0.2">
      <c r="A123" s="70"/>
      <c r="B123" s="70"/>
      <c r="C123" s="35"/>
      <c r="D123" s="69">
        <f t="shared" si="28"/>
        <v>0</v>
      </c>
      <c r="E123" s="69">
        <f t="shared" si="28"/>
        <v>0</v>
      </c>
      <c r="F123" s="61">
        <f t="shared" si="21"/>
        <v>0</v>
      </c>
      <c r="G123" s="61">
        <f t="shared" si="22"/>
        <v>0</v>
      </c>
      <c r="H123" s="61">
        <f t="shared" si="23"/>
        <v>0</v>
      </c>
      <c r="I123" s="61">
        <f t="shared" si="24"/>
        <v>0</v>
      </c>
      <c r="J123" s="61">
        <f t="shared" si="25"/>
        <v>0</v>
      </c>
      <c r="K123" s="61">
        <f t="shared" ca="1" si="17"/>
        <v>-9.1253280620279796E-4</v>
      </c>
      <c r="L123" s="61">
        <f t="shared" ca="1" si="26"/>
        <v>8.3271612239635321E-7</v>
      </c>
      <c r="M123" s="61">
        <f t="shared" ca="1" si="18"/>
        <v>7.0886836103058624E-3</v>
      </c>
      <c r="N123" s="61">
        <f t="shared" ca="1" si="19"/>
        <v>0.11176587362118043</v>
      </c>
      <c r="O123" s="61">
        <f t="shared" ca="1" si="20"/>
        <v>4.6738940542952107E-2</v>
      </c>
      <c r="P123" s="35">
        <f t="shared" ca="1" si="27"/>
        <v>9.1253280620279796E-4</v>
      </c>
      <c r="Q123" s="35"/>
      <c r="R123" s="35"/>
      <c r="S123" s="35"/>
      <c r="T123" s="35"/>
    </row>
    <row r="124" spans="1:20" x14ac:dyDescent="0.2">
      <c r="A124" s="70"/>
      <c r="B124" s="70"/>
      <c r="C124" s="35"/>
      <c r="D124" s="69">
        <f t="shared" si="28"/>
        <v>0</v>
      </c>
      <c r="E124" s="69">
        <f t="shared" si="28"/>
        <v>0</v>
      </c>
      <c r="F124" s="61">
        <f t="shared" si="21"/>
        <v>0</v>
      </c>
      <c r="G124" s="61">
        <f t="shared" si="22"/>
        <v>0</v>
      </c>
      <c r="H124" s="61">
        <f t="shared" si="23"/>
        <v>0</v>
      </c>
      <c r="I124" s="61">
        <f t="shared" si="24"/>
        <v>0</v>
      </c>
      <c r="J124" s="61">
        <f t="shared" si="25"/>
        <v>0</v>
      </c>
      <c r="K124" s="61">
        <f t="shared" ca="1" si="17"/>
        <v>-9.1253280620279796E-4</v>
      </c>
      <c r="L124" s="61">
        <f t="shared" ca="1" si="26"/>
        <v>8.3271612239635321E-7</v>
      </c>
      <c r="M124" s="61">
        <f t="shared" ca="1" si="18"/>
        <v>7.0886836103058624E-3</v>
      </c>
      <c r="N124" s="61">
        <f t="shared" ca="1" si="19"/>
        <v>0.11176587362118043</v>
      </c>
      <c r="O124" s="61">
        <f t="shared" ca="1" si="20"/>
        <v>4.6738940542952107E-2</v>
      </c>
      <c r="P124" s="35">
        <f t="shared" ca="1" si="27"/>
        <v>9.1253280620279796E-4</v>
      </c>
      <c r="Q124" s="35"/>
      <c r="R124" s="35"/>
      <c r="S124" s="35"/>
      <c r="T124" s="35"/>
    </row>
    <row r="125" spans="1:20" x14ac:dyDescent="0.2">
      <c r="A125" s="70"/>
      <c r="B125" s="70"/>
      <c r="C125" s="35"/>
      <c r="D125" s="69">
        <f t="shared" si="28"/>
        <v>0</v>
      </c>
      <c r="E125" s="69">
        <f t="shared" si="28"/>
        <v>0</v>
      </c>
      <c r="F125" s="61">
        <f t="shared" si="21"/>
        <v>0</v>
      </c>
      <c r="G125" s="61">
        <f t="shared" si="22"/>
        <v>0</v>
      </c>
      <c r="H125" s="61">
        <f t="shared" si="23"/>
        <v>0</v>
      </c>
      <c r="I125" s="61">
        <f t="shared" si="24"/>
        <v>0</v>
      </c>
      <c r="J125" s="61">
        <f t="shared" si="25"/>
        <v>0</v>
      </c>
      <c r="K125" s="61">
        <f t="shared" ca="1" si="17"/>
        <v>-9.1253280620279796E-4</v>
      </c>
      <c r="L125" s="61">
        <f t="shared" ca="1" si="26"/>
        <v>8.3271612239635321E-7</v>
      </c>
      <c r="M125" s="61">
        <f t="shared" ca="1" si="18"/>
        <v>7.0886836103058624E-3</v>
      </c>
      <c r="N125" s="61">
        <f t="shared" ca="1" si="19"/>
        <v>0.11176587362118043</v>
      </c>
      <c r="O125" s="61">
        <f t="shared" ca="1" si="20"/>
        <v>4.6738940542952107E-2</v>
      </c>
      <c r="P125" s="35">
        <f t="shared" ca="1" si="27"/>
        <v>9.1253280620279796E-4</v>
      </c>
      <c r="Q125" s="35"/>
      <c r="R125" s="35"/>
      <c r="S125" s="35"/>
      <c r="T125" s="35"/>
    </row>
    <row r="126" spans="1:20" x14ac:dyDescent="0.2">
      <c r="A126" s="70"/>
      <c r="B126" s="70"/>
      <c r="C126" s="35"/>
      <c r="D126" s="69">
        <f t="shared" si="28"/>
        <v>0</v>
      </c>
      <c r="E126" s="69">
        <f t="shared" si="28"/>
        <v>0</v>
      </c>
      <c r="F126" s="61">
        <f t="shared" si="21"/>
        <v>0</v>
      </c>
      <c r="G126" s="61">
        <f t="shared" si="22"/>
        <v>0</v>
      </c>
      <c r="H126" s="61">
        <f t="shared" si="23"/>
        <v>0</v>
      </c>
      <c r="I126" s="61">
        <f t="shared" si="24"/>
        <v>0</v>
      </c>
      <c r="J126" s="61">
        <f t="shared" si="25"/>
        <v>0</v>
      </c>
      <c r="K126" s="61">
        <f t="shared" ca="1" si="17"/>
        <v>-9.1253280620279796E-4</v>
      </c>
      <c r="L126" s="61">
        <f t="shared" ca="1" si="26"/>
        <v>8.3271612239635321E-7</v>
      </c>
      <c r="M126" s="61">
        <f t="shared" ca="1" si="18"/>
        <v>7.0886836103058624E-3</v>
      </c>
      <c r="N126" s="61">
        <f t="shared" ca="1" si="19"/>
        <v>0.11176587362118043</v>
      </c>
      <c r="O126" s="61">
        <f t="shared" ca="1" si="20"/>
        <v>4.6738940542952107E-2</v>
      </c>
      <c r="P126" s="35">
        <f t="shared" ca="1" si="27"/>
        <v>9.1253280620279796E-4</v>
      </c>
      <c r="Q126" s="35"/>
      <c r="R126" s="35"/>
      <c r="S126" s="35"/>
      <c r="T126" s="35"/>
    </row>
    <row r="127" spans="1:20" x14ac:dyDescent="0.2">
      <c r="A127" s="70"/>
      <c r="B127" s="70"/>
      <c r="C127" s="35"/>
      <c r="D127" s="69">
        <f t="shared" si="28"/>
        <v>0</v>
      </c>
      <c r="E127" s="69">
        <f t="shared" si="28"/>
        <v>0</v>
      </c>
      <c r="F127" s="61">
        <f t="shared" si="21"/>
        <v>0</v>
      </c>
      <c r="G127" s="61">
        <f t="shared" si="22"/>
        <v>0</v>
      </c>
      <c r="H127" s="61">
        <f t="shared" si="23"/>
        <v>0</v>
      </c>
      <c r="I127" s="61">
        <f t="shared" si="24"/>
        <v>0</v>
      </c>
      <c r="J127" s="61">
        <f t="shared" si="25"/>
        <v>0</v>
      </c>
      <c r="K127" s="61">
        <f t="shared" ca="1" si="17"/>
        <v>-9.1253280620279796E-4</v>
      </c>
      <c r="L127" s="61">
        <f t="shared" ca="1" si="26"/>
        <v>8.3271612239635321E-7</v>
      </c>
      <c r="M127" s="61">
        <f t="shared" ca="1" si="18"/>
        <v>7.0886836103058624E-3</v>
      </c>
      <c r="N127" s="61">
        <f t="shared" ca="1" si="19"/>
        <v>0.11176587362118043</v>
      </c>
      <c r="O127" s="61">
        <f t="shared" ca="1" si="20"/>
        <v>4.6738940542952107E-2</v>
      </c>
      <c r="P127" s="35">
        <f t="shared" ca="1" si="27"/>
        <v>9.1253280620279796E-4</v>
      </c>
      <c r="Q127" s="35"/>
      <c r="R127" s="35"/>
      <c r="S127" s="35"/>
      <c r="T127" s="35"/>
    </row>
    <row r="128" spans="1:20" x14ac:dyDescent="0.2">
      <c r="A128" s="70"/>
      <c r="B128" s="70"/>
      <c r="C128" s="35"/>
      <c r="D128" s="69">
        <f t="shared" si="28"/>
        <v>0</v>
      </c>
      <c r="E128" s="69">
        <f t="shared" si="28"/>
        <v>0</v>
      </c>
      <c r="F128" s="61">
        <f t="shared" si="21"/>
        <v>0</v>
      </c>
      <c r="G128" s="61">
        <f t="shared" si="22"/>
        <v>0</v>
      </c>
      <c r="H128" s="61">
        <f t="shared" si="23"/>
        <v>0</v>
      </c>
      <c r="I128" s="61">
        <f t="shared" si="24"/>
        <v>0</v>
      </c>
      <c r="J128" s="61">
        <f t="shared" si="25"/>
        <v>0</v>
      </c>
      <c r="K128" s="61">
        <f t="shared" ca="1" si="17"/>
        <v>-9.1253280620279796E-4</v>
      </c>
      <c r="L128" s="61">
        <f t="shared" ca="1" si="26"/>
        <v>8.3271612239635321E-7</v>
      </c>
      <c r="M128" s="61">
        <f t="shared" ca="1" si="18"/>
        <v>7.0886836103058624E-3</v>
      </c>
      <c r="N128" s="61">
        <f t="shared" ca="1" si="19"/>
        <v>0.11176587362118043</v>
      </c>
      <c r="O128" s="61">
        <f t="shared" ca="1" si="20"/>
        <v>4.6738940542952107E-2</v>
      </c>
      <c r="P128" s="35">
        <f t="shared" ca="1" si="27"/>
        <v>9.1253280620279796E-4</v>
      </c>
      <c r="Q128" s="35"/>
      <c r="R128" s="35"/>
      <c r="S128" s="35"/>
      <c r="T128" s="35"/>
    </row>
    <row r="129" spans="1:20" x14ac:dyDescent="0.2">
      <c r="A129" s="70"/>
      <c r="B129" s="70"/>
      <c r="C129" s="35"/>
      <c r="D129" s="69">
        <f t="shared" si="28"/>
        <v>0</v>
      </c>
      <c r="E129" s="69">
        <f t="shared" si="28"/>
        <v>0</v>
      </c>
      <c r="F129" s="61">
        <f t="shared" si="21"/>
        <v>0</v>
      </c>
      <c r="G129" s="61">
        <f t="shared" si="22"/>
        <v>0</v>
      </c>
      <c r="H129" s="61">
        <f t="shared" si="23"/>
        <v>0</v>
      </c>
      <c r="I129" s="61">
        <f t="shared" si="24"/>
        <v>0</v>
      </c>
      <c r="J129" s="61">
        <f t="shared" si="25"/>
        <v>0</v>
      </c>
      <c r="K129" s="61">
        <f t="shared" ca="1" si="17"/>
        <v>-9.1253280620279796E-4</v>
      </c>
      <c r="L129" s="61">
        <f t="shared" ca="1" si="26"/>
        <v>8.3271612239635321E-7</v>
      </c>
      <c r="M129" s="61">
        <f t="shared" ca="1" si="18"/>
        <v>7.0886836103058624E-3</v>
      </c>
      <c r="N129" s="61">
        <f t="shared" ca="1" si="19"/>
        <v>0.11176587362118043</v>
      </c>
      <c r="O129" s="61">
        <f t="shared" ca="1" si="20"/>
        <v>4.6738940542952107E-2</v>
      </c>
      <c r="P129" s="35">
        <f t="shared" ca="1" si="27"/>
        <v>9.1253280620279796E-4</v>
      </c>
      <c r="Q129" s="35"/>
      <c r="R129" s="35"/>
      <c r="S129" s="35"/>
      <c r="T129" s="35"/>
    </row>
    <row r="130" spans="1:20" x14ac:dyDescent="0.2">
      <c r="A130" s="70"/>
      <c r="B130" s="70"/>
      <c r="C130" s="35"/>
      <c r="D130" s="69">
        <f t="shared" si="28"/>
        <v>0</v>
      </c>
      <c r="E130" s="69">
        <f t="shared" si="28"/>
        <v>0</v>
      </c>
      <c r="F130" s="61">
        <f t="shared" si="21"/>
        <v>0</v>
      </c>
      <c r="G130" s="61">
        <f t="shared" si="22"/>
        <v>0</v>
      </c>
      <c r="H130" s="61">
        <f t="shared" si="23"/>
        <v>0</v>
      </c>
      <c r="I130" s="61">
        <f t="shared" si="24"/>
        <v>0</v>
      </c>
      <c r="J130" s="61">
        <f t="shared" si="25"/>
        <v>0</v>
      </c>
      <c r="K130" s="61">
        <f t="shared" ca="1" si="17"/>
        <v>-9.1253280620279796E-4</v>
      </c>
      <c r="L130" s="61">
        <f t="shared" ca="1" si="26"/>
        <v>8.3271612239635321E-7</v>
      </c>
      <c r="M130" s="61">
        <f t="shared" ca="1" si="18"/>
        <v>7.0886836103058624E-3</v>
      </c>
      <c r="N130" s="61">
        <f t="shared" ca="1" si="19"/>
        <v>0.11176587362118043</v>
      </c>
      <c r="O130" s="61">
        <f t="shared" ca="1" si="20"/>
        <v>4.6738940542952107E-2</v>
      </c>
      <c r="P130" s="35">
        <f t="shared" ca="1" si="27"/>
        <v>9.1253280620279796E-4</v>
      </c>
      <c r="Q130" s="35"/>
      <c r="R130" s="35"/>
      <c r="S130" s="35"/>
      <c r="T130" s="35"/>
    </row>
    <row r="131" spans="1:20" x14ac:dyDescent="0.2">
      <c r="A131" s="70"/>
      <c r="B131" s="70"/>
      <c r="C131" s="35"/>
      <c r="D131" s="69">
        <f t="shared" si="28"/>
        <v>0</v>
      </c>
      <c r="E131" s="69">
        <f t="shared" si="28"/>
        <v>0</v>
      </c>
      <c r="F131" s="61">
        <f t="shared" si="21"/>
        <v>0</v>
      </c>
      <c r="G131" s="61">
        <f t="shared" si="22"/>
        <v>0</v>
      </c>
      <c r="H131" s="61">
        <f t="shared" si="23"/>
        <v>0</v>
      </c>
      <c r="I131" s="61">
        <f t="shared" si="24"/>
        <v>0</v>
      </c>
      <c r="J131" s="61">
        <f t="shared" si="25"/>
        <v>0</v>
      </c>
      <c r="K131" s="61">
        <f t="shared" ca="1" si="17"/>
        <v>-9.1253280620279796E-4</v>
      </c>
      <c r="L131" s="61">
        <f t="shared" ca="1" si="26"/>
        <v>8.3271612239635321E-7</v>
      </c>
      <c r="M131" s="61">
        <f t="shared" ca="1" si="18"/>
        <v>7.0886836103058624E-3</v>
      </c>
      <c r="N131" s="61">
        <f t="shared" ca="1" si="19"/>
        <v>0.11176587362118043</v>
      </c>
      <c r="O131" s="61">
        <f t="shared" ca="1" si="20"/>
        <v>4.6738940542952107E-2</v>
      </c>
      <c r="P131" s="35">
        <f t="shared" ca="1" si="27"/>
        <v>9.1253280620279796E-4</v>
      </c>
      <c r="Q131" s="35"/>
      <c r="R131" s="35"/>
      <c r="S131" s="35"/>
      <c r="T131" s="35"/>
    </row>
    <row r="132" spans="1:20" x14ac:dyDescent="0.2">
      <c r="A132" s="70"/>
      <c r="B132" s="70"/>
      <c r="C132" s="35"/>
      <c r="D132" s="69">
        <f t="shared" si="28"/>
        <v>0</v>
      </c>
      <c r="E132" s="69">
        <f t="shared" si="28"/>
        <v>0</v>
      </c>
      <c r="F132" s="61">
        <f t="shared" si="21"/>
        <v>0</v>
      </c>
      <c r="G132" s="61">
        <f t="shared" si="22"/>
        <v>0</v>
      </c>
      <c r="H132" s="61">
        <f t="shared" si="23"/>
        <v>0</v>
      </c>
      <c r="I132" s="61">
        <f t="shared" si="24"/>
        <v>0</v>
      </c>
      <c r="J132" s="61">
        <f t="shared" si="25"/>
        <v>0</v>
      </c>
      <c r="K132" s="61">
        <f t="shared" ca="1" si="17"/>
        <v>-9.1253280620279796E-4</v>
      </c>
      <c r="L132" s="61">
        <f t="shared" ca="1" si="26"/>
        <v>8.3271612239635321E-7</v>
      </c>
      <c r="M132" s="61">
        <f t="shared" ca="1" si="18"/>
        <v>7.0886836103058624E-3</v>
      </c>
      <c r="N132" s="61">
        <f t="shared" ca="1" si="19"/>
        <v>0.11176587362118043</v>
      </c>
      <c r="O132" s="61">
        <f t="shared" ca="1" si="20"/>
        <v>4.6738940542952107E-2</v>
      </c>
      <c r="P132" s="35">
        <f t="shared" ca="1" si="27"/>
        <v>9.1253280620279796E-4</v>
      </c>
      <c r="Q132" s="35"/>
      <c r="R132" s="35"/>
      <c r="S132" s="35"/>
      <c r="T132" s="35"/>
    </row>
    <row r="133" spans="1:20" x14ac:dyDescent="0.2">
      <c r="A133" s="70"/>
      <c r="B133" s="70"/>
      <c r="C133" s="35"/>
      <c r="D133" s="69">
        <f t="shared" ref="D133:E196" si="29">A133/A$18</f>
        <v>0</v>
      </c>
      <c r="E133" s="69">
        <f t="shared" si="29"/>
        <v>0</v>
      </c>
      <c r="F133" s="61">
        <f t="shared" si="21"/>
        <v>0</v>
      </c>
      <c r="G133" s="61">
        <f t="shared" si="22"/>
        <v>0</v>
      </c>
      <c r="H133" s="61">
        <f t="shared" si="23"/>
        <v>0</v>
      </c>
      <c r="I133" s="61">
        <f t="shared" si="24"/>
        <v>0</v>
      </c>
      <c r="J133" s="61">
        <f t="shared" si="25"/>
        <v>0</v>
      </c>
      <c r="K133" s="61">
        <f t="shared" ca="1" si="17"/>
        <v>-9.1253280620279796E-4</v>
      </c>
      <c r="L133" s="61">
        <f t="shared" ca="1" si="26"/>
        <v>8.3271612239635321E-7</v>
      </c>
      <c r="M133" s="61">
        <f t="shared" ca="1" si="18"/>
        <v>7.0886836103058624E-3</v>
      </c>
      <c r="N133" s="61">
        <f t="shared" ca="1" si="19"/>
        <v>0.11176587362118043</v>
      </c>
      <c r="O133" s="61">
        <f t="shared" ca="1" si="20"/>
        <v>4.6738940542952107E-2</v>
      </c>
      <c r="P133" s="35">
        <f t="shared" ca="1" si="27"/>
        <v>9.1253280620279796E-4</v>
      </c>
      <c r="Q133" s="35"/>
      <c r="R133" s="35"/>
      <c r="S133" s="35"/>
      <c r="T133" s="35"/>
    </row>
    <row r="134" spans="1:20" x14ac:dyDescent="0.2">
      <c r="A134" s="70"/>
      <c r="B134" s="70"/>
      <c r="C134" s="35"/>
      <c r="D134" s="69">
        <f t="shared" si="29"/>
        <v>0</v>
      </c>
      <c r="E134" s="69">
        <f t="shared" si="29"/>
        <v>0</v>
      </c>
      <c r="F134" s="61">
        <f t="shared" si="21"/>
        <v>0</v>
      </c>
      <c r="G134" s="61">
        <f t="shared" si="22"/>
        <v>0</v>
      </c>
      <c r="H134" s="61">
        <f t="shared" si="23"/>
        <v>0</v>
      </c>
      <c r="I134" s="61">
        <f t="shared" si="24"/>
        <v>0</v>
      </c>
      <c r="J134" s="61">
        <f t="shared" si="25"/>
        <v>0</v>
      </c>
      <c r="K134" s="61">
        <f t="shared" ca="1" si="17"/>
        <v>-9.1253280620279796E-4</v>
      </c>
      <c r="L134" s="61">
        <f t="shared" ca="1" si="26"/>
        <v>8.3271612239635321E-7</v>
      </c>
      <c r="M134" s="61">
        <f t="shared" ca="1" si="18"/>
        <v>7.0886836103058624E-3</v>
      </c>
      <c r="N134" s="61">
        <f t="shared" ca="1" si="19"/>
        <v>0.11176587362118043</v>
      </c>
      <c r="O134" s="61">
        <f t="shared" ca="1" si="20"/>
        <v>4.6738940542952107E-2</v>
      </c>
      <c r="P134" s="35">
        <f t="shared" ca="1" si="27"/>
        <v>9.1253280620279796E-4</v>
      </c>
      <c r="Q134" s="35"/>
      <c r="R134" s="35"/>
      <c r="S134" s="35"/>
      <c r="T134" s="35"/>
    </row>
    <row r="135" spans="1:20" x14ac:dyDescent="0.2">
      <c r="A135" s="70"/>
      <c r="B135" s="70"/>
      <c r="C135" s="35"/>
      <c r="D135" s="69">
        <f t="shared" si="29"/>
        <v>0</v>
      </c>
      <c r="E135" s="69">
        <f t="shared" si="29"/>
        <v>0</v>
      </c>
      <c r="F135" s="61">
        <f t="shared" si="21"/>
        <v>0</v>
      </c>
      <c r="G135" s="61">
        <f t="shared" si="22"/>
        <v>0</v>
      </c>
      <c r="H135" s="61">
        <f t="shared" si="23"/>
        <v>0</v>
      </c>
      <c r="I135" s="61">
        <f t="shared" si="24"/>
        <v>0</v>
      </c>
      <c r="J135" s="61">
        <f t="shared" si="25"/>
        <v>0</v>
      </c>
      <c r="K135" s="61">
        <f t="shared" ca="1" si="17"/>
        <v>-9.1253280620279796E-4</v>
      </c>
      <c r="L135" s="61">
        <f t="shared" ca="1" si="26"/>
        <v>8.3271612239635321E-7</v>
      </c>
      <c r="M135" s="61">
        <f t="shared" ca="1" si="18"/>
        <v>7.0886836103058624E-3</v>
      </c>
      <c r="N135" s="61">
        <f t="shared" ca="1" si="19"/>
        <v>0.11176587362118043</v>
      </c>
      <c r="O135" s="61">
        <f t="shared" ca="1" si="20"/>
        <v>4.6738940542952107E-2</v>
      </c>
      <c r="P135" s="35">
        <f t="shared" ca="1" si="27"/>
        <v>9.1253280620279796E-4</v>
      </c>
      <c r="Q135" s="35"/>
      <c r="R135" s="35"/>
      <c r="S135" s="35"/>
      <c r="T135" s="35"/>
    </row>
    <row r="136" spans="1:20" x14ac:dyDescent="0.2">
      <c r="A136" s="70"/>
      <c r="B136" s="70"/>
      <c r="C136" s="35"/>
      <c r="D136" s="69">
        <f t="shared" si="29"/>
        <v>0</v>
      </c>
      <c r="E136" s="69">
        <f t="shared" si="29"/>
        <v>0</v>
      </c>
      <c r="F136" s="61">
        <f t="shared" si="21"/>
        <v>0</v>
      </c>
      <c r="G136" s="61">
        <f t="shared" si="22"/>
        <v>0</v>
      </c>
      <c r="H136" s="61">
        <f t="shared" si="23"/>
        <v>0</v>
      </c>
      <c r="I136" s="61">
        <f t="shared" si="24"/>
        <v>0</v>
      </c>
      <c r="J136" s="61">
        <f t="shared" si="25"/>
        <v>0</v>
      </c>
      <c r="K136" s="61">
        <f t="shared" ca="1" si="17"/>
        <v>-9.1253280620279796E-4</v>
      </c>
      <c r="L136" s="61">
        <f t="shared" ca="1" si="26"/>
        <v>8.3271612239635321E-7</v>
      </c>
      <c r="M136" s="61">
        <f t="shared" ca="1" si="18"/>
        <v>7.0886836103058624E-3</v>
      </c>
      <c r="N136" s="61">
        <f t="shared" ca="1" si="19"/>
        <v>0.11176587362118043</v>
      </c>
      <c r="O136" s="61">
        <f t="shared" ca="1" si="20"/>
        <v>4.6738940542952107E-2</v>
      </c>
      <c r="P136" s="35">
        <f t="shared" ca="1" si="27"/>
        <v>9.1253280620279796E-4</v>
      </c>
      <c r="Q136" s="35"/>
      <c r="R136" s="35"/>
      <c r="S136" s="35"/>
      <c r="T136" s="35"/>
    </row>
    <row r="137" spans="1:20" x14ac:dyDescent="0.2">
      <c r="A137" s="70"/>
      <c r="B137" s="70"/>
      <c r="C137" s="35"/>
      <c r="D137" s="69">
        <f t="shared" si="29"/>
        <v>0</v>
      </c>
      <c r="E137" s="69">
        <f t="shared" si="29"/>
        <v>0</v>
      </c>
      <c r="F137" s="61">
        <f t="shared" si="21"/>
        <v>0</v>
      </c>
      <c r="G137" s="61">
        <f t="shared" si="22"/>
        <v>0</v>
      </c>
      <c r="H137" s="61">
        <f t="shared" si="23"/>
        <v>0</v>
      </c>
      <c r="I137" s="61">
        <f t="shared" si="24"/>
        <v>0</v>
      </c>
      <c r="J137" s="61">
        <f t="shared" si="25"/>
        <v>0</v>
      </c>
      <c r="K137" s="61">
        <f t="shared" ca="1" si="17"/>
        <v>-9.1253280620279796E-4</v>
      </c>
      <c r="L137" s="61">
        <f t="shared" ca="1" si="26"/>
        <v>8.3271612239635321E-7</v>
      </c>
      <c r="M137" s="61">
        <f t="shared" ca="1" si="18"/>
        <v>7.0886836103058624E-3</v>
      </c>
      <c r="N137" s="61">
        <f t="shared" ca="1" si="19"/>
        <v>0.11176587362118043</v>
      </c>
      <c r="O137" s="61">
        <f t="shared" ca="1" si="20"/>
        <v>4.6738940542952107E-2</v>
      </c>
      <c r="P137" s="35">
        <f t="shared" ca="1" si="27"/>
        <v>9.1253280620279796E-4</v>
      </c>
      <c r="Q137" s="35"/>
      <c r="R137" s="35"/>
      <c r="S137" s="35"/>
      <c r="T137" s="35"/>
    </row>
    <row r="138" spans="1:20" x14ac:dyDescent="0.2">
      <c r="A138" s="70"/>
      <c r="B138" s="70"/>
      <c r="C138" s="35"/>
      <c r="D138" s="69">
        <f t="shared" si="29"/>
        <v>0</v>
      </c>
      <c r="E138" s="69">
        <f t="shared" si="29"/>
        <v>0</v>
      </c>
      <c r="F138" s="61">
        <f t="shared" si="21"/>
        <v>0</v>
      </c>
      <c r="G138" s="61">
        <f t="shared" si="22"/>
        <v>0</v>
      </c>
      <c r="H138" s="61">
        <f t="shared" si="23"/>
        <v>0</v>
      </c>
      <c r="I138" s="61">
        <f t="shared" si="24"/>
        <v>0</v>
      </c>
      <c r="J138" s="61">
        <f t="shared" si="25"/>
        <v>0</v>
      </c>
      <c r="K138" s="61">
        <f t="shared" ca="1" si="17"/>
        <v>-9.1253280620279796E-4</v>
      </c>
      <c r="L138" s="61">
        <f t="shared" ca="1" si="26"/>
        <v>8.3271612239635321E-7</v>
      </c>
      <c r="M138" s="61">
        <f t="shared" ca="1" si="18"/>
        <v>7.0886836103058624E-3</v>
      </c>
      <c r="N138" s="61">
        <f t="shared" ca="1" si="19"/>
        <v>0.11176587362118043</v>
      </c>
      <c r="O138" s="61">
        <f t="shared" ca="1" si="20"/>
        <v>4.6738940542952107E-2</v>
      </c>
      <c r="P138" s="35">
        <f t="shared" ca="1" si="27"/>
        <v>9.1253280620279796E-4</v>
      </c>
      <c r="Q138" s="35"/>
      <c r="R138" s="35"/>
      <c r="S138" s="35"/>
      <c r="T138" s="35"/>
    </row>
    <row r="139" spans="1:20" x14ac:dyDescent="0.2">
      <c r="A139" s="70"/>
      <c r="B139" s="70"/>
      <c r="C139" s="35"/>
      <c r="D139" s="69">
        <f t="shared" si="29"/>
        <v>0</v>
      </c>
      <c r="E139" s="69">
        <f t="shared" si="29"/>
        <v>0</v>
      </c>
      <c r="F139" s="61">
        <f t="shared" si="21"/>
        <v>0</v>
      </c>
      <c r="G139" s="61">
        <f t="shared" si="22"/>
        <v>0</v>
      </c>
      <c r="H139" s="61">
        <f t="shared" si="23"/>
        <v>0</v>
      </c>
      <c r="I139" s="61">
        <f t="shared" si="24"/>
        <v>0</v>
      </c>
      <c r="J139" s="61">
        <f t="shared" si="25"/>
        <v>0</v>
      </c>
      <c r="K139" s="61">
        <f t="shared" ca="1" si="17"/>
        <v>-9.1253280620279796E-4</v>
      </c>
      <c r="L139" s="61">
        <f t="shared" ca="1" si="26"/>
        <v>8.3271612239635321E-7</v>
      </c>
      <c r="M139" s="61">
        <f t="shared" ca="1" si="18"/>
        <v>7.0886836103058624E-3</v>
      </c>
      <c r="N139" s="61">
        <f t="shared" ca="1" si="19"/>
        <v>0.11176587362118043</v>
      </c>
      <c r="O139" s="61">
        <f t="shared" ca="1" si="20"/>
        <v>4.6738940542952107E-2</v>
      </c>
      <c r="P139" s="35">
        <f t="shared" ca="1" si="27"/>
        <v>9.1253280620279796E-4</v>
      </c>
      <c r="Q139" s="35"/>
      <c r="R139" s="35"/>
      <c r="S139" s="35"/>
      <c r="T139" s="35"/>
    </row>
    <row r="140" spans="1:20" x14ac:dyDescent="0.2">
      <c r="A140" s="70"/>
      <c r="B140" s="70"/>
      <c r="C140" s="35"/>
      <c r="D140" s="69">
        <f t="shared" si="29"/>
        <v>0</v>
      </c>
      <c r="E140" s="69">
        <f t="shared" si="29"/>
        <v>0</v>
      </c>
      <c r="F140" s="61">
        <f t="shared" si="21"/>
        <v>0</v>
      </c>
      <c r="G140" s="61">
        <f t="shared" si="22"/>
        <v>0</v>
      </c>
      <c r="H140" s="61">
        <f t="shared" si="23"/>
        <v>0</v>
      </c>
      <c r="I140" s="61">
        <f t="shared" si="24"/>
        <v>0</v>
      </c>
      <c r="J140" s="61">
        <f t="shared" si="25"/>
        <v>0</v>
      </c>
      <c r="K140" s="61">
        <f t="shared" ca="1" si="17"/>
        <v>-9.1253280620279796E-4</v>
      </c>
      <c r="L140" s="61">
        <f t="shared" ca="1" si="26"/>
        <v>8.3271612239635321E-7</v>
      </c>
      <c r="M140" s="61">
        <f t="shared" ca="1" si="18"/>
        <v>7.0886836103058624E-3</v>
      </c>
      <c r="N140" s="61">
        <f t="shared" ca="1" si="19"/>
        <v>0.11176587362118043</v>
      </c>
      <c r="O140" s="61">
        <f t="shared" ca="1" si="20"/>
        <v>4.6738940542952107E-2</v>
      </c>
      <c r="P140" s="35">
        <f t="shared" ca="1" si="27"/>
        <v>9.1253280620279796E-4</v>
      </c>
      <c r="Q140" s="35"/>
      <c r="R140" s="35"/>
      <c r="S140" s="35"/>
      <c r="T140" s="35"/>
    </row>
    <row r="141" spans="1:20" x14ac:dyDescent="0.2">
      <c r="A141" s="70"/>
      <c r="B141" s="70"/>
      <c r="C141" s="35"/>
      <c r="D141" s="69">
        <f t="shared" si="29"/>
        <v>0</v>
      </c>
      <c r="E141" s="69">
        <f t="shared" si="29"/>
        <v>0</v>
      </c>
      <c r="F141" s="61">
        <f t="shared" si="21"/>
        <v>0</v>
      </c>
      <c r="G141" s="61">
        <f t="shared" si="22"/>
        <v>0</v>
      </c>
      <c r="H141" s="61">
        <f t="shared" si="23"/>
        <v>0</v>
      </c>
      <c r="I141" s="61">
        <f t="shared" si="24"/>
        <v>0</v>
      </c>
      <c r="J141" s="61">
        <f t="shared" si="25"/>
        <v>0</v>
      </c>
      <c r="K141" s="61">
        <f t="shared" ca="1" si="17"/>
        <v>-9.1253280620279796E-4</v>
      </c>
      <c r="L141" s="61">
        <f t="shared" ca="1" si="26"/>
        <v>8.3271612239635321E-7</v>
      </c>
      <c r="M141" s="61">
        <f t="shared" ca="1" si="18"/>
        <v>7.0886836103058624E-3</v>
      </c>
      <c r="N141" s="61">
        <f t="shared" ca="1" si="19"/>
        <v>0.11176587362118043</v>
      </c>
      <c r="O141" s="61">
        <f t="shared" ca="1" si="20"/>
        <v>4.6738940542952107E-2</v>
      </c>
      <c r="P141" s="35">
        <f t="shared" ca="1" si="27"/>
        <v>9.1253280620279796E-4</v>
      </c>
      <c r="Q141" s="35"/>
      <c r="R141" s="35"/>
      <c r="S141" s="35"/>
      <c r="T141" s="35"/>
    </row>
    <row r="142" spans="1:20" x14ac:dyDescent="0.2">
      <c r="A142" s="70"/>
      <c r="B142" s="70"/>
      <c r="C142" s="35"/>
      <c r="D142" s="69">
        <f t="shared" si="29"/>
        <v>0</v>
      </c>
      <c r="E142" s="69">
        <f t="shared" si="29"/>
        <v>0</v>
      </c>
      <c r="F142" s="61">
        <f t="shared" si="21"/>
        <v>0</v>
      </c>
      <c r="G142" s="61">
        <f t="shared" si="22"/>
        <v>0</v>
      </c>
      <c r="H142" s="61">
        <f t="shared" si="23"/>
        <v>0</v>
      </c>
      <c r="I142" s="61">
        <f t="shared" si="24"/>
        <v>0</v>
      </c>
      <c r="J142" s="61">
        <f t="shared" si="25"/>
        <v>0</v>
      </c>
      <c r="K142" s="61">
        <f t="shared" ca="1" si="17"/>
        <v>-9.1253280620279796E-4</v>
      </c>
      <c r="L142" s="61">
        <f t="shared" ca="1" si="26"/>
        <v>8.3271612239635321E-7</v>
      </c>
      <c r="M142" s="61">
        <f t="shared" ca="1" si="18"/>
        <v>7.0886836103058624E-3</v>
      </c>
      <c r="N142" s="61">
        <f t="shared" ca="1" si="19"/>
        <v>0.11176587362118043</v>
      </c>
      <c r="O142" s="61">
        <f t="shared" ca="1" si="20"/>
        <v>4.6738940542952107E-2</v>
      </c>
      <c r="P142" s="35">
        <f t="shared" ca="1" si="27"/>
        <v>9.1253280620279796E-4</v>
      </c>
      <c r="Q142" s="35"/>
      <c r="R142" s="35"/>
      <c r="S142" s="35"/>
      <c r="T142" s="35"/>
    </row>
    <row r="143" spans="1:20" x14ac:dyDescent="0.2">
      <c r="A143" s="70"/>
      <c r="B143" s="70"/>
      <c r="C143" s="35"/>
      <c r="D143" s="69">
        <f t="shared" si="29"/>
        <v>0</v>
      </c>
      <c r="E143" s="69">
        <f t="shared" si="29"/>
        <v>0</v>
      </c>
      <c r="F143" s="61">
        <f t="shared" si="21"/>
        <v>0</v>
      </c>
      <c r="G143" s="61">
        <f t="shared" si="22"/>
        <v>0</v>
      </c>
      <c r="H143" s="61">
        <f t="shared" si="23"/>
        <v>0</v>
      </c>
      <c r="I143" s="61">
        <f t="shared" si="24"/>
        <v>0</v>
      </c>
      <c r="J143" s="61">
        <f t="shared" si="25"/>
        <v>0</v>
      </c>
      <c r="K143" s="61">
        <f t="shared" ca="1" si="17"/>
        <v>-9.1253280620279796E-4</v>
      </c>
      <c r="L143" s="61">
        <f t="shared" ca="1" si="26"/>
        <v>8.3271612239635321E-7</v>
      </c>
      <c r="M143" s="61">
        <f t="shared" ca="1" si="18"/>
        <v>7.0886836103058624E-3</v>
      </c>
      <c r="N143" s="61">
        <f t="shared" ca="1" si="19"/>
        <v>0.11176587362118043</v>
      </c>
      <c r="O143" s="61">
        <f t="shared" ca="1" si="20"/>
        <v>4.6738940542952107E-2</v>
      </c>
      <c r="P143" s="35">
        <f t="shared" ca="1" si="27"/>
        <v>9.1253280620279796E-4</v>
      </c>
      <c r="Q143" s="35"/>
      <c r="R143" s="35"/>
      <c r="S143" s="35"/>
      <c r="T143" s="35"/>
    </row>
    <row r="144" spans="1:20" x14ac:dyDescent="0.2">
      <c r="A144" s="70"/>
      <c r="B144" s="70"/>
      <c r="C144" s="35"/>
      <c r="D144" s="69">
        <f t="shared" si="29"/>
        <v>0</v>
      </c>
      <c r="E144" s="69">
        <f t="shared" si="29"/>
        <v>0</v>
      </c>
      <c r="F144" s="61">
        <f t="shared" si="21"/>
        <v>0</v>
      </c>
      <c r="G144" s="61">
        <f t="shared" si="22"/>
        <v>0</v>
      </c>
      <c r="H144" s="61">
        <f t="shared" si="23"/>
        <v>0</v>
      </c>
      <c r="I144" s="61">
        <f t="shared" si="24"/>
        <v>0</v>
      </c>
      <c r="J144" s="61">
        <f t="shared" si="25"/>
        <v>0</v>
      </c>
      <c r="K144" s="61">
        <f t="shared" ca="1" si="17"/>
        <v>-9.1253280620279796E-4</v>
      </c>
      <c r="L144" s="61">
        <f t="shared" ca="1" si="26"/>
        <v>8.3271612239635321E-7</v>
      </c>
      <c r="M144" s="61">
        <f t="shared" ca="1" si="18"/>
        <v>7.0886836103058624E-3</v>
      </c>
      <c r="N144" s="61">
        <f t="shared" ca="1" si="19"/>
        <v>0.11176587362118043</v>
      </c>
      <c r="O144" s="61">
        <f t="shared" ca="1" si="20"/>
        <v>4.6738940542952107E-2</v>
      </c>
      <c r="P144" s="35">
        <f t="shared" ca="1" si="27"/>
        <v>9.1253280620279796E-4</v>
      </c>
      <c r="Q144" s="35"/>
      <c r="R144" s="35"/>
      <c r="S144" s="35"/>
      <c r="T144" s="35"/>
    </row>
    <row r="145" spans="1:20" x14ac:dyDescent="0.2">
      <c r="A145" s="70"/>
      <c r="B145" s="70"/>
      <c r="C145" s="35"/>
      <c r="D145" s="69">
        <f t="shared" si="29"/>
        <v>0</v>
      </c>
      <c r="E145" s="69">
        <f t="shared" si="29"/>
        <v>0</v>
      </c>
      <c r="F145" s="61">
        <f t="shared" si="21"/>
        <v>0</v>
      </c>
      <c r="G145" s="61">
        <f t="shared" si="22"/>
        <v>0</v>
      </c>
      <c r="H145" s="61">
        <f t="shared" si="23"/>
        <v>0</v>
      </c>
      <c r="I145" s="61">
        <f t="shared" si="24"/>
        <v>0</v>
      </c>
      <c r="J145" s="61">
        <f t="shared" si="25"/>
        <v>0</v>
      </c>
      <c r="K145" s="61">
        <f t="shared" ca="1" si="17"/>
        <v>-9.1253280620279796E-4</v>
      </c>
      <c r="L145" s="61">
        <f t="shared" ca="1" si="26"/>
        <v>8.3271612239635321E-7</v>
      </c>
      <c r="M145" s="61">
        <f t="shared" ca="1" si="18"/>
        <v>7.0886836103058624E-3</v>
      </c>
      <c r="N145" s="61">
        <f t="shared" ca="1" si="19"/>
        <v>0.11176587362118043</v>
      </c>
      <c r="O145" s="61">
        <f t="shared" ca="1" si="20"/>
        <v>4.6738940542952107E-2</v>
      </c>
      <c r="P145" s="35">
        <f t="shared" ca="1" si="27"/>
        <v>9.1253280620279796E-4</v>
      </c>
      <c r="Q145" s="35"/>
      <c r="R145" s="35"/>
      <c r="S145" s="35"/>
      <c r="T145" s="35"/>
    </row>
    <row r="146" spans="1:20" x14ac:dyDescent="0.2">
      <c r="A146" s="70"/>
      <c r="B146" s="70"/>
      <c r="C146" s="35"/>
      <c r="D146" s="69">
        <f t="shared" si="29"/>
        <v>0</v>
      </c>
      <c r="E146" s="69">
        <f t="shared" si="29"/>
        <v>0</v>
      </c>
      <c r="F146" s="61">
        <f t="shared" si="21"/>
        <v>0</v>
      </c>
      <c r="G146" s="61">
        <f t="shared" si="22"/>
        <v>0</v>
      </c>
      <c r="H146" s="61">
        <f t="shared" si="23"/>
        <v>0</v>
      </c>
      <c r="I146" s="61">
        <f t="shared" si="24"/>
        <v>0</v>
      </c>
      <c r="J146" s="61">
        <f t="shared" si="25"/>
        <v>0</v>
      </c>
      <c r="K146" s="61">
        <f t="shared" ca="1" si="17"/>
        <v>-9.1253280620279796E-4</v>
      </c>
      <c r="L146" s="61">
        <f t="shared" ca="1" si="26"/>
        <v>8.3271612239635321E-7</v>
      </c>
      <c r="M146" s="61">
        <f t="shared" ca="1" si="18"/>
        <v>7.0886836103058624E-3</v>
      </c>
      <c r="N146" s="61">
        <f t="shared" ca="1" si="19"/>
        <v>0.11176587362118043</v>
      </c>
      <c r="O146" s="61">
        <f t="shared" ca="1" si="20"/>
        <v>4.6738940542952107E-2</v>
      </c>
      <c r="P146" s="35">
        <f t="shared" ca="1" si="27"/>
        <v>9.1253280620279796E-4</v>
      </c>
      <c r="Q146" s="35"/>
      <c r="R146" s="35"/>
      <c r="S146" s="35"/>
      <c r="T146" s="35"/>
    </row>
    <row r="147" spans="1:20" x14ac:dyDescent="0.2">
      <c r="A147" s="70"/>
      <c r="B147" s="70"/>
      <c r="C147" s="35"/>
      <c r="D147" s="69">
        <f t="shared" si="29"/>
        <v>0</v>
      </c>
      <c r="E147" s="69">
        <f t="shared" si="29"/>
        <v>0</v>
      </c>
      <c r="F147" s="61">
        <f t="shared" si="21"/>
        <v>0</v>
      </c>
      <c r="G147" s="61">
        <f t="shared" si="22"/>
        <v>0</v>
      </c>
      <c r="H147" s="61">
        <f t="shared" si="23"/>
        <v>0</v>
      </c>
      <c r="I147" s="61">
        <f t="shared" si="24"/>
        <v>0</v>
      </c>
      <c r="J147" s="61">
        <f t="shared" si="25"/>
        <v>0</v>
      </c>
      <c r="K147" s="61">
        <f t="shared" ca="1" si="17"/>
        <v>-9.1253280620279796E-4</v>
      </c>
      <c r="L147" s="61">
        <f t="shared" ca="1" si="26"/>
        <v>8.3271612239635321E-7</v>
      </c>
      <c r="M147" s="61">
        <f t="shared" ca="1" si="18"/>
        <v>7.0886836103058624E-3</v>
      </c>
      <c r="N147" s="61">
        <f t="shared" ca="1" si="19"/>
        <v>0.11176587362118043</v>
      </c>
      <c r="O147" s="61">
        <f t="shared" ca="1" si="20"/>
        <v>4.6738940542952107E-2</v>
      </c>
      <c r="P147" s="35">
        <f t="shared" ca="1" si="27"/>
        <v>9.1253280620279796E-4</v>
      </c>
      <c r="Q147" s="35"/>
      <c r="R147" s="35"/>
      <c r="S147" s="35"/>
      <c r="T147" s="35"/>
    </row>
    <row r="148" spans="1:20" x14ac:dyDescent="0.2">
      <c r="A148" s="70"/>
      <c r="B148" s="70"/>
      <c r="C148" s="35"/>
      <c r="D148" s="69">
        <f t="shared" si="29"/>
        <v>0</v>
      </c>
      <c r="E148" s="69">
        <f t="shared" si="29"/>
        <v>0</v>
      </c>
      <c r="F148" s="61">
        <f t="shared" si="21"/>
        <v>0</v>
      </c>
      <c r="G148" s="61">
        <f t="shared" si="22"/>
        <v>0</v>
      </c>
      <c r="H148" s="61">
        <f t="shared" si="23"/>
        <v>0</v>
      </c>
      <c r="I148" s="61">
        <f t="shared" si="24"/>
        <v>0</v>
      </c>
      <c r="J148" s="61">
        <f t="shared" si="25"/>
        <v>0</v>
      </c>
      <c r="K148" s="61">
        <f t="shared" ca="1" si="17"/>
        <v>-9.1253280620279796E-4</v>
      </c>
      <c r="L148" s="61">
        <f t="shared" ca="1" si="26"/>
        <v>8.3271612239635321E-7</v>
      </c>
      <c r="M148" s="61">
        <f t="shared" ca="1" si="18"/>
        <v>7.0886836103058624E-3</v>
      </c>
      <c r="N148" s="61">
        <f t="shared" ca="1" si="19"/>
        <v>0.11176587362118043</v>
      </c>
      <c r="O148" s="61">
        <f t="shared" ca="1" si="20"/>
        <v>4.6738940542952107E-2</v>
      </c>
      <c r="P148" s="35">
        <f t="shared" ca="1" si="27"/>
        <v>9.1253280620279796E-4</v>
      </c>
      <c r="Q148" s="35"/>
      <c r="R148" s="35"/>
      <c r="S148" s="35"/>
      <c r="T148" s="35"/>
    </row>
    <row r="149" spans="1:20" x14ac:dyDescent="0.2">
      <c r="A149" s="70"/>
      <c r="B149" s="70"/>
      <c r="C149" s="35"/>
      <c r="D149" s="69">
        <f t="shared" si="29"/>
        <v>0</v>
      </c>
      <c r="E149" s="69">
        <f t="shared" si="29"/>
        <v>0</v>
      </c>
      <c r="F149" s="61">
        <f t="shared" si="21"/>
        <v>0</v>
      </c>
      <c r="G149" s="61">
        <f t="shared" si="22"/>
        <v>0</v>
      </c>
      <c r="H149" s="61">
        <f t="shared" si="23"/>
        <v>0</v>
      </c>
      <c r="I149" s="61">
        <f t="shared" si="24"/>
        <v>0</v>
      </c>
      <c r="J149" s="61">
        <f t="shared" si="25"/>
        <v>0</v>
      </c>
      <c r="K149" s="61">
        <f t="shared" ref="K149:K212" ca="1" si="30">+E$4+E$5*D149+E$6*D149^2</f>
        <v>-9.1253280620279796E-4</v>
      </c>
      <c r="L149" s="61">
        <f t="shared" ca="1" si="26"/>
        <v>8.3271612239635321E-7</v>
      </c>
      <c r="M149" s="61">
        <f t="shared" ref="M149:M212" ca="1" si="31">(M$1-M$2*D149+M$3*F149)^2</f>
        <v>7.0886836103058624E-3</v>
      </c>
      <c r="N149" s="61">
        <f t="shared" ref="N149:N212" ca="1" si="32">(-M$2+M$4*D149-M$5*F149)^2</f>
        <v>0.11176587362118043</v>
      </c>
      <c r="O149" s="61">
        <f t="shared" ref="O149:O212" ca="1" si="33">+(M$3-D149*M$5+F149*M$6)^2</f>
        <v>4.6738940542952107E-2</v>
      </c>
      <c r="P149" s="35">
        <f t="shared" ca="1" si="27"/>
        <v>9.1253280620279796E-4</v>
      </c>
      <c r="Q149" s="35"/>
      <c r="R149" s="35"/>
      <c r="S149" s="35"/>
      <c r="T149" s="35"/>
    </row>
    <row r="150" spans="1:20" x14ac:dyDescent="0.2">
      <c r="A150" s="70"/>
      <c r="B150" s="70"/>
      <c r="C150" s="35"/>
      <c r="D150" s="69">
        <f t="shared" si="29"/>
        <v>0</v>
      </c>
      <c r="E150" s="69">
        <f t="shared" si="29"/>
        <v>0</v>
      </c>
      <c r="F150" s="61">
        <f t="shared" ref="F150:F213" si="34">D150*D150</f>
        <v>0</v>
      </c>
      <c r="G150" s="61">
        <f t="shared" ref="G150:G213" si="35">D150*F150</f>
        <v>0</v>
      </c>
      <c r="H150" s="61">
        <f t="shared" ref="H150:H213" si="36">F150*F150</f>
        <v>0</v>
      </c>
      <c r="I150" s="61">
        <f t="shared" ref="I150:I213" si="37">E150*D150</f>
        <v>0</v>
      </c>
      <c r="J150" s="61">
        <f t="shared" ref="J150:J213" si="38">I150*D150</f>
        <v>0</v>
      </c>
      <c r="K150" s="61">
        <f t="shared" ca="1" si="30"/>
        <v>-9.1253280620279796E-4</v>
      </c>
      <c r="L150" s="61">
        <f t="shared" ref="L150:L213" ca="1" si="39">+(K150-E150)^2</f>
        <v>8.3271612239635321E-7</v>
      </c>
      <c r="M150" s="61">
        <f t="shared" ca="1" si="31"/>
        <v>7.0886836103058624E-3</v>
      </c>
      <c r="N150" s="61">
        <f t="shared" ca="1" si="32"/>
        <v>0.11176587362118043</v>
      </c>
      <c r="O150" s="61">
        <f t="shared" ca="1" si="33"/>
        <v>4.6738940542952107E-2</v>
      </c>
      <c r="P150" s="35">
        <f t="shared" ref="P150:P213" ca="1" si="40">+E150-K150</f>
        <v>9.1253280620279796E-4</v>
      </c>
      <c r="Q150" s="35"/>
      <c r="R150" s="35"/>
      <c r="S150" s="35"/>
      <c r="T150" s="35"/>
    </row>
    <row r="151" spans="1:20" x14ac:dyDescent="0.2">
      <c r="A151" s="70"/>
      <c r="B151" s="70"/>
      <c r="C151" s="35"/>
      <c r="D151" s="69">
        <f t="shared" si="29"/>
        <v>0</v>
      </c>
      <c r="E151" s="69">
        <f t="shared" si="29"/>
        <v>0</v>
      </c>
      <c r="F151" s="61">
        <f t="shared" si="34"/>
        <v>0</v>
      </c>
      <c r="G151" s="61">
        <f t="shared" si="35"/>
        <v>0</v>
      </c>
      <c r="H151" s="61">
        <f t="shared" si="36"/>
        <v>0</v>
      </c>
      <c r="I151" s="61">
        <f t="shared" si="37"/>
        <v>0</v>
      </c>
      <c r="J151" s="61">
        <f t="shared" si="38"/>
        <v>0</v>
      </c>
      <c r="K151" s="61">
        <f t="shared" ca="1" si="30"/>
        <v>-9.1253280620279796E-4</v>
      </c>
      <c r="L151" s="61">
        <f t="shared" ca="1" si="39"/>
        <v>8.3271612239635321E-7</v>
      </c>
      <c r="M151" s="61">
        <f t="shared" ca="1" si="31"/>
        <v>7.0886836103058624E-3</v>
      </c>
      <c r="N151" s="61">
        <f t="shared" ca="1" si="32"/>
        <v>0.11176587362118043</v>
      </c>
      <c r="O151" s="61">
        <f t="shared" ca="1" si="33"/>
        <v>4.6738940542952107E-2</v>
      </c>
      <c r="P151" s="35">
        <f t="shared" ca="1" si="40"/>
        <v>9.1253280620279796E-4</v>
      </c>
      <c r="Q151" s="35"/>
      <c r="R151" s="35"/>
      <c r="S151" s="35"/>
      <c r="T151" s="35"/>
    </row>
    <row r="152" spans="1:20" x14ac:dyDescent="0.2">
      <c r="A152" s="70"/>
      <c r="B152" s="70"/>
      <c r="C152" s="35"/>
      <c r="D152" s="69">
        <f t="shared" si="29"/>
        <v>0</v>
      </c>
      <c r="E152" s="69">
        <f t="shared" si="29"/>
        <v>0</v>
      </c>
      <c r="F152" s="61">
        <f t="shared" si="34"/>
        <v>0</v>
      </c>
      <c r="G152" s="61">
        <f t="shared" si="35"/>
        <v>0</v>
      </c>
      <c r="H152" s="61">
        <f t="shared" si="36"/>
        <v>0</v>
      </c>
      <c r="I152" s="61">
        <f t="shared" si="37"/>
        <v>0</v>
      </c>
      <c r="J152" s="61">
        <f t="shared" si="38"/>
        <v>0</v>
      </c>
      <c r="K152" s="61">
        <f t="shared" ca="1" si="30"/>
        <v>-9.1253280620279796E-4</v>
      </c>
      <c r="L152" s="61">
        <f t="shared" ca="1" si="39"/>
        <v>8.3271612239635321E-7</v>
      </c>
      <c r="M152" s="61">
        <f t="shared" ca="1" si="31"/>
        <v>7.0886836103058624E-3</v>
      </c>
      <c r="N152" s="61">
        <f t="shared" ca="1" si="32"/>
        <v>0.11176587362118043</v>
      </c>
      <c r="O152" s="61">
        <f t="shared" ca="1" si="33"/>
        <v>4.6738940542952107E-2</v>
      </c>
      <c r="P152" s="35">
        <f t="shared" ca="1" si="40"/>
        <v>9.1253280620279796E-4</v>
      </c>
      <c r="Q152" s="35"/>
      <c r="R152" s="35"/>
      <c r="S152" s="35"/>
      <c r="T152" s="35"/>
    </row>
    <row r="153" spans="1:20" x14ac:dyDescent="0.2">
      <c r="A153" s="70"/>
      <c r="B153" s="70"/>
      <c r="C153" s="35"/>
      <c r="D153" s="69">
        <f t="shared" si="29"/>
        <v>0</v>
      </c>
      <c r="E153" s="69">
        <f t="shared" si="29"/>
        <v>0</v>
      </c>
      <c r="F153" s="61">
        <f t="shared" si="34"/>
        <v>0</v>
      </c>
      <c r="G153" s="61">
        <f t="shared" si="35"/>
        <v>0</v>
      </c>
      <c r="H153" s="61">
        <f t="shared" si="36"/>
        <v>0</v>
      </c>
      <c r="I153" s="61">
        <f t="shared" si="37"/>
        <v>0</v>
      </c>
      <c r="J153" s="61">
        <f t="shared" si="38"/>
        <v>0</v>
      </c>
      <c r="K153" s="61">
        <f t="shared" ca="1" si="30"/>
        <v>-9.1253280620279796E-4</v>
      </c>
      <c r="L153" s="61">
        <f t="shared" ca="1" si="39"/>
        <v>8.3271612239635321E-7</v>
      </c>
      <c r="M153" s="61">
        <f t="shared" ca="1" si="31"/>
        <v>7.0886836103058624E-3</v>
      </c>
      <c r="N153" s="61">
        <f t="shared" ca="1" si="32"/>
        <v>0.11176587362118043</v>
      </c>
      <c r="O153" s="61">
        <f t="shared" ca="1" si="33"/>
        <v>4.6738940542952107E-2</v>
      </c>
      <c r="P153" s="35">
        <f t="shared" ca="1" si="40"/>
        <v>9.1253280620279796E-4</v>
      </c>
      <c r="Q153" s="35"/>
      <c r="R153" s="35"/>
      <c r="S153" s="35"/>
      <c r="T153" s="35"/>
    </row>
    <row r="154" spans="1:20" x14ac:dyDescent="0.2">
      <c r="A154" s="70"/>
      <c r="B154" s="70"/>
      <c r="C154" s="35"/>
      <c r="D154" s="69">
        <f t="shared" si="29"/>
        <v>0</v>
      </c>
      <c r="E154" s="69">
        <f t="shared" si="29"/>
        <v>0</v>
      </c>
      <c r="F154" s="61">
        <f t="shared" si="34"/>
        <v>0</v>
      </c>
      <c r="G154" s="61">
        <f t="shared" si="35"/>
        <v>0</v>
      </c>
      <c r="H154" s="61">
        <f t="shared" si="36"/>
        <v>0</v>
      </c>
      <c r="I154" s="61">
        <f t="shared" si="37"/>
        <v>0</v>
      </c>
      <c r="J154" s="61">
        <f t="shared" si="38"/>
        <v>0</v>
      </c>
      <c r="K154" s="61">
        <f t="shared" ca="1" si="30"/>
        <v>-9.1253280620279796E-4</v>
      </c>
      <c r="L154" s="61">
        <f t="shared" ca="1" si="39"/>
        <v>8.3271612239635321E-7</v>
      </c>
      <c r="M154" s="61">
        <f t="shared" ca="1" si="31"/>
        <v>7.0886836103058624E-3</v>
      </c>
      <c r="N154" s="61">
        <f t="shared" ca="1" si="32"/>
        <v>0.11176587362118043</v>
      </c>
      <c r="O154" s="61">
        <f t="shared" ca="1" si="33"/>
        <v>4.6738940542952107E-2</v>
      </c>
      <c r="P154" s="35">
        <f t="shared" ca="1" si="40"/>
        <v>9.1253280620279796E-4</v>
      </c>
      <c r="Q154" s="35"/>
      <c r="R154" s="35"/>
      <c r="S154" s="35"/>
      <c r="T154" s="35"/>
    </row>
    <row r="155" spans="1:20" x14ac:dyDescent="0.2">
      <c r="A155" s="70"/>
      <c r="B155" s="70"/>
      <c r="C155" s="35"/>
      <c r="D155" s="69">
        <f t="shared" si="29"/>
        <v>0</v>
      </c>
      <c r="E155" s="69">
        <f t="shared" si="29"/>
        <v>0</v>
      </c>
      <c r="F155" s="61">
        <f t="shared" si="34"/>
        <v>0</v>
      </c>
      <c r="G155" s="61">
        <f t="shared" si="35"/>
        <v>0</v>
      </c>
      <c r="H155" s="61">
        <f t="shared" si="36"/>
        <v>0</v>
      </c>
      <c r="I155" s="61">
        <f t="shared" si="37"/>
        <v>0</v>
      </c>
      <c r="J155" s="61">
        <f t="shared" si="38"/>
        <v>0</v>
      </c>
      <c r="K155" s="61">
        <f t="shared" ca="1" si="30"/>
        <v>-9.1253280620279796E-4</v>
      </c>
      <c r="L155" s="61">
        <f t="shared" ca="1" si="39"/>
        <v>8.3271612239635321E-7</v>
      </c>
      <c r="M155" s="61">
        <f t="shared" ca="1" si="31"/>
        <v>7.0886836103058624E-3</v>
      </c>
      <c r="N155" s="61">
        <f t="shared" ca="1" si="32"/>
        <v>0.11176587362118043</v>
      </c>
      <c r="O155" s="61">
        <f t="shared" ca="1" si="33"/>
        <v>4.6738940542952107E-2</v>
      </c>
      <c r="P155" s="35">
        <f t="shared" ca="1" si="40"/>
        <v>9.1253280620279796E-4</v>
      </c>
      <c r="Q155" s="35"/>
      <c r="R155" s="35"/>
      <c r="S155" s="35"/>
      <c r="T155" s="35"/>
    </row>
    <row r="156" spans="1:20" x14ac:dyDescent="0.2">
      <c r="A156" s="70"/>
      <c r="B156" s="70"/>
      <c r="C156" s="35"/>
      <c r="D156" s="69">
        <f t="shared" si="29"/>
        <v>0</v>
      </c>
      <c r="E156" s="69">
        <f t="shared" si="29"/>
        <v>0</v>
      </c>
      <c r="F156" s="61">
        <f t="shared" si="34"/>
        <v>0</v>
      </c>
      <c r="G156" s="61">
        <f t="shared" si="35"/>
        <v>0</v>
      </c>
      <c r="H156" s="61">
        <f t="shared" si="36"/>
        <v>0</v>
      </c>
      <c r="I156" s="61">
        <f t="shared" si="37"/>
        <v>0</v>
      </c>
      <c r="J156" s="61">
        <f t="shared" si="38"/>
        <v>0</v>
      </c>
      <c r="K156" s="61">
        <f t="shared" ca="1" si="30"/>
        <v>-9.1253280620279796E-4</v>
      </c>
      <c r="L156" s="61">
        <f t="shared" ca="1" si="39"/>
        <v>8.3271612239635321E-7</v>
      </c>
      <c r="M156" s="61">
        <f t="shared" ca="1" si="31"/>
        <v>7.0886836103058624E-3</v>
      </c>
      <c r="N156" s="61">
        <f t="shared" ca="1" si="32"/>
        <v>0.11176587362118043</v>
      </c>
      <c r="O156" s="61">
        <f t="shared" ca="1" si="33"/>
        <v>4.6738940542952107E-2</v>
      </c>
      <c r="P156" s="35">
        <f t="shared" ca="1" si="40"/>
        <v>9.1253280620279796E-4</v>
      </c>
      <c r="Q156" s="35"/>
      <c r="R156" s="35"/>
      <c r="S156" s="35"/>
      <c r="T156" s="35"/>
    </row>
    <row r="157" spans="1:20" x14ac:dyDescent="0.2">
      <c r="A157" s="70"/>
      <c r="B157" s="70"/>
      <c r="C157" s="35"/>
      <c r="D157" s="69">
        <f t="shared" si="29"/>
        <v>0</v>
      </c>
      <c r="E157" s="69">
        <f t="shared" si="29"/>
        <v>0</v>
      </c>
      <c r="F157" s="61">
        <f t="shared" si="34"/>
        <v>0</v>
      </c>
      <c r="G157" s="61">
        <f t="shared" si="35"/>
        <v>0</v>
      </c>
      <c r="H157" s="61">
        <f t="shared" si="36"/>
        <v>0</v>
      </c>
      <c r="I157" s="61">
        <f t="shared" si="37"/>
        <v>0</v>
      </c>
      <c r="J157" s="61">
        <f t="shared" si="38"/>
        <v>0</v>
      </c>
      <c r="K157" s="61">
        <f t="shared" ca="1" si="30"/>
        <v>-9.1253280620279796E-4</v>
      </c>
      <c r="L157" s="61">
        <f t="shared" ca="1" si="39"/>
        <v>8.3271612239635321E-7</v>
      </c>
      <c r="M157" s="61">
        <f t="shared" ca="1" si="31"/>
        <v>7.0886836103058624E-3</v>
      </c>
      <c r="N157" s="61">
        <f t="shared" ca="1" si="32"/>
        <v>0.11176587362118043</v>
      </c>
      <c r="O157" s="61">
        <f t="shared" ca="1" si="33"/>
        <v>4.6738940542952107E-2</v>
      </c>
      <c r="P157" s="35">
        <f t="shared" ca="1" si="40"/>
        <v>9.1253280620279796E-4</v>
      </c>
      <c r="Q157" s="35"/>
      <c r="R157" s="35"/>
      <c r="S157" s="35"/>
      <c r="T157" s="35"/>
    </row>
    <row r="158" spans="1:20" x14ac:dyDescent="0.2">
      <c r="A158" s="70"/>
      <c r="B158" s="70"/>
      <c r="C158" s="35"/>
      <c r="D158" s="69">
        <f t="shared" si="29"/>
        <v>0</v>
      </c>
      <c r="E158" s="69">
        <f t="shared" si="29"/>
        <v>0</v>
      </c>
      <c r="F158" s="61">
        <f t="shared" si="34"/>
        <v>0</v>
      </c>
      <c r="G158" s="61">
        <f t="shared" si="35"/>
        <v>0</v>
      </c>
      <c r="H158" s="61">
        <f t="shared" si="36"/>
        <v>0</v>
      </c>
      <c r="I158" s="61">
        <f t="shared" si="37"/>
        <v>0</v>
      </c>
      <c r="J158" s="61">
        <f t="shared" si="38"/>
        <v>0</v>
      </c>
      <c r="K158" s="61">
        <f t="shared" ca="1" si="30"/>
        <v>-9.1253280620279796E-4</v>
      </c>
      <c r="L158" s="61">
        <f t="shared" ca="1" si="39"/>
        <v>8.3271612239635321E-7</v>
      </c>
      <c r="M158" s="61">
        <f t="shared" ca="1" si="31"/>
        <v>7.0886836103058624E-3</v>
      </c>
      <c r="N158" s="61">
        <f t="shared" ca="1" si="32"/>
        <v>0.11176587362118043</v>
      </c>
      <c r="O158" s="61">
        <f t="shared" ca="1" si="33"/>
        <v>4.6738940542952107E-2</v>
      </c>
      <c r="P158" s="35">
        <f t="shared" ca="1" si="40"/>
        <v>9.1253280620279796E-4</v>
      </c>
      <c r="Q158" s="35"/>
      <c r="R158" s="35"/>
      <c r="S158" s="35"/>
      <c r="T158" s="35"/>
    </row>
    <row r="159" spans="1:20" x14ac:dyDescent="0.2">
      <c r="A159" s="70"/>
      <c r="B159" s="70"/>
      <c r="C159" s="35"/>
      <c r="D159" s="69">
        <f t="shared" si="29"/>
        <v>0</v>
      </c>
      <c r="E159" s="69">
        <f t="shared" si="29"/>
        <v>0</v>
      </c>
      <c r="F159" s="61">
        <f t="shared" si="34"/>
        <v>0</v>
      </c>
      <c r="G159" s="61">
        <f t="shared" si="35"/>
        <v>0</v>
      </c>
      <c r="H159" s="61">
        <f t="shared" si="36"/>
        <v>0</v>
      </c>
      <c r="I159" s="61">
        <f t="shared" si="37"/>
        <v>0</v>
      </c>
      <c r="J159" s="61">
        <f t="shared" si="38"/>
        <v>0</v>
      </c>
      <c r="K159" s="61">
        <f t="shared" ca="1" si="30"/>
        <v>-9.1253280620279796E-4</v>
      </c>
      <c r="L159" s="61">
        <f t="shared" ca="1" si="39"/>
        <v>8.3271612239635321E-7</v>
      </c>
      <c r="M159" s="61">
        <f t="shared" ca="1" si="31"/>
        <v>7.0886836103058624E-3</v>
      </c>
      <c r="N159" s="61">
        <f t="shared" ca="1" si="32"/>
        <v>0.11176587362118043</v>
      </c>
      <c r="O159" s="61">
        <f t="shared" ca="1" si="33"/>
        <v>4.6738940542952107E-2</v>
      </c>
      <c r="P159" s="35">
        <f t="shared" ca="1" si="40"/>
        <v>9.1253280620279796E-4</v>
      </c>
      <c r="Q159" s="35"/>
      <c r="R159" s="35"/>
      <c r="S159" s="35"/>
      <c r="T159" s="35"/>
    </row>
    <row r="160" spans="1:20" x14ac:dyDescent="0.2">
      <c r="A160" s="70"/>
      <c r="B160" s="70"/>
      <c r="C160" s="35"/>
      <c r="D160" s="69">
        <f t="shared" si="29"/>
        <v>0</v>
      </c>
      <c r="E160" s="69">
        <f t="shared" si="29"/>
        <v>0</v>
      </c>
      <c r="F160" s="61">
        <f t="shared" si="34"/>
        <v>0</v>
      </c>
      <c r="G160" s="61">
        <f t="shared" si="35"/>
        <v>0</v>
      </c>
      <c r="H160" s="61">
        <f t="shared" si="36"/>
        <v>0</v>
      </c>
      <c r="I160" s="61">
        <f t="shared" si="37"/>
        <v>0</v>
      </c>
      <c r="J160" s="61">
        <f t="shared" si="38"/>
        <v>0</v>
      </c>
      <c r="K160" s="61">
        <f t="shared" ca="1" si="30"/>
        <v>-9.1253280620279796E-4</v>
      </c>
      <c r="L160" s="61">
        <f t="shared" ca="1" si="39"/>
        <v>8.3271612239635321E-7</v>
      </c>
      <c r="M160" s="61">
        <f t="shared" ca="1" si="31"/>
        <v>7.0886836103058624E-3</v>
      </c>
      <c r="N160" s="61">
        <f t="shared" ca="1" si="32"/>
        <v>0.11176587362118043</v>
      </c>
      <c r="O160" s="61">
        <f t="shared" ca="1" si="33"/>
        <v>4.6738940542952107E-2</v>
      </c>
      <c r="P160" s="35">
        <f t="shared" ca="1" si="40"/>
        <v>9.1253280620279796E-4</v>
      </c>
      <c r="Q160" s="35"/>
      <c r="R160" s="35"/>
      <c r="S160" s="35"/>
      <c r="T160" s="35"/>
    </row>
    <row r="161" spans="3:20" x14ac:dyDescent="0.2">
      <c r="C161" s="35"/>
      <c r="D161" s="69">
        <f t="shared" si="29"/>
        <v>0</v>
      </c>
      <c r="E161" s="69">
        <f t="shared" si="29"/>
        <v>0</v>
      </c>
      <c r="F161" s="61">
        <f t="shared" si="34"/>
        <v>0</v>
      </c>
      <c r="G161" s="61">
        <f t="shared" si="35"/>
        <v>0</v>
      </c>
      <c r="H161" s="61">
        <f t="shared" si="36"/>
        <v>0</v>
      </c>
      <c r="I161" s="61">
        <f t="shared" si="37"/>
        <v>0</v>
      </c>
      <c r="J161" s="61">
        <f t="shared" si="38"/>
        <v>0</v>
      </c>
      <c r="K161" s="61">
        <f t="shared" ca="1" si="30"/>
        <v>-9.1253280620279796E-4</v>
      </c>
      <c r="L161" s="61">
        <f t="shared" ca="1" si="39"/>
        <v>8.3271612239635321E-7</v>
      </c>
      <c r="M161" s="61">
        <f t="shared" ca="1" si="31"/>
        <v>7.0886836103058624E-3</v>
      </c>
      <c r="N161" s="61">
        <f t="shared" ca="1" si="32"/>
        <v>0.11176587362118043</v>
      </c>
      <c r="O161" s="61">
        <f t="shared" ca="1" si="33"/>
        <v>4.6738940542952107E-2</v>
      </c>
      <c r="P161" s="35">
        <f t="shared" ca="1" si="40"/>
        <v>9.1253280620279796E-4</v>
      </c>
      <c r="Q161" s="35"/>
      <c r="R161" s="35"/>
      <c r="S161" s="35"/>
      <c r="T161" s="35"/>
    </row>
    <row r="162" spans="3:20" x14ac:dyDescent="0.2">
      <c r="C162" s="35"/>
      <c r="D162" s="69">
        <f t="shared" si="29"/>
        <v>0</v>
      </c>
      <c r="E162" s="69">
        <f t="shared" si="29"/>
        <v>0</v>
      </c>
      <c r="F162" s="61">
        <f t="shared" si="34"/>
        <v>0</v>
      </c>
      <c r="G162" s="61">
        <f t="shared" si="35"/>
        <v>0</v>
      </c>
      <c r="H162" s="61">
        <f t="shared" si="36"/>
        <v>0</v>
      </c>
      <c r="I162" s="61">
        <f t="shared" si="37"/>
        <v>0</v>
      </c>
      <c r="J162" s="61">
        <f t="shared" si="38"/>
        <v>0</v>
      </c>
      <c r="K162" s="61">
        <f t="shared" ca="1" si="30"/>
        <v>-9.1253280620279796E-4</v>
      </c>
      <c r="L162" s="61">
        <f t="shared" ca="1" si="39"/>
        <v>8.3271612239635321E-7</v>
      </c>
      <c r="M162" s="61">
        <f t="shared" ca="1" si="31"/>
        <v>7.0886836103058624E-3</v>
      </c>
      <c r="N162" s="61">
        <f t="shared" ca="1" si="32"/>
        <v>0.11176587362118043</v>
      </c>
      <c r="O162" s="61">
        <f t="shared" ca="1" si="33"/>
        <v>4.6738940542952107E-2</v>
      </c>
      <c r="P162" s="35">
        <f t="shared" ca="1" si="40"/>
        <v>9.1253280620279796E-4</v>
      </c>
      <c r="Q162" s="35"/>
      <c r="R162" s="35"/>
      <c r="S162" s="35"/>
      <c r="T162" s="35"/>
    </row>
    <row r="163" spans="3:20" x14ac:dyDescent="0.2">
      <c r="C163" s="35"/>
      <c r="D163" s="69">
        <f t="shared" si="29"/>
        <v>0</v>
      </c>
      <c r="E163" s="69">
        <f t="shared" si="29"/>
        <v>0</v>
      </c>
      <c r="F163" s="61">
        <f t="shared" si="34"/>
        <v>0</v>
      </c>
      <c r="G163" s="61">
        <f t="shared" si="35"/>
        <v>0</v>
      </c>
      <c r="H163" s="61">
        <f t="shared" si="36"/>
        <v>0</v>
      </c>
      <c r="I163" s="61">
        <f t="shared" si="37"/>
        <v>0</v>
      </c>
      <c r="J163" s="61">
        <f t="shared" si="38"/>
        <v>0</v>
      </c>
      <c r="K163" s="61">
        <f t="shared" ca="1" si="30"/>
        <v>-9.1253280620279796E-4</v>
      </c>
      <c r="L163" s="61">
        <f t="shared" ca="1" si="39"/>
        <v>8.3271612239635321E-7</v>
      </c>
      <c r="M163" s="61">
        <f t="shared" ca="1" si="31"/>
        <v>7.0886836103058624E-3</v>
      </c>
      <c r="N163" s="61">
        <f t="shared" ca="1" si="32"/>
        <v>0.11176587362118043</v>
      </c>
      <c r="O163" s="61">
        <f t="shared" ca="1" si="33"/>
        <v>4.6738940542952107E-2</v>
      </c>
      <c r="P163" s="35">
        <f t="shared" ca="1" si="40"/>
        <v>9.1253280620279796E-4</v>
      </c>
      <c r="Q163" s="35"/>
      <c r="R163" s="35"/>
      <c r="S163" s="35"/>
      <c r="T163" s="35"/>
    </row>
    <row r="164" spans="3:20" x14ac:dyDescent="0.2">
      <c r="D164" s="69">
        <f t="shared" si="29"/>
        <v>0</v>
      </c>
      <c r="E164" s="69">
        <f t="shared" si="29"/>
        <v>0</v>
      </c>
      <c r="F164" s="61">
        <f t="shared" si="34"/>
        <v>0</v>
      </c>
      <c r="G164" s="61">
        <f t="shared" si="35"/>
        <v>0</v>
      </c>
      <c r="H164" s="61">
        <f t="shared" si="36"/>
        <v>0</v>
      </c>
      <c r="I164" s="61">
        <f t="shared" si="37"/>
        <v>0</v>
      </c>
      <c r="J164" s="61">
        <f t="shared" si="38"/>
        <v>0</v>
      </c>
      <c r="K164" s="61">
        <f t="shared" ca="1" si="30"/>
        <v>-9.1253280620279796E-4</v>
      </c>
      <c r="L164" s="61">
        <f t="shared" ca="1" si="39"/>
        <v>8.3271612239635321E-7</v>
      </c>
      <c r="M164" s="61">
        <f t="shared" ca="1" si="31"/>
        <v>7.0886836103058624E-3</v>
      </c>
      <c r="N164" s="61">
        <f t="shared" ca="1" si="32"/>
        <v>0.11176587362118043</v>
      </c>
      <c r="O164" s="61">
        <f t="shared" ca="1" si="33"/>
        <v>4.6738940542952107E-2</v>
      </c>
      <c r="P164" s="35">
        <f t="shared" ca="1" si="40"/>
        <v>9.1253280620279796E-4</v>
      </c>
    </row>
    <row r="165" spans="3:20" x14ac:dyDescent="0.2">
      <c r="D165" s="69">
        <f t="shared" si="29"/>
        <v>0</v>
      </c>
      <c r="E165" s="69">
        <f t="shared" si="29"/>
        <v>0</v>
      </c>
      <c r="F165" s="61">
        <f t="shared" si="34"/>
        <v>0</v>
      </c>
      <c r="G165" s="61">
        <f t="shared" si="35"/>
        <v>0</v>
      </c>
      <c r="H165" s="61">
        <f t="shared" si="36"/>
        <v>0</v>
      </c>
      <c r="I165" s="61">
        <f t="shared" si="37"/>
        <v>0</v>
      </c>
      <c r="J165" s="61">
        <f t="shared" si="38"/>
        <v>0</v>
      </c>
      <c r="K165" s="61">
        <f t="shared" ca="1" si="30"/>
        <v>-9.1253280620279796E-4</v>
      </c>
      <c r="L165" s="61">
        <f t="shared" ca="1" si="39"/>
        <v>8.3271612239635321E-7</v>
      </c>
      <c r="M165" s="61">
        <f t="shared" ca="1" si="31"/>
        <v>7.0886836103058624E-3</v>
      </c>
      <c r="N165" s="61">
        <f t="shared" ca="1" si="32"/>
        <v>0.11176587362118043</v>
      </c>
      <c r="O165" s="61">
        <f t="shared" ca="1" si="33"/>
        <v>4.6738940542952107E-2</v>
      </c>
      <c r="P165" s="35">
        <f t="shared" ca="1" si="40"/>
        <v>9.1253280620279796E-4</v>
      </c>
    </row>
    <row r="166" spans="3:20" x14ac:dyDescent="0.2">
      <c r="D166" s="69">
        <f t="shared" si="29"/>
        <v>0</v>
      </c>
      <c r="E166" s="69">
        <f t="shared" si="29"/>
        <v>0</v>
      </c>
      <c r="F166" s="61">
        <f t="shared" si="34"/>
        <v>0</v>
      </c>
      <c r="G166" s="61">
        <f t="shared" si="35"/>
        <v>0</v>
      </c>
      <c r="H166" s="61">
        <f t="shared" si="36"/>
        <v>0</v>
      </c>
      <c r="I166" s="61">
        <f t="shared" si="37"/>
        <v>0</v>
      </c>
      <c r="J166" s="61">
        <f t="shared" si="38"/>
        <v>0</v>
      </c>
      <c r="K166" s="61">
        <f t="shared" ca="1" si="30"/>
        <v>-9.1253280620279796E-4</v>
      </c>
      <c r="L166" s="61">
        <f t="shared" ca="1" si="39"/>
        <v>8.3271612239635321E-7</v>
      </c>
      <c r="M166" s="61">
        <f t="shared" ca="1" si="31"/>
        <v>7.0886836103058624E-3</v>
      </c>
      <c r="N166" s="61">
        <f t="shared" ca="1" si="32"/>
        <v>0.11176587362118043</v>
      </c>
      <c r="O166" s="61">
        <f t="shared" ca="1" si="33"/>
        <v>4.6738940542952107E-2</v>
      </c>
      <c r="P166" s="35">
        <f t="shared" ca="1" si="40"/>
        <v>9.1253280620279796E-4</v>
      </c>
    </row>
    <row r="167" spans="3:20" x14ac:dyDescent="0.2">
      <c r="D167" s="69">
        <f t="shared" si="29"/>
        <v>0</v>
      </c>
      <c r="E167" s="69">
        <f t="shared" si="29"/>
        <v>0</v>
      </c>
      <c r="F167" s="61">
        <f t="shared" si="34"/>
        <v>0</v>
      </c>
      <c r="G167" s="61">
        <f t="shared" si="35"/>
        <v>0</v>
      </c>
      <c r="H167" s="61">
        <f t="shared" si="36"/>
        <v>0</v>
      </c>
      <c r="I167" s="61">
        <f t="shared" si="37"/>
        <v>0</v>
      </c>
      <c r="J167" s="61">
        <f t="shared" si="38"/>
        <v>0</v>
      </c>
      <c r="K167" s="61">
        <f t="shared" ca="1" si="30"/>
        <v>-9.1253280620279796E-4</v>
      </c>
      <c r="L167" s="61">
        <f t="shared" ca="1" si="39"/>
        <v>8.3271612239635321E-7</v>
      </c>
      <c r="M167" s="61">
        <f t="shared" ca="1" si="31"/>
        <v>7.0886836103058624E-3</v>
      </c>
      <c r="N167" s="61">
        <f t="shared" ca="1" si="32"/>
        <v>0.11176587362118043</v>
      </c>
      <c r="O167" s="61">
        <f t="shared" ca="1" si="33"/>
        <v>4.6738940542952107E-2</v>
      </c>
      <c r="P167" s="35">
        <f t="shared" ca="1" si="40"/>
        <v>9.1253280620279796E-4</v>
      </c>
    </row>
    <row r="168" spans="3:20" x14ac:dyDescent="0.2">
      <c r="D168" s="69">
        <f t="shared" si="29"/>
        <v>0</v>
      </c>
      <c r="E168" s="69">
        <f t="shared" si="29"/>
        <v>0</v>
      </c>
      <c r="F168" s="61">
        <f t="shared" si="34"/>
        <v>0</v>
      </c>
      <c r="G168" s="61">
        <f t="shared" si="35"/>
        <v>0</v>
      </c>
      <c r="H168" s="61">
        <f t="shared" si="36"/>
        <v>0</v>
      </c>
      <c r="I168" s="61">
        <f t="shared" si="37"/>
        <v>0</v>
      </c>
      <c r="J168" s="61">
        <f t="shared" si="38"/>
        <v>0</v>
      </c>
      <c r="K168" s="61">
        <f t="shared" ca="1" si="30"/>
        <v>-9.1253280620279796E-4</v>
      </c>
      <c r="L168" s="61">
        <f t="shared" ca="1" si="39"/>
        <v>8.3271612239635321E-7</v>
      </c>
      <c r="M168" s="61">
        <f t="shared" ca="1" si="31"/>
        <v>7.0886836103058624E-3</v>
      </c>
      <c r="N168" s="61">
        <f t="shared" ca="1" si="32"/>
        <v>0.11176587362118043</v>
      </c>
      <c r="O168" s="61">
        <f t="shared" ca="1" si="33"/>
        <v>4.6738940542952107E-2</v>
      </c>
      <c r="P168" s="35">
        <f t="shared" ca="1" si="40"/>
        <v>9.1253280620279796E-4</v>
      </c>
    </row>
    <row r="169" spans="3:20" x14ac:dyDescent="0.2">
      <c r="D169" s="69">
        <f t="shared" si="29"/>
        <v>0</v>
      </c>
      <c r="E169" s="69">
        <f t="shared" si="29"/>
        <v>0</v>
      </c>
      <c r="F169" s="61">
        <f t="shared" si="34"/>
        <v>0</v>
      </c>
      <c r="G169" s="61">
        <f t="shared" si="35"/>
        <v>0</v>
      </c>
      <c r="H169" s="61">
        <f t="shared" si="36"/>
        <v>0</v>
      </c>
      <c r="I169" s="61">
        <f t="shared" si="37"/>
        <v>0</v>
      </c>
      <c r="J169" s="61">
        <f t="shared" si="38"/>
        <v>0</v>
      </c>
      <c r="K169" s="61">
        <f t="shared" ca="1" si="30"/>
        <v>-9.1253280620279796E-4</v>
      </c>
      <c r="L169" s="61">
        <f t="shared" ca="1" si="39"/>
        <v>8.3271612239635321E-7</v>
      </c>
      <c r="M169" s="61">
        <f t="shared" ca="1" si="31"/>
        <v>7.0886836103058624E-3</v>
      </c>
      <c r="N169" s="61">
        <f t="shared" ca="1" si="32"/>
        <v>0.11176587362118043</v>
      </c>
      <c r="O169" s="61">
        <f t="shared" ca="1" si="33"/>
        <v>4.6738940542952107E-2</v>
      </c>
      <c r="P169" s="35">
        <f t="shared" ca="1" si="40"/>
        <v>9.1253280620279796E-4</v>
      </c>
    </row>
    <row r="170" spans="3:20" x14ac:dyDescent="0.2">
      <c r="D170" s="69">
        <f t="shared" si="29"/>
        <v>0</v>
      </c>
      <c r="E170" s="69">
        <f t="shared" si="29"/>
        <v>0</v>
      </c>
      <c r="F170" s="61">
        <f t="shared" si="34"/>
        <v>0</v>
      </c>
      <c r="G170" s="61">
        <f t="shared" si="35"/>
        <v>0</v>
      </c>
      <c r="H170" s="61">
        <f t="shared" si="36"/>
        <v>0</v>
      </c>
      <c r="I170" s="61">
        <f t="shared" si="37"/>
        <v>0</v>
      </c>
      <c r="J170" s="61">
        <f t="shared" si="38"/>
        <v>0</v>
      </c>
      <c r="K170" s="61">
        <f t="shared" ca="1" si="30"/>
        <v>-9.1253280620279796E-4</v>
      </c>
      <c r="L170" s="61">
        <f t="shared" ca="1" si="39"/>
        <v>8.3271612239635321E-7</v>
      </c>
      <c r="M170" s="61">
        <f t="shared" ca="1" si="31"/>
        <v>7.0886836103058624E-3</v>
      </c>
      <c r="N170" s="61">
        <f t="shared" ca="1" si="32"/>
        <v>0.11176587362118043</v>
      </c>
      <c r="O170" s="61">
        <f t="shared" ca="1" si="33"/>
        <v>4.6738940542952107E-2</v>
      </c>
      <c r="P170" s="35">
        <f t="shared" ca="1" si="40"/>
        <v>9.1253280620279796E-4</v>
      </c>
    </row>
    <row r="171" spans="3:20" x14ac:dyDescent="0.2">
      <c r="D171" s="69">
        <f t="shared" si="29"/>
        <v>0</v>
      </c>
      <c r="E171" s="69">
        <f t="shared" si="29"/>
        <v>0</v>
      </c>
      <c r="F171" s="61">
        <f t="shared" si="34"/>
        <v>0</v>
      </c>
      <c r="G171" s="61">
        <f t="shared" si="35"/>
        <v>0</v>
      </c>
      <c r="H171" s="61">
        <f t="shared" si="36"/>
        <v>0</v>
      </c>
      <c r="I171" s="61">
        <f t="shared" si="37"/>
        <v>0</v>
      </c>
      <c r="J171" s="61">
        <f t="shared" si="38"/>
        <v>0</v>
      </c>
      <c r="K171" s="61">
        <f t="shared" ca="1" si="30"/>
        <v>-9.1253280620279796E-4</v>
      </c>
      <c r="L171" s="61">
        <f t="shared" ca="1" si="39"/>
        <v>8.3271612239635321E-7</v>
      </c>
      <c r="M171" s="61">
        <f t="shared" ca="1" si="31"/>
        <v>7.0886836103058624E-3</v>
      </c>
      <c r="N171" s="61">
        <f t="shared" ca="1" si="32"/>
        <v>0.11176587362118043</v>
      </c>
      <c r="O171" s="61">
        <f t="shared" ca="1" si="33"/>
        <v>4.6738940542952107E-2</v>
      </c>
      <c r="P171" s="35">
        <f t="shared" ca="1" si="40"/>
        <v>9.1253280620279796E-4</v>
      </c>
    </row>
    <row r="172" spans="3:20" x14ac:dyDescent="0.2">
      <c r="D172" s="69">
        <f t="shared" si="29"/>
        <v>0</v>
      </c>
      <c r="E172" s="69">
        <f t="shared" si="29"/>
        <v>0</v>
      </c>
      <c r="F172" s="61">
        <f t="shared" si="34"/>
        <v>0</v>
      </c>
      <c r="G172" s="61">
        <f t="shared" si="35"/>
        <v>0</v>
      </c>
      <c r="H172" s="61">
        <f t="shared" si="36"/>
        <v>0</v>
      </c>
      <c r="I172" s="61">
        <f t="shared" si="37"/>
        <v>0</v>
      </c>
      <c r="J172" s="61">
        <f t="shared" si="38"/>
        <v>0</v>
      </c>
      <c r="K172" s="61">
        <f t="shared" ca="1" si="30"/>
        <v>-9.1253280620279796E-4</v>
      </c>
      <c r="L172" s="61">
        <f t="shared" ca="1" si="39"/>
        <v>8.3271612239635321E-7</v>
      </c>
      <c r="M172" s="61">
        <f t="shared" ca="1" si="31"/>
        <v>7.0886836103058624E-3</v>
      </c>
      <c r="N172" s="61">
        <f t="shared" ca="1" si="32"/>
        <v>0.11176587362118043</v>
      </c>
      <c r="O172" s="61">
        <f t="shared" ca="1" si="33"/>
        <v>4.6738940542952107E-2</v>
      </c>
      <c r="P172" s="35">
        <f t="shared" ca="1" si="40"/>
        <v>9.1253280620279796E-4</v>
      </c>
    </row>
    <row r="173" spans="3:20" x14ac:dyDescent="0.2">
      <c r="D173" s="69">
        <f t="shared" si="29"/>
        <v>0</v>
      </c>
      <c r="E173" s="69">
        <f t="shared" si="29"/>
        <v>0</v>
      </c>
      <c r="F173" s="61">
        <f t="shared" si="34"/>
        <v>0</v>
      </c>
      <c r="G173" s="61">
        <f t="shared" si="35"/>
        <v>0</v>
      </c>
      <c r="H173" s="61">
        <f t="shared" si="36"/>
        <v>0</v>
      </c>
      <c r="I173" s="61">
        <f t="shared" si="37"/>
        <v>0</v>
      </c>
      <c r="J173" s="61">
        <f t="shared" si="38"/>
        <v>0</v>
      </c>
      <c r="K173" s="61">
        <f t="shared" ca="1" si="30"/>
        <v>-9.1253280620279796E-4</v>
      </c>
      <c r="L173" s="61">
        <f t="shared" ca="1" si="39"/>
        <v>8.3271612239635321E-7</v>
      </c>
      <c r="M173" s="61">
        <f t="shared" ca="1" si="31"/>
        <v>7.0886836103058624E-3</v>
      </c>
      <c r="N173" s="61">
        <f t="shared" ca="1" si="32"/>
        <v>0.11176587362118043</v>
      </c>
      <c r="O173" s="61">
        <f t="shared" ca="1" si="33"/>
        <v>4.6738940542952107E-2</v>
      </c>
      <c r="P173" s="35">
        <f t="shared" ca="1" si="40"/>
        <v>9.1253280620279796E-4</v>
      </c>
    </row>
    <row r="174" spans="3:20" x14ac:dyDescent="0.2">
      <c r="D174" s="69">
        <f t="shared" si="29"/>
        <v>0</v>
      </c>
      <c r="E174" s="69">
        <f t="shared" si="29"/>
        <v>0</v>
      </c>
      <c r="F174" s="61">
        <f t="shared" si="34"/>
        <v>0</v>
      </c>
      <c r="G174" s="61">
        <f t="shared" si="35"/>
        <v>0</v>
      </c>
      <c r="H174" s="61">
        <f t="shared" si="36"/>
        <v>0</v>
      </c>
      <c r="I174" s="61">
        <f t="shared" si="37"/>
        <v>0</v>
      </c>
      <c r="J174" s="61">
        <f t="shared" si="38"/>
        <v>0</v>
      </c>
      <c r="K174" s="61">
        <f t="shared" ca="1" si="30"/>
        <v>-9.1253280620279796E-4</v>
      </c>
      <c r="L174" s="61">
        <f t="shared" ca="1" si="39"/>
        <v>8.3271612239635321E-7</v>
      </c>
      <c r="M174" s="61">
        <f t="shared" ca="1" si="31"/>
        <v>7.0886836103058624E-3</v>
      </c>
      <c r="N174" s="61">
        <f t="shared" ca="1" si="32"/>
        <v>0.11176587362118043</v>
      </c>
      <c r="O174" s="61">
        <f t="shared" ca="1" si="33"/>
        <v>4.6738940542952107E-2</v>
      </c>
      <c r="P174" s="35">
        <f t="shared" ca="1" si="40"/>
        <v>9.1253280620279796E-4</v>
      </c>
    </row>
    <row r="175" spans="3:20" x14ac:dyDescent="0.2">
      <c r="D175" s="69">
        <f t="shared" si="29"/>
        <v>0</v>
      </c>
      <c r="E175" s="69">
        <f t="shared" si="29"/>
        <v>0</v>
      </c>
      <c r="F175" s="61">
        <f t="shared" si="34"/>
        <v>0</v>
      </c>
      <c r="G175" s="61">
        <f t="shared" si="35"/>
        <v>0</v>
      </c>
      <c r="H175" s="61">
        <f t="shared" si="36"/>
        <v>0</v>
      </c>
      <c r="I175" s="61">
        <f t="shared" si="37"/>
        <v>0</v>
      </c>
      <c r="J175" s="61">
        <f t="shared" si="38"/>
        <v>0</v>
      </c>
      <c r="K175" s="61">
        <f t="shared" ca="1" si="30"/>
        <v>-9.1253280620279796E-4</v>
      </c>
      <c r="L175" s="61">
        <f t="shared" ca="1" si="39"/>
        <v>8.3271612239635321E-7</v>
      </c>
      <c r="M175" s="61">
        <f t="shared" ca="1" si="31"/>
        <v>7.0886836103058624E-3</v>
      </c>
      <c r="N175" s="61">
        <f t="shared" ca="1" si="32"/>
        <v>0.11176587362118043</v>
      </c>
      <c r="O175" s="61">
        <f t="shared" ca="1" si="33"/>
        <v>4.6738940542952107E-2</v>
      </c>
      <c r="P175" s="35">
        <f t="shared" ca="1" si="40"/>
        <v>9.1253280620279796E-4</v>
      </c>
    </row>
    <row r="176" spans="3:20" x14ac:dyDescent="0.2">
      <c r="D176" s="69">
        <f t="shared" si="29"/>
        <v>0</v>
      </c>
      <c r="E176" s="69">
        <f t="shared" si="29"/>
        <v>0</v>
      </c>
      <c r="F176" s="61">
        <f t="shared" si="34"/>
        <v>0</v>
      </c>
      <c r="G176" s="61">
        <f t="shared" si="35"/>
        <v>0</v>
      </c>
      <c r="H176" s="61">
        <f t="shared" si="36"/>
        <v>0</v>
      </c>
      <c r="I176" s="61">
        <f t="shared" si="37"/>
        <v>0</v>
      </c>
      <c r="J176" s="61">
        <f t="shared" si="38"/>
        <v>0</v>
      </c>
      <c r="K176" s="61">
        <f t="shared" ca="1" si="30"/>
        <v>-9.1253280620279796E-4</v>
      </c>
      <c r="L176" s="61">
        <f t="shared" ca="1" si="39"/>
        <v>8.3271612239635321E-7</v>
      </c>
      <c r="M176" s="61">
        <f t="shared" ca="1" si="31"/>
        <v>7.0886836103058624E-3</v>
      </c>
      <c r="N176" s="61">
        <f t="shared" ca="1" si="32"/>
        <v>0.11176587362118043</v>
      </c>
      <c r="O176" s="61">
        <f t="shared" ca="1" si="33"/>
        <v>4.6738940542952107E-2</v>
      </c>
      <c r="P176" s="35">
        <f t="shared" ca="1" si="40"/>
        <v>9.1253280620279796E-4</v>
      </c>
    </row>
    <row r="177" spans="4:16" x14ac:dyDescent="0.2">
      <c r="D177" s="69">
        <f t="shared" si="29"/>
        <v>0</v>
      </c>
      <c r="E177" s="69">
        <f t="shared" si="29"/>
        <v>0</v>
      </c>
      <c r="F177" s="61">
        <f t="shared" si="34"/>
        <v>0</v>
      </c>
      <c r="G177" s="61">
        <f t="shared" si="35"/>
        <v>0</v>
      </c>
      <c r="H177" s="61">
        <f t="shared" si="36"/>
        <v>0</v>
      </c>
      <c r="I177" s="61">
        <f t="shared" si="37"/>
        <v>0</v>
      </c>
      <c r="J177" s="61">
        <f t="shared" si="38"/>
        <v>0</v>
      </c>
      <c r="K177" s="61">
        <f t="shared" ca="1" si="30"/>
        <v>-9.1253280620279796E-4</v>
      </c>
      <c r="L177" s="61">
        <f t="shared" ca="1" si="39"/>
        <v>8.3271612239635321E-7</v>
      </c>
      <c r="M177" s="61">
        <f t="shared" ca="1" si="31"/>
        <v>7.0886836103058624E-3</v>
      </c>
      <c r="N177" s="61">
        <f t="shared" ca="1" si="32"/>
        <v>0.11176587362118043</v>
      </c>
      <c r="O177" s="61">
        <f t="shared" ca="1" si="33"/>
        <v>4.6738940542952107E-2</v>
      </c>
      <c r="P177" s="35">
        <f t="shared" ca="1" si="40"/>
        <v>9.1253280620279796E-4</v>
      </c>
    </row>
    <row r="178" spans="4:16" x14ac:dyDescent="0.2">
      <c r="D178" s="69">
        <f t="shared" si="29"/>
        <v>0</v>
      </c>
      <c r="E178" s="69">
        <f t="shared" si="29"/>
        <v>0</v>
      </c>
      <c r="F178" s="61">
        <f t="shared" si="34"/>
        <v>0</v>
      </c>
      <c r="G178" s="61">
        <f t="shared" si="35"/>
        <v>0</v>
      </c>
      <c r="H178" s="61">
        <f t="shared" si="36"/>
        <v>0</v>
      </c>
      <c r="I178" s="61">
        <f t="shared" si="37"/>
        <v>0</v>
      </c>
      <c r="J178" s="61">
        <f t="shared" si="38"/>
        <v>0</v>
      </c>
      <c r="K178" s="61">
        <f t="shared" ca="1" si="30"/>
        <v>-9.1253280620279796E-4</v>
      </c>
      <c r="L178" s="61">
        <f t="shared" ca="1" si="39"/>
        <v>8.3271612239635321E-7</v>
      </c>
      <c r="M178" s="61">
        <f t="shared" ca="1" si="31"/>
        <v>7.0886836103058624E-3</v>
      </c>
      <c r="N178" s="61">
        <f t="shared" ca="1" si="32"/>
        <v>0.11176587362118043</v>
      </c>
      <c r="O178" s="61">
        <f t="shared" ca="1" si="33"/>
        <v>4.6738940542952107E-2</v>
      </c>
      <c r="P178" s="35">
        <f t="shared" ca="1" si="40"/>
        <v>9.1253280620279796E-4</v>
      </c>
    </row>
    <row r="179" spans="4:16" x14ac:dyDescent="0.2">
      <c r="D179" s="69">
        <f t="shared" si="29"/>
        <v>0</v>
      </c>
      <c r="E179" s="69">
        <f t="shared" si="29"/>
        <v>0</v>
      </c>
      <c r="F179" s="61">
        <f t="shared" si="34"/>
        <v>0</v>
      </c>
      <c r="G179" s="61">
        <f t="shared" si="35"/>
        <v>0</v>
      </c>
      <c r="H179" s="61">
        <f t="shared" si="36"/>
        <v>0</v>
      </c>
      <c r="I179" s="61">
        <f t="shared" si="37"/>
        <v>0</v>
      </c>
      <c r="J179" s="61">
        <f t="shared" si="38"/>
        <v>0</v>
      </c>
      <c r="K179" s="61">
        <f t="shared" ca="1" si="30"/>
        <v>-9.1253280620279796E-4</v>
      </c>
      <c r="L179" s="61">
        <f t="shared" ca="1" si="39"/>
        <v>8.3271612239635321E-7</v>
      </c>
      <c r="M179" s="61">
        <f t="shared" ca="1" si="31"/>
        <v>7.0886836103058624E-3</v>
      </c>
      <c r="N179" s="61">
        <f t="shared" ca="1" si="32"/>
        <v>0.11176587362118043</v>
      </c>
      <c r="O179" s="61">
        <f t="shared" ca="1" si="33"/>
        <v>4.6738940542952107E-2</v>
      </c>
      <c r="P179" s="35">
        <f t="shared" ca="1" si="40"/>
        <v>9.1253280620279796E-4</v>
      </c>
    </row>
    <row r="180" spans="4:16" x14ac:dyDescent="0.2">
      <c r="D180" s="69">
        <f t="shared" si="29"/>
        <v>0</v>
      </c>
      <c r="E180" s="69">
        <f t="shared" si="29"/>
        <v>0</v>
      </c>
      <c r="F180" s="61">
        <f t="shared" si="34"/>
        <v>0</v>
      </c>
      <c r="G180" s="61">
        <f t="shared" si="35"/>
        <v>0</v>
      </c>
      <c r="H180" s="61">
        <f t="shared" si="36"/>
        <v>0</v>
      </c>
      <c r="I180" s="61">
        <f t="shared" si="37"/>
        <v>0</v>
      </c>
      <c r="J180" s="61">
        <f t="shared" si="38"/>
        <v>0</v>
      </c>
      <c r="K180" s="61">
        <f t="shared" ca="1" si="30"/>
        <v>-9.1253280620279796E-4</v>
      </c>
      <c r="L180" s="61">
        <f t="shared" ca="1" si="39"/>
        <v>8.3271612239635321E-7</v>
      </c>
      <c r="M180" s="61">
        <f t="shared" ca="1" si="31"/>
        <v>7.0886836103058624E-3</v>
      </c>
      <c r="N180" s="61">
        <f t="shared" ca="1" si="32"/>
        <v>0.11176587362118043</v>
      </c>
      <c r="O180" s="61">
        <f t="shared" ca="1" si="33"/>
        <v>4.6738940542952107E-2</v>
      </c>
      <c r="P180" s="35">
        <f t="shared" ca="1" si="40"/>
        <v>9.1253280620279796E-4</v>
      </c>
    </row>
    <row r="181" spans="4:16" x14ac:dyDescent="0.2">
      <c r="D181" s="69">
        <f t="shared" si="29"/>
        <v>0</v>
      </c>
      <c r="E181" s="69">
        <f t="shared" si="29"/>
        <v>0</v>
      </c>
      <c r="F181" s="61">
        <f t="shared" si="34"/>
        <v>0</v>
      </c>
      <c r="G181" s="61">
        <f t="shared" si="35"/>
        <v>0</v>
      </c>
      <c r="H181" s="61">
        <f t="shared" si="36"/>
        <v>0</v>
      </c>
      <c r="I181" s="61">
        <f t="shared" si="37"/>
        <v>0</v>
      </c>
      <c r="J181" s="61">
        <f t="shared" si="38"/>
        <v>0</v>
      </c>
      <c r="K181" s="61">
        <f t="shared" ca="1" si="30"/>
        <v>-9.1253280620279796E-4</v>
      </c>
      <c r="L181" s="61">
        <f t="shared" ca="1" si="39"/>
        <v>8.3271612239635321E-7</v>
      </c>
      <c r="M181" s="61">
        <f t="shared" ca="1" si="31"/>
        <v>7.0886836103058624E-3</v>
      </c>
      <c r="N181" s="61">
        <f t="shared" ca="1" si="32"/>
        <v>0.11176587362118043</v>
      </c>
      <c r="O181" s="61">
        <f t="shared" ca="1" si="33"/>
        <v>4.6738940542952107E-2</v>
      </c>
      <c r="P181" s="35">
        <f t="shared" ca="1" si="40"/>
        <v>9.1253280620279796E-4</v>
      </c>
    </row>
    <row r="182" spans="4:16" x14ac:dyDescent="0.2">
      <c r="D182" s="69">
        <f t="shared" si="29"/>
        <v>0</v>
      </c>
      <c r="E182" s="69">
        <f t="shared" si="29"/>
        <v>0</v>
      </c>
      <c r="F182" s="61">
        <f t="shared" si="34"/>
        <v>0</v>
      </c>
      <c r="G182" s="61">
        <f t="shared" si="35"/>
        <v>0</v>
      </c>
      <c r="H182" s="61">
        <f t="shared" si="36"/>
        <v>0</v>
      </c>
      <c r="I182" s="61">
        <f t="shared" si="37"/>
        <v>0</v>
      </c>
      <c r="J182" s="61">
        <f t="shared" si="38"/>
        <v>0</v>
      </c>
      <c r="K182" s="61">
        <f t="shared" ca="1" si="30"/>
        <v>-9.1253280620279796E-4</v>
      </c>
      <c r="L182" s="61">
        <f t="shared" ca="1" si="39"/>
        <v>8.3271612239635321E-7</v>
      </c>
      <c r="M182" s="61">
        <f t="shared" ca="1" si="31"/>
        <v>7.0886836103058624E-3</v>
      </c>
      <c r="N182" s="61">
        <f t="shared" ca="1" si="32"/>
        <v>0.11176587362118043</v>
      </c>
      <c r="O182" s="61">
        <f t="shared" ca="1" si="33"/>
        <v>4.6738940542952107E-2</v>
      </c>
      <c r="P182" s="35">
        <f t="shared" ca="1" si="40"/>
        <v>9.1253280620279796E-4</v>
      </c>
    </row>
    <row r="183" spans="4:16" x14ac:dyDescent="0.2">
      <c r="D183" s="69">
        <f t="shared" si="29"/>
        <v>0</v>
      </c>
      <c r="E183" s="69">
        <f t="shared" si="29"/>
        <v>0</v>
      </c>
      <c r="F183" s="61">
        <f t="shared" si="34"/>
        <v>0</v>
      </c>
      <c r="G183" s="61">
        <f t="shared" si="35"/>
        <v>0</v>
      </c>
      <c r="H183" s="61">
        <f t="shared" si="36"/>
        <v>0</v>
      </c>
      <c r="I183" s="61">
        <f t="shared" si="37"/>
        <v>0</v>
      </c>
      <c r="J183" s="61">
        <f t="shared" si="38"/>
        <v>0</v>
      </c>
      <c r="K183" s="61">
        <f t="shared" ca="1" si="30"/>
        <v>-9.1253280620279796E-4</v>
      </c>
      <c r="L183" s="61">
        <f t="shared" ca="1" si="39"/>
        <v>8.3271612239635321E-7</v>
      </c>
      <c r="M183" s="61">
        <f t="shared" ca="1" si="31"/>
        <v>7.0886836103058624E-3</v>
      </c>
      <c r="N183" s="61">
        <f t="shared" ca="1" si="32"/>
        <v>0.11176587362118043</v>
      </c>
      <c r="O183" s="61">
        <f t="shared" ca="1" si="33"/>
        <v>4.6738940542952107E-2</v>
      </c>
      <c r="P183" s="35">
        <f t="shared" ca="1" si="40"/>
        <v>9.1253280620279796E-4</v>
      </c>
    </row>
    <row r="184" spans="4:16" x14ac:dyDescent="0.2">
      <c r="D184" s="69">
        <f t="shared" si="29"/>
        <v>0</v>
      </c>
      <c r="E184" s="69">
        <f t="shared" si="29"/>
        <v>0</v>
      </c>
      <c r="F184" s="61">
        <f t="shared" si="34"/>
        <v>0</v>
      </c>
      <c r="G184" s="61">
        <f t="shared" si="35"/>
        <v>0</v>
      </c>
      <c r="H184" s="61">
        <f t="shared" si="36"/>
        <v>0</v>
      </c>
      <c r="I184" s="61">
        <f t="shared" si="37"/>
        <v>0</v>
      </c>
      <c r="J184" s="61">
        <f t="shared" si="38"/>
        <v>0</v>
      </c>
      <c r="K184" s="61">
        <f t="shared" ca="1" si="30"/>
        <v>-9.1253280620279796E-4</v>
      </c>
      <c r="L184" s="61">
        <f t="shared" ca="1" si="39"/>
        <v>8.3271612239635321E-7</v>
      </c>
      <c r="M184" s="61">
        <f t="shared" ca="1" si="31"/>
        <v>7.0886836103058624E-3</v>
      </c>
      <c r="N184" s="61">
        <f t="shared" ca="1" si="32"/>
        <v>0.11176587362118043</v>
      </c>
      <c r="O184" s="61">
        <f t="shared" ca="1" si="33"/>
        <v>4.6738940542952107E-2</v>
      </c>
      <c r="P184" s="35">
        <f t="shared" ca="1" si="40"/>
        <v>9.1253280620279796E-4</v>
      </c>
    </row>
    <row r="185" spans="4:16" x14ac:dyDescent="0.2">
      <c r="D185" s="69">
        <f t="shared" si="29"/>
        <v>0</v>
      </c>
      <c r="E185" s="69">
        <f t="shared" si="29"/>
        <v>0</v>
      </c>
      <c r="F185" s="61">
        <f t="shared" si="34"/>
        <v>0</v>
      </c>
      <c r="G185" s="61">
        <f t="shared" si="35"/>
        <v>0</v>
      </c>
      <c r="H185" s="61">
        <f t="shared" si="36"/>
        <v>0</v>
      </c>
      <c r="I185" s="61">
        <f t="shared" si="37"/>
        <v>0</v>
      </c>
      <c r="J185" s="61">
        <f t="shared" si="38"/>
        <v>0</v>
      </c>
      <c r="K185" s="61">
        <f t="shared" ca="1" si="30"/>
        <v>-9.1253280620279796E-4</v>
      </c>
      <c r="L185" s="61">
        <f t="shared" ca="1" si="39"/>
        <v>8.3271612239635321E-7</v>
      </c>
      <c r="M185" s="61">
        <f t="shared" ca="1" si="31"/>
        <v>7.0886836103058624E-3</v>
      </c>
      <c r="N185" s="61">
        <f t="shared" ca="1" si="32"/>
        <v>0.11176587362118043</v>
      </c>
      <c r="O185" s="61">
        <f t="shared" ca="1" si="33"/>
        <v>4.6738940542952107E-2</v>
      </c>
      <c r="P185" s="35">
        <f t="shared" ca="1" si="40"/>
        <v>9.1253280620279796E-4</v>
      </c>
    </row>
    <row r="186" spans="4:16" x14ac:dyDescent="0.2">
      <c r="D186" s="69">
        <f t="shared" si="29"/>
        <v>0</v>
      </c>
      <c r="E186" s="69">
        <f t="shared" si="29"/>
        <v>0</v>
      </c>
      <c r="F186" s="61">
        <f t="shared" si="34"/>
        <v>0</v>
      </c>
      <c r="G186" s="61">
        <f t="shared" si="35"/>
        <v>0</v>
      </c>
      <c r="H186" s="61">
        <f t="shared" si="36"/>
        <v>0</v>
      </c>
      <c r="I186" s="61">
        <f t="shared" si="37"/>
        <v>0</v>
      </c>
      <c r="J186" s="61">
        <f t="shared" si="38"/>
        <v>0</v>
      </c>
      <c r="K186" s="61">
        <f t="shared" ca="1" si="30"/>
        <v>-9.1253280620279796E-4</v>
      </c>
      <c r="L186" s="61">
        <f t="shared" ca="1" si="39"/>
        <v>8.3271612239635321E-7</v>
      </c>
      <c r="M186" s="61">
        <f t="shared" ca="1" si="31"/>
        <v>7.0886836103058624E-3</v>
      </c>
      <c r="N186" s="61">
        <f t="shared" ca="1" si="32"/>
        <v>0.11176587362118043</v>
      </c>
      <c r="O186" s="61">
        <f t="shared" ca="1" si="33"/>
        <v>4.6738940542952107E-2</v>
      </c>
      <c r="P186" s="35">
        <f t="shared" ca="1" si="40"/>
        <v>9.1253280620279796E-4</v>
      </c>
    </row>
    <row r="187" spans="4:16" x14ac:dyDescent="0.2">
      <c r="D187" s="69">
        <f t="shared" si="29"/>
        <v>0</v>
      </c>
      <c r="E187" s="69">
        <f t="shared" si="29"/>
        <v>0</v>
      </c>
      <c r="F187" s="61">
        <f t="shared" si="34"/>
        <v>0</v>
      </c>
      <c r="G187" s="61">
        <f t="shared" si="35"/>
        <v>0</v>
      </c>
      <c r="H187" s="61">
        <f t="shared" si="36"/>
        <v>0</v>
      </c>
      <c r="I187" s="61">
        <f t="shared" si="37"/>
        <v>0</v>
      </c>
      <c r="J187" s="61">
        <f t="shared" si="38"/>
        <v>0</v>
      </c>
      <c r="K187" s="61">
        <f t="shared" ca="1" si="30"/>
        <v>-9.1253280620279796E-4</v>
      </c>
      <c r="L187" s="61">
        <f t="shared" ca="1" si="39"/>
        <v>8.3271612239635321E-7</v>
      </c>
      <c r="M187" s="61">
        <f t="shared" ca="1" si="31"/>
        <v>7.0886836103058624E-3</v>
      </c>
      <c r="N187" s="61">
        <f t="shared" ca="1" si="32"/>
        <v>0.11176587362118043</v>
      </c>
      <c r="O187" s="61">
        <f t="shared" ca="1" si="33"/>
        <v>4.6738940542952107E-2</v>
      </c>
      <c r="P187" s="35">
        <f t="shared" ca="1" si="40"/>
        <v>9.1253280620279796E-4</v>
      </c>
    </row>
    <row r="188" spans="4:16" x14ac:dyDescent="0.2">
      <c r="D188" s="69">
        <f t="shared" si="29"/>
        <v>0</v>
      </c>
      <c r="E188" s="69">
        <f t="shared" si="29"/>
        <v>0</v>
      </c>
      <c r="F188" s="61">
        <f t="shared" si="34"/>
        <v>0</v>
      </c>
      <c r="G188" s="61">
        <f t="shared" si="35"/>
        <v>0</v>
      </c>
      <c r="H188" s="61">
        <f t="shared" si="36"/>
        <v>0</v>
      </c>
      <c r="I188" s="61">
        <f t="shared" si="37"/>
        <v>0</v>
      </c>
      <c r="J188" s="61">
        <f t="shared" si="38"/>
        <v>0</v>
      </c>
      <c r="K188" s="61">
        <f t="shared" ca="1" si="30"/>
        <v>-9.1253280620279796E-4</v>
      </c>
      <c r="L188" s="61">
        <f t="shared" ca="1" si="39"/>
        <v>8.3271612239635321E-7</v>
      </c>
      <c r="M188" s="61">
        <f t="shared" ca="1" si="31"/>
        <v>7.0886836103058624E-3</v>
      </c>
      <c r="N188" s="61">
        <f t="shared" ca="1" si="32"/>
        <v>0.11176587362118043</v>
      </c>
      <c r="O188" s="61">
        <f t="shared" ca="1" si="33"/>
        <v>4.6738940542952107E-2</v>
      </c>
      <c r="P188" s="35">
        <f t="shared" ca="1" si="40"/>
        <v>9.1253280620279796E-4</v>
      </c>
    </row>
    <row r="189" spans="4:16" x14ac:dyDescent="0.2">
      <c r="D189" s="69">
        <f t="shared" si="29"/>
        <v>0</v>
      </c>
      <c r="E189" s="69">
        <f t="shared" si="29"/>
        <v>0</v>
      </c>
      <c r="F189" s="61">
        <f t="shared" si="34"/>
        <v>0</v>
      </c>
      <c r="G189" s="61">
        <f t="shared" si="35"/>
        <v>0</v>
      </c>
      <c r="H189" s="61">
        <f t="shared" si="36"/>
        <v>0</v>
      </c>
      <c r="I189" s="61">
        <f t="shared" si="37"/>
        <v>0</v>
      </c>
      <c r="J189" s="61">
        <f t="shared" si="38"/>
        <v>0</v>
      </c>
      <c r="K189" s="61">
        <f t="shared" ca="1" si="30"/>
        <v>-9.1253280620279796E-4</v>
      </c>
      <c r="L189" s="61">
        <f t="shared" ca="1" si="39"/>
        <v>8.3271612239635321E-7</v>
      </c>
      <c r="M189" s="61">
        <f t="shared" ca="1" si="31"/>
        <v>7.0886836103058624E-3</v>
      </c>
      <c r="N189" s="61">
        <f t="shared" ca="1" si="32"/>
        <v>0.11176587362118043</v>
      </c>
      <c r="O189" s="61">
        <f t="shared" ca="1" si="33"/>
        <v>4.6738940542952107E-2</v>
      </c>
      <c r="P189" s="35">
        <f t="shared" ca="1" si="40"/>
        <v>9.1253280620279796E-4</v>
      </c>
    </row>
    <row r="190" spans="4:16" x14ac:dyDescent="0.2">
      <c r="D190" s="69">
        <f t="shared" si="29"/>
        <v>0</v>
      </c>
      <c r="E190" s="69">
        <f t="shared" si="29"/>
        <v>0</v>
      </c>
      <c r="F190" s="61">
        <f t="shared" si="34"/>
        <v>0</v>
      </c>
      <c r="G190" s="61">
        <f t="shared" si="35"/>
        <v>0</v>
      </c>
      <c r="H190" s="61">
        <f t="shared" si="36"/>
        <v>0</v>
      </c>
      <c r="I190" s="61">
        <f t="shared" si="37"/>
        <v>0</v>
      </c>
      <c r="J190" s="61">
        <f t="shared" si="38"/>
        <v>0</v>
      </c>
      <c r="K190" s="61">
        <f t="shared" ca="1" si="30"/>
        <v>-9.1253280620279796E-4</v>
      </c>
      <c r="L190" s="61">
        <f t="shared" ca="1" si="39"/>
        <v>8.3271612239635321E-7</v>
      </c>
      <c r="M190" s="61">
        <f t="shared" ca="1" si="31"/>
        <v>7.0886836103058624E-3</v>
      </c>
      <c r="N190" s="61">
        <f t="shared" ca="1" si="32"/>
        <v>0.11176587362118043</v>
      </c>
      <c r="O190" s="61">
        <f t="shared" ca="1" si="33"/>
        <v>4.6738940542952107E-2</v>
      </c>
      <c r="P190" s="35">
        <f t="shared" ca="1" si="40"/>
        <v>9.1253280620279796E-4</v>
      </c>
    </row>
    <row r="191" spans="4:16" x14ac:dyDescent="0.2">
      <c r="D191" s="69">
        <f t="shared" si="29"/>
        <v>0</v>
      </c>
      <c r="E191" s="69">
        <f t="shared" si="29"/>
        <v>0</v>
      </c>
      <c r="F191" s="61">
        <f t="shared" si="34"/>
        <v>0</v>
      </c>
      <c r="G191" s="61">
        <f t="shared" si="35"/>
        <v>0</v>
      </c>
      <c r="H191" s="61">
        <f t="shared" si="36"/>
        <v>0</v>
      </c>
      <c r="I191" s="61">
        <f t="shared" si="37"/>
        <v>0</v>
      </c>
      <c r="J191" s="61">
        <f t="shared" si="38"/>
        <v>0</v>
      </c>
      <c r="K191" s="61">
        <f t="shared" ca="1" si="30"/>
        <v>-9.1253280620279796E-4</v>
      </c>
      <c r="L191" s="61">
        <f t="shared" ca="1" si="39"/>
        <v>8.3271612239635321E-7</v>
      </c>
      <c r="M191" s="61">
        <f t="shared" ca="1" si="31"/>
        <v>7.0886836103058624E-3</v>
      </c>
      <c r="N191" s="61">
        <f t="shared" ca="1" si="32"/>
        <v>0.11176587362118043</v>
      </c>
      <c r="O191" s="61">
        <f t="shared" ca="1" si="33"/>
        <v>4.6738940542952107E-2</v>
      </c>
      <c r="P191" s="35">
        <f t="shared" ca="1" si="40"/>
        <v>9.1253280620279796E-4</v>
      </c>
    </row>
    <row r="192" spans="4:16" x14ac:dyDescent="0.2">
      <c r="D192" s="69">
        <f t="shared" si="29"/>
        <v>0</v>
      </c>
      <c r="E192" s="69">
        <f t="shared" si="29"/>
        <v>0</v>
      </c>
      <c r="F192" s="61">
        <f t="shared" si="34"/>
        <v>0</v>
      </c>
      <c r="G192" s="61">
        <f t="shared" si="35"/>
        <v>0</v>
      </c>
      <c r="H192" s="61">
        <f t="shared" si="36"/>
        <v>0</v>
      </c>
      <c r="I192" s="61">
        <f t="shared" si="37"/>
        <v>0</v>
      </c>
      <c r="J192" s="61">
        <f t="shared" si="38"/>
        <v>0</v>
      </c>
      <c r="K192" s="61">
        <f t="shared" ca="1" si="30"/>
        <v>-9.1253280620279796E-4</v>
      </c>
      <c r="L192" s="61">
        <f t="shared" ca="1" si="39"/>
        <v>8.3271612239635321E-7</v>
      </c>
      <c r="M192" s="61">
        <f t="shared" ca="1" si="31"/>
        <v>7.0886836103058624E-3</v>
      </c>
      <c r="N192" s="61">
        <f t="shared" ca="1" si="32"/>
        <v>0.11176587362118043</v>
      </c>
      <c r="O192" s="61">
        <f t="shared" ca="1" si="33"/>
        <v>4.6738940542952107E-2</v>
      </c>
      <c r="P192" s="35">
        <f t="shared" ca="1" si="40"/>
        <v>9.1253280620279796E-4</v>
      </c>
    </row>
    <row r="193" spans="4:16" x14ac:dyDescent="0.2">
      <c r="D193" s="69">
        <f t="shared" si="29"/>
        <v>0</v>
      </c>
      <c r="E193" s="69">
        <f t="shared" si="29"/>
        <v>0</v>
      </c>
      <c r="F193" s="61">
        <f t="shared" si="34"/>
        <v>0</v>
      </c>
      <c r="G193" s="61">
        <f t="shared" si="35"/>
        <v>0</v>
      </c>
      <c r="H193" s="61">
        <f t="shared" si="36"/>
        <v>0</v>
      </c>
      <c r="I193" s="61">
        <f t="shared" si="37"/>
        <v>0</v>
      </c>
      <c r="J193" s="61">
        <f t="shared" si="38"/>
        <v>0</v>
      </c>
      <c r="K193" s="61">
        <f t="shared" ca="1" si="30"/>
        <v>-9.1253280620279796E-4</v>
      </c>
      <c r="L193" s="61">
        <f t="shared" ca="1" si="39"/>
        <v>8.3271612239635321E-7</v>
      </c>
      <c r="M193" s="61">
        <f t="shared" ca="1" si="31"/>
        <v>7.0886836103058624E-3</v>
      </c>
      <c r="N193" s="61">
        <f t="shared" ca="1" si="32"/>
        <v>0.11176587362118043</v>
      </c>
      <c r="O193" s="61">
        <f t="shared" ca="1" si="33"/>
        <v>4.6738940542952107E-2</v>
      </c>
      <c r="P193" s="35">
        <f t="shared" ca="1" si="40"/>
        <v>9.1253280620279796E-4</v>
      </c>
    </row>
    <row r="194" spans="4:16" x14ac:dyDescent="0.2">
      <c r="D194" s="69">
        <f t="shared" si="29"/>
        <v>0</v>
      </c>
      <c r="E194" s="69">
        <f t="shared" si="29"/>
        <v>0</v>
      </c>
      <c r="F194" s="61">
        <f t="shared" si="34"/>
        <v>0</v>
      </c>
      <c r="G194" s="61">
        <f t="shared" si="35"/>
        <v>0</v>
      </c>
      <c r="H194" s="61">
        <f t="shared" si="36"/>
        <v>0</v>
      </c>
      <c r="I194" s="61">
        <f t="shared" si="37"/>
        <v>0</v>
      </c>
      <c r="J194" s="61">
        <f t="shared" si="38"/>
        <v>0</v>
      </c>
      <c r="K194" s="61">
        <f t="shared" ca="1" si="30"/>
        <v>-9.1253280620279796E-4</v>
      </c>
      <c r="L194" s="61">
        <f t="shared" ca="1" si="39"/>
        <v>8.3271612239635321E-7</v>
      </c>
      <c r="M194" s="61">
        <f t="shared" ca="1" si="31"/>
        <v>7.0886836103058624E-3</v>
      </c>
      <c r="N194" s="61">
        <f t="shared" ca="1" si="32"/>
        <v>0.11176587362118043</v>
      </c>
      <c r="O194" s="61">
        <f t="shared" ca="1" si="33"/>
        <v>4.6738940542952107E-2</v>
      </c>
      <c r="P194" s="35">
        <f t="shared" ca="1" si="40"/>
        <v>9.1253280620279796E-4</v>
      </c>
    </row>
    <row r="195" spans="4:16" x14ac:dyDescent="0.2">
      <c r="D195" s="69">
        <f t="shared" si="29"/>
        <v>0</v>
      </c>
      <c r="E195" s="69">
        <f t="shared" si="29"/>
        <v>0</v>
      </c>
      <c r="F195" s="61">
        <f t="shared" si="34"/>
        <v>0</v>
      </c>
      <c r="G195" s="61">
        <f t="shared" si="35"/>
        <v>0</v>
      </c>
      <c r="H195" s="61">
        <f t="shared" si="36"/>
        <v>0</v>
      </c>
      <c r="I195" s="61">
        <f t="shared" si="37"/>
        <v>0</v>
      </c>
      <c r="J195" s="61">
        <f t="shared" si="38"/>
        <v>0</v>
      </c>
      <c r="K195" s="61">
        <f t="shared" ca="1" si="30"/>
        <v>-9.1253280620279796E-4</v>
      </c>
      <c r="L195" s="61">
        <f t="shared" ca="1" si="39"/>
        <v>8.3271612239635321E-7</v>
      </c>
      <c r="M195" s="61">
        <f t="shared" ca="1" si="31"/>
        <v>7.0886836103058624E-3</v>
      </c>
      <c r="N195" s="61">
        <f t="shared" ca="1" si="32"/>
        <v>0.11176587362118043</v>
      </c>
      <c r="O195" s="61">
        <f t="shared" ca="1" si="33"/>
        <v>4.6738940542952107E-2</v>
      </c>
      <c r="P195" s="35">
        <f t="shared" ca="1" si="40"/>
        <v>9.1253280620279796E-4</v>
      </c>
    </row>
    <row r="196" spans="4:16" x14ac:dyDescent="0.2">
      <c r="D196" s="69">
        <f t="shared" si="29"/>
        <v>0</v>
      </c>
      <c r="E196" s="69">
        <f t="shared" si="29"/>
        <v>0</v>
      </c>
      <c r="F196" s="61">
        <f t="shared" si="34"/>
        <v>0</v>
      </c>
      <c r="G196" s="61">
        <f t="shared" si="35"/>
        <v>0</v>
      </c>
      <c r="H196" s="61">
        <f t="shared" si="36"/>
        <v>0</v>
      </c>
      <c r="I196" s="61">
        <f t="shared" si="37"/>
        <v>0</v>
      </c>
      <c r="J196" s="61">
        <f t="shared" si="38"/>
        <v>0</v>
      </c>
      <c r="K196" s="61">
        <f t="shared" ca="1" si="30"/>
        <v>-9.1253280620279796E-4</v>
      </c>
      <c r="L196" s="61">
        <f t="shared" ca="1" si="39"/>
        <v>8.3271612239635321E-7</v>
      </c>
      <c r="M196" s="61">
        <f t="shared" ca="1" si="31"/>
        <v>7.0886836103058624E-3</v>
      </c>
      <c r="N196" s="61">
        <f t="shared" ca="1" si="32"/>
        <v>0.11176587362118043</v>
      </c>
      <c r="O196" s="61">
        <f t="shared" ca="1" si="33"/>
        <v>4.6738940542952107E-2</v>
      </c>
      <c r="P196" s="35">
        <f t="shared" ca="1" si="40"/>
        <v>9.1253280620279796E-4</v>
      </c>
    </row>
    <row r="197" spans="4:16" x14ac:dyDescent="0.2">
      <c r="D197" s="69">
        <f t="shared" ref="D197:E212" si="41">A197/A$18</f>
        <v>0</v>
      </c>
      <c r="E197" s="69">
        <f t="shared" si="41"/>
        <v>0</v>
      </c>
      <c r="F197" s="61">
        <f t="shared" si="34"/>
        <v>0</v>
      </c>
      <c r="G197" s="61">
        <f t="shared" si="35"/>
        <v>0</v>
      </c>
      <c r="H197" s="61">
        <f t="shared" si="36"/>
        <v>0</v>
      </c>
      <c r="I197" s="61">
        <f t="shared" si="37"/>
        <v>0</v>
      </c>
      <c r="J197" s="61">
        <f t="shared" si="38"/>
        <v>0</v>
      </c>
      <c r="K197" s="61">
        <f t="shared" ca="1" si="30"/>
        <v>-9.1253280620279796E-4</v>
      </c>
      <c r="L197" s="61">
        <f t="shared" ca="1" si="39"/>
        <v>8.3271612239635321E-7</v>
      </c>
      <c r="M197" s="61">
        <f t="shared" ca="1" si="31"/>
        <v>7.0886836103058624E-3</v>
      </c>
      <c r="N197" s="61">
        <f t="shared" ca="1" si="32"/>
        <v>0.11176587362118043</v>
      </c>
      <c r="O197" s="61">
        <f t="shared" ca="1" si="33"/>
        <v>4.6738940542952107E-2</v>
      </c>
      <c r="P197" s="35">
        <f t="shared" ca="1" si="40"/>
        <v>9.1253280620279796E-4</v>
      </c>
    </row>
    <row r="198" spans="4:16" x14ac:dyDescent="0.2">
      <c r="D198" s="69">
        <f t="shared" si="41"/>
        <v>0</v>
      </c>
      <c r="E198" s="69">
        <f t="shared" si="41"/>
        <v>0</v>
      </c>
      <c r="F198" s="61">
        <f t="shared" si="34"/>
        <v>0</v>
      </c>
      <c r="G198" s="61">
        <f t="shared" si="35"/>
        <v>0</v>
      </c>
      <c r="H198" s="61">
        <f t="shared" si="36"/>
        <v>0</v>
      </c>
      <c r="I198" s="61">
        <f t="shared" si="37"/>
        <v>0</v>
      </c>
      <c r="J198" s="61">
        <f t="shared" si="38"/>
        <v>0</v>
      </c>
      <c r="K198" s="61">
        <f t="shared" ca="1" si="30"/>
        <v>-9.1253280620279796E-4</v>
      </c>
      <c r="L198" s="61">
        <f t="shared" ca="1" si="39"/>
        <v>8.3271612239635321E-7</v>
      </c>
      <c r="M198" s="61">
        <f t="shared" ca="1" si="31"/>
        <v>7.0886836103058624E-3</v>
      </c>
      <c r="N198" s="61">
        <f t="shared" ca="1" si="32"/>
        <v>0.11176587362118043</v>
      </c>
      <c r="O198" s="61">
        <f t="shared" ca="1" si="33"/>
        <v>4.6738940542952107E-2</v>
      </c>
      <c r="P198" s="35">
        <f t="shared" ca="1" si="40"/>
        <v>9.1253280620279796E-4</v>
      </c>
    </row>
    <row r="199" spans="4:16" x14ac:dyDescent="0.2">
      <c r="D199" s="69">
        <f t="shared" si="41"/>
        <v>0</v>
      </c>
      <c r="E199" s="69">
        <f t="shared" si="41"/>
        <v>0</v>
      </c>
      <c r="F199" s="61">
        <f t="shared" si="34"/>
        <v>0</v>
      </c>
      <c r="G199" s="61">
        <f t="shared" si="35"/>
        <v>0</v>
      </c>
      <c r="H199" s="61">
        <f t="shared" si="36"/>
        <v>0</v>
      </c>
      <c r="I199" s="61">
        <f t="shared" si="37"/>
        <v>0</v>
      </c>
      <c r="J199" s="61">
        <f t="shared" si="38"/>
        <v>0</v>
      </c>
      <c r="K199" s="61">
        <f t="shared" ca="1" si="30"/>
        <v>-9.1253280620279796E-4</v>
      </c>
      <c r="L199" s="61">
        <f t="shared" ca="1" si="39"/>
        <v>8.3271612239635321E-7</v>
      </c>
      <c r="M199" s="61">
        <f t="shared" ca="1" si="31"/>
        <v>7.0886836103058624E-3</v>
      </c>
      <c r="N199" s="61">
        <f t="shared" ca="1" si="32"/>
        <v>0.11176587362118043</v>
      </c>
      <c r="O199" s="61">
        <f t="shared" ca="1" si="33"/>
        <v>4.6738940542952107E-2</v>
      </c>
      <c r="P199" s="35">
        <f t="shared" ca="1" si="40"/>
        <v>9.1253280620279796E-4</v>
      </c>
    </row>
    <row r="200" spans="4:16" x14ac:dyDescent="0.2">
      <c r="D200" s="69">
        <f t="shared" si="41"/>
        <v>0</v>
      </c>
      <c r="E200" s="69">
        <f t="shared" si="41"/>
        <v>0</v>
      </c>
      <c r="F200" s="61">
        <f t="shared" si="34"/>
        <v>0</v>
      </c>
      <c r="G200" s="61">
        <f t="shared" si="35"/>
        <v>0</v>
      </c>
      <c r="H200" s="61">
        <f t="shared" si="36"/>
        <v>0</v>
      </c>
      <c r="I200" s="61">
        <f t="shared" si="37"/>
        <v>0</v>
      </c>
      <c r="J200" s="61">
        <f t="shared" si="38"/>
        <v>0</v>
      </c>
      <c r="K200" s="61">
        <f t="shared" ca="1" si="30"/>
        <v>-9.1253280620279796E-4</v>
      </c>
      <c r="L200" s="61">
        <f t="shared" ca="1" si="39"/>
        <v>8.3271612239635321E-7</v>
      </c>
      <c r="M200" s="61">
        <f t="shared" ca="1" si="31"/>
        <v>7.0886836103058624E-3</v>
      </c>
      <c r="N200" s="61">
        <f t="shared" ca="1" si="32"/>
        <v>0.11176587362118043</v>
      </c>
      <c r="O200" s="61">
        <f t="shared" ca="1" si="33"/>
        <v>4.6738940542952107E-2</v>
      </c>
      <c r="P200" s="35">
        <f t="shared" ca="1" si="40"/>
        <v>9.1253280620279796E-4</v>
      </c>
    </row>
    <row r="201" spans="4:16" x14ac:dyDescent="0.2">
      <c r="D201" s="69">
        <f t="shared" si="41"/>
        <v>0</v>
      </c>
      <c r="E201" s="69">
        <f t="shared" si="41"/>
        <v>0</v>
      </c>
      <c r="F201" s="61">
        <f t="shared" si="34"/>
        <v>0</v>
      </c>
      <c r="G201" s="61">
        <f t="shared" si="35"/>
        <v>0</v>
      </c>
      <c r="H201" s="61">
        <f t="shared" si="36"/>
        <v>0</v>
      </c>
      <c r="I201" s="61">
        <f t="shared" si="37"/>
        <v>0</v>
      </c>
      <c r="J201" s="61">
        <f t="shared" si="38"/>
        <v>0</v>
      </c>
      <c r="K201" s="61">
        <f t="shared" ca="1" si="30"/>
        <v>-9.1253280620279796E-4</v>
      </c>
      <c r="L201" s="61">
        <f t="shared" ca="1" si="39"/>
        <v>8.3271612239635321E-7</v>
      </c>
      <c r="M201" s="61">
        <f t="shared" ca="1" si="31"/>
        <v>7.0886836103058624E-3</v>
      </c>
      <c r="N201" s="61">
        <f t="shared" ca="1" si="32"/>
        <v>0.11176587362118043</v>
      </c>
      <c r="O201" s="61">
        <f t="shared" ca="1" si="33"/>
        <v>4.6738940542952107E-2</v>
      </c>
      <c r="P201" s="35">
        <f t="shared" ca="1" si="40"/>
        <v>9.1253280620279796E-4</v>
      </c>
    </row>
    <row r="202" spans="4:16" x14ac:dyDescent="0.2">
      <c r="D202" s="69">
        <f t="shared" si="41"/>
        <v>0</v>
      </c>
      <c r="E202" s="69">
        <f t="shared" si="41"/>
        <v>0</v>
      </c>
      <c r="F202" s="61">
        <f t="shared" si="34"/>
        <v>0</v>
      </c>
      <c r="G202" s="61">
        <f t="shared" si="35"/>
        <v>0</v>
      </c>
      <c r="H202" s="61">
        <f t="shared" si="36"/>
        <v>0</v>
      </c>
      <c r="I202" s="61">
        <f t="shared" si="37"/>
        <v>0</v>
      </c>
      <c r="J202" s="61">
        <f t="shared" si="38"/>
        <v>0</v>
      </c>
      <c r="K202" s="61">
        <f t="shared" ca="1" si="30"/>
        <v>-9.1253280620279796E-4</v>
      </c>
      <c r="L202" s="61">
        <f t="shared" ca="1" si="39"/>
        <v>8.3271612239635321E-7</v>
      </c>
      <c r="M202" s="61">
        <f t="shared" ca="1" si="31"/>
        <v>7.0886836103058624E-3</v>
      </c>
      <c r="N202" s="61">
        <f t="shared" ca="1" si="32"/>
        <v>0.11176587362118043</v>
      </c>
      <c r="O202" s="61">
        <f t="shared" ca="1" si="33"/>
        <v>4.6738940542952107E-2</v>
      </c>
      <c r="P202" s="35">
        <f t="shared" ca="1" si="40"/>
        <v>9.1253280620279796E-4</v>
      </c>
    </row>
    <row r="203" spans="4:16" x14ac:dyDescent="0.2">
      <c r="D203" s="69">
        <f t="shared" si="41"/>
        <v>0</v>
      </c>
      <c r="E203" s="69">
        <f t="shared" si="41"/>
        <v>0</v>
      </c>
      <c r="F203" s="61">
        <f t="shared" si="34"/>
        <v>0</v>
      </c>
      <c r="G203" s="61">
        <f t="shared" si="35"/>
        <v>0</v>
      </c>
      <c r="H203" s="61">
        <f t="shared" si="36"/>
        <v>0</v>
      </c>
      <c r="I203" s="61">
        <f t="shared" si="37"/>
        <v>0</v>
      </c>
      <c r="J203" s="61">
        <f t="shared" si="38"/>
        <v>0</v>
      </c>
      <c r="K203" s="61">
        <f t="shared" ca="1" si="30"/>
        <v>-9.1253280620279796E-4</v>
      </c>
      <c r="L203" s="61">
        <f t="shared" ca="1" si="39"/>
        <v>8.3271612239635321E-7</v>
      </c>
      <c r="M203" s="61">
        <f t="shared" ca="1" si="31"/>
        <v>7.0886836103058624E-3</v>
      </c>
      <c r="N203" s="61">
        <f t="shared" ca="1" si="32"/>
        <v>0.11176587362118043</v>
      </c>
      <c r="O203" s="61">
        <f t="shared" ca="1" si="33"/>
        <v>4.6738940542952107E-2</v>
      </c>
      <c r="P203" s="35">
        <f t="shared" ca="1" si="40"/>
        <v>9.1253280620279796E-4</v>
      </c>
    </row>
    <row r="204" spans="4:16" x14ac:dyDescent="0.2">
      <c r="D204" s="69">
        <f t="shared" si="41"/>
        <v>0</v>
      </c>
      <c r="E204" s="69">
        <f t="shared" si="41"/>
        <v>0</v>
      </c>
      <c r="F204" s="61">
        <f t="shared" si="34"/>
        <v>0</v>
      </c>
      <c r="G204" s="61">
        <f t="shared" si="35"/>
        <v>0</v>
      </c>
      <c r="H204" s="61">
        <f t="shared" si="36"/>
        <v>0</v>
      </c>
      <c r="I204" s="61">
        <f t="shared" si="37"/>
        <v>0</v>
      </c>
      <c r="J204" s="61">
        <f t="shared" si="38"/>
        <v>0</v>
      </c>
      <c r="K204" s="61">
        <f t="shared" ca="1" si="30"/>
        <v>-9.1253280620279796E-4</v>
      </c>
      <c r="L204" s="61">
        <f t="shared" ca="1" si="39"/>
        <v>8.3271612239635321E-7</v>
      </c>
      <c r="M204" s="61">
        <f t="shared" ca="1" si="31"/>
        <v>7.0886836103058624E-3</v>
      </c>
      <c r="N204" s="61">
        <f t="shared" ca="1" si="32"/>
        <v>0.11176587362118043</v>
      </c>
      <c r="O204" s="61">
        <f t="shared" ca="1" si="33"/>
        <v>4.6738940542952107E-2</v>
      </c>
      <c r="P204" s="35">
        <f t="shared" ca="1" si="40"/>
        <v>9.1253280620279796E-4</v>
      </c>
    </row>
    <row r="205" spans="4:16" x14ac:dyDescent="0.2">
      <c r="D205" s="69">
        <f t="shared" si="41"/>
        <v>0</v>
      </c>
      <c r="E205" s="69">
        <f t="shared" si="41"/>
        <v>0</v>
      </c>
      <c r="F205" s="61">
        <f t="shared" si="34"/>
        <v>0</v>
      </c>
      <c r="G205" s="61">
        <f t="shared" si="35"/>
        <v>0</v>
      </c>
      <c r="H205" s="61">
        <f t="shared" si="36"/>
        <v>0</v>
      </c>
      <c r="I205" s="61">
        <f t="shared" si="37"/>
        <v>0</v>
      </c>
      <c r="J205" s="61">
        <f t="shared" si="38"/>
        <v>0</v>
      </c>
      <c r="K205" s="61">
        <f t="shared" ca="1" si="30"/>
        <v>-9.1253280620279796E-4</v>
      </c>
      <c r="L205" s="61">
        <f t="shared" ca="1" si="39"/>
        <v>8.3271612239635321E-7</v>
      </c>
      <c r="M205" s="61">
        <f t="shared" ca="1" si="31"/>
        <v>7.0886836103058624E-3</v>
      </c>
      <c r="N205" s="61">
        <f t="shared" ca="1" si="32"/>
        <v>0.11176587362118043</v>
      </c>
      <c r="O205" s="61">
        <f t="shared" ca="1" si="33"/>
        <v>4.6738940542952107E-2</v>
      </c>
      <c r="P205" s="35">
        <f t="shared" ca="1" si="40"/>
        <v>9.1253280620279796E-4</v>
      </c>
    </row>
    <row r="206" spans="4:16" x14ac:dyDescent="0.2">
      <c r="D206" s="69">
        <f t="shared" si="41"/>
        <v>0</v>
      </c>
      <c r="E206" s="69">
        <f t="shared" si="41"/>
        <v>0</v>
      </c>
      <c r="F206" s="61">
        <f t="shared" si="34"/>
        <v>0</v>
      </c>
      <c r="G206" s="61">
        <f t="shared" si="35"/>
        <v>0</v>
      </c>
      <c r="H206" s="61">
        <f t="shared" si="36"/>
        <v>0</v>
      </c>
      <c r="I206" s="61">
        <f t="shared" si="37"/>
        <v>0</v>
      </c>
      <c r="J206" s="61">
        <f t="shared" si="38"/>
        <v>0</v>
      </c>
      <c r="K206" s="61">
        <f t="shared" ca="1" si="30"/>
        <v>-9.1253280620279796E-4</v>
      </c>
      <c r="L206" s="61">
        <f t="shared" ca="1" si="39"/>
        <v>8.3271612239635321E-7</v>
      </c>
      <c r="M206" s="61">
        <f t="shared" ca="1" si="31"/>
        <v>7.0886836103058624E-3</v>
      </c>
      <c r="N206" s="61">
        <f t="shared" ca="1" si="32"/>
        <v>0.11176587362118043</v>
      </c>
      <c r="O206" s="61">
        <f t="shared" ca="1" si="33"/>
        <v>4.6738940542952107E-2</v>
      </c>
      <c r="P206" s="35">
        <f t="shared" ca="1" si="40"/>
        <v>9.1253280620279796E-4</v>
      </c>
    </row>
    <row r="207" spans="4:16" x14ac:dyDescent="0.2">
      <c r="D207" s="69">
        <f t="shared" si="41"/>
        <v>0</v>
      </c>
      <c r="E207" s="69">
        <f t="shared" si="41"/>
        <v>0</v>
      </c>
      <c r="F207" s="61">
        <f t="shared" si="34"/>
        <v>0</v>
      </c>
      <c r="G207" s="61">
        <f t="shared" si="35"/>
        <v>0</v>
      </c>
      <c r="H207" s="61">
        <f t="shared" si="36"/>
        <v>0</v>
      </c>
      <c r="I207" s="61">
        <f t="shared" si="37"/>
        <v>0</v>
      </c>
      <c r="J207" s="61">
        <f t="shared" si="38"/>
        <v>0</v>
      </c>
      <c r="K207" s="61">
        <f t="shared" ca="1" si="30"/>
        <v>-9.1253280620279796E-4</v>
      </c>
      <c r="L207" s="61">
        <f t="shared" ca="1" si="39"/>
        <v>8.3271612239635321E-7</v>
      </c>
      <c r="M207" s="61">
        <f t="shared" ca="1" si="31"/>
        <v>7.0886836103058624E-3</v>
      </c>
      <c r="N207" s="61">
        <f t="shared" ca="1" si="32"/>
        <v>0.11176587362118043</v>
      </c>
      <c r="O207" s="61">
        <f t="shared" ca="1" si="33"/>
        <v>4.6738940542952107E-2</v>
      </c>
      <c r="P207" s="35">
        <f t="shared" ca="1" si="40"/>
        <v>9.1253280620279796E-4</v>
      </c>
    </row>
    <row r="208" spans="4:16" x14ac:dyDescent="0.2">
      <c r="D208" s="69">
        <f t="shared" si="41"/>
        <v>0</v>
      </c>
      <c r="E208" s="69">
        <f t="shared" si="41"/>
        <v>0</v>
      </c>
      <c r="F208" s="61">
        <f t="shared" si="34"/>
        <v>0</v>
      </c>
      <c r="G208" s="61">
        <f t="shared" si="35"/>
        <v>0</v>
      </c>
      <c r="H208" s="61">
        <f t="shared" si="36"/>
        <v>0</v>
      </c>
      <c r="I208" s="61">
        <f t="shared" si="37"/>
        <v>0</v>
      </c>
      <c r="J208" s="61">
        <f t="shared" si="38"/>
        <v>0</v>
      </c>
      <c r="K208" s="61">
        <f t="shared" ca="1" si="30"/>
        <v>-9.1253280620279796E-4</v>
      </c>
      <c r="L208" s="61">
        <f t="shared" ca="1" si="39"/>
        <v>8.3271612239635321E-7</v>
      </c>
      <c r="M208" s="61">
        <f t="shared" ca="1" si="31"/>
        <v>7.0886836103058624E-3</v>
      </c>
      <c r="N208" s="61">
        <f t="shared" ca="1" si="32"/>
        <v>0.11176587362118043</v>
      </c>
      <c r="O208" s="61">
        <f t="shared" ca="1" si="33"/>
        <v>4.6738940542952107E-2</v>
      </c>
      <c r="P208" s="35">
        <f t="shared" ca="1" si="40"/>
        <v>9.1253280620279796E-4</v>
      </c>
    </row>
    <row r="209" spans="4:16" x14ac:dyDescent="0.2">
      <c r="D209" s="69">
        <f t="shared" si="41"/>
        <v>0</v>
      </c>
      <c r="E209" s="69">
        <f t="shared" si="41"/>
        <v>0</v>
      </c>
      <c r="F209" s="61">
        <f t="shared" si="34"/>
        <v>0</v>
      </c>
      <c r="G209" s="61">
        <f t="shared" si="35"/>
        <v>0</v>
      </c>
      <c r="H209" s="61">
        <f t="shared" si="36"/>
        <v>0</v>
      </c>
      <c r="I209" s="61">
        <f t="shared" si="37"/>
        <v>0</v>
      </c>
      <c r="J209" s="61">
        <f t="shared" si="38"/>
        <v>0</v>
      </c>
      <c r="K209" s="61">
        <f t="shared" ca="1" si="30"/>
        <v>-9.1253280620279796E-4</v>
      </c>
      <c r="L209" s="61">
        <f t="shared" ca="1" si="39"/>
        <v>8.3271612239635321E-7</v>
      </c>
      <c r="M209" s="61">
        <f t="shared" ca="1" si="31"/>
        <v>7.0886836103058624E-3</v>
      </c>
      <c r="N209" s="61">
        <f t="shared" ca="1" si="32"/>
        <v>0.11176587362118043</v>
      </c>
      <c r="O209" s="61">
        <f t="shared" ca="1" si="33"/>
        <v>4.6738940542952107E-2</v>
      </c>
      <c r="P209" s="35">
        <f t="shared" ca="1" si="40"/>
        <v>9.1253280620279796E-4</v>
      </c>
    </row>
    <row r="210" spans="4:16" x14ac:dyDescent="0.2">
      <c r="D210" s="69">
        <f t="shared" si="41"/>
        <v>0</v>
      </c>
      <c r="E210" s="69">
        <f t="shared" si="41"/>
        <v>0</v>
      </c>
      <c r="F210" s="61">
        <f t="shared" si="34"/>
        <v>0</v>
      </c>
      <c r="G210" s="61">
        <f t="shared" si="35"/>
        <v>0</v>
      </c>
      <c r="H210" s="61">
        <f t="shared" si="36"/>
        <v>0</v>
      </c>
      <c r="I210" s="61">
        <f t="shared" si="37"/>
        <v>0</v>
      </c>
      <c r="J210" s="61">
        <f t="shared" si="38"/>
        <v>0</v>
      </c>
      <c r="K210" s="61">
        <f t="shared" ca="1" si="30"/>
        <v>-9.1253280620279796E-4</v>
      </c>
      <c r="L210" s="61">
        <f t="shared" ca="1" si="39"/>
        <v>8.3271612239635321E-7</v>
      </c>
      <c r="M210" s="61">
        <f t="shared" ca="1" si="31"/>
        <v>7.0886836103058624E-3</v>
      </c>
      <c r="N210" s="61">
        <f t="shared" ca="1" si="32"/>
        <v>0.11176587362118043</v>
      </c>
      <c r="O210" s="61">
        <f t="shared" ca="1" si="33"/>
        <v>4.6738940542952107E-2</v>
      </c>
      <c r="P210" s="35">
        <f t="shared" ca="1" si="40"/>
        <v>9.1253280620279796E-4</v>
      </c>
    </row>
    <row r="211" spans="4:16" x14ac:dyDescent="0.2">
      <c r="D211" s="69">
        <f t="shared" si="41"/>
        <v>0</v>
      </c>
      <c r="E211" s="69">
        <f t="shared" si="41"/>
        <v>0</v>
      </c>
      <c r="F211" s="61">
        <f t="shared" si="34"/>
        <v>0</v>
      </c>
      <c r="G211" s="61">
        <f t="shared" si="35"/>
        <v>0</v>
      </c>
      <c r="H211" s="61">
        <f t="shared" si="36"/>
        <v>0</v>
      </c>
      <c r="I211" s="61">
        <f t="shared" si="37"/>
        <v>0</v>
      </c>
      <c r="J211" s="61">
        <f t="shared" si="38"/>
        <v>0</v>
      </c>
      <c r="K211" s="61">
        <f t="shared" ca="1" si="30"/>
        <v>-9.1253280620279796E-4</v>
      </c>
      <c r="L211" s="61">
        <f t="shared" ca="1" si="39"/>
        <v>8.3271612239635321E-7</v>
      </c>
      <c r="M211" s="61">
        <f t="shared" ca="1" si="31"/>
        <v>7.0886836103058624E-3</v>
      </c>
      <c r="N211" s="61">
        <f t="shared" ca="1" si="32"/>
        <v>0.11176587362118043</v>
      </c>
      <c r="O211" s="61">
        <f t="shared" ca="1" si="33"/>
        <v>4.6738940542952107E-2</v>
      </c>
      <c r="P211" s="35">
        <f t="shared" ca="1" si="40"/>
        <v>9.1253280620279796E-4</v>
      </c>
    </row>
    <row r="212" spans="4:16" x14ac:dyDescent="0.2">
      <c r="D212" s="69">
        <f t="shared" si="41"/>
        <v>0</v>
      </c>
      <c r="E212" s="69">
        <f t="shared" si="41"/>
        <v>0</v>
      </c>
      <c r="F212" s="61">
        <f t="shared" si="34"/>
        <v>0</v>
      </c>
      <c r="G212" s="61">
        <f t="shared" si="35"/>
        <v>0</v>
      </c>
      <c r="H212" s="61">
        <f t="shared" si="36"/>
        <v>0</v>
      </c>
      <c r="I212" s="61">
        <f t="shared" si="37"/>
        <v>0</v>
      </c>
      <c r="J212" s="61">
        <f t="shared" si="38"/>
        <v>0</v>
      </c>
      <c r="K212" s="61">
        <f t="shared" ca="1" si="30"/>
        <v>-9.1253280620279796E-4</v>
      </c>
      <c r="L212" s="61">
        <f t="shared" ca="1" si="39"/>
        <v>8.3271612239635321E-7</v>
      </c>
      <c r="M212" s="61">
        <f t="shared" ca="1" si="31"/>
        <v>7.0886836103058624E-3</v>
      </c>
      <c r="N212" s="61">
        <f t="shared" ca="1" si="32"/>
        <v>0.11176587362118043</v>
      </c>
      <c r="O212" s="61">
        <f t="shared" ca="1" si="33"/>
        <v>4.6738940542952107E-2</v>
      </c>
      <c r="P212" s="35">
        <f t="shared" ca="1" si="40"/>
        <v>9.1253280620279796E-4</v>
      </c>
    </row>
    <row r="213" spans="4:16" x14ac:dyDescent="0.2">
      <c r="D213" s="69">
        <f t="shared" ref="D213:E276" si="42">A213/A$18</f>
        <v>0</v>
      </c>
      <c r="E213" s="69">
        <f t="shared" si="42"/>
        <v>0</v>
      </c>
      <c r="F213" s="61">
        <f t="shared" si="34"/>
        <v>0</v>
      </c>
      <c r="G213" s="61">
        <f t="shared" si="35"/>
        <v>0</v>
      </c>
      <c r="H213" s="61">
        <f t="shared" si="36"/>
        <v>0</v>
      </c>
      <c r="I213" s="61">
        <f t="shared" si="37"/>
        <v>0</v>
      </c>
      <c r="J213" s="61">
        <f t="shared" si="38"/>
        <v>0</v>
      </c>
      <c r="K213" s="61">
        <f t="shared" ref="K213:K276" ca="1" si="43">+E$4+E$5*D213+E$6*D213^2</f>
        <v>-9.1253280620279796E-4</v>
      </c>
      <c r="L213" s="61">
        <f t="shared" ca="1" si="39"/>
        <v>8.3271612239635321E-7</v>
      </c>
      <c r="M213" s="61">
        <f t="shared" ref="M213:M276" ca="1" si="44">(M$1-M$2*D213+M$3*F213)^2</f>
        <v>7.0886836103058624E-3</v>
      </c>
      <c r="N213" s="61">
        <f t="shared" ref="N213:N276" ca="1" si="45">(-M$2+M$4*D213-M$5*F213)^2</f>
        <v>0.11176587362118043</v>
      </c>
      <c r="O213" s="61">
        <f t="shared" ref="O213:O276" ca="1" si="46">+(M$3-D213*M$5+F213*M$6)^2</f>
        <v>4.6738940542952107E-2</v>
      </c>
      <c r="P213" s="35">
        <f t="shared" ca="1" si="40"/>
        <v>9.1253280620279796E-4</v>
      </c>
    </row>
    <row r="214" spans="4:16" x14ac:dyDescent="0.2">
      <c r="D214" s="69">
        <f t="shared" si="42"/>
        <v>0</v>
      </c>
      <c r="E214" s="69">
        <f t="shared" si="42"/>
        <v>0</v>
      </c>
      <c r="F214" s="61">
        <f t="shared" ref="F214:F277" si="47">D214*D214</f>
        <v>0</v>
      </c>
      <c r="G214" s="61">
        <f t="shared" ref="G214:G277" si="48">D214*F214</f>
        <v>0</v>
      </c>
      <c r="H214" s="61">
        <f t="shared" ref="H214:H277" si="49">F214*F214</f>
        <v>0</v>
      </c>
      <c r="I214" s="61">
        <f t="shared" ref="I214:I277" si="50">E214*D214</f>
        <v>0</v>
      </c>
      <c r="J214" s="61">
        <f t="shared" ref="J214:J277" si="51">I214*D214</f>
        <v>0</v>
      </c>
      <c r="K214" s="61">
        <f t="shared" ca="1" si="43"/>
        <v>-9.1253280620279796E-4</v>
      </c>
      <c r="L214" s="61">
        <f t="shared" ref="L214:L277" ca="1" si="52">+(K214-E214)^2</f>
        <v>8.3271612239635321E-7</v>
      </c>
      <c r="M214" s="61">
        <f t="shared" ca="1" si="44"/>
        <v>7.0886836103058624E-3</v>
      </c>
      <c r="N214" s="61">
        <f t="shared" ca="1" si="45"/>
        <v>0.11176587362118043</v>
      </c>
      <c r="O214" s="61">
        <f t="shared" ca="1" si="46"/>
        <v>4.6738940542952107E-2</v>
      </c>
      <c r="P214" s="35">
        <f t="shared" ref="P214:P277" ca="1" si="53">+E214-K214</f>
        <v>9.1253280620279796E-4</v>
      </c>
    </row>
    <row r="215" spans="4:16" x14ac:dyDescent="0.2">
      <c r="D215" s="69">
        <f t="shared" si="42"/>
        <v>0</v>
      </c>
      <c r="E215" s="69">
        <f t="shared" si="42"/>
        <v>0</v>
      </c>
      <c r="F215" s="61">
        <f t="shared" si="47"/>
        <v>0</v>
      </c>
      <c r="G215" s="61">
        <f t="shared" si="48"/>
        <v>0</v>
      </c>
      <c r="H215" s="61">
        <f t="shared" si="49"/>
        <v>0</v>
      </c>
      <c r="I215" s="61">
        <f t="shared" si="50"/>
        <v>0</v>
      </c>
      <c r="J215" s="61">
        <f t="shared" si="51"/>
        <v>0</v>
      </c>
      <c r="K215" s="61">
        <f t="shared" ca="1" si="43"/>
        <v>-9.1253280620279796E-4</v>
      </c>
      <c r="L215" s="61">
        <f t="shared" ca="1" si="52"/>
        <v>8.3271612239635321E-7</v>
      </c>
      <c r="M215" s="61">
        <f t="shared" ca="1" si="44"/>
        <v>7.0886836103058624E-3</v>
      </c>
      <c r="N215" s="61">
        <f t="shared" ca="1" si="45"/>
        <v>0.11176587362118043</v>
      </c>
      <c r="O215" s="61">
        <f t="shared" ca="1" si="46"/>
        <v>4.6738940542952107E-2</v>
      </c>
      <c r="P215" s="35">
        <f t="shared" ca="1" si="53"/>
        <v>9.1253280620279796E-4</v>
      </c>
    </row>
    <row r="216" spans="4:16" x14ac:dyDescent="0.2">
      <c r="D216" s="69">
        <f t="shared" si="42"/>
        <v>0</v>
      </c>
      <c r="E216" s="69">
        <f t="shared" si="42"/>
        <v>0</v>
      </c>
      <c r="F216" s="61">
        <f t="shared" si="47"/>
        <v>0</v>
      </c>
      <c r="G216" s="61">
        <f t="shared" si="48"/>
        <v>0</v>
      </c>
      <c r="H216" s="61">
        <f t="shared" si="49"/>
        <v>0</v>
      </c>
      <c r="I216" s="61">
        <f t="shared" si="50"/>
        <v>0</v>
      </c>
      <c r="J216" s="61">
        <f t="shared" si="51"/>
        <v>0</v>
      </c>
      <c r="K216" s="61">
        <f t="shared" ca="1" si="43"/>
        <v>-9.1253280620279796E-4</v>
      </c>
      <c r="L216" s="61">
        <f t="shared" ca="1" si="52"/>
        <v>8.3271612239635321E-7</v>
      </c>
      <c r="M216" s="61">
        <f t="shared" ca="1" si="44"/>
        <v>7.0886836103058624E-3</v>
      </c>
      <c r="N216" s="61">
        <f t="shared" ca="1" si="45"/>
        <v>0.11176587362118043</v>
      </c>
      <c r="O216" s="61">
        <f t="shared" ca="1" si="46"/>
        <v>4.6738940542952107E-2</v>
      </c>
      <c r="P216" s="35">
        <f t="shared" ca="1" si="53"/>
        <v>9.1253280620279796E-4</v>
      </c>
    </row>
    <row r="217" spans="4:16" x14ac:dyDescent="0.2">
      <c r="D217" s="69">
        <f t="shared" si="42"/>
        <v>0</v>
      </c>
      <c r="E217" s="69">
        <f t="shared" si="42"/>
        <v>0</v>
      </c>
      <c r="F217" s="61">
        <f t="shared" si="47"/>
        <v>0</v>
      </c>
      <c r="G217" s="61">
        <f t="shared" si="48"/>
        <v>0</v>
      </c>
      <c r="H217" s="61">
        <f t="shared" si="49"/>
        <v>0</v>
      </c>
      <c r="I217" s="61">
        <f t="shared" si="50"/>
        <v>0</v>
      </c>
      <c r="J217" s="61">
        <f t="shared" si="51"/>
        <v>0</v>
      </c>
      <c r="K217" s="61">
        <f t="shared" ca="1" si="43"/>
        <v>-9.1253280620279796E-4</v>
      </c>
      <c r="L217" s="61">
        <f t="shared" ca="1" si="52"/>
        <v>8.3271612239635321E-7</v>
      </c>
      <c r="M217" s="61">
        <f t="shared" ca="1" si="44"/>
        <v>7.0886836103058624E-3</v>
      </c>
      <c r="N217" s="61">
        <f t="shared" ca="1" si="45"/>
        <v>0.11176587362118043</v>
      </c>
      <c r="O217" s="61">
        <f t="shared" ca="1" si="46"/>
        <v>4.6738940542952107E-2</v>
      </c>
      <c r="P217" s="35">
        <f t="shared" ca="1" si="53"/>
        <v>9.1253280620279796E-4</v>
      </c>
    </row>
    <row r="218" spans="4:16" x14ac:dyDescent="0.2">
      <c r="D218" s="69">
        <f t="shared" si="42"/>
        <v>0</v>
      </c>
      <c r="E218" s="69">
        <f t="shared" si="42"/>
        <v>0</v>
      </c>
      <c r="F218" s="61">
        <f t="shared" si="47"/>
        <v>0</v>
      </c>
      <c r="G218" s="61">
        <f t="shared" si="48"/>
        <v>0</v>
      </c>
      <c r="H218" s="61">
        <f t="shared" si="49"/>
        <v>0</v>
      </c>
      <c r="I218" s="61">
        <f t="shared" si="50"/>
        <v>0</v>
      </c>
      <c r="J218" s="61">
        <f t="shared" si="51"/>
        <v>0</v>
      </c>
      <c r="K218" s="61">
        <f t="shared" ca="1" si="43"/>
        <v>-9.1253280620279796E-4</v>
      </c>
      <c r="L218" s="61">
        <f t="shared" ca="1" si="52"/>
        <v>8.3271612239635321E-7</v>
      </c>
      <c r="M218" s="61">
        <f t="shared" ca="1" si="44"/>
        <v>7.0886836103058624E-3</v>
      </c>
      <c r="N218" s="61">
        <f t="shared" ca="1" si="45"/>
        <v>0.11176587362118043</v>
      </c>
      <c r="O218" s="61">
        <f t="shared" ca="1" si="46"/>
        <v>4.6738940542952107E-2</v>
      </c>
      <c r="P218" s="35">
        <f t="shared" ca="1" si="53"/>
        <v>9.1253280620279796E-4</v>
      </c>
    </row>
    <row r="219" spans="4:16" x14ac:dyDescent="0.2">
      <c r="D219" s="69">
        <f t="shared" si="42"/>
        <v>0</v>
      </c>
      <c r="E219" s="69">
        <f t="shared" si="42"/>
        <v>0</v>
      </c>
      <c r="F219" s="61">
        <f t="shared" si="47"/>
        <v>0</v>
      </c>
      <c r="G219" s="61">
        <f t="shared" si="48"/>
        <v>0</v>
      </c>
      <c r="H219" s="61">
        <f t="shared" si="49"/>
        <v>0</v>
      </c>
      <c r="I219" s="61">
        <f t="shared" si="50"/>
        <v>0</v>
      </c>
      <c r="J219" s="61">
        <f t="shared" si="51"/>
        <v>0</v>
      </c>
      <c r="K219" s="61">
        <f t="shared" ca="1" si="43"/>
        <v>-9.1253280620279796E-4</v>
      </c>
      <c r="L219" s="61">
        <f t="shared" ca="1" si="52"/>
        <v>8.3271612239635321E-7</v>
      </c>
      <c r="M219" s="61">
        <f t="shared" ca="1" si="44"/>
        <v>7.0886836103058624E-3</v>
      </c>
      <c r="N219" s="61">
        <f t="shared" ca="1" si="45"/>
        <v>0.11176587362118043</v>
      </c>
      <c r="O219" s="61">
        <f t="shared" ca="1" si="46"/>
        <v>4.6738940542952107E-2</v>
      </c>
      <c r="P219" s="35">
        <f t="shared" ca="1" si="53"/>
        <v>9.1253280620279796E-4</v>
      </c>
    </row>
    <row r="220" spans="4:16" x14ac:dyDescent="0.2">
      <c r="D220" s="69">
        <f t="shared" si="42"/>
        <v>0</v>
      </c>
      <c r="E220" s="69">
        <f t="shared" si="42"/>
        <v>0</v>
      </c>
      <c r="F220" s="61">
        <f t="shared" si="47"/>
        <v>0</v>
      </c>
      <c r="G220" s="61">
        <f t="shared" si="48"/>
        <v>0</v>
      </c>
      <c r="H220" s="61">
        <f t="shared" si="49"/>
        <v>0</v>
      </c>
      <c r="I220" s="61">
        <f t="shared" si="50"/>
        <v>0</v>
      </c>
      <c r="J220" s="61">
        <f t="shared" si="51"/>
        <v>0</v>
      </c>
      <c r="K220" s="61">
        <f t="shared" ca="1" si="43"/>
        <v>-9.1253280620279796E-4</v>
      </c>
      <c r="L220" s="61">
        <f t="shared" ca="1" si="52"/>
        <v>8.3271612239635321E-7</v>
      </c>
      <c r="M220" s="61">
        <f t="shared" ca="1" si="44"/>
        <v>7.0886836103058624E-3</v>
      </c>
      <c r="N220" s="61">
        <f t="shared" ca="1" si="45"/>
        <v>0.11176587362118043</v>
      </c>
      <c r="O220" s="61">
        <f t="shared" ca="1" si="46"/>
        <v>4.6738940542952107E-2</v>
      </c>
      <c r="P220" s="35">
        <f t="shared" ca="1" si="53"/>
        <v>9.1253280620279796E-4</v>
      </c>
    </row>
    <row r="221" spans="4:16" x14ac:dyDescent="0.2">
      <c r="D221" s="69">
        <f t="shared" si="42"/>
        <v>0</v>
      </c>
      <c r="E221" s="69">
        <f t="shared" si="42"/>
        <v>0</v>
      </c>
      <c r="F221" s="61">
        <f t="shared" si="47"/>
        <v>0</v>
      </c>
      <c r="G221" s="61">
        <f t="shared" si="48"/>
        <v>0</v>
      </c>
      <c r="H221" s="61">
        <f t="shared" si="49"/>
        <v>0</v>
      </c>
      <c r="I221" s="61">
        <f t="shared" si="50"/>
        <v>0</v>
      </c>
      <c r="J221" s="61">
        <f t="shared" si="51"/>
        <v>0</v>
      </c>
      <c r="K221" s="61">
        <f t="shared" ca="1" si="43"/>
        <v>-9.1253280620279796E-4</v>
      </c>
      <c r="L221" s="61">
        <f t="shared" ca="1" si="52"/>
        <v>8.3271612239635321E-7</v>
      </c>
      <c r="M221" s="61">
        <f t="shared" ca="1" si="44"/>
        <v>7.0886836103058624E-3</v>
      </c>
      <c r="N221" s="61">
        <f t="shared" ca="1" si="45"/>
        <v>0.11176587362118043</v>
      </c>
      <c r="O221" s="61">
        <f t="shared" ca="1" si="46"/>
        <v>4.6738940542952107E-2</v>
      </c>
      <c r="P221" s="35">
        <f t="shared" ca="1" si="53"/>
        <v>9.1253280620279796E-4</v>
      </c>
    </row>
    <row r="222" spans="4:16" x14ac:dyDescent="0.2">
      <c r="D222" s="69">
        <f t="shared" si="42"/>
        <v>0</v>
      </c>
      <c r="E222" s="69">
        <f t="shared" si="42"/>
        <v>0</v>
      </c>
      <c r="F222" s="61">
        <f t="shared" si="47"/>
        <v>0</v>
      </c>
      <c r="G222" s="61">
        <f t="shared" si="48"/>
        <v>0</v>
      </c>
      <c r="H222" s="61">
        <f t="shared" si="49"/>
        <v>0</v>
      </c>
      <c r="I222" s="61">
        <f t="shared" si="50"/>
        <v>0</v>
      </c>
      <c r="J222" s="61">
        <f t="shared" si="51"/>
        <v>0</v>
      </c>
      <c r="K222" s="61">
        <f t="shared" ca="1" si="43"/>
        <v>-9.1253280620279796E-4</v>
      </c>
      <c r="L222" s="61">
        <f t="shared" ca="1" si="52"/>
        <v>8.3271612239635321E-7</v>
      </c>
      <c r="M222" s="61">
        <f t="shared" ca="1" si="44"/>
        <v>7.0886836103058624E-3</v>
      </c>
      <c r="N222" s="61">
        <f t="shared" ca="1" si="45"/>
        <v>0.11176587362118043</v>
      </c>
      <c r="O222" s="61">
        <f t="shared" ca="1" si="46"/>
        <v>4.6738940542952107E-2</v>
      </c>
      <c r="P222" s="35">
        <f t="shared" ca="1" si="53"/>
        <v>9.1253280620279796E-4</v>
      </c>
    </row>
    <row r="223" spans="4:16" x14ac:dyDescent="0.2">
      <c r="D223" s="69">
        <f t="shared" si="42"/>
        <v>0</v>
      </c>
      <c r="E223" s="69">
        <f t="shared" si="42"/>
        <v>0</v>
      </c>
      <c r="F223" s="61">
        <f t="shared" si="47"/>
        <v>0</v>
      </c>
      <c r="G223" s="61">
        <f t="shared" si="48"/>
        <v>0</v>
      </c>
      <c r="H223" s="61">
        <f t="shared" si="49"/>
        <v>0</v>
      </c>
      <c r="I223" s="61">
        <f t="shared" si="50"/>
        <v>0</v>
      </c>
      <c r="J223" s="61">
        <f t="shared" si="51"/>
        <v>0</v>
      </c>
      <c r="K223" s="61">
        <f t="shared" ca="1" si="43"/>
        <v>-9.1253280620279796E-4</v>
      </c>
      <c r="L223" s="61">
        <f t="shared" ca="1" si="52"/>
        <v>8.3271612239635321E-7</v>
      </c>
      <c r="M223" s="61">
        <f t="shared" ca="1" si="44"/>
        <v>7.0886836103058624E-3</v>
      </c>
      <c r="N223" s="61">
        <f t="shared" ca="1" si="45"/>
        <v>0.11176587362118043</v>
      </c>
      <c r="O223" s="61">
        <f t="shared" ca="1" si="46"/>
        <v>4.6738940542952107E-2</v>
      </c>
      <c r="P223" s="35">
        <f t="shared" ca="1" si="53"/>
        <v>9.1253280620279796E-4</v>
      </c>
    </row>
    <row r="224" spans="4:16" x14ac:dyDescent="0.2">
      <c r="D224" s="69">
        <f t="shared" si="42"/>
        <v>0</v>
      </c>
      <c r="E224" s="69">
        <f t="shared" si="42"/>
        <v>0</v>
      </c>
      <c r="F224" s="61">
        <f t="shared" si="47"/>
        <v>0</v>
      </c>
      <c r="G224" s="61">
        <f t="shared" si="48"/>
        <v>0</v>
      </c>
      <c r="H224" s="61">
        <f t="shared" si="49"/>
        <v>0</v>
      </c>
      <c r="I224" s="61">
        <f t="shared" si="50"/>
        <v>0</v>
      </c>
      <c r="J224" s="61">
        <f t="shared" si="51"/>
        <v>0</v>
      </c>
      <c r="K224" s="61">
        <f t="shared" ca="1" si="43"/>
        <v>-9.1253280620279796E-4</v>
      </c>
      <c r="L224" s="61">
        <f t="shared" ca="1" si="52"/>
        <v>8.3271612239635321E-7</v>
      </c>
      <c r="M224" s="61">
        <f t="shared" ca="1" si="44"/>
        <v>7.0886836103058624E-3</v>
      </c>
      <c r="N224" s="61">
        <f t="shared" ca="1" si="45"/>
        <v>0.11176587362118043</v>
      </c>
      <c r="O224" s="61">
        <f t="shared" ca="1" si="46"/>
        <v>4.6738940542952107E-2</v>
      </c>
      <c r="P224" s="35">
        <f t="shared" ca="1" si="53"/>
        <v>9.1253280620279796E-4</v>
      </c>
    </row>
    <row r="225" spans="4:16" x14ac:dyDescent="0.2">
      <c r="D225" s="69">
        <f t="shared" si="42"/>
        <v>0</v>
      </c>
      <c r="E225" s="69">
        <f t="shared" si="42"/>
        <v>0</v>
      </c>
      <c r="F225" s="61">
        <f t="shared" si="47"/>
        <v>0</v>
      </c>
      <c r="G225" s="61">
        <f t="shared" si="48"/>
        <v>0</v>
      </c>
      <c r="H225" s="61">
        <f t="shared" si="49"/>
        <v>0</v>
      </c>
      <c r="I225" s="61">
        <f t="shared" si="50"/>
        <v>0</v>
      </c>
      <c r="J225" s="61">
        <f t="shared" si="51"/>
        <v>0</v>
      </c>
      <c r="K225" s="61">
        <f t="shared" ca="1" si="43"/>
        <v>-9.1253280620279796E-4</v>
      </c>
      <c r="L225" s="61">
        <f t="shared" ca="1" si="52"/>
        <v>8.3271612239635321E-7</v>
      </c>
      <c r="M225" s="61">
        <f t="shared" ca="1" si="44"/>
        <v>7.0886836103058624E-3</v>
      </c>
      <c r="N225" s="61">
        <f t="shared" ca="1" si="45"/>
        <v>0.11176587362118043</v>
      </c>
      <c r="O225" s="61">
        <f t="shared" ca="1" si="46"/>
        <v>4.6738940542952107E-2</v>
      </c>
      <c r="P225" s="35">
        <f t="shared" ca="1" si="53"/>
        <v>9.1253280620279796E-4</v>
      </c>
    </row>
    <row r="226" spans="4:16" x14ac:dyDescent="0.2">
      <c r="D226" s="69">
        <f t="shared" si="42"/>
        <v>0</v>
      </c>
      <c r="E226" s="69">
        <f t="shared" si="42"/>
        <v>0</v>
      </c>
      <c r="F226" s="61">
        <f t="shared" si="47"/>
        <v>0</v>
      </c>
      <c r="G226" s="61">
        <f t="shared" si="48"/>
        <v>0</v>
      </c>
      <c r="H226" s="61">
        <f t="shared" si="49"/>
        <v>0</v>
      </c>
      <c r="I226" s="61">
        <f t="shared" si="50"/>
        <v>0</v>
      </c>
      <c r="J226" s="61">
        <f t="shared" si="51"/>
        <v>0</v>
      </c>
      <c r="K226" s="61">
        <f t="shared" ca="1" si="43"/>
        <v>-9.1253280620279796E-4</v>
      </c>
      <c r="L226" s="61">
        <f t="shared" ca="1" si="52"/>
        <v>8.3271612239635321E-7</v>
      </c>
      <c r="M226" s="61">
        <f t="shared" ca="1" si="44"/>
        <v>7.0886836103058624E-3</v>
      </c>
      <c r="N226" s="61">
        <f t="shared" ca="1" si="45"/>
        <v>0.11176587362118043</v>
      </c>
      <c r="O226" s="61">
        <f t="shared" ca="1" si="46"/>
        <v>4.6738940542952107E-2</v>
      </c>
      <c r="P226" s="35">
        <f t="shared" ca="1" si="53"/>
        <v>9.1253280620279796E-4</v>
      </c>
    </row>
    <row r="227" spans="4:16" x14ac:dyDescent="0.2">
      <c r="D227" s="69">
        <f t="shared" si="42"/>
        <v>0</v>
      </c>
      <c r="E227" s="69">
        <f t="shared" si="42"/>
        <v>0</v>
      </c>
      <c r="F227" s="61">
        <f t="shared" si="47"/>
        <v>0</v>
      </c>
      <c r="G227" s="61">
        <f t="shared" si="48"/>
        <v>0</v>
      </c>
      <c r="H227" s="61">
        <f t="shared" si="49"/>
        <v>0</v>
      </c>
      <c r="I227" s="61">
        <f t="shared" si="50"/>
        <v>0</v>
      </c>
      <c r="J227" s="61">
        <f t="shared" si="51"/>
        <v>0</v>
      </c>
      <c r="K227" s="61">
        <f t="shared" ca="1" si="43"/>
        <v>-9.1253280620279796E-4</v>
      </c>
      <c r="L227" s="61">
        <f t="shared" ca="1" si="52"/>
        <v>8.3271612239635321E-7</v>
      </c>
      <c r="M227" s="61">
        <f t="shared" ca="1" si="44"/>
        <v>7.0886836103058624E-3</v>
      </c>
      <c r="N227" s="61">
        <f t="shared" ca="1" si="45"/>
        <v>0.11176587362118043</v>
      </c>
      <c r="O227" s="61">
        <f t="shared" ca="1" si="46"/>
        <v>4.6738940542952107E-2</v>
      </c>
      <c r="P227" s="35">
        <f t="shared" ca="1" si="53"/>
        <v>9.1253280620279796E-4</v>
      </c>
    </row>
    <row r="228" spans="4:16" x14ac:dyDescent="0.2">
      <c r="D228" s="69">
        <f t="shared" si="42"/>
        <v>0</v>
      </c>
      <c r="E228" s="69">
        <f t="shared" si="42"/>
        <v>0</v>
      </c>
      <c r="F228" s="61">
        <f t="shared" si="47"/>
        <v>0</v>
      </c>
      <c r="G228" s="61">
        <f t="shared" si="48"/>
        <v>0</v>
      </c>
      <c r="H228" s="61">
        <f t="shared" si="49"/>
        <v>0</v>
      </c>
      <c r="I228" s="61">
        <f t="shared" si="50"/>
        <v>0</v>
      </c>
      <c r="J228" s="61">
        <f t="shared" si="51"/>
        <v>0</v>
      </c>
      <c r="K228" s="61">
        <f t="shared" ca="1" si="43"/>
        <v>-9.1253280620279796E-4</v>
      </c>
      <c r="L228" s="61">
        <f t="shared" ca="1" si="52"/>
        <v>8.3271612239635321E-7</v>
      </c>
      <c r="M228" s="61">
        <f t="shared" ca="1" si="44"/>
        <v>7.0886836103058624E-3</v>
      </c>
      <c r="N228" s="61">
        <f t="shared" ca="1" si="45"/>
        <v>0.11176587362118043</v>
      </c>
      <c r="O228" s="61">
        <f t="shared" ca="1" si="46"/>
        <v>4.6738940542952107E-2</v>
      </c>
      <c r="P228" s="35">
        <f t="shared" ca="1" si="53"/>
        <v>9.1253280620279796E-4</v>
      </c>
    </row>
    <row r="229" spans="4:16" x14ac:dyDescent="0.2">
      <c r="D229" s="69">
        <f t="shared" si="42"/>
        <v>0</v>
      </c>
      <c r="E229" s="69">
        <f t="shared" si="42"/>
        <v>0</v>
      </c>
      <c r="F229" s="61">
        <f t="shared" si="47"/>
        <v>0</v>
      </c>
      <c r="G229" s="61">
        <f t="shared" si="48"/>
        <v>0</v>
      </c>
      <c r="H229" s="61">
        <f t="shared" si="49"/>
        <v>0</v>
      </c>
      <c r="I229" s="61">
        <f t="shared" si="50"/>
        <v>0</v>
      </c>
      <c r="J229" s="61">
        <f t="shared" si="51"/>
        <v>0</v>
      </c>
      <c r="K229" s="61">
        <f t="shared" ca="1" si="43"/>
        <v>-9.1253280620279796E-4</v>
      </c>
      <c r="L229" s="61">
        <f t="shared" ca="1" si="52"/>
        <v>8.3271612239635321E-7</v>
      </c>
      <c r="M229" s="61">
        <f t="shared" ca="1" si="44"/>
        <v>7.0886836103058624E-3</v>
      </c>
      <c r="N229" s="61">
        <f t="shared" ca="1" si="45"/>
        <v>0.11176587362118043</v>
      </c>
      <c r="O229" s="61">
        <f t="shared" ca="1" si="46"/>
        <v>4.6738940542952107E-2</v>
      </c>
      <c r="P229" s="35">
        <f t="shared" ca="1" si="53"/>
        <v>9.1253280620279796E-4</v>
      </c>
    </row>
    <row r="230" spans="4:16" x14ac:dyDescent="0.2">
      <c r="D230" s="69">
        <f t="shared" si="42"/>
        <v>0</v>
      </c>
      <c r="E230" s="69">
        <f t="shared" si="42"/>
        <v>0</v>
      </c>
      <c r="F230" s="61">
        <f t="shared" si="47"/>
        <v>0</v>
      </c>
      <c r="G230" s="61">
        <f t="shared" si="48"/>
        <v>0</v>
      </c>
      <c r="H230" s="61">
        <f t="shared" si="49"/>
        <v>0</v>
      </c>
      <c r="I230" s="61">
        <f t="shared" si="50"/>
        <v>0</v>
      </c>
      <c r="J230" s="61">
        <f t="shared" si="51"/>
        <v>0</v>
      </c>
      <c r="K230" s="61">
        <f t="shared" ca="1" si="43"/>
        <v>-9.1253280620279796E-4</v>
      </c>
      <c r="L230" s="61">
        <f t="shared" ca="1" si="52"/>
        <v>8.3271612239635321E-7</v>
      </c>
      <c r="M230" s="61">
        <f t="shared" ca="1" si="44"/>
        <v>7.0886836103058624E-3</v>
      </c>
      <c r="N230" s="61">
        <f t="shared" ca="1" si="45"/>
        <v>0.11176587362118043</v>
      </c>
      <c r="O230" s="61">
        <f t="shared" ca="1" si="46"/>
        <v>4.6738940542952107E-2</v>
      </c>
      <c r="P230" s="35">
        <f t="shared" ca="1" si="53"/>
        <v>9.1253280620279796E-4</v>
      </c>
    </row>
    <row r="231" spans="4:16" x14ac:dyDescent="0.2">
      <c r="D231" s="69">
        <f t="shared" si="42"/>
        <v>0</v>
      </c>
      <c r="E231" s="69">
        <f t="shared" si="42"/>
        <v>0</v>
      </c>
      <c r="F231" s="61">
        <f t="shared" si="47"/>
        <v>0</v>
      </c>
      <c r="G231" s="61">
        <f t="shared" si="48"/>
        <v>0</v>
      </c>
      <c r="H231" s="61">
        <f t="shared" si="49"/>
        <v>0</v>
      </c>
      <c r="I231" s="61">
        <f t="shared" si="50"/>
        <v>0</v>
      </c>
      <c r="J231" s="61">
        <f t="shared" si="51"/>
        <v>0</v>
      </c>
      <c r="K231" s="61">
        <f t="shared" ca="1" si="43"/>
        <v>-9.1253280620279796E-4</v>
      </c>
      <c r="L231" s="61">
        <f t="shared" ca="1" si="52"/>
        <v>8.3271612239635321E-7</v>
      </c>
      <c r="M231" s="61">
        <f t="shared" ca="1" si="44"/>
        <v>7.0886836103058624E-3</v>
      </c>
      <c r="N231" s="61">
        <f t="shared" ca="1" si="45"/>
        <v>0.11176587362118043</v>
      </c>
      <c r="O231" s="61">
        <f t="shared" ca="1" si="46"/>
        <v>4.6738940542952107E-2</v>
      </c>
      <c r="P231" s="35">
        <f t="shared" ca="1" si="53"/>
        <v>9.1253280620279796E-4</v>
      </c>
    </row>
    <row r="232" spans="4:16" x14ac:dyDescent="0.2">
      <c r="D232" s="69">
        <f t="shared" si="42"/>
        <v>0</v>
      </c>
      <c r="E232" s="69">
        <f t="shared" si="42"/>
        <v>0</v>
      </c>
      <c r="F232" s="61">
        <f t="shared" si="47"/>
        <v>0</v>
      </c>
      <c r="G232" s="61">
        <f t="shared" si="48"/>
        <v>0</v>
      </c>
      <c r="H232" s="61">
        <f t="shared" si="49"/>
        <v>0</v>
      </c>
      <c r="I232" s="61">
        <f t="shared" si="50"/>
        <v>0</v>
      </c>
      <c r="J232" s="61">
        <f t="shared" si="51"/>
        <v>0</v>
      </c>
      <c r="K232" s="61">
        <f t="shared" ca="1" si="43"/>
        <v>-9.1253280620279796E-4</v>
      </c>
      <c r="L232" s="61">
        <f t="shared" ca="1" si="52"/>
        <v>8.3271612239635321E-7</v>
      </c>
      <c r="M232" s="61">
        <f t="shared" ca="1" si="44"/>
        <v>7.0886836103058624E-3</v>
      </c>
      <c r="N232" s="61">
        <f t="shared" ca="1" si="45"/>
        <v>0.11176587362118043</v>
      </c>
      <c r="O232" s="61">
        <f t="shared" ca="1" si="46"/>
        <v>4.6738940542952107E-2</v>
      </c>
      <c r="P232" s="35">
        <f t="shared" ca="1" si="53"/>
        <v>9.1253280620279796E-4</v>
      </c>
    </row>
    <row r="233" spans="4:16" x14ac:dyDescent="0.2">
      <c r="D233" s="69">
        <f t="shared" si="42"/>
        <v>0</v>
      </c>
      <c r="E233" s="69">
        <f t="shared" si="42"/>
        <v>0</v>
      </c>
      <c r="F233" s="61">
        <f t="shared" si="47"/>
        <v>0</v>
      </c>
      <c r="G233" s="61">
        <f t="shared" si="48"/>
        <v>0</v>
      </c>
      <c r="H233" s="61">
        <f t="shared" si="49"/>
        <v>0</v>
      </c>
      <c r="I233" s="61">
        <f t="shared" si="50"/>
        <v>0</v>
      </c>
      <c r="J233" s="61">
        <f t="shared" si="51"/>
        <v>0</v>
      </c>
      <c r="K233" s="61">
        <f t="shared" ca="1" si="43"/>
        <v>-9.1253280620279796E-4</v>
      </c>
      <c r="L233" s="61">
        <f t="shared" ca="1" si="52"/>
        <v>8.3271612239635321E-7</v>
      </c>
      <c r="M233" s="61">
        <f t="shared" ca="1" si="44"/>
        <v>7.0886836103058624E-3</v>
      </c>
      <c r="N233" s="61">
        <f t="shared" ca="1" si="45"/>
        <v>0.11176587362118043</v>
      </c>
      <c r="O233" s="61">
        <f t="shared" ca="1" si="46"/>
        <v>4.6738940542952107E-2</v>
      </c>
      <c r="P233" s="35">
        <f t="shared" ca="1" si="53"/>
        <v>9.1253280620279796E-4</v>
      </c>
    </row>
    <row r="234" spans="4:16" x14ac:dyDescent="0.2">
      <c r="D234" s="69">
        <f t="shared" si="42"/>
        <v>0</v>
      </c>
      <c r="E234" s="69">
        <f t="shared" si="42"/>
        <v>0</v>
      </c>
      <c r="F234" s="61">
        <f t="shared" si="47"/>
        <v>0</v>
      </c>
      <c r="G234" s="61">
        <f t="shared" si="48"/>
        <v>0</v>
      </c>
      <c r="H234" s="61">
        <f t="shared" si="49"/>
        <v>0</v>
      </c>
      <c r="I234" s="61">
        <f t="shared" si="50"/>
        <v>0</v>
      </c>
      <c r="J234" s="61">
        <f t="shared" si="51"/>
        <v>0</v>
      </c>
      <c r="K234" s="61">
        <f t="shared" ca="1" si="43"/>
        <v>-9.1253280620279796E-4</v>
      </c>
      <c r="L234" s="61">
        <f t="shared" ca="1" si="52"/>
        <v>8.3271612239635321E-7</v>
      </c>
      <c r="M234" s="61">
        <f t="shared" ca="1" si="44"/>
        <v>7.0886836103058624E-3</v>
      </c>
      <c r="N234" s="61">
        <f t="shared" ca="1" si="45"/>
        <v>0.11176587362118043</v>
      </c>
      <c r="O234" s="61">
        <f t="shared" ca="1" si="46"/>
        <v>4.6738940542952107E-2</v>
      </c>
      <c r="P234" s="35">
        <f t="shared" ca="1" si="53"/>
        <v>9.1253280620279796E-4</v>
      </c>
    </row>
    <row r="235" spans="4:16" x14ac:dyDescent="0.2">
      <c r="D235" s="69">
        <f t="shared" si="42"/>
        <v>0</v>
      </c>
      <c r="E235" s="69">
        <f t="shared" si="42"/>
        <v>0</v>
      </c>
      <c r="F235" s="61">
        <f t="shared" si="47"/>
        <v>0</v>
      </c>
      <c r="G235" s="61">
        <f t="shared" si="48"/>
        <v>0</v>
      </c>
      <c r="H235" s="61">
        <f t="shared" si="49"/>
        <v>0</v>
      </c>
      <c r="I235" s="61">
        <f t="shared" si="50"/>
        <v>0</v>
      </c>
      <c r="J235" s="61">
        <f t="shared" si="51"/>
        <v>0</v>
      </c>
      <c r="K235" s="61">
        <f t="shared" ca="1" si="43"/>
        <v>-9.1253280620279796E-4</v>
      </c>
      <c r="L235" s="61">
        <f t="shared" ca="1" si="52"/>
        <v>8.3271612239635321E-7</v>
      </c>
      <c r="M235" s="61">
        <f t="shared" ca="1" si="44"/>
        <v>7.0886836103058624E-3</v>
      </c>
      <c r="N235" s="61">
        <f t="shared" ca="1" si="45"/>
        <v>0.11176587362118043</v>
      </c>
      <c r="O235" s="61">
        <f t="shared" ca="1" si="46"/>
        <v>4.6738940542952107E-2</v>
      </c>
      <c r="P235" s="35">
        <f t="shared" ca="1" si="53"/>
        <v>9.1253280620279796E-4</v>
      </c>
    </row>
    <row r="236" spans="4:16" x14ac:dyDescent="0.2">
      <c r="D236" s="69">
        <f t="shared" si="42"/>
        <v>0</v>
      </c>
      <c r="E236" s="69">
        <f t="shared" si="42"/>
        <v>0</v>
      </c>
      <c r="F236" s="61">
        <f t="shared" si="47"/>
        <v>0</v>
      </c>
      <c r="G236" s="61">
        <f t="shared" si="48"/>
        <v>0</v>
      </c>
      <c r="H236" s="61">
        <f t="shared" si="49"/>
        <v>0</v>
      </c>
      <c r="I236" s="61">
        <f t="shared" si="50"/>
        <v>0</v>
      </c>
      <c r="J236" s="61">
        <f t="shared" si="51"/>
        <v>0</v>
      </c>
      <c r="K236" s="61">
        <f t="shared" ca="1" si="43"/>
        <v>-9.1253280620279796E-4</v>
      </c>
      <c r="L236" s="61">
        <f t="shared" ca="1" si="52"/>
        <v>8.3271612239635321E-7</v>
      </c>
      <c r="M236" s="61">
        <f t="shared" ca="1" si="44"/>
        <v>7.0886836103058624E-3</v>
      </c>
      <c r="N236" s="61">
        <f t="shared" ca="1" si="45"/>
        <v>0.11176587362118043</v>
      </c>
      <c r="O236" s="61">
        <f t="shared" ca="1" si="46"/>
        <v>4.6738940542952107E-2</v>
      </c>
      <c r="P236" s="35">
        <f t="shared" ca="1" si="53"/>
        <v>9.1253280620279796E-4</v>
      </c>
    </row>
    <row r="237" spans="4:16" x14ac:dyDescent="0.2">
      <c r="D237" s="69">
        <f t="shared" si="42"/>
        <v>0</v>
      </c>
      <c r="E237" s="69">
        <f t="shared" si="42"/>
        <v>0</v>
      </c>
      <c r="F237" s="61">
        <f t="shared" si="47"/>
        <v>0</v>
      </c>
      <c r="G237" s="61">
        <f t="shared" si="48"/>
        <v>0</v>
      </c>
      <c r="H237" s="61">
        <f t="shared" si="49"/>
        <v>0</v>
      </c>
      <c r="I237" s="61">
        <f t="shared" si="50"/>
        <v>0</v>
      </c>
      <c r="J237" s="61">
        <f t="shared" si="51"/>
        <v>0</v>
      </c>
      <c r="K237" s="61">
        <f t="shared" ca="1" si="43"/>
        <v>-9.1253280620279796E-4</v>
      </c>
      <c r="L237" s="61">
        <f t="shared" ca="1" si="52"/>
        <v>8.3271612239635321E-7</v>
      </c>
      <c r="M237" s="61">
        <f t="shared" ca="1" si="44"/>
        <v>7.0886836103058624E-3</v>
      </c>
      <c r="N237" s="61">
        <f t="shared" ca="1" si="45"/>
        <v>0.11176587362118043</v>
      </c>
      <c r="O237" s="61">
        <f t="shared" ca="1" si="46"/>
        <v>4.6738940542952107E-2</v>
      </c>
      <c r="P237" s="35">
        <f t="shared" ca="1" si="53"/>
        <v>9.1253280620279796E-4</v>
      </c>
    </row>
    <row r="238" spans="4:16" x14ac:dyDescent="0.2">
      <c r="D238" s="69">
        <f t="shared" si="42"/>
        <v>0</v>
      </c>
      <c r="E238" s="69">
        <f t="shared" si="42"/>
        <v>0</v>
      </c>
      <c r="F238" s="61">
        <f t="shared" si="47"/>
        <v>0</v>
      </c>
      <c r="G238" s="61">
        <f t="shared" si="48"/>
        <v>0</v>
      </c>
      <c r="H238" s="61">
        <f t="shared" si="49"/>
        <v>0</v>
      </c>
      <c r="I238" s="61">
        <f t="shared" si="50"/>
        <v>0</v>
      </c>
      <c r="J238" s="61">
        <f t="shared" si="51"/>
        <v>0</v>
      </c>
      <c r="K238" s="61">
        <f t="shared" ca="1" si="43"/>
        <v>-9.1253280620279796E-4</v>
      </c>
      <c r="L238" s="61">
        <f t="shared" ca="1" si="52"/>
        <v>8.3271612239635321E-7</v>
      </c>
      <c r="M238" s="61">
        <f t="shared" ca="1" si="44"/>
        <v>7.0886836103058624E-3</v>
      </c>
      <c r="N238" s="61">
        <f t="shared" ca="1" si="45"/>
        <v>0.11176587362118043</v>
      </c>
      <c r="O238" s="61">
        <f t="shared" ca="1" si="46"/>
        <v>4.6738940542952107E-2</v>
      </c>
      <c r="P238" s="35">
        <f t="shared" ca="1" si="53"/>
        <v>9.1253280620279796E-4</v>
      </c>
    </row>
    <row r="239" spans="4:16" x14ac:dyDescent="0.2">
      <c r="D239" s="69">
        <f t="shared" si="42"/>
        <v>0</v>
      </c>
      <c r="E239" s="69">
        <f t="shared" si="42"/>
        <v>0</v>
      </c>
      <c r="F239" s="61">
        <f t="shared" si="47"/>
        <v>0</v>
      </c>
      <c r="G239" s="61">
        <f t="shared" si="48"/>
        <v>0</v>
      </c>
      <c r="H239" s="61">
        <f t="shared" si="49"/>
        <v>0</v>
      </c>
      <c r="I239" s="61">
        <f t="shared" si="50"/>
        <v>0</v>
      </c>
      <c r="J239" s="61">
        <f t="shared" si="51"/>
        <v>0</v>
      </c>
      <c r="K239" s="61">
        <f t="shared" ca="1" si="43"/>
        <v>-9.1253280620279796E-4</v>
      </c>
      <c r="L239" s="61">
        <f t="shared" ca="1" si="52"/>
        <v>8.3271612239635321E-7</v>
      </c>
      <c r="M239" s="61">
        <f t="shared" ca="1" si="44"/>
        <v>7.0886836103058624E-3</v>
      </c>
      <c r="N239" s="61">
        <f t="shared" ca="1" si="45"/>
        <v>0.11176587362118043</v>
      </c>
      <c r="O239" s="61">
        <f t="shared" ca="1" si="46"/>
        <v>4.6738940542952107E-2</v>
      </c>
      <c r="P239" s="35">
        <f t="shared" ca="1" si="53"/>
        <v>9.1253280620279796E-4</v>
      </c>
    </row>
    <row r="240" spans="4:16" x14ac:dyDescent="0.2">
      <c r="D240" s="69">
        <f t="shared" si="42"/>
        <v>0</v>
      </c>
      <c r="E240" s="69">
        <f t="shared" si="42"/>
        <v>0</v>
      </c>
      <c r="F240" s="61">
        <f t="shared" si="47"/>
        <v>0</v>
      </c>
      <c r="G240" s="61">
        <f t="shared" si="48"/>
        <v>0</v>
      </c>
      <c r="H240" s="61">
        <f t="shared" si="49"/>
        <v>0</v>
      </c>
      <c r="I240" s="61">
        <f t="shared" si="50"/>
        <v>0</v>
      </c>
      <c r="J240" s="61">
        <f t="shared" si="51"/>
        <v>0</v>
      </c>
      <c r="K240" s="61">
        <f t="shared" ca="1" si="43"/>
        <v>-9.1253280620279796E-4</v>
      </c>
      <c r="L240" s="61">
        <f t="shared" ca="1" si="52"/>
        <v>8.3271612239635321E-7</v>
      </c>
      <c r="M240" s="61">
        <f t="shared" ca="1" si="44"/>
        <v>7.0886836103058624E-3</v>
      </c>
      <c r="N240" s="61">
        <f t="shared" ca="1" si="45"/>
        <v>0.11176587362118043</v>
      </c>
      <c r="O240" s="61">
        <f t="shared" ca="1" si="46"/>
        <v>4.6738940542952107E-2</v>
      </c>
      <c r="P240" s="35">
        <f t="shared" ca="1" si="53"/>
        <v>9.1253280620279796E-4</v>
      </c>
    </row>
    <row r="241" spans="4:16" x14ac:dyDescent="0.2">
      <c r="D241" s="69">
        <f t="shared" si="42"/>
        <v>0</v>
      </c>
      <c r="E241" s="69">
        <f t="shared" si="42"/>
        <v>0</v>
      </c>
      <c r="F241" s="61">
        <f t="shared" si="47"/>
        <v>0</v>
      </c>
      <c r="G241" s="61">
        <f t="shared" si="48"/>
        <v>0</v>
      </c>
      <c r="H241" s="61">
        <f t="shared" si="49"/>
        <v>0</v>
      </c>
      <c r="I241" s="61">
        <f t="shared" si="50"/>
        <v>0</v>
      </c>
      <c r="J241" s="61">
        <f t="shared" si="51"/>
        <v>0</v>
      </c>
      <c r="K241" s="61">
        <f t="shared" ca="1" si="43"/>
        <v>-9.1253280620279796E-4</v>
      </c>
      <c r="L241" s="61">
        <f t="shared" ca="1" si="52"/>
        <v>8.3271612239635321E-7</v>
      </c>
      <c r="M241" s="61">
        <f t="shared" ca="1" si="44"/>
        <v>7.0886836103058624E-3</v>
      </c>
      <c r="N241" s="61">
        <f t="shared" ca="1" si="45"/>
        <v>0.11176587362118043</v>
      </c>
      <c r="O241" s="61">
        <f t="shared" ca="1" si="46"/>
        <v>4.6738940542952107E-2</v>
      </c>
      <c r="P241" s="35">
        <f t="shared" ca="1" si="53"/>
        <v>9.1253280620279796E-4</v>
      </c>
    </row>
    <row r="242" spans="4:16" x14ac:dyDescent="0.2">
      <c r="D242" s="69">
        <f t="shared" si="42"/>
        <v>0</v>
      </c>
      <c r="E242" s="69">
        <f t="shared" si="42"/>
        <v>0</v>
      </c>
      <c r="F242" s="61">
        <f t="shared" si="47"/>
        <v>0</v>
      </c>
      <c r="G242" s="61">
        <f t="shared" si="48"/>
        <v>0</v>
      </c>
      <c r="H242" s="61">
        <f t="shared" si="49"/>
        <v>0</v>
      </c>
      <c r="I242" s="61">
        <f t="shared" si="50"/>
        <v>0</v>
      </c>
      <c r="J242" s="61">
        <f t="shared" si="51"/>
        <v>0</v>
      </c>
      <c r="K242" s="61">
        <f t="shared" ca="1" si="43"/>
        <v>-9.1253280620279796E-4</v>
      </c>
      <c r="L242" s="61">
        <f t="shared" ca="1" si="52"/>
        <v>8.3271612239635321E-7</v>
      </c>
      <c r="M242" s="61">
        <f t="shared" ca="1" si="44"/>
        <v>7.0886836103058624E-3</v>
      </c>
      <c r="N242" s="61">
        <f t="shared" ca="1" si="45"/>
        <v>0.11176587362118043</v>
      </c>
      <c r="O242" s="61">
        <f t="shared" ca="1" si="46"/>
        <v>4.6738940542952107E-2</v>
      </c>
      <c r="P242" s="35">
        <f t="shared" ca="1" si="53"/>
        <v>9.1253280620279796E-4</v>
      </c>
    </row>
    <row r="243" spans="4:16" x14ac:dyDescent="0.2">
      <c r="D243" s="69">
        <f t="shared" si="42"/>
        <v>0</v>
      </c>
      <c r="E243" s="69">
        <f t="shared" si="42"/>
        <v>0</v>
      </c>
      <c r="F243" s="61">
        <f t="shared" si="47"/>
        <v>0</v>
      </c>
      <c r="G243" s="61">
        <f t="shared" si="48"/>
        <v>0</v>
      </c>
      <c r="H243" s="61">
        <f t="shared" si="49"/>
        <v>0</v>
      </c>
      <c r="I243" s="61">
        <f t="shared" si="50"/>
        <v>0</v>
      </c>
      <c r="J243" s="61">
        <f t="shared" si="51"/>
        <v>0</v>
      </c>
      <c r="K243" s="61">
        <f t="shared" ca="1" si="43"/>
        <v>-9.1253280620279796E-4</v>
      </c>
      <c r="L243" s="61">
        <f t="shared" ca="1" si="52"/>
        <v>8.3271612239635321E-7</v>
      </c>
      <c r="M243" s="61">
        <f t="shared" ca="1" si="44"/>
        <v>7.0886836103058624E-3</v>
      </c>
      <c r="N243" s="61">
        <f t="shared" ca="1" si="45"/>
        <v>0.11176587362118043</v>
      </c>
      <c r="O243" s="61">
        <f t="shared" ca="1" si="46"/>
        <v>4.6738940542952107E-2</v>
      </c>
      <c r="P243" s="35">
        <f t="shared" ca="1" si="53"/>
        <v>9.1253280620279796E-4</v>
      </c>
    </row>
    <row r="244" spans="4:16" x14ac:dyDescent="0.2">
      <c r="D244" s="69">
        <f t="shared" si="42"/>
        <v>0</v>
      </c>
      <c r="E244" s="69">
        <f t="shared" si="42"/>
        <v>0</v>
      </c>
      <c r="F244" s="61">
        <f t="shared" si="47"/>
        <v>0</v>
      </c>
      <c r="G244" s="61">
        <f t="shared" si="48"/>
        <v>0</v>
      </c>
      <c r="H244" s="61">
        <f t="shared" si="49"/>
        <v>0</v>
      </c>
      <c r="I244" s="61">
        <f t="shared" si="50"/>
        <v>0</v>
      </c>
      <c r="J244" s="61">
        <f t="shared" si="51"/>
        <v>0</v>
      </c>
      <c r="K244" s="61">
        <f t="shared" ca="1" si="43"/>
        <v>-9.1253280620279796E-4</v>
      </c>
      <c r="L244" s="61">
        <f t="shared" ca="1" si="52"/>
        <v>8.3271612239635321E-7</v>
      </c>
      <c r="M244" s="61">
        <f t="shared" ca="1" si="44"/>
        <v>7.0886836103058624E-3</v>
      </c>
      <c r="N244" s="61">
        <f t="shared" ca="1" si="45"/>
        <v>0.11176587362118043</v>
      </c>
      <c r="O244" s="61">
        <f t="shared" ca="1" si="46"/>
        <v>4.6738940542952107E-2</v>
      </c>
      <c r="P244" s="35">
        <f t="shared" ca="1" si="53"/>
        <v>9.1253280620279796E-4</v>
      </c>
    </row>
    <row r="245" spans="4:16" x14ac:dyDescent="0.2">
      <c r="D245" s="69">
        <f t="shared" si="42"/>
        <v>0</v>
      </c>
      <c r="E245" s="69">
        <f t="shared" si="42"/>
        <v>0</v>
      </c>
      <c r="F245" s="61">
        <f t="shared" si="47"/>
        <v>0</v>
      </c>
      <c r="G245" s="61">
        <f t="shared" si="48"/>
        <v>0</v>
      </c>
      <c r="H245" s="61">
        <f t="shared" si="49"/>
        <v>0</v>
      </c>
      <c r="I245" s="61">
        <f t="shared" si="50"/>
        <v>0</v>
      </c>
      <c r="J245" s="61">
        <f t="shared" si="51"/>
        <v>0</v>
      </c>
      <c r="K245" s="61">
        <f t="shared" ca="1" si="43"/>
        <v>-9.1253280620279796E-4</v>
      </c>
      <c r="L245" s="61">
        <f t="shared" ca="1" si="52"/>
        <v>8.3271612239635321E-7</v>
      </c>
      <c r="M245" s="61">
        <f t="shared" ca="1" si="44"/>
        <v>7.0886836103058624E-3</v>
      </c>
      <c r="N245" s="61">
        <f t="shared" ca="1" si="45"/>
        <v>0.11176587362118043</v>
      </c>
      <c r="O245" s="61">
        <f t="shared" ca="1" si="46"/>
        <v>4.6738940542952107E-2</v>
      </c>
      <c r="P245" s="35">
        <f t="shared" ca="1" si="53"/>
        <v>9.1253280620279796E-4</v>
      </c>
    </row>
    <row r="246" spans="4:16" x14ac:dyDescent="0.2">
      <c r="D246" s="69">
        <f t="shared" si="42"/>
        <v>0</v>
      </c>
      <c r="E246" s="69">
        <f t="shared" si="42"/>
        <v>0</v>
      </c>
      <c r="F246" s="61">
        <f t="shared" si="47"/>
        <v>0</v>
      </c>
      <c r="G246" s="61">
        <f t="shared" si="48"/>
        <v>0</v>
      </c>
      <c r="H246" s="61">
        <f t="shared" si="49"/>
        <v>0</v>
      </c>
      <c r="I246" s="61">
        <f t="shared" si="50"/>
        <v>0</v>
      </c>
      <c r="J246" s="61">
        <f t="shared" si="51"/>
        <v>0</v>
      </c>
      <c r="K246" s="61">
        <f t="shared" ca="1" si="43"/>
        <v>-9.1253280620279796E-4</v>
      </c>
      <c r="L246" s="61">
        <f t="shared" ca="1" si="52"/>
        <v>8.3271612239635321E-7</v>
      </c>
      <c r="M246" s="61">
        <f t="shared" ca="1" si="44"/>
        <v>7.0886836103058624E-3</v>
      </c>
      <c r="N246" s="61">
        <f t="shared" ca="1" si="45"/>
        <v>0.11176587362118043</v>
      </c>
      <c r="O246" s="61">
        <f t="shared" ca="1" si="46"/>
        <v>4.6738940542952107E-2</v>
      </c>
      <c r="P246" s="35">
        <f t="shared" ca="1" si="53"/>
        <v>9.1253280620279796E-4</v>
      </c>
    </row>
    <row r="247" spans="4:16" x14ac:dyDescent="0.2">
      <c r="D247" s="69">
        <f t="shared" si="42"/>
        <v>0</v>
      </c>
      <c r="E247" s="69">
        <f t="shared" si="42"/>
        <v>0</v>
      </c>
      <c r="F247" s="61">
        <f t="shared" si="47"/>
        <v>0</v>
      </c>
      <c r="G247" s="61">
        <f t="shared" si="48"/>
        <v>0</v>
      </c>
      <c r="H247" s="61">
        <f t="shared" si="49"/>
        <v>0</v>
      </c>
      <c r="I247" s="61">
        <f t="shared" si="50"/>
        <v>0</v>
      </c>
      <c r="J247" s="61">
        <f t="shared" si="51"/>
        <v>0</v>
      </c>
      <c r="K247" s="61">
        <f t="shared" ca="1" si="43"/>
        <v>-9.1253280620279796E-4</v>
      </c>
      <c r="L247" s="61">
        <f t="shared" ca="1" si="52"/>
        <v>8.3271612239635321E-7</v>
      </c>
      <c r="M247" s="61">
        <f t="shared" ca="1" si="44"/>
        <v>7.0886836103058624E-3</v>
      </c>
      <c r="N247" s="61">
        <f t="shared" ca="1" si="45"/>
        <v>0.11176587362118043</v>
      </c>
      <c r="O247" s="61">
        <f t="shared" ca="1" si="46"/>
        <v>4.6738940542952107E-2</v>
      </c>
      <c r="P247" s="35">
        <f t="shared" ca="1" si="53"/>
        <v>9.1253280620279796E-4</v>
      </c>
    </row>
    <row r="248" spans="4:16" x14ac:dyDescent="0.2">
      <c r="D248" s="69">
        <f t="shared" si="42"/>
        <v>0</v>
      </c>
      <c r="E248" s="69">
        <f t="shared" si="42"/>
        <v>0</v>
      </c>
      <c r="F248" s="61">
        <f t="shared" si="47"/>
        <v>0</v>
      </c>
      <c r="G248" s="61">
        <f t="shared" si="48"/>
        <v>0</v>
      </c>
      <c r="H248" s="61">
        <f t="shared" si="49"/>
        <v>0</v>
      </c>
      <c r="I248" s="61">
        <f t="shared" si="50"/>
        <v>0</v>
      </c>
      <c r="J248" s="61">
        <f t="shared" si="51"/>
        <v>0</v>
      </c>
      <c r="K248" s="61">
        <f t="shared" ca="1" si="43"/>
        <v>-9.1253280620279796E-4</v>
      </c>
      <c r="L248" s="61">
        <f t="shared" ca="1" si="52"/>
        <v>8.3271612239635321E-7</v>
      </c>
      <c r="M248" s="61">
        <f t="shared" ca="1" si="44"/>
        <v>7.0886836103058624E-3</v>
      </c>
      <c r="N248" s="61">
        <f t="shared" ca="1" si="45"/>
        <v>0.11176587362118043</v>
      </c>
      <c r="O248" s="61">
        <f t="shared" ca="1" si="46"/>
        <v>4.6738940542952107E-2</v>
      </c>
      <c r="P248" s="35">
        <f t="shared" ca="1" si="53"/>
        <v>9.1253280620279796E-4</v>
      </c>
    </row>
    <row r="249" spans="4:16" x14ac:dyDescent="0.2">
      <c r="D249" s="69">
        <f t="shared" si="42"/>
        <v>0</v>
      </c>
      <c r="E249" s="69">
        <f t="shared" si="42"/>
        <v>0</v>
      </c>
      <c r="F249" s="61">
        <f t="shared" si="47"/>
        <v>0</v>
      </c>
      <c r="G249" s="61">
        <f t="shared" si="48"/>
        <v>0</v>
      </c>
      <c r="H249" s="61">
        <f t="shared" si="49"/>
        <v>0</v>
      </c>
      <c r="I249" s="61">
        <f t="shared" si="50"/>
        <v>0</v>
      </c>
      <c r="J249" s="61">
        <f t="shared" si="51"/>
        <v>0</v>
      </c>
      <c r="K249" s="61">
        <f t="shared" ca="1" si="43"/>
        <v>-9.1253280620279796E-4</v>
      </c>
      <c r="L249" s="61">
        <f t="shared" ca="1" si="52"/>
        <v>8.3271612239635321E-7</v>
      </c>
      <c r="M249" s="61">
        <f t="shared" ca="1" si="44"/>
        <v>7.0886836103058624E-3</v>
      </c>
      <c r="N249" s="61">
        <f t="shared" ca="1" si="45"/>
        <v>0.11176587362118043</v>
      </c>
      <c r="O249" s="61">
        <f t="shared" ca="1" si="46"/>
        <v>4.6738940542952107E-2</v>
      </c>
      <c r="P249" s="35">
        <f t="shared" ca="1" si="53"/>
        <v>9.1253280620279796E-4</v>
      </c>
    </row>
    <row r="250" spans="4:16" x14ac:dyDescent="0.2">
      <c r="D250" s="69">
        <f t="shared" si="42"/>
        <v>0</v>
      </c>
      <c r="E250" s="69">
        <f t="shared" si="42"/>
        <v>0</v>
      </c>
      <c r="F250" s="61">
        <f t="shared" si="47"/>
        <v>0</v>
      </c>
      <c r="G250" s="61">
        <f t="shared" si="48"/>
        <v>0</v>
      </c>
      <c r="H250" s="61">
        <f t="shared" si="49"/>
        <v>0</v>
      </c>
      <c r="I250" s="61">
        <f t="shared" si="50"/>
        <v>0</v>
      </c>
      <c r="J250" s="61">
        <f t="shared" si="51"/>
        <v>0</v>
      </c>
      <c r="K250" s="61">
        <f t="shared" ca="1" si="43"/>
        <v>-9.1253280620279796E-4</v>
      </c>
      <c r="L250" s="61">
        <f t="shared" ca="1" si="52"/>
        <v>8.3271612239635321E-7</v>
      </c>
      <c r="M250" s="61">
        <f t="shared" ca="1" si="44"/>
        <v>7.0886836103058624E-3</v>
      </c>
      <c r="N250" s="61">
        <f t="shared" ca="1" si="45"/>
        <v>0.11176587362118043</v>
      </c>
      <c r="O250" s="61">
        <f t="shared" ca="1" si="46"/>
        <v>4.6738940542952107E-2</v>
      </c>
      <c r="P250" s="35">
        <f t="shared" ca="1" si="53"/>
        <v>9.1253280620279796E-4</v>
      </c>
    </row>
    <row r="251" spans="4:16" x14ac:dyDescent="0.2">
      <c r="D251" s="69">
        <f t="shared" si="42"/>
        <v>0</v>
      </c>
      <c r="E251" s="69">
        <f t="shared" si="42"/>
        <v>0</v>
      </c>
      <c r="F251" s="61">
        <f t="shared" si="47"/>
        <v>0</v>
      </c>
      <c r="G251" s="61">
        <f t="shared" si="48"/>
        <v>0</v>
      </c>
      <c r="H251" s="61">
        <f t="shared" si="49"/>
        <v>0</v>
      </c>
      <c r="I251" s="61">
        <f t="shared" si="50"/>
        <v>0</v>
      </c>
      <c r="J251" s="61">
        <f t="shared" si="51"/>
        <v>0</v>
      </c>
      <c r="K251" s="61">
        <f t="shared" ca="1" si="43"/>
        <v>-9.1253280620279796E-4</v>
      </c>
      <c r="L251" s="61">
        <f t="shared" ca="1" si="52"/>
        <v>8.3271612239635321E-7</v>
      </c>
      <c r="M251" s="61">
        <f t="shared" ca="1" si="44"/>
        <v>7.0886836103058624E-3</v>
      </c>
      <c r="N251" s="61">
        <f t="shared" ca="1" si="45"/>
        <v>0.11176587362118043</v>
      </c>
      <c r="O251" s="61">
        <f t="shared" ca="1" si="46"/>
        <v>4.6738940542952107E-2</v>
      </c>
      <c r="P251" s="35">
        <f t="shared" ca="1" si="53"/>
        <v>9.1253280620279796E-4</v>
      </c>
    </row>
    <row r="252" spans="4:16" x14ac:dyDescent="0.2">
      <c r="D252" s="69">
        <f t="shared" si="42"/>
        <v>0</v>
      </c>
      <c r="E252" s="69">
        <f t="shared" si="42"/>
        <v>0</v>
      </c>
      <c r="F252" s="61">
        <f t="shared" si="47"/>
        <v>0</v>
      </c>
      <c r="G252" s="61">
        <f t="shared" si="48"/>
        <v>0</v>
      </c>
      <c r="H252" s="61">
        <f t="shared" si="49"/>
        <v>0</v>
      </c>
      <c r="I252" s="61">
        <f t="shared" si="50"/>
        <v>0</v>
      </c>
      <c r="J252" s="61">
        <f t="shared" si="51"/>
        <v>0</v>
      </c>
      <c r="K252" s="61">
        <f t="shared" ca="1" si="43"/>
        <v>-9.1253280620279796E-4</v>
      </c>
      <c r="L252" s="61">
        <f t="shared" ca="1" si="52"/>
        <v>8.3271612239635321E-7</v>
      </c>
      <c r="M252" s="61">
        <f t="shared" ca="1" si="44"/>
        <v>7.0886836103058624E-3</v>
      </c>
      <c r="N252" s="61">
        <f t="shared" ca="1" si="45"/>
        <v>0.11176587362118043</v>
      </c>
      <c r="O252" s="61">
        <f t="shared" ca="1" si="46"/>
        <v>4.6738940542952107E-2</v>
      </c>
      <c r="P252" s="35">
        <f t="shared" ca="1" si="53"/>
        <v>9.1253280620279796E-4</v>
      </c>
    </row>
    <row r="253" spans="4:16" x14ac:dyDescent="0.2">
      <c r="D253" s="69">
        <f t="shared" si="42"/>
        <v>0</v>
      </c>
      <c r="E253" s="69">
        <f t="shared" si="42"/>
        <v>0</v>
      </c>
      <c r="F253" s="61">
        <f t="shared" si="47"/>
        <v>0</v>
      </c>
      <c r="G253" s="61">
        <f t="shared" si="48"/>
        <v>0</v>
      </c>
      <c r="H253" s="61">
        <f t="shared" si="49"/>
        <v>0</v>
      </c>
      <c r="I253" s="61">
        <f t="shared" si="50"/>
        <v>0</v>
      </c>
      <c r="J253" s="61">
        <f t="shared" si="51"/>
        <v>0</v>
      </c>
      <c r="K253" s="61">
        <f t="shared" ca="1" si="43"/>
        <v>-9.1253280620279796E-4</v>
      </c>
      <c r="L253" s="61">
        <f t="shared" ca="1" si="52"/>
        <v>8.3271612239635321E-7</v>
      </c>
      <c r="M253" s="61">
        <f t="shared" ca="1" si="44"/>
        <v>7.0886836103058624E-3</v>
      </c>
      <c r="N253" s="61">
        <f t="shared" ca="1" si="45"/>
        <v>0.11176587362118043</v>
      </c>
      <c r="O253" s="61">
        <f t="shared" ca="1" si="46"/>
        <v>4.6738940542952107E-2</v>
      </c>
      <c r="P253" s="35">
        <f t="shared" ca="1" si="53"/>
        <v>9.1253280620279796E-4</v>
      </c>
    </row>
    <row r="254" spans="4:16" x14ac:dyDescent="0.2">
      <c r="D254" s="69">
        <f t="shared" si="42"/>
        <v>0</v>
      </c>
      <c r="E254" s="69">
        <f t="shared" si="42"/>
        <v>0</v>
      </c>
      <c r="F254" s="61">
        <f t="shared" si="47"/>
        <v>0</v>
      </c>
      <c r="G254" s="61">
        <f t="shared" si="48"/>
        <v>0</v>
      </c>
      <c r="H254" s="61">
        <f t="shared" si="49"/>
        <v>0</v>
      </c>
      <c r="I254" s="61">
        <f t="shared" si="50"/>
        <v>0</v>
      </c>
      <c r="J254" s="61">
        <f t="shared" si="51"/>
        <v>0</v>
      </c>
      <c r="K254" s="61">
        <f t="shared" ca="1" si="43"/>
        <v>-9.1253280620279796E-4</v>
      </c>
      <c r="L254" s="61">
        <f t="shared" ca="1" si="52"/>
        <v>8.3271612239635321E-7</v>
      </c>
      <c r="M254" s="61">
        <f t="shared" ca="1" si="44"/>
        <v>7.0886836103058624E-3</v>
      </c>
      <c r="N254" s="61">
        <f t="shared" ca="1" si="45"/>
        <v>0.11176587362118043</v>
      </c>
      <c r="O254" s="61">
        <f t="shared" ca="1" si="46"/>
        <v>4.6738940542952107E-2</v>
      </c>
      <c r="P254" s="35">
        <f t="shared" ca="1" si="53"/>
        <v>9.1253280620279796E-4</v>
      </c>
    </row>
    <row r="255" spans="4:16" x14ac:dyDescent="0.2">
      <c r="D255" s="69">
        <f t="shared" si="42"/>
        <v>0</v>
      </c>
      <c r="E255" s="69">
        <f t="shared" si="42"/>
        <v>0</v>
      </c>
      <c r="F255" s="61">
        <f t="shared" si="47"/>
        <v>0</v>
      </c>
      <c r="G255" s="61">
        <f t="shared" si="48"/>
        <v>0</v>
      </c>
      <c r="H255" s="61">
        <f t="shared" si="49"/>
        <v>0</v>
      </c>
      <c r="I255" s="61">
        <f t="shared" si="50"/>
        <v>0</v>
      </c>
      <c r="J255" s="61">
        <f t="shared" si="51"/>
        <v>0</v>
      </c>
      <c r="K255" s="61">
        <f t="shared" ca="1" si="43"/>
        <v>-9.1253280620279796E-4</v>
      </c>
      <c r="L255" s="61">
        <f t="shared" ca="1" si="52"/>
        <v>8.3271612239635321E-7</v>
      </c>
      <c r="M255" s="61">
        <f t="shared" ca="1" si="44"/>
        <v>7.0886836103058624E-3</v>
      </c>
      <c r="N255" s="61">
        <f t="shared" ca="1" si="45"/>
        <v>0.11176587362118043</v>
      </c>
      <c r="O255" s="61">
        <f t="shared" ca="1" si="46"/>
        <v>4.6738940542952107E-2</v>
      </c>
      <c r="P255" s="35">
        <f t="shared" ca="1" si="53"/>
        <v>9.1253280620279796E-4</v>
      </c>
    </row>
    <row r="256" spans="4:16" x14ac:dyDescent="0.2">
      <c r="D256" s="69">
        <f t="shared" si="42"/>
        <v>0</v>
      </c>
      <c r="E256" s="69">
        <f t="shared" si="42"/>
        <v>0</v>
      </c>
      <c r="F256" s="61">
        <f t="shared" si="47"/>
        <v>0</v>
      </c>
      <c r="G256" s="61">
        <f t="shared" si="48"/>
        <v>0</v>
      </c>
      <c r="H256" s="61">
        <f t="shared" si="49"/>
        <v>0</v>
      </c>
      <c r="I256" s="61">
        <f t="shared" si="50"/>
        <v>0</v>
      </c>
      <c r="J256" s="61">
        <f t="shared" si="51"/>
        <v>0</v>
      </c>
      <c r="K256" s="61">
        <f t="shared" ca="1" si="43"/>
        <v>-9.1253280620279796E-4</v>
      </c>
      <c r="L256" s="61">
        <f t="shared" ca="1" si="52"/>
        <v>8.3271612239635321E-7</v>
      </c>
      <c r="M256" s="61">
        <f t="shared" ca="1" si="44"/>
        <v>7.0886836103058624E-3</v>
      </c>
      <c r="N256" s="61">
        <f t="shared" ca="1" si="45"/>
        <v>0.11176587362118043</v>
      </c>
      <c r="O256" s="61">
        <f t="shared" ca="1" si="46"/>
        <v>4.6738940542952107E-2</v>
      </c>
      <c r="P256" s="35">
        <f t="shared" ca="1" si="53"/>
        <v>9.1253280620279796E-4</v>
      </c>
    </row>
    <row r="257" spans="4:16" x14ac:dyDescent="0.2">
      <c r="D257" s="69">
        <f t="shared" si="42"/>
        <v>0</v>
      </c>
      <c r="E257" s="69">
        <f t="shared" si="42"/>
        <v>0</v>
      </c>
      <c r="F257" s="61">
        <f t="shared" si="47"/>
        <v>0</v>
      </c>
      <c r="G257" s="61">
        <f t="shared" si="48"/>
        <v>0</v>
      </c>
      <c r="H257" s="61">
        <f t="shared" si="49"/>
        <v>0</v>
      </c>
      <c r="I257" s="61">
        <f t="shared" si="50"/>
        <v>0</v>
      </c>
      <c r="J257" s="61">
        <f t="shared" si="51"/>
        <v>0</v>
      </c>
      <c r="K257" s="61">
        <f t="shared" ca="1" si="43"/>
        <v>-9.1253280620279796E-4</v>
      </c>
      <c r="L257" s="61">
        <f t="shared" ca="1" si="52"/>
        <v>8.3271612239635321E-7</v>
      </c>
      <c r="M257" s="61">
        <f t="shared" ca="1" si="44"/>
        <v>7.0886836103058624E-3</v>
      </c>
      <c r="N257" s="61">
        <f t="shared" ca="1" si="45"/>
        <v>0.11176587362118043</v>
      </c>
      <c r="O257" s="61">
        <f t="shared" ca="1" si="46"/>
        <v>4.6738940542952107E-2</v>
      </c>
      <c r="P257" s="35">
        <f t="shared" ca="1" si="53"/>
        <v>9.1253280620279796E-4</v>
      </c>
    </row>
    <row r="258" spans="4:16" x14ac:dyDescent="0.2">
      <c r="D258" s="69">
        <f t="shared" si="42"/>
        <v>0</v>
      </c>
      <c r="E258" s="69">
        <f t="shared" si="42"/>
        <v>0</v>
      </c>
      <c r="F258" s="61">
        <f t="shared" si="47"/>
        <v>0</v>
      </c>
      <c r="G258" s="61">
        <f t="shared" si="48"/>
        <v>0</v>
      </c>
      <c r="H258" s="61">
        <f t="shared" si="49"/>
        <v>0</v>
      </c>
      <c r="I258" s="61">
        <f t="shared" si="50"/>
        <v>0</v>
      </c>
      <c r="J258" s="61">
        <f t="shared" si="51"/>
        <v>0</v>
      </c>
      <c r="K258" s="61">
        <f t="shared" ca="1" si="43"/>
        <v>-9.1253280620279796E-4</v>
      </c>
      <c r="L258" s="61">
        <f t="shared" ca="1" si="52"/>
        <v>8.3271612239635321E-7</v>
      </c>
      <c r="M258" s="61">
        <f t="shared" ca="1" si="44"/>
        <v>7.0886836103058624E-3</v>
      </c>
      <c r="N258" s="61">
        <f t="shared" ca="1" si="45"/>
        <v>0.11176587362118043</v>
      </c>
      <c r="O258" s="61">
        <f t="shared" ca="1" si="46"/>
        <v>4.6738940542952107E-2</v>
      </c>
      <c r="P258" s="35">
        <f t="shared" ca="1" si="53"/>
        <v>9.1253280620279796E-4</v>
      </c>
    </row>
    <row r="259" spans="4:16" x14ac:dyDescent="0.2">
      <c r="D259" s="69">
        <f t="shared" si="42"/>
        <v>0</v>
      </c>
      <c r="E259" s="69">
        <f t="shared" si="42"/>
        <v>0</v>
      </c>
      <c r="F259" s="61">
        <f t="shared" si="47"/>
        <v>0</v>
      </c>
      <c r="G259" s="61">
        <f t="shared" si="48"/>
        <v>0</v>
      </c>
      <c r="H259" s="61">
        <f t="shared" si="49"/>
        <v>0</v>
      </c>
      <c r="I259" s="61">
        <f t="shared" si="50"/>
        <v>0</v>
      </c>
      <c r="J259" s="61">
        <f t="shared" si="51"/>
        <v>0</v>
      </c>
      <c r="K259" s="61">
        <f t="shared" ca="1" si="43"/>
        <v>-9.1253280620279796E-4</v>
      </c>
      <c r="L259" s="61">
        <f t="shared" ca="1" si="52"/>
        <v>8.3271612239635321E-7</v>
      </c>
      <c r="M259" s="61">
        <f t="shared" ca="1" si="44"/>
        <v>7.0886836103058624E-3</v>
      </c>
      <c r="N259" s="61">
        <f t="shared" ca="1" si="45"/>
        <v>0.11176587362118043</v>
      </c>
      <c r="O259" s="61">
        <f t="shared" ca="1" si="46"/>
        <v>4.6738940542952107E-2</v>
      </c>
      <c r="P259" s="35">
        <f t="shared" ca="1" si="53"/>
        <v>9.1253280620279796E-4</v>
      </c>
    </row>
    <row r="260" spans="4:16" x14ac:dyDescent="0.2">
      <c r="D260" s="69">
        <f t="shared" si="42"/>
        <v>0</v>
      </c>
      <c r="E260" s="69">
        <f t="shared" si="42"/>
        <v>0</v>
      </c>
      <c r="F260" s="61">
        <f t="shared" si="47"/>
        <v>0</v>
      </c>
      <c r="G260" s="61">
        <f t="shared" si="48"/>
        <v>0</v>
      </c>
      <c r="H260" s="61">
        <f t="shared" si="49"/>
        <v>0</v>
      </c>
      <c r="I260" s="61">
        <f t="shared" si="50"/>
        <v>0</v>
      </c>
      <c r="J260" s="61">
        <f t="shared" si="51"/>
        <v>0</v>
      </c>
      <c r="K260" s="61">
        <f t="shared" ca="1" si="43"/>
        <v>-9.1253280620279796E-4</v>
      </c>
      <c r="L260" s="61">
        <f t="shared" ca="1" si="52"/>
        <v>8.3271612239635321E-7</v>
      </c>
      <c r="M260" s="61">
        <f t="shared" ca="1" si="44"/>
        <v>7.0886836103058624E-3</v>
      </c>
      <c r="N260" s="61">
        <f t="shared" ca="1" si="45"/>
        <v>0.11176587362118043</v>
      </c>
      <c r="O260" s="61">
        <f t="shared" ca="1" si="46"/>
        <v>4.6738940542952107E-2</v>
      </c>
      <c r="P260" s="35">
        <f t="shared" ca="1" si="53"/>
        <v>9.1253280620279796E-4</v>
      </c>
    </row>
    <row r="261" spans="4:16" x14ac:dyDescent="0.2">
      <c r="D261" s="69">
        <f t="shared" si="42"/>
        <v>0</v>
      </c>
      <c r="E261" s="69">
        <f t="shared" si="42"/>
        <v>0</v>
      </c>
      <c r="F261" s="61">
        <f t="shared" si="47"/>
        <v>0</v>
      </c>
      <c r="G261" s="61">
        <f t="shared" si="48"/>
        <v>0</v>
      </c>
      <c r="H261" s="61">
        <f t="shared" si="49"/>
        <v>0</v>
      </c>
      <c r="I261" s="61">
        <f t="shared" si="50"/>
        <v>0</v>
      </c>
      <c r="J261" s="61">
        <f t="shared" si="51"/>
        <v>0</v>
      </c>
      <c r="K261" s="61">
        <f t="shared" ca="1" si="43"/>
        <v>-9.1253280620279796E-4</v>
      </c>
      <c r="L261" s="61">
        <f t="shared" ca="1" si="52"/>
        <v>8.3271612239635321E-7</v>
      </c>
      <c r="M261" s="61">
        <f t="shared" ca="1" si="44"/>
        <v>7.0886836103058624E-3</v>
      </c>
      <c r="N261" s="61">
        <f t="shared" ca="1" si="45"/>
        <v>0.11176587362118043</v>
      </c>
      <c r="O261" s="61">
        <f t="shared" ca="1" si="46"/>
        <v>4.6738940542952107E-2</v>
      </c>
      <c r="P261" s="35">
        <f t="shared" ca="1" si="53"/>
        <v>9.1253280620279796E-4</v>
      </c>
    </row>
    <row r="262" spans="4:16" x14ac:dyDescent="0.2">
      <c r="D262" s="69">
        <f t="shared" si="42"/>
        <v>0</v>
      </c>
      <c r="E262" s="69">
        <f t="shared" si="42"/>
        <v>0</v>
      </c>
      <c r="F262" s="61">
        <f t="shared" si="47"/>
        <v>0</v>
      </c>
      <c r="G262" s="61">
        <f t="shared" si="48"/>
        <v>0</v>
      </c>
      <c r="H262" s="61">
        <f t="shared" si="49"/>
        <v>0</v>
      </c>
      <c r="I262" s="61">
        <f t="shared" si="50"/>
        <v>0</v>
      </c>
      <c r="J262" s="61">
        <f t="shared" si="51"/>
        <v>0</v>
      </c>
      <c r="K262" s="61">
        <f t="shared" ca="1" si="43"/>
        <v>-9.1253280620279796E-4</v>
      </c>
      <c r="L262" s="61">
        <f t="shared" ca="1" si="52"/>
        <v>8.3271612239635321E-7</v>
      </c>
      <c r="M262" s="61">
        <f t="shared" ca="1" si="44"/>
        <v>7.0886836103058624E-3</v>
      </c>
      <c r="N262" s="61">
        <f t="shared" ca="1" si="45"/>
        <v>0.11176587362118043</v>
      </c>
      <c r="O262" s="61">
        <f t="shared" ca="1" si="46"/>
        <v>4.6738940542952107E-2</v>
      </c>
      <c r="P262" s="35">
        <f t="shared" ca="1" si="53"/>
        <v>9.1253280620279796E-4</v>
      </c>
    </row>
    <row r="263" spans="4:16" x14ac:dyDescent="0.2">
      <c r="D263" s="69">
        <f t="shared" si="42"/>
        <v>0</v>
      </c>
      <c r="E263" s="69">
        <f t="shared" si="42"/>
        <v>0</v>
      </c>
      <c r="F263" s="61">
        <f t="shared" si="47"/>
        <v>0</v>
      </c>
      <c r="G263" s="61">
        <f t="shared" si="48"/>
        <v>0</v>
      </c>
      <c r="H263" s="61">
        <f t="shared" si="49"/>
        <v>0</v>
      </c>
      <c r="I263" s="61">
        <f t="shared" si="50"/>
        <v>0</v>
      </c>
      <c r="J263" s="61">
        <f t="shared" si="51"/>
        <v>0</v>
      </c>
      <c r="K263" s="61">
        <f t="shared" ca="1" si="43"/>
        <v>-9.1253280620279796E-4</v>
      </c>
      <c r="L263" s="61">
        <f t="shared" ca="1" si="52"/>
        <v>8.3271612239635321E-7</v>
      </c>
      <c r="M263" s="61">
        <f t="shared" ca="1" si="44"/>
        <v>7.0886836103058624E-3</v>
      </c>
      <c r="N263" s="61">
        <f t="shared" ca="1" si="45"/>
        <v>0.11176587362118043</v>
      </c>
      <c r="O263" s="61">
        <f t="shared" ca="1" si="46"/>
        <v>4.6738940542952107E-2</v>
      </c>
      <c r="P263" s="35">
        <f t="shared" ca="1" si="53"/>
        <v>9.1253280620279796E-4</v>
      </c>
    </row>
    <row r="264" spans="4:16" x14ac:dyDescent="0.2">
      <c r="D264" s="69">
        <f t="shared" si="42"/>
        <v>0</v>
      </c>
      <c r="E264" s="69">
        <f t="shared" si="42"/>
        <v>0</v>
      </c>
      <c r="F264" s="61">
        <f t="shared" si="47"/>
        <v>0</v>
      </c>
      <c r="G264" s="61">
        <f t="shared" si="48"/>
        <v>0</v>
      </c>
      <c r="H264" s="61">
        <f t="shared" si="49"/>
        <v>0</v>
      </c>
      <c r="I264" s="61">
        <f t="shared" si="50"/>
        <v>0</v>
      </c>
      <c r="J264" s="61">
        <f t="shared" si="51"/>
        <v>0</v>
      </c>
      <c r="K264" s="61">
        <f t="shared" ca="1" si="43"/>
        <v>-9.1253280620279796E-4</v>
      </c>
      <c r="L264" s="61">
        <f t="shared" ca="1" si="52"/>
        <v>8.3271612239635321E-7</v>
      </c>
      <c r="M264" s="61">
        <f t="shared" ca="1" si="44"/>
        <v>7.0886836103058624E-3</v>
      </c>
      <c r="N264" s="61">
        <f t="shared" ca="1" si="45"/>
        <v>0.11176587362118043</v>
      </c>
      <c r="O264" s="61">
        <f t="shared" ca="1" si="46"/>
        <v>4.6738940542952107E-2</v>
      </c>
      <c r="P264" s="35">
        <f t="shared" ca="1" si="53"/>
        <v>9.1253280620279796E-4</v>
      </c>
    </row>
    <row r="265" spans="4:16" x14ac:dyDescent="0.2">
      <c r="D265" s="69">
        <f t="shared" si="42"/>
        <v>0</v>
      </c>
      <c r="E265" s="69">
        <f t="shared" si="42"/>
        <v>0</v>
      </c>
      <c r="F265" s="61">
        <f t="shared" si="47"/>
        <v>0</v>
      </c>
      <c r="G265" s="61">
        <f t="shared" si="48"/>
        <v>0</v>
      </c>
      <c r="H265" s="61">
        <f t="shared" si="49"/>
        <v>0</v>
      </c>
      <c r="I265" s="61">
        <f t="shared" si="50"/>
        <v>0</v>
      </c>
      <c r="J265" s="61">
        <f t="shared" si="51"/>
        <v>0</v>
      </c>
      <c r="K265" s="61">
        <f t="shared" ca="1" si="43"/>
        <v>-9.1253280620279796E-4</v>
      </c>
      <c r="L265" s="61">
        <f t="shared" ca="1" si="52"/>
        <v>8.3271612239635321E-7</v>
      </c>
      <c r="M265" s="61">
        <f t="shared" ca="1" si="44"/>
        <v>7.0886836103058624E-3</v>
      </c>
      <c r="N265" s="61">
        <f t="shared" ca="1" si="45"/>
        <v>0.11176587362118043</v>
      </c>
      <c r="O265" s="61">
        <f t="shared" ca="1" si="46"/>
        <v>4.6738940542952107E-2</v>
      </c>
      <c r="P265" s="35">
        <f t="shared" ca="1" si="53"/>
        <v>9.1253280620279796E-4</v>
      </c>
    </row>
    <row r="266" spans="4:16" x14ac:dyDescent="0.2">
      <c r="D266" s="69">
        <f t="shared" si="42"/>
        <v>0</v>
      </c>
      <c r="E266" s="69">
        <f t="shared" si="42"/>
        <v>0</v>
      </c>
      <c r="F266" s="61">
        <f t="shared" si="47"/>
        <v>0</v>
      </c>
      <c r="G266" s="61">
        <f t="shared" si="48"/>
        <v>0</v>
      </c>
      <c r="H266" s="61">
        <f t="shared" si="49"/>
        <v>0</v>
      </c>
      <c r="I266" s="61">
        <f t="shared" si="50"/>
        <v>0</v>
      </c>
      <c r="J266" s="61">
        <f t="shared" si="51"/>
        <v>0</v>
      </c>
      <c r="K266" s="61">
        <f t="shared" ca="1" si="43"/>
        <v>-9.1253280620279796E-4</v>
      </c>
      <c r="L266" s="61">
        <f t="shared" ca="1" si="52"/>
        <v>8.3271612239635321E-7</v>
      </c>
      <c r="M266" s="61">
        <f t="shared" ca="1" si="44"/>
        <v>7.0886836103058624E-3</v>
      </c>
      <c r="N266" s="61">
        <f t="shared" ca="1" si="45"/>
        <v>0.11176587362118043</v>
      </c>
      <c r="O266" s="61">
        <f t="shared" ca="1" si="46"/>
        <v>4.6738940542952107E-2</v>
      </c>
      <c r="P266" s="35">
        <f t="shared" ca="1" si="53"/>
        <v>9.1253280620279796E-4</v>
      </c>
    </row>
    <row r="267" spans="4:16" x14ac:dyDescent="0.2">
      <c r="D267" s="69">
        <f t="shared" si="42"/>
        <v>0</v>
      </c>
      <c r="E267" s="69">
        <f t="shared" si="42"/>
        <v>0</v>
      </c>
      <c r="F267" s="61">
        <f t="shared" si="47"/>
        <v>0</v>
      </c>
      <c r="G267" s="61">
        <f t="shared" si="48"/>
        <v>0</v>
      </c>
      <c r="H267" s="61">
        <f t="shared" si="49"/>
        <v>0</v>
      </c>
      <c r="I267" s="61">
        <f t="shared" si="50"/>
        <v>0</v>
      </c>
      <c r="J267" s="61">
        <f t="shared" si="51"/>
        <v>0</v>
      </c>
      <c r="K267" s="61">
        <f t="shared" ca="1" si="43"/>
        <v>-9.1253280620279796E-4</v>
      </c>
      <c r="L267" s="61">
        <f t="shared" ca="1" si="52"/>
        <v>8.3271612239635321E-7</v>
      </c>
      <c r="M267" s="61">
        <f t="shared" ca="1" si="44"/>
        <v>7.0886836103058624E-3</v>
      </c>
      <c r="N267" s="61">
        <f t="shared" ca="1" si="45"/>
        <v>0.11176587362118043</v>
      </c>
      <c r="O267" s="61">
        <f t="shared" ca="1" si="46"/>
        <v>4.6738940542952107E-2</v>
      </c>
      <c r="P267" s="35">
        <f t="shared" ca="1" si="53"/>
        <v>9.1253280620279796E-4</v>
      </c>
    </row>
    <row r="268" spans="4:16" x14ac:dyDescent="0.2">
      <c r="D268" s="69">
        <f t="shared" si="42"/>
        <v>0</v>
      </c>
      <c r="E268" s="69">
        <f t="shared" si="42"/>
        <v>0</v>
      </c>
      <c r="F268" s="61">
        <f t="shared" si="47"/>
        <v>0</v>
      </c>
      <c r="G268" s="61">
        <f t="shared" si="48"/>
        <v>0</v>
      </c>
      <c r="H268" s="61">
        <f t="shared" si="49"/>
        <v>0</v>
      </c>
      <c r="I268" s="61">
        <f t="shared" si="50"/>
        <v>0</v>
      </c>
      <c r="J268" s="61">
        <f t="shared" si="51"/>
        <v>0</v>
      </c>
      <c r="K268" s="61">
        <f t="shared" ca="1" si="43"/>
        <v>-9.1253280620279796E-4</v>
      </c>
      <c r="L268" s="61">
        <f t="shared" ca="1" si="52"/>
        <v>8.3271612239635321E-7</v>
      </c>
      <c r="M268" s="61">
        <f t="shared" ca="1" si="44"/>
        <v>7.0886836103058624E-3</v>
      </c>
      <c r="N268" s="61">
        <f t="shared" ca="1" si="45"/>
        <v>0.11176587362118043</v>
      </c>
      <c r="O268" s="61">
        <f t="shared" ca="1" si="46"/>
        <v>4.6738940542952107E-2</v>
      </c>
      <c r="P268" s="35">
        <f t="shared" ca="1" si="53"/>
        <v>9.1253280620279796E-4</v>
      </c>
    </row>
    <row r="269" spans="4:16" x14ac:dyDescent="0.2">
      <c r="D269" s="69">
        <f t="shared" si="42"/>
        <v>0</v>
      </c>
      <c r="E269" s="69">
        <f t="shared" si="42"/>
        <v>0</v>
      </c>
      <c r="F269" s="61">
        <f t="shared" si="47"/>
        <v>0</v>
      </c>
      <c r="G269" s="61">
        <f t="shared" si="48"/>
        <v>0</v>
      </c>
      <c r="H269" s="61">
        <f t="shared" si="49"/>
        <v>0</v>
      </c>
      <c r="I269" s="61">
        <f t="shared" si="50"/>
        <v>0</v>
      </c>
      <c r="J269" s="61">
        <f t="shared" si="51"/>
        <v>0</v>
      </c>
      <c r="K269" s="61">
        <f t="shared" ca="1" si="43"/>
        <v>-9.1253280620279796E-4</v>
      </c>
      <c r="L269" s="61">
        <f t="shared" ca="1" si="52"/>
        <v>8.3271612239635321E-7</v>
      </c>
      <c r="M269" s="61">
        <f t="shared" ca="1" si="44"/>
        <v>7.0886836103058624E-3</v>
      </c>
      <c r="N269" s="61">
        <f t="shared" ca="1" si="45"/>
        <v>0.11176587362118043</v>
      </c>
      <c r="O269" s="61">
        <f t="shared" ca="1" si="46"/>
        <v>4.6738940542952107E-2</v>
      </c>
      <c r="P269" s="35">
        <f t="shared" ca="1" si="53"/>
        <v>9.1253280620279796E-4</v>
      </c>
    </row>
    <row r="270" spans="4:16" x14ac:dyDescent="0.2">
      <c r="D270" s="69">
        <f t="shared" si="42"/>
        <v>0</v>
      </c>
      <c r="E270" s="69">
        <f t="shared" si="42"/>
        <v>0</v>
      </c>
      <c r="F270" s="61">
        <f t="shared" si="47"/>
        <v>0</v>
      </c>
      <c r="G270" s="61">
        <f t="shared" si="48"/>
        <v>0</v>
      </c>
      <c r="H270" s="61">
        <f t="shared" si="49"/>
        <v>0</v>
      </c>
      <c r="I270" s="61">
        <f t="shared" si="50"/>
        <v>0</v>
      </c>
      <c r="J270" s="61">
        <f t="shared" si="51"/>
        <v>0</v>
      </c>
      <c r="K270" s="61">
        <f t="shared" ca="1" si="43"/>
        <v>-9.1253280620279796E-4</v>
      </c>
      <c r="L270" s="61">
        <f t="shared" ca="1" si="52"/>
        <v>8.3271612239635321E-7</v>
      </c>
      <c r="M270" s="61">
        <f t="shared" ca="1" si="44"/>
        <v>7.0886836103058624E-3</v>
      </c>
      <c r="N270" s="61">
        <f t="shared" ca="1" si="45"/>
        <v>0.11176587362118043</v>
      </c>
      <c r="O270" s="61">
        <f t="shared" ca="1" si="46"/>
        <v>4.6738940542952107E-2</v>
      </c>
      <c r="P270" s="35">
        <f t="shared" ca="1" si="53"/>
        <v>9.1253280620279796E-4</v>
      </c>
    </row>
    <row r="271" spans="4:16" x14ac:dyDescent="0.2">
      <c r="D271" s="69">
        <f t="shared" si="42"/>
        <v>0</v>
      </c>
      <c r="E271" s="69">
        <f t="shared" si="42"/>
        <v>0</v>
      </c>
      <c r="F271" s="61">
        <f t="shared" si="47"/>
        <v>0</v>
      </c>
      <c r="G271" s="61">
        <f t="shared" si="48"/>
        <v>0</v>
      </c>
      <c r="H271" s="61">
        <f t="shared" si="49"/>
        <v>0</v>
      </c>
      <c r="I271" s="61">
        <f t="shared" si="50"/>
        <v>0</v>
      </c>
      <c r="J271" s="61">
        <f t="shared" si="51"/>
        <v>0</v>
      </c>
      <c r="K271" s="61">
        <f t="shared" ca="1" si="43"/>
        <v>-9.1253280620279796E-4</v>
      </c>
      <c r="L271" s="61">
        <f t="shared" ca="1" si="52"/>
        <v>8.3271612239635321E-7</v>
      </c>
      <c r="M271" s="61">
        <f t="shared" ca="1" si="44"/>
        <v>7.0886836103058624E-3</v>
      </c>
      <c r="N271" s="61">
        <f t="shared" ca="1" si="45"/>
        <v>0.11176587362118043</v>
      </c>
      <c r="O271" s="61">
        <f t="shared" ca="1" si="46"/>
        <v>4.6738940542952107E-2</v>
      </c>
      <c r="P271" s="35">
        <f t="shared" ca="1" si="53"/>
        <v>9.1253280620279796E-4</v>
      </c>
    </row>
    <row r="272" spans="4:16" x14ac:dyDescent="0.2">
      <c r="D272" s="69">
        <f t="shared" si="42"/>
        <v>0</v>
      </c>
      <c r="E272" s="69">
        <f t="shared" si="42"/>
        <v>0</v>
      </c>
      <c r="F272" s="61">
        <f t="shared" si="47"/>
        <v>0</v>
      </c>
      <c r="G272" s="61">
        <f t="shared" si="48"/>
        <v>0</v>
      </c>
      <c r="H272" s="61">
        <f t="shared" si="49"/>
        <v>0</v>
      </c>
      <c r="I272" s="61">
        <f t="shared" si="50"/>
        <v>0</v>
      </c>
      <c r="J272" s="61">
        <f t="shared" si="51"/>
        <v>0</v>
      </c>
      <c r="K272" s="61">
        <f t="shared" ca="1" si="43"/>
        <v>-9.1253280620279796E-4</v>
      </c>
      <c r="L272" s="61">
        <f t="shared" ca="1" si="52"/>
        <v>8.3271612239635321E-7</v>
      </c>
      <c r="M272" s="61">
        <f t="shared" ca="1" si="44"/>
        <v>7.0886836103058624E-3</v>
      </c>
      <c r="N272" s="61">
        <f t="shared" ca="1" si="45"/>
        <v>0.11176587362118043</v>
      </c>
      <c r="O272" s="61">
        <f t="shared" ca="1" si="46"/>
        <v>4.6738940542952107E-2</v>
      </c>
      <c r="P272" s="35">
        <f t="shared" ca="1" si="53"/>
        <v>9.1253280620279796E-4</v>
      </c>
    </row>
    <row r="273" spans="4:16" x14ac:dyDescent="0.2">
      <c r="D273" s="69">
        <f t="shared" si="42"/>
        <v>0</v>
      </c>
      <c r="E273" s="69">
        <f t="shared" si="42"/>
        <v>0</v>
      </c>
      <c r="F273" s="61">
        <f t="shared" si="47"/>
        <v>0</v>
      </c>
      <c r="G273" s="61">
        <f t="shared" si="48"/>
        <v>0</v>
      </c>
      <c r="H273" s="61">
        <f t="shared" si="49"/>
        <v>0</v>
      </c>
      <c r="I273" s="61">
        <f t="shared" si="50"/>
        <v>0</v>
      </c>
      <c r="J273" s="61">
        <f t="shared" si="51"/>
        <v>0</v>
      </c>
      <c r="K273" s="61">
        <f t="shared" ca="1" si="43"/>
        <v>-9.1253280620279796E-4</v>
      </c>
      <c r="L273" s="61">
        <f t="shared" ca="1" si="52"/>
        <v>8.3271612239635321E-7</v>
      </c>
      <c r="M273" s="61">
        <f t="shared" ca="1" si="44"/>
        <v>7.0886836103058624E-3</v>
      </c>
      <c r="N273" s="61">
        <f t="shared" ca="1" si="45"/>
        <v>0.11176587362118043</v>
      </c>
      <c r="O273" s="61">
        <f t="shared" ca="1" si="46"/>
        <v>4.6738940542952107E-2</v>
      </c>
      <c r="P273" s="35">
        <f t="shared" ca="1" si="53"/>
        <v>9.1253280620279796E-4</v>
      </c>
    </row>
    <row r="274" spans="4:16" x14ac:dyDescent="0.2">
      <c r="D274" s="69">
        <f t="shared" si="42"/>
        <v>0</v>
      </c>
      <c r="E274" s="69">
        <f t="shared" si="42"/>
        <v>0</v>
      </c>
      <c r="F274" s="61">
        <f t="shared" si="47"/>
        <v>0</v>
      </c>
      <c r="G274" s="61">
        <f t="shared" si="48"/>
        <v>0</v>
      </c>
      <c r="H274" s="61">
        <f t="shared" si="49"/>
        <v>0</v>
      </c>
      <c r="I274" s="61">
        <f t="shared" si="50"/>
        <v>0</v>
      </c>
      <c r="J274" s="61">
        <f t="shared" si="51"/>
        <v>0</v>
      </c>
      <c r="K274" s="61">
        <f t="shared" ca="1" si="43"/>
        <v>-9.1253280620279796E-4</v>
      </c>
      <c r="L274" s="61">
        <f t="shared" ca="1" si="52"/>
        <v>8.3271612239635321E-7</v>
      </c>
      <c r="M274" s="61">
        <f t="shared" ca="1" si="44"/>
        <v>7.0886836103058624E-3</v>
      </c>
      <c r="N274" s="61">
        <f t="shared" ca="1" si="45"/>
        <v>0.11176587362118043</v>
      </c>
      <c r="O274" s="61">
        <f t="shared" ca="1" si="46"/>
        <v>4.6738940542952107E-2</v>
      </c>
      <c r="P274" s="35">
        <f t="shared" ca="1" si="53"/>
        <v>9.1253280620279796E-4</v>
      </c>
    </row>
    <row r="275" spans="4:16" x14ac:dyDescent="0.2">
      <c r="D275" s="69">
        <f t="shared" si="42"/>
        <v>0</v>
      </c>
      <c r="E275" s="69">
        <f t="shared" si="42"/>
        <v>0</v>
      </c>
      <c r="F275" s="61">
        <f t="shared" si="47"/>
        <v>0</v>
      </c>
      <c r="G275" s="61">
        <f t="shared" si="48"/>
        <v>0</v>
      </c>
      <c r="H275" s="61">
        <f t="shared" si="49"/>
        <v>0</v>
      </c>
      <c r="I275" s="61">
        <f t="shared" si="50"/>
        <v>0</v>
      </c>
      <c r="J275" s="61">
        <f t="shared" si="51"/>
        <v>0</v>
      </c>
      <c r="K275" s="61">
        <f t="shared" ca="1" si="43"/>
        <v>-9.1253280620279796E-4</v>
      </c>
      <c r="L275" s="61">
        <f t="shared" ca="1" si="52"/>
        <v>8.3271612239635321E-7</v>
      </c>
      <c r="M275" s="61">
        <f t="shared" ca="1" si="44"/>
        <v>7.0886836103058624E-3</v>
      </c>
      <c r="N275" s="61">
        <f t="shared" ca="1" si="45"/>
        <v>0.11176587362118043</v>
      </c>
      <c r="O275" s="61">
        <f t="shared" ca="1" si="46"/>
        <v>4.6738940542952107E-2</v>
      </c>
      <c r="P275" s="35">
        <f t="shared" ca="1" si="53"/>
        <v>9.1253280620279796E-4</v>
      </c>
    </row>
    <row r="276" spans="4:16" x14ac:dyDescent="0.2">
      <c r="D276" s="69">
        <f t="shared" si="42"/>
        <v>0</v>
      </c>
      <c r="E276" s="69">
        <f t="shared" si="42"/>
        <v>0</v>
      </c>
      <c r="F276" s="61">
        <f t="shared" si="47"/>
        <v>0</v>
      </c>
      <c r="G276" s="61">
        <f t="shared" si="48"/>
        <v>0</v>
      </c>
      <c r="H276" s="61">
        <f t="shared" si="49"/>
        <v>0</v>
      </c>
      <c r="I276" s="61">
        <f t="shared" si="50"/>
        <v>0</v>
      </c>
      <c r="J276" s="61">
        <f t="shared" si="51"/>
        <v>0</v>
      </c>
      <c r="K276" s="61">
        <f t="shared" ca="1" si="43"/>
        <v>-9.1253280620279796E-4</v>
      </c>
      <c r="L276" s="61">
        <f t="shared" ca="1" si="52"/>
        <v>8.3271612239635321E-7</v>
      </c>
      <c r="M276" s="61">
        <f t="shared" ca="1" si="44"/>
        <v>7.0886836103058624E-3</v>
      </c>
      <c r="N276" s="61">
        <f t="shared" ca="1" si="45"/>
        <v>0.11176587362118043</v>
      </c>
      <c r="O276" s="61">
        <f t="shared" ca="1" si="46"/>
        <v>4.6738940542952107E-2</v>
      </c>
      <c r="P276" s="35">
        <f t="shared" ca="1" si="53"/>
        <v>9.1253280620279796E-4</v>
      </c>
    </row>
    <row r="277" spans="4:16" x14ac:dyDescent="0.2">
      <c r="D277" s="69">
        <f t="shared" ref="D277:E340" si="54">A277/A$18</f>
        <v>0</v>
      </c>
      <c r="E277" s="69">
        <f t="shared" si="54"/>
        <v>0</v>
      </c>
      <c r="F277" s="61">
        <f t="shared" si="47"/>
        <v>0</v>
      </c>
      <c r="G277" s="61">
        <f t="shared" si="48"/>
        <v>0</v>
      </c>
      <c r="H277" s="61">
        <f t="shared" si="49"/>
        <v>0</v>
      </c>
      <c r="I277" s="61">
        <f t="shared" si="50"/>
        <v>0</v>
      </c>
      <c r="J277" s="61">
        <f t="shared" si="51"/>
        <v>0</v>
      </c>
      <c r="K277" s="61">
        <f t="shared" ref="K277:K342" ca="1" si="55">+E$4+E$5*D277+E$6*D277^2</f>
        <v>-9.1253280620279796E-4</v>
      </c>
      <c r="L277" s="61">
        <f t="shared" ca="1" si="52"/>
        <v>8.3271612239635321E-7</v>
      </c>
      <c r="M277" s="61">
        <f t="shared" ref="M277:M340" ca="1" si="56">(M$1-M$2*D277+M$3*F277)^2</f>
        <v>7.0886836103058624E-3</v>
      </c>
      <c r="N277" s="61">
        <f t="shared" ref="N277:N340" ca="1" si="57">(-M$2+M$4*D277-M$5*F277)^2</f>
        <v>0.11176587362118043</v>
      </c>
      <c r="O277" s="61">
        <f t="shared" ref="O277:O340" ca="1" si="58">+(M$3-D277*M$5+F277*M$6)^2</f>
        <v>4.6738940542952107E-2</v>
      </c>
      <c r="P277" s="35">
        <f t="shared" ca="1" si="53"/>
        <v>9.1253280620279796E-4</v>
      </c>
    </row>
    <row r="278" spans="4:16" x14ac:dyDescent="0.2">
      <c r="D278" s="69">
        <f t="shared" si="54"/>
        <v>0</v>
      </c>
      <c r="E278" s="69">
        <f t="shared" si="54"/>
        <v>0</v>
      </c>
      <c r="F278" s="61">
        <f t="shared" ref="F278:F341" si="59">D278*D278</f>
        <v>0</v>
      </c>
      <c r="G278" s="61">
        <f t="shared" ref="G278:G341" si="60">D278*F278</f>
        <v>0</v>
      </c>
      <c r="H278" s="61">
        <f t="shared" ref="H278:H341" si="61">F278*F278</f>
        <v>0</v>
      </c>
      <c r="I278" s="61">
        <f t="shared" ref="I278:I341" si="62">E278*D278</f>
        <v>0</v>
      </c>
      <c r="J278" s="61">
        <f t="shared" ref="J278:J341" si="63">I278*D278</f>
        <v>0</v>
      </c>
      <c r="K278" s="61">
        <f t="shared" ca="1" si="55"/>
        <v>-9.1253280620279796E-4</v>
      </c>
      <c r="L278" s="61">
        <f t="shared" ref="L278:L341" ca="1" si="64">+(K278-E278)^2</f>
        <v>8.3271612239635321E-7</v>
      </c>
      <c r="M278" s="61">
        <f t="shared" ca="1" si="56"/>
        <v>7.0886836103058624E-3</v>
      </c>
      <c r="N278" s="61">
        <f t="shared" ca="1" si="57"/>
        <v>0.11176587362118043</v>
      </c>
      <c r="O278" s="61">
        <f t="shared" ca="1" si="58"/>
        <v>4.6738940542952107E-2</v>
      </c>
      <c r="P278" s="35">
        <f t="shared" ref="P278:P341" ca="1" si="65">+E278-K278</f>
        <v>9.1253280620279796E-4</v>
      </c>
    </row>
    <row r="279" spans="4:16" x14ac:dyDescent="0.2">
      <c r="D279" s="69">
        <f t="shared" si="54"/>
        <v>0</v>
      </c>
      <c r="E279" s="69">
        <f t="shared" si="54"/>
        <v>0</v>
      </c>
      <c r="F279" s="61">
        <f t="shared" si="59"/>
        <v>0</v>
      </c>
      <c r="G279" s="61">
        <f t="shared" si="60"/>
        <v>0</v>
      </c>
      <c r="H279" s="61">
        <f t="shared" si="61"/>
        <v>0</v>
      </c>
      <c r="I279" s="61">
        <f t="shared" si="62"/>
        <v>0</v>
      </c>
      <c r="J279" s="61">
        <f t="shared" si="63"/>
        <v>0</v>
      </c>
      <c r="K279" s="61">
        <f t="shared" ca="1" si="55"/>
        <v>-9.1253280620279796E-4</v>
      </c>
      <c r="L279" s="61">
        <f t="shared" ca="1" si="64"/>
        <v>8.3271612239635321E-7</v>
      </c>
      <c r="M279" s="61">
        <f t="shared" ca="1" si="56"/>
        <v>7.0886836103058624E-3</v>
      </c>
      <c r="N279" s="61">
        <f t="shared" ca="1" si="57"/>
        <v>0.11176587362118043</v>
      </c>
      <c r="O279" s="61">
        <f t="shared" ca="1" si="58"/>
        <v>4.6738940542952107E-2</v>
      </c>
      <c r="P279" s="35">
        <f t="shared" ca="1" si="65"/>
        <v>9.1253280620279796E-4</v>
      </c>
    </row>
    <row r="280" spans="4:16" x14ac:dyDescent="0.2">
      <c r="D280" s="69">
        <f t="shared" si="54"/>
        <v>0</v>
      </c>
      <c r="E280" s="69">
        <f t="shared" si="54"/>
        <v>0</v>
      </c>
      <c r="F280" s="61">
        <f t="shared" si="59"/>
        <v>0</v>
      </c>
      <c r="G280" s="61">
        <f t="shared" si="60"/>
        <v>0</v>
      </c>
      <c r="H280" s="61">
        <f t="shared" si="61"/>
        <v>0</v>
      </c>
      <c r="I280" s="61">
        <f t="shared" si="62"/>
        <v>0</v>
      </c>
      <c r="J280" s="61">
        <f t="shared" si="63"/>
        <v>0</v>
      </c>
      <c r="K280" s="61">
        <f t="shared" ca="1" si="55"/>
        <v>-9.1253280620279796E-4</v>
      </c>
      <c r="L280" s="61">
        <f t="shared" ca="1" si="64"/>
        <v>8.3271612239635321E-7</v>
      </c>
      <c r="M280" s="61">
        <f t="shared" ca="1" si="56"/>
        <v>7.0886836103058624E-3</v>
      </c>
      <c r="N280" s="61">
        <f t="shared" ca="1" si="57"/>
        <v>0.11176587362118043</v>
      </c>
      <c r="O280" s="61">
        <f t="shared" ca="1" si="58"/>
        <v>4.6738940542952107E-2</v>
      </c>
      <c r="P280" s="35">
        <f t="shared" ca="1" si="65"/>
        <v>9.1253280620279796E-4</v>
      </c>
    </row>
    <row r="281" spans="4:16" x14ac:dyDescent="0.2">
      <c r="D281" s="69">
        <f t="shared" si="54"/>
        <v>0</v>
      </c>
      <c r="E281" s="69">
        <f t="shared" si="54"/>
        <v>0</v>
      </c>
      <c r="F281" s="61">
        <f t="shared" si="59"/>
        <v>0</v>
      </c>
      <c r="G281" s="61">
        <f t="shared" si="60"/>
        <v>0</v>
      </c>
      <c r="H281" s="61">
        <f t="shared" si="61"/>
        <v>0</v>
      </c>
      <c r="I281" s="61">
        <f t="shared" si="62"/>
        <v>0</v>
      </c>
      <c r="J281" s="61">
        <f t="shared" si="63"/>
        <v>0</v>
      </c>
      <c r="K281" s="61">
        <f t="shared" ca="1" si="55"/>
        <v>-9.1253280620279796E-4</v>
      </c>
      <c r="L281" s="61">
        <f t="shared" ca="1" si="64"/>
        <v>8.3271612239635321E-7</v>
      </c>
      <c r="M281" s="61">
        <f t="shared" ca="1" si="56"/>
        <v>7.0886836103058624E-3</v>
      </c>
      <c r="N281" s="61">
        <f t="shared" ca="1" si="57"/>
        <v>0.11176587362118043</v>
      </c>
      <c r="O281" s="61">
        <f t="shared" ca="1" si="58"/>
        <v>4.6738940542952107E-2</v>
      </c>
      <c r="P281" s="35">
        <f t="shared" ca="1" si="65"/>
        <v>9.1253280620279796E-4</v>
      </c>
    </row>
    <row r="282" spans="4:16" x14ac:dyDescent="0.2">
      <c r="D282" s="69">
        <f t="shared" si="54"/>
        <v>0</v>
      </c>
      <c r="E282" s="69">
        <f t="shared" si="54"/>
        <v>0</v>
      </c>
      <c r="F282" s="61">
        <f t="shared" si="59"/>
        <v>0</v>
      </c>
      <c r="G282" s="61">
        <f t="shared" si="60"/>
        <v>0</v>
      </c>
      <c r="H282" s="61">
        <f t="shared" si="61"/>
        <v>0</v>
      </c>
      <c r="I282" s="61">
        <f t="shared" si="62"/>
        <v>0</v>
      </c>
      <c r="J282" s="61">
        <f t="shared" si="63"/>
        <v>0</v>
      </c>
      <c r="K282" s="61">
        <f t="shared" ca="1" si="55"/>
        <v>-9.1253280620279796E-4</v>
      </c>
      <c r="L282" s="61">
        <f t="shared" ca="1" si="64"/>
        <v>8.3271612239635321E-7</v>
      </c>
      <c r="M282" s="61">
        <f t="shared" ca="1" si="56"/>
        <v>7.0886836103058624E-3</v>
      </c>
      <c r="N282" s="61">
        <f t="shared" ca="1" si="57"/>
        <v>0.11176587362118043</v>
      </c>
      <c r="O282" s="61">
        <f t="shared" ca="1" si="58"/>
        <v>4.6738940542952107E-2</v>
      </c>
      <c r="P282" s="35">
        <f t="shared" ca="1" si="65"/>
        <v>9.1253280620279796E-4</v>
      </c>
    </row>
    <row r="283" spans="4:16" x14ac:dyDescent="0.2">
      <c r="D283" s="69">
        <f t="shared" si="54"/>
        <v>0</v>
      </c>
      <c r="E283" s="69">
        <f t="shared" si="54"/>
        <v>0</v>
      </c>
      <c r="F283" s="61">
        <f t="shared" si="59"/>
        <v>0</v>
      </c>
      <c r="G283" s="61">
        <f t="shared" si="60"/>
        <v>0</v>
      </c>
      <c r="H283" s="61">
        <f t="shared" si="61"/>
        <v>0</v>
      </c>
      <c r="I283" s="61">
        <f t="shared" si="62"/>
        <v>0</v>
      </c>
      <c r="J283" s="61">
        <f t="shared" si="63"/>
        <v>0</v>
      </c>
      <c r="K283" s="61">
        <f t="shared" ca="1" si="55"/>
        <v>-9.1253280620279796E-4</v>
      </c>
      <c r="L283" s="61">
        <f t="shared" ca="1" si="64"/>
        <v>8.3271612239635321E-7</v>
      </c>
      <c r="M283" s="61">
        <f t="shared" ca="1" si="56"/>
        <v>7.0886836103058624E-3</v>
      </c>
      <c r="N283" s="61">
        <f t="shared" ca="1" si="57"/>
        <v>0.11176587362118043</v>
      </c>
      <c r="O283" s="61">
        <f t="shared" ca="1" si="58"/>
        <v>4.6738940542952107E-2</v>
      </c>
      <c r="P283" s="35">
        <f t="shared" ca="1" si="65"/>
        <v>9.1253280620279796E-4</v>
      </c>
    </row>
    <row r="284" spans="4:16" x14ac:dyDescent="0.2">
      <c r="D284" s="69">
        <f t="shared" si="54"/>
        <v>0</v>
      </c>
      <c r="E284" s="69">
        <f t="shared" si="54"/>
        <v>0</v>
      </c>
      <c r="F284" s="61">
        <f t="shared" si="59"/>
        <v>0</v>
      </c>
      <c r="G284" s="61">
        <f t="shared" si="60"/>
        <v>0</v>
      </c>
      <c r="H284" s="61">
        <f t="shared" si="61"/>
        <v>0</v>
      </c>
      <c r="I284" s="61">
        <f t="shared" si="62"/>
        <v>0</v>
      </c>
      <c r="J284" s="61">
        <f t="shared" si="63"/>
        <v>0</v>
      </c>
      <c r="K284" s="61">
        <f t="shared" ca="1" si="55"/>
        <v>-9.1253280620279796E-4</v>
      </c>
      <c r="L284" s="61">
        <f t="shared" ca="1" si="64"/>
        <v>8.3271612239635321E-7</v>
      </c>
      <c r="M284" s="61">
        <f t="shared" ca="1" si="56"/>
        <v>7.0886836103058624E-3</v>
      </c>
      <c r="N284" s="61">
        <f t="shared" ca="1" si="57"/>
        <v>0.11176587362118043</v>
      </c>
      <c r="O284" s="61">
        <f t="shared" ca="1" si="58"/>
        <v>4.6738940542952107E-2</v>
      </c>
      <c r="P284" s="35">
        <f t="shared" ca="1" si="65"/>
        <v>9.1253280620279796E-4</v>
      </c>
    </row>
    <row r="285" spans="4:16" x14ac:dyDescent="0.2">
      <c r="D285" s="69">
        <f t="shared" si="54"/>
        <v>0</v>
      </c>
      <c r="E285" s="69">
        <f t="shared" si="54"/>
        <v>0</v>
      </c>
      <c r="F285" s="61">
        <f t="shared" si="59"/>
        <v>0</v>
      </c>
      <c r="G285" s="61">
        <f t="shared" si="60"/>
        <v>0</v>
      </c>
      <c r="H285" s="61">
        <f t="shared" si="61"/>
        <v>0</v>
      </c>
      <c r="I285" s="61">
        <f t="shared" si="62"/>
        <v>0</v>
      </c>
      <c r="J285" s="61">
        <f t="shared" si="63"/>
        <v>0</v>
      </c>
      <c r="K285" s="61">
        <f t="shared" ca="1" si="55"/>
        <v>-9.1253280620279796E-4</v>
      </c>
      <c r="L285" s="61">
        <f t="shared" ca="1" si="64"/>
        <v>8.3271612239635321E-7</v>
      </c>
      <c r="M285" s="61">
        <f t="shared" ca="1" si="56"/>
        <v>7.0886836103058624E-3</v>
      </c>
      <c r="N285" s="61">
        <f t="shared" ca="1" si="57"/>
        <v>0.11176587362118043</v>
      </c>
      <c r="O285" s="61">
        <f t="shared" ca="1" si="58"/>
        <v>4.6738940542952107E-2</v>
      </c>
      <c r="P285" s="35">
        <f t="shared" ca="1" si="65"/>
        <v>9.1253280620279796E-4</v>
      </c>
    </row>
    <row r="286" spans="4:16" x14ac:dyDescent="0.2">
      <c r="D286" s="69">
        <f t="shared" si="54"/>
        <v>0</v>
      </c>
      <c r="E286" s="69">
        <f t="shared" si="54"/>
        <v>0</v>
      </c>
      <c r="F286" s="61">
        <f t="shared" si="59"/>
        <v>0</v>
      </c>
      <c r="G286" s="61">
        <f t="shared" si="60"/>
        <v>0</v>
      </c>
      <c r="H286" s="61">
        <f t="shared" si="61"/>
        <v>0</v>
      </c>
      <c r="I286" s="61">
        <f t="shared" si="62"/>
        <v>0</v>
      </c>
      <c r="J286" s="61">
        <f t="shared" si="63"/>
        <v>0</v>
      </c>
      <c r="K286" s="61">
        <f t="shared" ca="1" si="55"/>
        <v>-9.1253280620279796E-4</v>
      </c>
      <c r="L286" s="61">
        <f t="shared" ca="1" si="64"/>
        <v>8.3271612239635321E-7</v>
      </c>
      <c r="M286" s="61">
        <f t="shared" ca="1" si="56"/>
        <v>7.0886836103058624E-3</v>
      </c>
      <c r="N286" s="61">
        <f t="shared" ca="1" si="57"/>
        <v>0.11176587362118043</v>
      </c>
      <c r="O286" s="61">
        <f t="shared" ca="1" si="58"/>
        <v>4.6738940542952107E-2</v>
      </c>
      <c r="P286" s="35">
        <f t="shared" ca="1" si="65"/>
        <v>9.1253280620279796E-4</v>
      </c>
    </row>
    <row r="287" spans="4:16" x14ac:dyDescent="0.2">
      <c r="D287" s="69">
        <f t="shared" si="54"/>
        <v>0</v>
      </c>
      <c r="E287" s="69">
        <f t="shared" si="54"/>
        <v>0</v>
      </c>
      <c r="F287" s="61">
        <f t="shared" si="59"/>
        <v>0</v>
      </c>
      <c r="G287" s="61">
        <f t="shared" si="60"/>
        <v>0</v>
      </c>
      <c r="H287" s="61">
        <f t="shared" si="61"/>
        <v>0</v>
      </c>
      <c r="I287" s="61">
        <f t="shared" si="62"/>
        <v>0</v>
      </c>
      <c r="J287" s="61">
        <f t="shared" si="63"/>
        <v>0</v>
      </c>
      <c r="K287" s="61">
        <f t="shared" ca="1" si="55"/>
        <v>-9.1253280620279796E-4</v>
      </c>
      <c r="L287" s="61">
        <f t="shared" ca="1" si="64"/>
        <v>8.3271612239635321E-7</v>
      </c>
      <c r="M287" s="61">
        <f t="shared" ca="1" si="56"/>
        <v>7.0886836103058624E-3</v>
      </c>
      <c r="N287" s="61">
        <f t="shared" ca="1" si="57"/>
        <v>0.11176587362118043</v>
      </c>
      <c r="O287" s="61">
        <f t="shared" ca="1" si="58"/>
        <v>4.6738940542952107E-2</v>
      </c>
      <c r="P287" s="35">
        <f t="shared" ca="1" si="65"/>
        <v>9.1253280620279796E-4</v>
      </c>
    </row>
    <row r="288" spans="4:16" x14ac:dyDescent="0.2">
      <c r="D288" s="69">
        <f t="shared" si="54"/>
        <v>0</v>
      </c>
      <c r="E288" s="69">
        <f t="shared" si="54"/>
        <v>0</v>
      </c>
      <c r="F288" s="61">
        <f t="shared" si="59"/>
        <v>0</v>
      </c>
      <c r="G288" s="61">
        <f t="shared" si="60"/>
        <v>0</v>
      </c>
      <c r="H288" s="61">
        <f t="shared" si="61"/>
        <v>0</v>
      </c>
      <c r="I288" s="61">
        <f t="shared" si="62"/>
        <v>0</v>
      </c>
      <c r="J288" s="61">
        <f t="shared" si="63"/>
        <v>0</v>
      </c>
      <c r="K288" s="61">
        <f t="shared" ca="1" si="55"/>
        <v>-9.1253280620279796E-4</v>
      </c>
      <c r="L288" s="61">
        <f t="shared" ca="1" si="64"/>
        <v>8.3271612239635321E-7</v>
      </c>
      <c r="M288" s="61">
        <f t="shared" ca="1" si="56"/>
        <v>7.0886836103058624E-3</v>
      </c>
      <c r="N288" s="61">
        <f t="shared" ca="1" si="57"/>
        <v>0.11176587362118043</v>
      </c>
      <c r="O288" s="61">
        <f t="shared" ca="1" si="58"/>
        <v>4.6738940542952107E-2</v>
      </c>
      <c r="P288" s="35">
        <f t="shared" ca="1" si="65"/>
        <v>9.1253280620279796E-4</v>
      </c>
    </row>
    <row r="289" spans="4:16" x14ac:dyDescent="0.2">
      <c r="D289" s="69">
        <f t="shared" si="54"/>
        <v>0</v>
      </c>
      <c r="E289" s="69">
        <f t="shared" si="54"/>
        <v>0</v>
      </c>
      <c r="F289" s="61">
        <f t="shared" si="59"/>
        <v>0</v>
      </c>
      <c r="G289" s="61">
        <f t="shared" si="60"/>
        <v>0</v>
      </c>
      <c r="H289" s="61">
        <f t="shared" si="61"/>
        <v>0</v>
      </c>
      <c r="I289" s="61">
        <f t="shared" si="62"/>
        <v>0</v>
      </c>
      <c r="J289" s="61">
        <f t="shared" si="63"/>
        <v>0</v>
      </c>
      <c r="K289" s="61">
        <f t="shared" ca="1" si="55"/>
        <v>-9.1253280620279796E-4</v>
      </c>
      <c r="L289" s="61">
        <f t="shared" ca="1" si="64"/>
        <v>8.3271612239635321E-7</v>
      </c>
      <c r="M289" s="61">
        <f t="shared" ca="1" si="56"/>
        <v>7.0886836103058624E-3</v>
      </c>
      <c r="N289" s="61">
        <f t="shared" ca="1" si="57"/>
        <v>0.11176587362118043</v>
      </c>
      <c r="O289" s="61">
        <f t="shared" ca="1" si="58"/>
        <v>4.6738940542952107E-2</v>
      </c>
      <c r="P289" s="35">
        <f t="shared" ca="1" si="65"/>
        <v>9.1253280620279796E-4</v>
      </c>
    </row>
    <row r="290" spans="4:16" x14ac:dyDescent="0.2">
      <c r="D290" s="69">
        <f t="shared" si="54"/>
        <v>0</v>
      </c>
      <c r="E290" s="69">
        <f t="shared" si="54"/>
        <v>0</v>
      </c>
      <c r="F290" s="61">
        <f t="shared" si="59"/>
        <v>0</v>
      </c>
      <c r="G290" s="61">
        <f t="shared" si="60"/>
        <v>0</v>
      </c>
      <c r="H290" s="61">
        <f t="shared" si="61"/>
        <v>0</v>
      </c>
      <c r="I290" s="61">
        <f t="shared" si="62"/>
        <v>0</v>
      </c>
      <c r="J290" s="61">
        <f t="shared" si="63"/>
        <v>0</v>
      </c>
      <c r="K290" s="61">
        <f t="shared" ca="1" si="55"/>
        <v>-9.1253280620279796E-4</v>
      </c>
      <c r="L290" s="61">
        <f t="shared" ca="1" si="64"/>
        <v>8.3271612239635321E-7</v>
      </c>
      <c r="M290" s="61">
        <f t="shared" ca="1" si="56"/>
        <v>7.0886836103058624E-3</v>
      </c>
      <c r="N290" s="61">
        <f t="shared" ca="1" si="57"/>
        <v>0.11176587362118043</v>
      </c>
      <c r="O290" s="61">
        <f t="shared" ca="1" si="58"/>
        <v>4.6738940542952107E-2</v>
      </c>
      <c r="P290" s="35">
        <f t="shared" ca="1" si="65"/>
        <v>9.1253280620279796E-4</v>
      </c>
    </row>
    <row r="291" spans="4:16" x14ac:dyDescent="0.2">
      <c r="D291" s="69">
        <f t="shared" si="54"/>
        <v>0</v>
      </c>
      <c r="E291" s="69">
        <f t="shared" si="54"/>
        <v>0</v>
      </c>
      <c r="F291" s="61">
        <f t="shared" si="59"/>
        <v>0</v>
      </c>
      <c r="G291" s="61">
        <f t="shared" si="60"/>
        <v>0</v>
      </c>
      <c r="H291" s="61">
        <f t="shared" si="61"/>
        <v>0</v>
      </c>
      <c r="I291" s="61">
        <f t="shared" si="62"/>
        <v>0</v>
      </c>
      <c r="J291" s="61">
        <f t="shared" si="63"/>
        <v>0</v>
      </c>
      <c r="K291" s="61">
        <f t="shared" ca="1" si="55"/>
        <v>-9.1253280620279796E-4</v>
      </c>
      <c r="L291" s="61">
        <f t="shared" ca="1" si="64"/>
        <v>8.3271612239635321E-7</v>
      </c>
      <c r="M291" s="61">
        <f t="shared" ca="1" si="56"/>
        <v>7.0886836103058624E-3</v>
      </c>
      <c r="N291" s="61">
        <f t="shared" ca="1" si="57"/>
        <v>0.11176587362118043</v>
      </c>
      <c r="O291" s="61">
        <f t="shared" ca="1" si="58"/>
        <v>4.6738940542952107E-2</v>
      </c>
      <c r="P291" s="35">
        <f t="shared" ca="1" si="65"/>
        <v>9.1253280620279796E-4</v>
      </c>
    </row>
    <row r="292" spans="4:16" x14ac:dyDescent="0.2">
      <c r="D292" s="69">
        <f t="shared" si="54"/>
        <v>0</v>
      </c>
      <c r="E292" s="69">
        <f t="shared" si="54"/>
        <v>0</v>
      </c>
      <c r="F292" s="61">
        <f t="shared" si="59"/>
        <v>0</v>
      </c>
      <c r="G292" s="61">
        <f t="shared" si="60"/>
        <v>0</v>
      </c>
      <c r="H292" s="61">
        <f t="shared" si="61"/>
        <v>0</v>
      </c>
      <c r="I292" s="61">
        <f t="shared" si="62"/>
        <v>0</v>
      </c>
      <c r="J292" s="61">
        <f t="shared" si="63"/>
        <v>0</v>
      </c>
      <c r="K292" s="61">
        <f t="shared" ca="1" si="55"/>
        <v>-9.1253280620279796E-4</v>
      </c>
      <c r="L292" s="61">
        <f t="shared" ca="1" si="64"/>
        <v>8.3271612239635321E-7</v>
      </c>
      <c r="M292" s="61">
        <f t="shared" ca="1" si="56"/>
        <v>7.0886836103058624E-3</v>
      </c>
      <c r="N292" s="61">
        <f t="shared" ca="1" si="57"/>
        <v>0.11176587362118043</v>
      </c>
      <c r="O292" s="61">
        <f t="shared" ca="1" si="58"/>
        <v>4.6738940542952107E-2</v>
      </c>
      <c r="P292" s="35">
        <f t="shared" ca="1" si="65"/>
        <v>9.1253280620279796E-4</v>
      </c>
    </row>
    <row r="293" spans="4:16" x14ac:dyDescent="0.2">
      <c r="D293" s="69">
        <f t="shared" si="54"/>
        <v>0</v>
      </c>
      <c r="E293" s="69">
        <f t="shared" si="54"/>
        <v>0</v>
      </c>
      <c r="F293" s="61">
        <f t="shared" si="59"/>
        <v>0</v>
      </c>
      <c r="G293" s="61">
        <f t="shared" si="60"/>
        <v>0</v>
      </c>
      <c r="H293" s="61">
        <f t="shared" si="61"/>
        <v>0</v>
      </c>
      <c r="I293" s="61">
        <f t="shared" si="62"/>
        <v>0</v>
      </c>
      <c r="J293" s="61">
        <f t="shared" si="63"/>
        <v>0</v>
      </c>
      <c r="K293" s="61">
        <f t="shared" ca="1" si="55"/>
        <v>-9.1253280620279796E-4</v>
      </c>
      <c r="L293" s="61">
        <f t="shared" ca="1" si="64"/>
        <v>8.3271612239635321E-7</v>
      </c>
      <c r="M293" s="61">
        <f t="shared" ca="1" si="56"/>
        <v>7.0886836103058624E-3</v>
      </c>
      <c r="N293" s="61">
        <f t="shared" ca="1" si="57"/>
        <v>0.11176587362118043</v>
      </c>
      <c r="O293" s="61">
        <f t="shared" ca="1" si="58"/>
        <v>4.6738940542952107E-2</v>
      </c>
      <c r="P293" s="35">
        <f t="shared" ca="1" si="65"/>
        <v>9.1253280620279796E-4</v>
      </c>
    </row>
    <row r="294" spans="4:16" x14ac:dyDescent="0.2">
      <c r="D294" s="69">
        <f t="shared" si="54"/>
        <v>0</v>
      </c>
      <c r="E294" s="69">
        <f t="shared" si="54"/>
        <v>0</v>
      </c>
      <c r="F294" s="61">
        <f t="shared" si="59"/>
        <v>0</v>
      </c>
      <c r="G294" s="61">
        <f t="shared" si="60"/>
        <v>0</v>
      </c>
      <c r="H294" s="61">
        <f t="shared" si="61"/>
        <v>0</v>
      </c>
      <c r="I294" s="61">
        <f t="shared" si="62"/>
        <v>0</v>
      </c>
      <c r="J294" s="61">
        <f t="shared" si="63"/>
        <v>0</v>
      </c>
      <c r="K294" s="61">
        <f t="shared" ca="1" si="55"/>
        <v>-9.1253280620279796E-4</v>
      </c>
      <c r="L294" s="61">
        <f t="shared" ca="1" si="64"/>
        <v>8.3271612239635321E-7</v>
      </c>
      <c r="M294" s="61">
        <f t="shared" ca="1" si="56"/>
        <v>7.0886836103058624E-3</v>
      </c>
      <c r="N294" s="61">
        <f t="shared" ca="1" si="57"/>
        <v>0.11176587362118043</v>
      </c>
      <c r="O294" s="61">
        <f t="shared" ca="1" si="58"/>
        <v>4.6738940542952107E-2</v>
      </c>
      <c r="P294" s="35">
        <f t="shared" ca="1" si="65"/>
        <v>9.1253280620279796E-4</v>
      </c>
    </row>
    <row r="295" spans="4:16" x14ac:dyDescent="0.2">
      <c r="D295" s="69">
        <f t="shared" si="54"/>
        <v>0</v>
      </c>
      <c r="E295" s="69">
        <f t="shared" si="54"/>
        <v>0</v>
      </c>
      <c r="F295" s="61">
        <f t="shared" si="59"/>
        <v>0</v>
      </c>
      <c r="G295" s="61">
        <f t="shared" si="60"/>
        <v>0</v>
      </c>
      <c r="H295" s="61">
        <f t="shared" si="61"/>
        <v>0</v>
      </c>
      <c r="I295" s="61">
        <f t="shared" si="62"/>
        <v>0</v>
      </c>
      <c r="J295" s="61">
        <f t="shared" si="63"/>
        <v>0</v>
      </c>
      <c r="K295" s="61">
        <f t="shared" ca="1" si="55"/>
        <v>-9.1253280620279796E-4</v>
      </c>
      <c r="L295" s="61">
        <f t="shared" ca="1" si="64"/>
        <v>8.3271612239635321E-7</v>
      </c>
      <c r="M295" s="61">
        <f t="shared" ca="1" si="56"/>
        <v>7.0886836103058624E-3</v>
      </c>
      <c r="N295" s="61">
        <f t="shared" ca="1" si="57"/>
        <v>0.11176587362118043</v>
      </c>
      <c r="O295" s="61">
        <f t="shared" ca="1" si="58"/>
        <v>4.6738940542952107E-2</v>
      </c>
      <c r="P295" s="35">
        <f t="shared" ca="1" si="65"/>
        <v>9.1253280620279796E-4</v>
      </c>
    </row>
    <row r="296" spans="4:16" x14ac:dyDescent="0.2">
      <c r="D296" s="69">
        <f t="shared" si="54"/>
        <v>0</v>
      </c>
      <c r="E296" s="69">
        <f t="shared" si="54"/>
        <v>0</v>
      </c>
      <c r="F296" s="61">
        <f t="shared" si="59"/>
        <v>0</v>
      </c>
      <c r="G296" s="61">
        <f t="shared" si="60"/>
        <v>0</v>
      </c>
      <c r="H296" s="61">
        <f t="shared" si="61"/>
        <v>0</v>
      </c>
      <c r="I296" s="61">
        <f t="shared" si="62"/>
        <v>0</v>
      </c>
      <c r="J296" s="61">
        <f t="shared" si="63"/>
        <v>0</v>
      </c>
      <c r="K296" s="61">
        <f t="shared" ca="1" si="55"/>
        <v>-9.1253280620279796E-4</v>
      </c>
      <c r="L296" s="61">
        <f t="shared" ca="1" si="64"/>
        <v>8.3271612239635321E-7</v>
      </c>
      <c r="M296" s="61">
        <f t="shared" ca="1" si="56"/>
        <v>7.0886836103058624E-3</v>
      </c>
      <c r="N296" s="61">
        <f t="shared" ca="1" si="57"/>
        <v>0.11176587362118043</v>
      </c>
      <c r="O296" s="61">
        <f t="shared" ca="1" si="58"/>
        <v>4.6738940542952107E-2</v>
      </c>
      <c r="P296" s="35">
        <f t="shared" ca="1" si="65"/>
        <v>9.1253280620279796E-4</v>
      </c>
    </row>
    <row r="297" spans="4:16" x14ac:dyDescent="0.2">
      <c r="D297" s="69">
        <f t="shared" si="54"/>
        <v>0</v>
      </c>
      <c r="E297" s="69">
        <f t="shared" si="54"/>
        <v>0</v>
      </c>
      <c r="F297" s="61">
        <f t="shared" si="59"/>
        <v>0</v>
      </c>
      <c r="G297" s="61">
        <f t="shared" si="60"/>
        <v>0</v>
      </c>
      <c r="H297" s="61">
        <f t="shared" si="61"/>
        <v>0</v>
      </c>
      <c r="I297" s="61">
        <f t="shared" si="62"/>
        <v>0</v>
      </c>
      <c r="J297" s="61">
        <f t="shared" si="63"/>
        <v>0</v>
      </c>
      <c r="K297" s="61">
        <f t="shared" ca="1" si="55"/>
        <v>-9.1253280620279796E-4</v>
      </c>
      <c r="L297" s="61">
        <f t="shared" ca="1" si="64"/>
        <v>8.3271612239635321E-7</v>
      </c>
      <c r="M297" s="61">
        <f t="shared" ca="1" si="56"/>
        <v>7.0886836103058624E-3</v>
      </c>
      <c r="N297" s="61">
        <f t="shared" ca="1" si="57"/>
        <v>0.11176587362118043</v>
      </c>
      <c r="O297" s="61">
        <f t="shared" ca="1" si="58"/>
        <v>4.6738940542952107E-2</v>
      </c>
      <c r="P297" s="35">
        <f t="shared" ca="1" si="65"/>
        <v>9.1253280620279796E-4</v>
      </c>
    </row>
    <row r="298" spans="4:16" x14ac:dyDescent="0.2">
      <c r="D298" s="69">
        <f t="shared" si="54"/>
        <v>0</v>
      </c>
      <c r="E298" s="69">
        <f t="shared" si="54"/>
        <v>0</v>
      </c>
      <c r="F298" s="61">
        <f t="shared" si="59"/>
        <v>0</v>
      </c>
      <c r="G298" s="61">
        <f t="shared" si="60"/>
        <v>0</v>
      </c>
      <c r="H298" s="61">
        <f t="shared" si="61"/>
        <v>0</v>
      </c>
      <c r="I298" s="61">
        <f t="shared" si="62"/>
        <v>0</v>
      </c>
      <c r="J298" s="61">
        <f t="shared" si="63"/>
        <v>0</v>
      </c>
      <c r="K298" s="61">
        <f t="shared" ca="1" si="55"/>
        <v>-9.1253280620279796E-4</v>
      </c>
      <c r="L298" s="61">
        <f t="shared" ca="1" si="64"/>
        <v>8.3271612239635321E-7</v>
      </c>
      <c r="M298" s="61">
        <f t="shared" ca="1" si="56"/>
        <v>7.0886836103058624E-3</v>
      </c>
      <c r="N298" s="61">
        <f t="shared" ca="1" si="57"/>
        <v>0.11176587362118043</v>
      </c>
      <c r="O298" s="61">
        <f t="shared" ca="1" si="58"/>
        <v>4.6738940542952107E-2</v>
      </c>
      <c r="P298" s="35">
        <f t="shared" ca="1" si="65"/>
        <v>9.1253280620279796E-4</v>
      </c>
    </row>
    <row r="299" spans="4:16" x14ac:dyDescent="0.2">
      <c r="D299" s="69">
        <f t="shared" si="54"/>
        <v>0</v>
      </c>
      <c r="E299" s="69">
        <f t="shared" si="54"/>
        <v>0</v>
      </c>
      <c r="F299" s="61">
        <f t="shared" si="59"/>
        <v>0</v>
      </c>
      <c r="G299" s="61">
        <f t="shared" si="60"/>
        <v>0</v>
      </c>
      <c r="H299" s="61">
        <f t="shared" si="61"/>
        <v>0</v>
      </c>
      <c r="I299" s="61">
        <f t="shared" si="62"/>
        <v>0</v>
      </c>
      <c r="J299" s="61">
        <f t="shared" si="63"/>
        <v>0</v>
      </c>
      <c r="K299" s="61">
        <f t="shared" ca="1" si="55"/>
        <v>-9.1253280620279796E-4</v>
      </c>
      <c r="L299" s="61">
        <f t="shared" ca="1" si="64"/>
        <v>8.3271612239635321E-7</v>
      </c>
      <c r="M299" s="61">
        <f t="shared" ca="1" si="56"/>
        <v>7.0886836103058624E-3</v>
      </c>
      <c r="N299" s="61">
        <f t="shared" ca="1" si="57"/>
        <v>0.11176587362118043</v>
      </c>
      <c r="O299" s="61">
        <f t="shared" ca="1" si="58"/>
        <v>4.6738940542952107E-2</v>
      </c>
      <c r="P299" s="35">
        <f t="shared" ca="1" si="65"/>
        <v>9.1253280620279796E-4</v>
      </c>
    </row>
    <row r="300" spans="4:16" x14ac:dyDescent="0.2">
      <c r="D300" s="69">
        <f t="shared" si="54"/>
        <v>0</v>
      </c>
      <c r="E300" s="69">
        <f t="shared" si="54"/>
        <v>0</v>
      </c>
      <c r="F300" s="61">
        <f t="shared" si="59"/>
        <v>0</v>
      </c>
      <c r="G300" s="61">
        <f t="shared" si="60"/>
        <v>0</v>
      </c>
      <c r="H300" s="61">
        <f t="shared" si="61"/>
        <v>0</v>
      </c>
      <c r="I300" s="61">
        <f t="shared" si="62"/>
        <v>0</v>
      </c>
      <c r="J300" s="61">
        <f t="shared" si="63"/>
        <v>0</v>
      </c>
      <c r="K300" s="61">
        <f t="shared" ca="1" si="55"/>
        <v>-9.1253280620279796E-4</v>
      </c>
      <c r="L300" s="61">
        <f t="shared" ca="1" si="64"/>
        <v>8.3271612239635321E-7</v>
      </c>
      <c r="M300" s="61">
        <f t="shared" ca="1" si="56"/>
        <v>7.0886836103058624E-3</v>
      </c>
      <c r="N300" s="61">
        <f t="shared" ca="1" si="57"/>
        <v>0.11176587362118043</v>
      </c>
      <c r="O300" s="61">
        <f t="shared" ca="1" si="58"/>
        <v>4.6738940542952107E-2</v>
      </c>
      <c r="P300" s="35">
        <f t="shared" ca="1" si="65"/>
        <v>9.1253280620279796E-4</v>
      </c>
    </row>
    <row r="301" spans="4:16" x14ac:dyDescent="0.2">
      <c r="D301" s="69">
        <f t="shared" si="54"/>
        <v>0</v>
      </c>
      <c r="E301" s="69">
        <f t="shared" si="54"/>
        <v>0</v>
      </c>
      <c r="F301" s="61">
        <f t="shared" si="59"/>
        <v>0</v>
      </c>
      <c r="G301" s="61">
        <f t="shared" si="60"/>
        <v>0</v>
      </c>
      <c r="H301" s="61">
        <f t="shared" si="61"/>
        <v>0</v>
      </c>
      <c r="I301" s="61">
        <f t="shared" si="62"/>
        <v>0</v>
      </c>
      <c r="J301" s="61">
        <f t="shared" si="63"/>
        <v>0</v>
      </c>
      <c r="K301" s="61">
        <f t="shared" ca="1" si="55"/>
        <v>-9.1253280620279796E-4</v>
      </c>
      <c r="L301" s="61">
        <f t="shared" ca="1" si="64"/>
        <v>8.3271612239635321E-7</v>
      </c>
      <c r="M301" s="61">
        <f t="shared" ca="1" si="56"/>
        <v>7.0886836103058624E-3</v>
      </c>
      <c r="N301" s="61">
        <f t="shared" ca="1" si="57"/>
        <v>0.11176587362118043</v>
      </c>
      <c r="O301" s="61">
        <f t="shared" ca="1" si="58"/>
        <v>4.6738940542952107E-2</v>
      </c>
      <c r="P301" s="35">
        <f t="shared" ca="1" si="65"/>
        <v>9.1253280620279796E-4</v>
      </c>
    </row>
    <row r="302" spans="4:16" x14ac:dyDescent="0.2">
      <c r="D302" s="69">
        <f t="shared" si="54"/>
        <v>0</v>
      </c>
      <c r="E302" s="69">
        <f t="shared" si="54"/>
        <v>0</v>
      </c>
      <c r="F302" s="61">
        <f t="shared" si="59"/>
        <v>0</v>
      </c>
      <c r="G302" s="61">
        <f t="shared" si="60"/>
        <v>0</v>
      </c>
      <c r="H302" s="61">
        <f t="shared" si="61"/>
        <v>0</v>
      </c>
      <c r="I302" s="61">
        <f t="shared" si="62"/>
        <v>0</v>
      </c>
      <c r="J302" s="61">
        <f t="shared" si="63"/>
        <v>0</v>
      </c>
      <c r="K302" s="61">
        <f t="shared" ca="1" si="55"/>
        <v>-9.1253280620279796E-4</v>
      </c>
      <c r="L302" s="61">
        <f t="shared" ca="1" si="64"/>
        <v>8.3271612239635321E-7</v>
      </c>
      <c r="M302" s="61">
        <f t="shared" ca="1" si="56"/>
        <v>7.0886836103058624E-3</v>
      </c>
      <c r="N302" s="61">
        <f t="shared" ca="1" si="57"/>
        <v>0.11176587362118043</v>
      </c>
      <c r="O302" s="61">
        <f t="shared" ca="1" si="58"/>
        <v>4.6738940542952107E-2</v>
      </c>
      <c r="P302" s="35">
        <f t="shared" ca="1" si="65"/>
        <v>9.1253280620279796E-4</v>
      </c>
    </row>
    <row r="303" spans="4:16" x14ac:dyDescent="0.2">
      <c r="D303" s="69">
        <f t="shared" si="54"/>
        <v>0</v>
      </c>
      <c r="E303" s="69">
        <f t="shared" si="54"/>
        <v>0</v>
      </c>
      <c r="F303" s="61">
        <f t="shared" si="59"/>
        <v>0</v>
      </c>
      <c r="G303" s="61">
        <f t="shared" si="60"/>
        <v>0</v>
      </c>
      <c r="H303" s="61">
        <f t="shared" si="61"/>
        <v>0</v>
      </c>
      <c r="I303" s="61">
        <f t="shared" si="62"/>
        <v>0</v>
      </c>
      <c r="J303" s="61">
        <f t="shared" si="63"/>
        <v>0</v>
      </c>
      <c r="K303" s="61">
        <f t="shared" ca="1" si="55"/>
        <v>-9.1253280620279796E-4</v>
      </c>
      <c r="L303" s="61">
        <f t="shared" ca="1" si="64"/>
        <v>8.3271612239635321E-7</v>
      </c>
      <c r="M303" s="61">
        <f t="shared" ca="1" si="56"/>
        <v>7.0886836103058624E-3</v>
      </c>
      <c r="N303" s="61">
        <f t="shared" ca="1" si="57"/>
        <v>0.11176587362118043</v>
      </c>
      <c r="O303" s="61">
        <f t="shared" ca="1" si="58"/>
        <v>4.6738940542952107E-2</v>
      </c>
      <c r="P303" s="35">
        <f t="shared" ca="1" si="65"/>
        <v>9.1253280620279796E-4</v>
      </c>
    </row>
    <row r="304" spans="4:16" x14ac:dyDescent="0.2">
      <c r="D304" s="69">
        <f t="shared" si="54"/>
        <v>0</v>
      </c>
      <c r="E304" s="69">
        <f t="shared" si="54"/>
        <v>0</v>
      </c>
      <c r="F304" s="61">
        <f t="shared" si="59"/>
        <v>0</v>
      </c>
      <c r="G304" s="61">
        <f t="shared" si="60"/>
        <v>0</v>
      </c>
      <c r="H304" s="61">
        <f t="shared" si="61"/>
        <v>0</v>
      </c>
      <c r="I304" s="61">
        <f t="shared" si="62"/>
        <v>0</v>
      </c>
      <c r="J304" s="61">
        <f t="shared" si="63"/>
        <v>0</v>
      </c>
      <c r="K304" s="61">
        <f t="shared" ca="1" si="55"/>
        <v>-9.1253280620279796E-4</v>
      </c>
      <c r="L304" s="61">
        <f t="shared" ca="1" si="64"/>
        <v>8.3271612239635321E-7</v>
      </c>
      <c r="M304" s="61">
        <f t="shared" ca="1" si="56"/>
        <v>7.0886836103058624E-3</v>
      </c>
      <c r="N304" s="61">
        <f t="shared" ca="1" si="57"/>
        <v>0.11176587362118043</v>
      </c>
      <c r="O304" s="61">
        <f t="shared" ca="1" si="58"/>
        <v>4.6738940542952107E-2</v>
      </c>
      <c r="P304" s="35">
        <f t="shared" ca="1" si="65"/>
        <v>9.1253280620279796E-4</v>
      </c>
    </row>
    <row r="305" spans="4:16" x14ac:dyDescent="0.2">
      <c r="D305" s="69">
        <f t="shared" si="54"/>
        <v>0</v>
      </c>
      <c r="E305" s="69">
        <f t="shared" si="54"/>
        <v>0</v>
      </c>
      <c r="F305" s="61">
        <f t="shared" si="59"/>
        <v>0</v>
      </c>
      <c r="G305" s="61">
        <f t="shared" si="60"/>
        <v>0</v>
      </c>
      <c r="H305" s="61">
        <f t="shared" si="61"/>
        <v>0</v>
      </c>
      <c r="I305" s="61">
        <f t="shared" si="62"/>
        <v>0</v>
      </c>
      <c r="J305" s="61">
        <f t="shared" si="63"/>
        <v>0</v>
      </c>
      <c r="K305" s="61">
        <f t="shared" ca="1" si="55"/>
        <v>-9.1253280620279796E-4</v>
      </c>
      <c r="L305" s="61">
        <f t="shared" ca="1" si="64"/>
        <v>8.3271612239635321E-7</v>
      </c>
      <c r="M305" s="61">
        <f t="shared" ca="1" si="56"/>
        <v>7.0886836103058624E-3</v>
      </c>
      <c r="N305" s="61">
        <f t="shared" ca="1" si="57"/>
        <v>0.11176587362118043</v>
      </c>
      <c r="O305" s="61">
        <f t="shared" ca="1" si="58"/>
        <v>4.6738940542952107E-2</v>
      </c>
      <c r="P305" s="35">
        <f t="shared" ca="1" si="65"/>
        <v>9.1253280620279796E-4</v>
      </c>
    </row>
    <row r="306" spans="4:16" x14ac:dyDescent="0.2">
      <c r="D306" s="69">
        <f t="shared" si="54"/>
        <v>0</v>
      </c>
      <c r="E306" s="69">
        <f t="shared" si="54"/>
        <v>0</v>
      </c>
      <c r="F306" s="61">
        <f t="shared" si="59"/>
        <v>0</v>
      </c>
      <c r="G306" s="61">
        <f t="shared" si="60"/>
        <v>0</v>
      </c>
      <c r="H306" s="61">
        <f t="shared" si="61"/>
        <v>0</v>
      </c>
      <c r="I306" s="61">
        <f t="shared" si="62"/>
        <v>0</v>
      </c>
      <c r="J306" s="61">
        <f t="shared" si="63"/>
        <v>0</v>
      </c>
      <c r="K306" s="61">
        <f t="shared" ca="1" si="55"/>
        <v>-9.1253280620279796E-4</v>
      </c>
      <c r="L306" s="61">
        <f t="shared" ca="1" si="64"/>
        <v>8.3271612239635321E-7</v>
      </c>
      <c r="M306" s="61">
        <f t="shared" ca="1" si="56"/>
        <v>7.0886836103058624E-3</v>
      </c>
      <c r="N306" s="61">
        <f t="shared" ca="1" si="57"/>
        <v>0.11176587362118043</v>
      </c>
      <c r="O306" s="61">
        <f t="shared" ca="1" si="58"/>
        <v>4.6738940542952107E-2</v>
      </c>
      <c r="P306" s="35">
        <f t="shared" ca="1" si="65"/>
        <v>9.1253280620279796E-4</v>
      </c>
    </row>
    <row r="307" spans="4:16" x14ac:dyDescent="0.2">
      <c r="D307" s="69">
        <f t="shared" si="54"/>
        <v>0</v>
      </c>
      <c r="E307" s="69">
        <f t="shared" si="54"/>
        <v>0</v>
      </c>
      <c r="F307" s="61">
        <f t="shared" si="59"/>
        <v>0</v>
      </c>
      <c r="G307" s="61">
        <f t="shared" si="60"/>
        <v>0</v>
      </c>
      <c r="H307" s="61">
        <f t="shared" si="61"/>
        <v>0</v>
      </c>
      <c r="I307" s="61">
        <f t="shared" si="62"/>
        <v>0</v>
      </c>
      <c r="J307" s="61">
        <f t="shared" si="63"/>
        <v>0</v>
      </c>
      <c r="K307" s="61">
        <f t="shared" ca="1" si="55"/>
        <v>-9.1253280620279796E-4</v>
      </c>
      <c r="L307" s="61">
        <f t="shared" ca="1" si="64"/>
        <v>8.3271612239635321E-7</v>
      </c>
      <c r="M307" s="61">
        <f t="shared" ca="1" si="56"/>
        <v>7.0886836103058624E-3</v>
      </c>
      <c r="N307" s="61">
        <f t="shared" ca="1" si="57"/>
        <v>0.11176587362118043</v>
      </c>
      <c r="O307" s="61">
        <f t="shared" ca="1" si="58"/>
        <v>4.6738940542952107E-2</v>
      </c>
      <c r="P307" s="35">
        <f t="shared" ca="1" si="65"/>
        <v>9.1253280620279796E-4</v>
      </c>
    </row>
    <row r="308" spans="4:16" x14ac:dyDescent="0.2">
      <c r="D308" s="69">
        <f t="shared" si="54"/>
        <v>0</v>
      </c>
      <c r="E308" s="69">
        <f t="shared" si="54"/>
        <v>0</v>
      </c>
      <c r="F308" s="61">
        <f t="shared" si="59"/>
        <v>0</v>
      </c>
      <c r="G308" s="61">
        <f t="shared" si="60"/>
        <v>0</v>
      </c>
      <c r="H308" s="61">
        <f t="shared" si="61"/>
        <v>0</v>
      </c>
      <c r="I308" s="61">
        <f t="shared" si="62"/>
        <v>0</v>
      </c>
      <c r="J308" s="61">
        <f t="shared" si="63"/>
        <v>0</v>
      </c>
      <c r="K308" s="61">
        <f t="shared" ca="1" si="55"/>
        <v>-9.1253280620279796E-4</v>
      </c>
      <c r="L308" s="61">
        <f t="shared" ca="1" si="64"/>
        <v>8.3271612239635321E-7</v>
      </c>
      <c r="M308" s="61">
        <f t="shared" ca="1" si="56"/>
        <v>7.0886836103058624E-3</v>
      </c>
      <c r="N308" s="61">
        <f t="shared" ca="1" si="57"/>
        <v>0.11176587362118043</v>
      </c>
      <c r="O308" s="61">
        <f t="shared" ca="1" si="58"/>
        <v>4.6738940542952107E-2</v>
      </c>
      <c r="P308" s="35">
        <f t="shared" ca="1" si="65"/>
        <v>9.1253280620279796E-4</v>
      </c>
    </row>
    <row r="309" spans="4:16" x14ac:dyDescent="0.2">
      <c r="D309" s="69">
        <f t="shared" si="54"/>
        <v>0</v>
      </c>
      <c r="E309" s="69">
        <f t="shared" si="54"/>
        <v>0</v>
      </c>
      <c r="F309" s="61">
        <f t="shared" si="59"/>
        <v>0</v>
      </c>
      <c r="G309" s="61">
        <f t="shared" si="60"/>
        <v>0</v>
      </c>
      <c r="H309" s="61">
        <f t="shared" si="61"/>
        <v>0</v>
      </c>
      <c r="I309" s="61">
        <f t="shared" si="62"/>
        <v>0</v>
      </c>
      <c r="J309" s="61">
        <f t="shared" si="63"/>
        <v>0</v>
      </c>
      <c r="K309" s="61">
        <f t="shared" ca="1" si="55"/>
        <v>-9.1253280620279796E-4</v>
      </c>
      <c r="L309" s="61">
        <f t="shared" ca="1" si="64"/>
        <v>8.3271612239635321E-7</v>
      </c>
      <c r="M309" s="61">
        <f t="shared" ca="1" si="56"/>
        <v>7.0886836103058624E-3</v>
      </c>
      <c r="N309" s="61">
        <f t="shared" ca="1" si="57"/>
        <v>0.11176587362118043</v>
      </c>
      <c r="O309" s="61">
        <f t="shared" ca="1" si="58"/>
        <v>4.6738940542952107E-2</v>
      </c>
      <c r="P309" s="35">
        <f t="shared" ca="1" si="65"/>
        <v>9.1253280620279796E-4</v>
      </c>
    </row>
    <row r="310" spans="4:16" x14ac:dyDescent="0.2">
      <c r="D310" s="69">
        <f t="shared" si="54"/>
        <v>0</v>
      </c>
      <c r="E310" s="69">
        <f t="shared" si="54"/>
        <v>0</v>
      </c>
      <c r="F310" s="61">
        <f t="shared" si="59"/>
        <v>0</v>
      </c>
      <c r="G310" s="61">
        <f t="shared" si="60"/>
        <v>0</v>
      </c>
      <c r="H310" s="61">
        <f t="shared" si="61"/>
        <v>0</v>
      </c>
      <c r="I310" s="61">
        <f t="shared" si="62"/>
        <v>0</v>
      </c>
      <c r="J310" s="61">
        <f t="shared" si="63"/>
        <v>0</v>
      </c>
      <c r="K310" s="61">
        <f t="shared" ca="1" si="55"/>
        <v>-9.1253280620279796E-4</v>
      </c>
      <c r="L310" s="61">
        <f t="shared" ca="1" si="64"/>
        <v>8.3271612239635321E-7</v>
      </c>
      <c r="M310" s="61">
        <f t="shared" ca="1" si="56"/>
        <v>7.0886836103058624E-3</v>
      </c>
      <c r="N310" s="61">
        <f t="shared" ca="1" si="57"/>
        <v>0.11176587362118043</v>
      </c>
      <c r="O310" s="61">
        <f t="shared" ca="1" si="58"/>
        <v>4.6738940542952107E-2</v>
      </c>
      <c r="P310" s="35">
        <f t="shared" ca="1" si="65"/>
        <v>9.1253280620279796E-4</v>
      </c>
    </row>
    <row r="311" spans="4:16" x14ac:dyDescent="0.2">
      <c r="D311" s="69">
        <f t="shared" si="54"/>
        <v>0</v>
      </c>
      <c r="E311" s="69">
        <f t="shared" si="54"/>
        <v>0</v>
      </c>
      <c r="F311" s="61">
        <f t="shared" si="59"/>
        <v>0</v>
      </c>
      <c r="G311" s="61">
        <f t="shared" si="60"/>
        <v>0</v>
      </c>
      <c r="H311" s="61">
        <f t="shared" si="61"/>
        <v>0</v>
      </c>
      <c r="I311" s="61">
        <f t="shared" si="62"/>
        <v>0</v>
      </c>
      <c r="J311" s="61">
        <f t="shared" si="63"/>
        <v>0</v>
      </c>
      <c r="K311" s="61">
        <f t="shared" ca="1" si="55"/>
        <v>-9.1253280620279796E-4</v>
      </c>
      <c r="L311" s="61">
        <f t="shared" ca="1" si="64"/>
        <v>8.3271612239635321E-7</v>
      </c>
      <c r="M311" s="61">
        <f t="shared" ca="1" si="56"/>
        <v>7.0886836103058624E-3</v>
      </c>
      <c r="N311" s="61">
        <f t="shared" ca="1" si="57"/>
        <v>0.11176587362118043</v>
      </c>
      <c r="O311" s="61">
        <f t="shared" ca="1" si="58"/>
        <v>4.6738940542952107E-2</v>
      </c>
      <c r="P311" s="35">
        <f t="shared" ca="1" si="65"/>
        <v>9.1253280620279796E-4</v>
      </c>
    </row>
    <row r="312" spans="4:16" x14ac:dyDescent="0.2">
      <c r="D312" s="69">
        <f t="shared" si="54"/>
        <v>0</v>
      </c>
      <c r="E312" s="69">
        <f t="shared" si="54"/>
        <v>0</v>
      </c>
      <c r="F312" s="61">
        <f t="shared" si="59"/>
        <v>0</v>
      </c>
      <c r="G312" s="61">
        <f t="shared" si="60"/>
        <v>0</v>
      </c>
      <c r="H312" s="61">
        <f t="shared" si="61"/>
        <v>0</v>
      </c>
      <c r="I312" s="61">
        <f t="shared" si="62"/>
        <v>0</v>
      </c>
      <c r="J312" s="61">
        <f t="shared" si="63"/>
        <v>0</v>
      </c>
      <c r="K312" s="61">
        <f t="shared" ca="1" si="55"/>
        <v>-9.1253280620279796E-4</v>
      </c>
      <c r="L312" s="61">
        <f t="shared" ca="1" si="64"/>
        <v>8.3271612239635321E-7</v>
      </c>
      <c r="M312" s="61">
        <f t="shared" ca="1" si="56"/>
        <v>7.0886836103058624E-3</v>
      </c>
      <c r="N312" s="61">
        <f t="shared" ca="1" si="57"/>
        <v>0.11176587362118043</v>
      </c>
      <c r="O312" s="61">
        <f t="shared" ca="1" si="58"/>
        <v>4.6738940542952107E-2</v>
      </c>
      <c r="P312" s="35">
        <f t="shared" ca="1" si="65"/>
        <v>9.1253280620279796E-4</v>
      </c>
    </row>
    <row r="313" spans="4:16" x14ac:dyDescent="0.2">
      <c r="D313" s="69">
        <f t="shared" si="54"/>
        <v>0</v>
      </c>
      <c r="E313" s="69">
        <f t="shared" si="54"/>
        <v>0</v>
      </c>
      <c r="F313" s="61">
        <f t="shared" si="59"/>
        <v>0</v>
      </c>
      <c r="G313" s="61">
        <f t="shared" si="60"/>
        <v>0</v>
      </c>
      <c r="H313" s="61">
        <f t="shared" si="61"/>
        <v>0</v>
      </c>
      <c r="I313" s="61">
        <f t="shared" si="62"/>
        <v>0</v>
      </c>
      <c r="J313" s="61">
        <f t="shared" si="63"/>
        <v>0</v>
      </c>
      <c r="K313" s="61">
        <f t="shared" ca="1" si="55"/>
        <v>-9.1253280620279796E-4</v>
      </c>
      <c r="L313" s="61">
        <f t="shared" ca="1" si="64"/>
        <v>8.3271612239635321E-7</v>
      </c>
      <c r="M313" s="61">
        <f t="shared" ca="1" si="56"/>
        <v>7.0886836103058624E-3</v>
      </c>
      <c r="N313" s="61">
        <f t="shared" ca="1" si="57"/>
        <v>0.11176587362118043</v>
      </c>
      <c r="O313" s="61">
        <f t="shared" ca="1" si="58"/>
        <v>4.6738940542952107E-2</v>
      </c>
      <c r="P313" s="35">
        <f t="shared" ca="1" si="65"/>
        <v>9.1253280620279796E-4</v>
      </c>
    </row>
    <row r="314" spans="4:16" x14ac:dyDescent="0.2">
      <c r="D314" s="69">
        <f t="shared" si="54"/>
        <v>0</v>
      </c>
      <c r="E314" s="69">
        <f t="shared" si="54"/>
        <v>0</v>
      </c>
      <c r="F314" s="61">
        <f t="shared" si="59"/>
        <v>0</v>
      </c>
      <c r="G314" s="61">
        <f t="shared" si="60"/>
        <v>0</v>
      </c>
      <c r="H314" s="61">
        <f t="shared" si="61"/>
        <v>0</v>
      </c>
      <c r="I314" s="61">
        <f t="shared" si="62"/>
        <v>0</v>
      </c>
      <c r="J314" s="61">
        <f t="shared" si="63"/>
        <v>0</v>
      </c>
      <c r="K314" s="61">
        <f t="shared" ca="1" si="55"/>
        <v>-9.1253280620279796E-4</v>
      </c>
      <c r="L314" s="61">
        <f t="shared" ca="1" si="64"/>
        <v>8.3271612239635321E-7</v>
      </c>
      <c r="M314" s="61">
        <f t="shared" ca="1" si="56"/>
        <v>7.0886836103058624E-3</v>
      </c>
      <c r="N314" s="61">
        <f t="shared" ca="1" si="57"/>
        <v>0.11176587362118043</v>
      </c>
      <c r="O314" s="61">
        <f t="shared" ca="1" si="58"/>
        <v>4.6738940542952107E-2</v>
      </c>
      <c r="P314" s="35">
        <f t="shared" ca="1" si="65"/>
        <v>9.1253280620279796E-4</v>
      </c>
    </row>
    <row r="315" spans="4:16" x14ac:dyDescent="0.2">
      <c r="D315" s="69">
        <f t="shared" si="54"/>
        <v>0</v>
      </c>
      <c r="E315" s="69">
        <f t="shared" si="54"/>
        <v>0</v>
      </c>
      <c r="F315" s="61">
        <f t="shared" si="59"/>
        <v>0</v>
      </c>
      <c r="G315" s="61">
        <f t="shared" si="60"/>
        <v>0</v>
      </c>
      <c r="H315" s="61">
        <f t="shared" si="61"/>
        <v>0</v>
      </c>
      <c r="I315" s="61">
        <f t="shared" si="62"/>
        <v>0</v>
      </c>
      <c r="J315" s="61">
        <f t="shared" si="63"/>
        <v>0</v>
      </c>
      <c r="K315" s="61">
        <f t="shared" ca="1" si="55"/>
        <v>-9.1253280620279796E-4</v>
      </c>
      <c r="L315" s="61">
        <f t="shared" ca="1" si="64"/>
        <v>8.3271612239635321E-7</v>
      </c>
      <c r="M315" s="61">
        <f t="shared" ca="1" si="56"/>
        <v>7.0886836103058624E-3</v>
      </c>
      <c r="N315" s="61">
        <f t="shared" ca="1" si="57"/>
        <v>0.11176587362118043</v>
      </c>
      <c r="O315" s="61">
        <f t="shared" ca="1" si="58"/>
        <v>4.6738940542952107E-2</v>
      </c>
      <c r="P315" s="35">
        <f t="shared" ca="1" si="65"/>
        <v>9.1253280620279796E-4</v>
      </c>
    </row>
    <row r="316" spans="4:16" x14ac:dyDescent="0.2">
      <c r="D316" s="69">
        <f t="shared" si="54"/>
        <v>0</v>
      </c>
      <c r="E316" s="69">
        <f t="shared" si="54"/>
        <v>0</v>
      </c>
      <c r="F316" s="61">
        <f t="shared" si="59"/>
        <v>0</v>
      </c>
      <c r="G316" s="61">
        <f t="shared" si="60"/>
        <v>0</v>
      </c>
      <c r="H316" s="61">
        <f t="shared" si="61"/>
        <v>0</v>
      </c>
      <c r="I316" s="61">
        <f t="shared" si="62"/>
        <v>0</v>
      </c>
      <c r="J316" s="61">
        <f t="shared" si="63"/>
        <v>0</v>
      </c>
      <c r="K316" s="61">
        <f t="shared" ca="1" si="55"/>
        <v>-9.1253280620279796E-4</v>
      </c>
      <c r="L316" s="61">
        <f t="shared" ca="1" si="64"/>
        <v>8.3271612239635321E-7</v>
      </c>
      <c r="M316" s="61">
        <f t="shared" ca="1" si="56"/>
        <v>7.0886836103058624E-3</v>
      </c>
      <c r="N316" s="61">
        <f t="shared" ca="1" si="57"/>
        <v>0.11176587362118043</v>
      </c>
      <c r="O316" s="61">
        <f t="shared" ca="1" si="58"/>
        <v>4.6738940542952107E-2</v>
      </c>
      <c r="P316" s="35">
        <f t="shared" ca="1" si="65"/>
        <v>9.1253280620279796E-4</v>
      </c>
    </row>
    <row r="317" spans="4:16" x14ac:dyDescent="0.2">
      <c r="D317" s="69">
        <f t="shared" si="54"/>
        <v>0</v>
      </c>
      <c r="E317" s="69">
        <f t="shared" si="54"/>
        <v>0</v>
      </c>
      <c r="F317" s="61">
        <f t="shared" si="59"/>
        <v>0</v>
      </c>
      <c r="G317" s="61">
        <f t="shared" si="60"/>
        <v>0</v>
      </c>
      <c r="H317" s="61">
        <f t="shared" si="61"/>
        <v>0</v>
      </c>
      <c r="I317" s="61">
        <f t="shared" si="62"/>
        <v>0</v>
      </c>
      <c r="J317" s="61">
        <f t="shared" si="63"/>
        <v>0</v>
      </c>
      <c r="K317" s="61">
        <f t="shared" ca="1" si="55"/>
        <v>-9.1253280620279796E-4</v>
      </c>
      <c r="L317" s="61">
        <f t="shared" ca="1" si="64"/>
        <v>8.3271612239635321E-7</v>
      </c>
      <c r="M317" s="61">
        <f t="shared" ca="1" si="56"/>
        <v>7.0886836103058624E-3</v>
      </c>
      <c r="N317" s="61">
        <f t="shared" ca="1" si="57"/>
        <v>0.11176587362118043</v>
      </c>
      <c r="O317" s="61">
        <f t="shared" ca="1" si="58"/>
        <v>4.6738940542952107E-2</v>
      </c>
      <c r="P317" s="35">
        <f t="shared" ca="1" si="65"/>
        <v>9.1253280620279796E-4</v>
      </c>
    </row>
    <row r="318" spans="4:16" x14ac:dyDescent="0.2">
      <c r="D318" s="69">
        <f t="shared" si="54"/>
        <v>0</v>
      </c>
      <c r="E318" s="69">
        <f t="shared" si="54"/>
        <v>0</v>
      </c>
      <c r="F318" s="61">
        <f t="shared" si="59"/>
        <v>0</v>
      </c>
      <c r="G318" s="61">
        <f t="shared" si="60"/>
        <v>0</v>
      </c>
      <c r="H318" s="61">
        <f t="shared" si="61"/>
        <v>0</v>
      </c>
      <c r="I318" s="61">
        <f t="shared" si="62"/>
        <v>0</v>
      </c>
      <c r="J318" s="61">
        <f t="shared" si="63"/>
        <v>0</v>
      </c>
      <c r="K318" s="61">
        <f t="shared" ca="1" si="55"/>
        <v>-9.1253280620279796E-4</v>
      </c>
      <c r="L318" s="61">
        <f t="shared" ca="1" si="64"/>
        <v>8.3271612239635321E-7</v>
      </c>
      <c r="M318" s="61">
        <f t="shared" ca="1" si="56"/>
        <v>7.0886836103058624E-3</v>
      </c>
      <c r="N318" s="61">
        <f t="shared" ca="1" si="57"/>
        <v>0.11176587362118043</v>
      </c>
      <c r="O318" s="61">
        <f t="shared" ca="1" si="58"/>
        <v>4.6738940542952107E-2</v>
      </c>
      <c r="P318" s="35">
        <f t="shared" ca="1" si="65"/>
        <v>9.1253280620279796E-4</v>
      </c>
    </row>
    <row r="319" spans="4:16" x14ac:dyDescent="0.2">
      <c r="D319" s="69">
        <f t="shared" si="54"/>
        <v>0</v>
      </c>
      <c r="E319" s="69">
        <f t="shared" si="54"/>
        <v>0</v>
      </c>
      <c r="F319" s="61">
        <f t="shared" si="59"/>
        <v>0</v>
      </c>
      <c r="G319" s="61">
        <f t="shared" si="60"/>
        <v>0</v>
      </c>
      <c r="H319" s="61">
        <f t="shared" si="61"/>
        <v>0</v>
      </c>
      <c r="I319" s="61">
        <f t="shared" si="62"/>
        <v>0</v>
      </c>
      <c r="J319" s="61">
        <f t="shared" si="63"/>
        <v>0</v>
      </c>
      <c r="K319" s="61">
        <f t="shared" ca="1" si="55"/>
        <v>-9.1253280620279796E-4</v>
      </c>
      <c r="L319" s="61">
        <f t="shared" ca="1" si="64"/>
        <v>8.3271612239635321E-7</v>
      </c>
      <c r="M319" s="61">
        <f t="shared" ca="1" si="56"/>
        <v>7.0886836103058624E-3</v>
      </c>
      <c r="N319" s="61">
        <f t="shared" ca="1" si="57"/>
        <v>0.11176587362118043</v>
      </c>
      <c r="O319" s="61">
        <f t="shared" ca="1" si="58"/>
        <v>4.6738940542952107E-2</v>
      </c>
      <c r="P319" s="35">
        <f t="shared" ca="1" si="65"/>
        <v>9.1253280620279796E-4</v>
      </c>
    </row>
    <row r="320" spans="4:16" x14ac:dyDescent="0.2">
      <c r="D320" s="69">
        <f t="shared" si="54"/>
        <v>0</v>
      </c>
      <c r="E320" s="69">
        <f t="shared" si="54"/>
        <v>0</v>
      </c>
      <c r="F320" s="61">
        <f t="shared" si="59"/>
        <v>0</v>
      </c>
      <c r="G320" s="61">
        <f t="shared" si="60"/>
        <v>0</v>
      </c>
      <c r="H320" s="61">
        <f t="shared" si="61"/>
        <v>0</v>
      </c>
      <c r="I320" s="61">
        <f t="shared" si="62"/>
        <v>0</v>
      </c>
      <c r="J320" s="61">
        <f t="shared" si="63"/>
        <v>0</v>
      </c>
      <c r="K320" s="61">
        <f t="shared" ca="1" si="55"/>
        <v>-9.1253280620279796E-4</v>
      </c>
      <c r="L320" s="61">
        <f t="shared" ca="1" si="64"/>
        <v>8.3271612239635321E-7</v>
      </c>
      <c r="M320" s="61">
        <f t="shared" ca="1" si="56"/>
        <v>7.0886836103058624E-3</v>
      </c>
      <c r="N320" s="61">
        <f t="shared" ca="1" si="57"/>
        <v>0.11176587362118043</v>
      </c>
      <c r="O320" s="61">
        <f t="shared" ca="1" si="58"/>
        <v>4.6738940542952107E-2</v>
      </c>
      <c r="P320" s="35">
        <f t="shared" ca="1" si="65"/>
        <v>9.1253280620279796E-4</v>
      </c>
    </row>
    <row r="321" spans="4:16" x14ac:dyDescent="0.2">
      <c r="D321" s="69">
        <f t="shared" si="54"/>
        <v>0</v>
      </c>
      <c r="E321" s="69">
        <f t="shared" si="54"/>
        <v>0</v>
      </c>
      <c r="F321" s="61">
        <f t="shared" si="59"/>
        <v>0</v>
      </c>
      <c r="G321" s="61">
        <f t="shared" si="60"/>
        <v>0</v>
      </c>
      <c r="H321" s="61">
        <f t="shared" si="61"/>
        <v>0</v>
      </c>
      <c r="I321" s="61">
        <f t="shared" si="62"/>
        <v>0</v>
      </c>
      <c r="J321" s="61">
        <f t="shared" si="63"/>
        <v>0</v>
      </c>
      <c r="K321" s="61">
        <f t="shared" ca="1" si="55"/>
        <v>-9.1253280620279796E-4</v>
      </c>
      <c r="L321" s="61">
        <f t="shared" ca="1" si="64"/>
        <v>8.3271612239635321E-7</v>
      </c>
      <c r="M321" s="61">
        <f t="shared" ca="1" si="56"/>
        <v>7.0886836103058624E-3</v>
      </c>
      <c r="N321" s="61">
        <f t="shared" ca="1" si="57"/>
        <v>0.11176587362118043</v>
      </c>
      <c r="O321" s="61">
        <f t="shared" ca="1" si="58"/>
        <v>4.6738940542952107E-2</v>
      </c>
      <c r="P321" s="35">
        <f t="shared" ca="1" si="65"/>
        <v>9.1253280620279796E-4</v>
      </c>
    </row>
    <row r="322" spans="4:16" x14ac:dyDescent="0.2">
      <c r="D322" s="69">
        <f t="shared" si="54"/>
        <v>0</v>
      </c>
      <c r="E322" s="69">
        <f t="shared" si="54"/>
        <v>0</v>
      </c>
      <c r="F322" s="61">
        <f t="shared" si="59"/>
        <v>0</v>
      </c>
      <c r="G322" s="61">
        <f t="shared" si="60"/>
        <v>0</v>
      </c>
      <c r="H322" s="61">
        <f t="shared" si="61"/>
        <v>0</v>
      </c>
      <c r="I322" s="61">
        <f t="shared" si="62"/>
        <v>0</v>
      </c>
      <c r="J322" s="61">
        <f t="shared" si="63"/>
        <v>0</v>
      </c>
      <c r="K322" s="61">
        <f t="shared" ca="1" si="55"/>
        <v>-9.1253280620279796E-4</v>
      </c>
      <c r="L322" s="61">
        <f t="shared" ca="1" si="64"/>
        <v>8.3271612239635321E-7</v>
      </c>
      <c r="M322" s="61">
        <f t="shared" ca="1" si="56"/>
        <v>7.0886836103058624E-3</v>
      </c>
      <c r="N322" s="61">
        <f t="shared" ca="1" si="57"/>
        <v>0.11176587362118043</v>
      </c>
      <c r="O322" s="61">
        <f t="shared" ca="1" si="58"/>
        <v>4.6738940542952107E-2</v>
      </c>
      <c r="P322" s="35">
        <f t="shared" ca="1" si="65"/>
        <v>9.1253280620279796E-4</v>
      </c>
    </row>
    <row r="323" spans="4:16" x14ac:dyDescent="0.2">
      <c r="D323" s="69">
        <f t="shared" si="54"/>
        <v>0</v>
      </c>
      <c r="E323" s="69">
        <f t="shared" si="54"/>
        <v>0</v>
      </c>
      <c r="F323" s="61">
        <f t="shared" si="59"/>
        <v>0</v>
      </c>
      <c r="G323" s="61">
        <f t="shared" si="60"/>
        <v>0</v>
      </c>
      <c r="H323" s="61">
        <f t="shared" si="61"/>
        <v>0</v>
      </c>
      <c r="I323" s="61">
        <f t="shared" si="62"/>
        <v>0</v>
      </c>
      <c r="J323" s="61">
        <f t="shared" si="63"/>
        <v>0</v>
      </c>
      <c r="K323" s="61">
        <f t="shared" ca="1" si="55"/>
        <v>-9.1253280620279796E-4</v>
      </c>
      <c r="L323" s="61">
        <f t="shared" ca="1" si="64"/>
        <v>8.3271612239635321E-7</v>
      </c>
      <c r="M323" s="61">
        <f t="shared" ca="1" si="56"/>
        <v>7.0886836103058624E-3</v>
      </c>
      <c r="N323" s="61">
        <f t="shared" ca="1" si="57"/>
        <v>0.11176587362118043</v>
      </c>
      <c r="O323" s="61">
        <f t="shared" ca="1" si="58"/>
        <v>4.6738940542952107E-2</v>
      </c>
      <c r="P323" s="35">
        <f t="shared" ca="1" si="65"/>
        <v>9.1253280620279796E-4</v>
      </c>
    </row>
    <row r="324" spans="4:16" x14ac:dyDescent="0.2">
      <c r="D324" s="69">
        <f t="shared" si="54"/>
        <v>0</v>
      </c>
      <c r="E324" s="69">
        <f t="shared" si="54"/>
        <v>0</v>
      </c>
      <c r="F324" s="61">
        <f t="shared" si="59"/>
        <v>0</v>
      </c>
      <c r="G324" s="61">
        <f t="shared" si="60"/>
        <v>0</v>
      </c>
      <c r="H324" s="61">
        <f t="shared" si="61"/>
        <v>0</v>
      </c>
      <c r="I324" s="61">
        <f t="shared" si="62"/>
        <v>0</v>
      </c>
      <c r="J324" s="61">
        <f t="shared" si="63"/>
        <v>0</v>
      </c>
      <c r="K324" s="61">
        <f t="shared" ca="1" si="55"/>
        <v>-9.1253280620279796E-4</v>
      </c>
      <c r="L324" s="61">
        <f t="shared" ca="1" si="64"/>
        <v>8.3271612239635321E-7</v>
      </c>
      <c r="M324" s="61">
        <f t="shared" ca="1" si="56"/>
        <v>7.0886836103058624E-3</v>
      </c>
      <c r="N324" s="61">
        <f t="shared" ca="1" si="57"/>
        <v>0.11176587362118043</v>
      </c>
      <c r="O324" s="61">
        <f t="shared" ca="1" si="58"/>
        <v>4.6738940542952107E-2</v>
      </c>
      <c r="P324" s="35">
        <f t="shared" ca="1" si="65"/>
        <v>9.1253280620279796E-4</v>
      </c>
    </row>
    <row r="325" spans="4:16" x14ac:dyDescent="0.2">
      <c r="D325" s="69">
        <f t="shared" si="54"/>
        <v>0</v>
      </c>
      <c r="E325" s="69">
        <f t="shared" si="54"/>
        <v>0</v>
      </c>
      <c r="F325" s="61">
        <f t="shared" si="59"/>
        <v>0</v>
      </c>
      <c r="G325" s="61">
        <f t="shared" si="60"/>
        <v>0</v>
      </c>
      <c r="H325" s="61">
        <f t="shared" si="61"/>
        <v>0</v>
      </c>
      <c r="I325" s="61">
        <f t="shared" si="62"/>
        <v>0</v>
      </c>
      <c r="J325" s="61">
        <f t="shared" si="63"/>
        <v>0</v>
      </c>
      <c r="K325" s="61">
        <f t="shared" ca="1" si="55"/>
        <v>-9.1253280620279796E-4</v>
      </c>
      <c r="L325" s="61">
        <f t="shared" ca="1" si="64"/>
        <v>8.3271612239635321E-7</v>
      </c>
      <c r="M325" s="61">
        <f t="shared" ca="1" si="56"/>
        <v>7.0886836103058624E-3</v>
      </c>
      <c r="N325" s="61">
        <f t="shared" ca="1" si="57"/>
        <v>0.11176587362118043</v>
      </c>
      <c r="O325" s="61">
        <f t="shared" ca="1" si="58"/>
        <v>4.6738940542952107E-2</v>
      </c>
      <c r="P325" s="35">
        <f t="shared" ca="1" si="65"/>
        <v>9.1253280620279796E-4</v>
      </c>
    </row>
    <row r="326" spans="4:16" x14ac:dyDescent="0.2">
      <c r="D326" s="69">
        <f t="shared" si="54"/>
        <v>0</v>
      </c>
      <c r="E326" s="69">
        <f t="shared" si="54"/>
        <v>0</v>
      </c>
      <c r="F326" s="61">
        <f t="shared" si="59"/>
        <v>0</v>
      </c>
      <c r="G326" s="61">
        <f t="shared" si="60"/>
        <v>0</v>
      </c>
      <c r="H326" s="61">
        <f t="shared" si="61"/>
        <v>0</v>
      </c>
      <c r="I326" s="61">
        <f t="shared" si="62"/>
        <v>0</v>
      </c>
      <c r="J326" s="61">
        <f t="shared" si="63"/>
        <v>0</v>
      </c>
      <c r="K326" s="61">
        <f t="shared" ca="1" si="55"/>
        <v>-9.1253280620279796E-4</v>
      </c>
      <c r="L326" s="61">
        <f t="shared" ca="1" si="64"/>
        <v>8.3271612239635321E-7</v>
      </c>
      <c r="M326" s="61">
        <f t="shared" ca="1" si="56"/>
        <v>7.0886836103058624E-3</v>
      </c>
      <c r="N326" s="61">
        <f t="shared" ca="1" si="57"/>
        <v>0.11176587362118043</v>
      </c>
      <c r="O326" s="61">
        <f t="shared" ca="1" si="58"/>
        <v>4.6738940542952107E-2</v>
      </c>
      <c r="P326" s="35">
        <f t="shared" ca="1" si="65"/>
        <v>9.1253280620279796E-4</v>
      </c>
    </row>
    <row r="327" spans="4:16" x14ac:dyDescent="0.2">
      <c r="D327" s="69">
        <f t="shared" si="54"/>
        <v>0</v>
      </c>
      <c r="E327" s="69">
        <f t="shared" si="54"/>
        <v>0</v>
      </c>
      <c r="F327" s="61">
        <f t="shared" si="59"/>
        <v>0</v>
      </c>
      <c r="G327" s="61">
        <f t="shared" si="60"/>
        <v>0</v>
      </c>
      <c r="H327" s="61">
        <f t="shared" si="61"/>
        <v>0</v>
      </c>
      <c r="I327" s="61">
        <f t="shared" si="62"/>
        <v>0</v>
      </c>
      <c r="J327" s="61">
        <f t="shared" si="63"/>
        <v>0</v>
      </c>
      <c r="K327" s="61">
        <f t="shared" ca="1" si="55"/>
        <v>-9.1253280620279796E-4</v>
      </c>
      <c r="L327" s="61">
        <f t="shared" ca="1" si="64"/>
        <v>8.3271612239635321E-7</v>
      </c>
      <c r="M327" s="61">
        <f t="shared" ca="1" si="56"/>
        <v>7.0886836103058624E-3</v>
      </c>
      <c r="N327" s="61">
        <f t="shared" ca="1" si="57"/>
        <v>0.11176587362118043</v>
      </c>
      <c r="O327" s="61">
        <f t="shared" ca="1" si="58"/>
        <v>4.6738940542952107E-2</v>
      </c>
      <c r="P327" s="35">
        <f t="shared" ca="1" si="65"/>
        <v>9.1253280620279796E-4</v>
      </c>
    </row>
    <row r="328" spans="4:16" x14ac:dyDescent="0.2">
      <c r="D328" s="69">
        <f t="shared" si="54"/>
        <v>0</v>
      </c>
      <c r="E328" s="69">
        <f t="shared" si="54"/>
        <v>0</v>
      </c>
      <c r="F328" s="61">
        <f t="shared" si="59"/>
        <v>0</v>
      </c>
      <c r="G328" s="61">
        <f t="shared" si="60"/>
        <v>0</v>
      </c>
      <c r="H328" s="61">
        <f t="shared" si="61"/>
        <v>0</v>
      </c>
      <c r="I328" s="61">
        <f t="shared" si="62"/>
        <v>0</v>
      </c>
      <c r="J328" s="61">
        <f t="shared" si="63"/>
        <v>0</v>
      </c>
      <c r="K328" s="61">
        <f t="shared" ca="1" si="55"/>
        <v>-9.1253280620279796E-4</v>
      </c>
      <c r="L328" s="61">
        <f t="shared" ca="1" si="64"/>
        <v>8.3271612239635321E-7</v>
      </c>
      <c r="M328" s="61">
        <f t="shared" ca="1" si="56"/>
        <v>7.0886836103058624E-3</v>
      </c>
      <c r="N328" s="61">
        <f t="shared" ca="1" si="57"/>
        <v>0.11176587362118043</v>
      </c>
      <c r="O328" s="61">
        <f t="shared" ca="1" si="58"/>
        <v>4.6738940542952107E-2</v>
      </c>
      <c r="P328" s="35">
        <f t="shared" ca="1" si="65"/>
        <v>9.1253280620279796E-4</v>
      </c>
    </row>
    <row r="329" spans="4:16" x14ac:dyDescent="0.2">
      <c r="D329" s="69">
        <f t="shared" si="54"/>
        <v>0</v>
      </c>
      <c r="E329" s="69">
        <f t="shared" si="54"/>
        <v>0</v>
      </c>
      <c r="F329" s="61">
        <f t="shared" si="59"/>
        <v>0</v>
      </c>
      <c r="G329" s="61">
        <f t="shared" si="60"/>
        <v>0</v>
      </c>
      <c r="H329" s="61">
        <f t="shared" si="61"/>
        <v>0</v>
      </c>
      <c r="I329" s="61">
        <f t="shared" si="62"/>
        <v>0</v>
      </c>
      <c r="J329" s="61">
        <f t="shared" si="63"/>
        <v>0</v>
      </c>
      <c r="K329" s="61">
        <f t="shared" ca="1" si="55"/>
        <v>-9.1253280620279796E-4</v>
      </c>
      <c r="L329" s="61">
        <f t="shared" ca="1" si="64"/>
        <v>8.3271612239635321E-7</v>
      </c>
      <c r="M329" s="61">
        <f t="shared" ca="1" si="56"/>
        <v>7.0886836103058624E-3</v>
      </c>
      <c r="N329" s="61">
        <f t="shared" ca="1" si="57"/>
        <v>0.11176587362118043</v>
      </c>
      <c r="O329" s="61">
        <f t="shared" ca="1" si="58"/>
        <v>4.6738940542952107E-2</v>
      </c>
      <c r="P329" s="35">
        <f t="shared" ca="1" si="65"/>
        <v>9.1253280620279796E-4</v>
      </c>
    </row>
    <row r="330" spans="4:16" x14ac:dyDescent="0.2">
      <c r="D330" s="69">
        <f t="shared" si="54"/>
        <v>0</v>
      </c>
      <c r="E330" s="69">
        <f t="shared" si="54"/>
        <v>0</v>
      </c>
      <c r="F330" s="61">
        <f t="shared" si="59"/>
        <v>0</v>
      </c>
      <c r="G330" s="61">
        <f t="shared" si="60"/>
        <v>0</v>
      </c>
      <c r="H330" s="61">
        <f t="shared" si="61"/>
        <v>0</v>
      </c>
      <c r="I330" s="61">
        <f t="shared" si="62"/>
        <v>0</v>
      </c>
      <c r="J330" s="61">
        <f t="shared" si="63"/>
        <v>0</v>
      </c>
      <c r="K330" s="61">
        <f t="shared" ca="1" si="55"/>
        <v>-9.1253280620279796E-4</v>
      </c>
      <c r="L330" s="61">
        <f t="shared" ca="1" si="64"/>
        <v>8.3271612239635321E-7</v>
      </c>
      <c r="M330" s="61">
        <f t="shared" ca="1" si="56"/>
        <v>7.0886836103058624E-3</v>
      </c>
      <c r="N330" s="61">
        <f t="shared" ca="1" si="57"/>
        <v>0.11176587362118043</v>
      </c>
      <c r="O330" s="61">
        <f t="shared" ca="1" si="58"/>
        <v>4.6738940542952107E-2</v>
      </c>
      <c r="P330" s="35">
        <f t="shared" ca="1" si="65"/>
        <v>9.1253280620279796E-4</v>
      </c>
    </row>
    <row r="331" spans="4:16" x14ac:dyDescent="0.2">
      <c r="D331" s="69">
        <f t="shared" si="54"/>
        <v>0</v>
      </c>
      <c r="E331" s="69">
        <f t="shared" si="54"/>
        <v>0</v>
      </c>
      <c r="F331" s="61">
        <f t="shared" si="59"/>
        <v>0</v>
      </c>
      <c r="G331" s="61">
        <f t="shared" si="60"/>
        <v>0</v>
      </c>
      <c r="H331" s="61">
        <f t="shared" si="61"/>
        <v>0</v>
      </c>
      <c r="I331" s="61">
        <f t="shared" si="62"/>
        <v>0</v>
      </c>
      <c r="J331" s="61">
        <f t="shared" si="63"/>
        <v>0</v>
      </c>
      <c r="K331" s="61">
        <f t="shared" ca="1" si="55"/>
        <v>-9.1253280620279796E-4</v>
      </c>
      <c r="L331" s="61">
        <f t="shared" ca="1" si="64"/>
        <v>8.3271612239635321E-7</v>
      </c>
      <c r="M331" s="61">
        <f t="shared" ca="1" si="56"/>
        <v>7.0886836103058624E-3</v>
      </c>
      <c r="N331" s="61">
        <f t="shared" ca="1" si="57"/>
        <v>0.11176587362118043</v>
      </c>
      <c r="O331" s="61">
        <f t="shared" ca="1" si="58"/>
        <v>4.6738940542952107E-2</v>
      </c>
      <c r="P331" s="35">
        <f t="shared" ca="1" si="65"/>
        <v>9.1253280620279796E-4</v>
      </c>
    </row>
    <row r="332" spans="4:16" x14ac:dyDescent="0.2">
      <c r="D332" s="69">
        <f t="shared" si="54"/>
        <v>0</v>
      </c>
      <c r="E332" s="69">
        <f t="shared" si="54"/>
        <v>0</v>
      </c>
      <c r="F332" s="61">
        <f t="shared" si="59"/>
        <v>0</v>
      </c>
      <c r="G332" s="61">
        <f t="shared" si="60"/>
        <v>0</v>
      </c>
      <c r="H332" s="61">
        <f t="shared" si="61"/>
        <v>0</v>
      </c>
      <c r="I332" s="61">
        <f t="shared" si="62"/>
        <v>0</v>
      </c>
      <c r="J332" s="61">
        <f t="shared" si="63"/>
        <v>0</v>
      </c>
      <c r="K332" s="61">
        <f t="shared" ca="1" si="55"/>
        <v>-9.1253280620279796E-4</v>
      </c>
      <c r="L332" s="61">
        <f t="shared" ca="1" si="64"/>
        <v>8.3271612239635321E-7</v>
      </c>
      <c r="M332" s="61">
        <f t="shared" ca="1" si="56"/>
        <v>7.0886836103058624E-3</v>
      </c>
      <c r="N332" s="61">
        <f t="shared" ca="1" si="57"/>
        <v>0.11176587362118043</v>
      </c>
      <c r="O332" s="61">
        <f t="shared" ca="1" si="58"/>
        <v>4.6738940542952107E-2</v>
      </c>
      <c r="P332" s="35">
        <f t="shared" ca="1" si="65"/>
        <v>9.1253280620279796E-4</v>
      </c>
    </row>
    <row r="333" spans="4:16" x14ac:dyDescent="0.2">
      <c r="D333" s="69">
        <f t="shared" si="54"/>
        <v>0</v>
      </c>
      <c r="E333" s="69">
        <f t="shared" si="54"/>
        <v>0</v>
      </c>
      <c r="F333" s="61">
        <f t="shared" si="59"/>
        <v>0</v>
      </c>
      <c r="G333" s="61">
        <f t="shared" si="60"/>
        <v>0</v>
      </c>
      <c r="H333" s="61">
        <f t="shared" si="61"/>
        <v>0</v>
      </c>
      <c r="I333" s="61">
        <f t="shared" si="62"/>
        <v>0</v>
      </c>
      <c r="J333" s="61">
        <f t="shared" si="63"/>
        <v>0</v>
      </c>
      <c r="K333" s="61">
        <f t="shared" ca="1" si="55"/>
        <v>-9.1253280620279796E-4</v>
      </c>
      <c r="L333" s="61">
        <f t="shared" ca="1" si="64"/>
        <v>8.3271612239635321E-7</v>
      </c>
      <c r="M333" s="61">
        <f t="shared" ca="1" si="56"/>
        <v>7.0886836103058624E-3</v>
      </c>
      <c r="N333" s="61">
        <f t="shared" ca="1" si="57"/>
        <v>0.11176587362118043</v>
      </c>
      <c r="O333" s="61">
        <f t="shared" ca="1" si="58"/>
        <v>4.6738940542952107E-2</v>
      </c>
      <c r="P333" s="35">
        <f t="shared" ca="1" si="65"/>
        <v>9.1253280620279796E-4</v>
      </c>
    </row>
    <row r="334" spans="4:16" x14ac:dyDescent="0.2">
      <c r="D334" s="69">
        <f t="shared" si="54"/>
        <v>0</v>
      </c>
      <c r="E334" s="69">
        <f t="shared" si="54"/>
        <v>0</v>
      </c>
      <c r="F334" s="61">
        <f t="shared" si="59"/>
        <v>0</v>
      </c>
      <c r="G334" s="61">
        <f t="shared" si="60"/>
        <v>0</v>
      </c>
      <c r="H334" s="61">
        <f t="shared" si="61"/>
        <v>0</v>
      </c>
      <c r="I334" s="61">
        <f t="shared" si="62"/>
        <v>0</v>
      </c>
      <c r="J334" s="61">
        <f t="shared" si="63"/>
        <v>0</v>
      </c>
      <c r="K334" s="61">
        <f t="shared" ca="1" si="55"/>
        <v>-9.1253280620279796E-4</v>
      </c>
      <c r="L334" s="61">
        <f t="shared" ca="1" si="64"/>
        <v>8.3271612239635321E-7</v>
      </c>
      <c r="M334" s="61">
        <f t="shared" ca="1" si="56"/>
        <v>7.0886836103058624E-3</v>
      </c>
      <c r="N334" s="61">
        <f t="shared" ca="1" si="57"/>
        <v>0.11176587362118043</v>
      </c>
      <c r="O334" s="61">
        <f t="shared" ca="1" si="58"/>
        <v>4.6738940542952107E-2</v>
      </c>
      <c r="P334" s="35">
        <f t="shared" ca="1" si="65"/>
        <v>9.1253280620279796E-4</v>
      </c>
    </row>
    <row r="335" spans="4:16" x14ac:dyDescent="0.2">
      <c r="D335" s="69">
        <f t="shared" si="54"/>
        <v>0</v>
      </c>
      <c r="E335" s="69">
        <f t="shared" si="54"/>
        <v>0</v>
      </c>
      <c r="F335" s="61">
        <f t="shared" si="59"/>
        <v>0</v>
      </c>
      <c r="G335" s="61">
        <f t="shared" si="60"/>
        <v>0</v>
      </c>
      <c r="H335" s="61">
        <f t="shared" si="61"/>
        <v>0</v>
      </c>
      <c r="I335" s="61">
        <f t="shared" si="62"/>
        <v>0</v>
      </c>
      <c r="J335" s="61">
        <f t="shared" si="63"/>
        <v>0</v>
      </c>
      <c r="K335" s="61">
        <f t="shared" ca="1" si="55"/>
        <v>-9.1253280620279796E-4</v>
      </c>
      <c r="L335" s="61">
        <f t="shared" ca="1" si="64"/>
        <v>8.3271612239635321E-7</v>
      </c>
      <c r="M335" s="61">
        <f t="shared" ca="1" si="56"/>
        <v>7.0886836103058624E-3</v>
      </c>
      <c r="N335" s="61">
        <f t="shared" ca="1" si="57"/>
        <v>0.11176587362118043</v>
      </c>
      <c r="O335" s="61">
        <f t="shared" ca="1" si="58"/>
        <v>4.6738940542952107E-2</v>
      </c>
      <c r="P335" s="35">
        <f t="shared" ca="1" si="65"/>
        <v>9.1253280620279796E-4</v>
      </c>
    </row>
    <row r="336" spans="4:16" x14ac:dyDescent="0.2">
      <c r="D336" s="69">
        <f t="shared" si="54"/>
        <v>0</v>
      </c>
      <c r="E336" s="69">
        <f t="shared" si="54"/>
        <v>0</v>
      </c>
      <c r="F336" s="61">
        <f t="shared" si="59"/>
        <v>0</v>
      </c>
      <c r="G336" s="61">
        <f t="shared" si="60"/>
        <v>0</v>
      </c>
      <c r="H336" s="61">
        <f t="shared" si="61"/>
        <v>0</v>
      </c>
      <c r="I336" s="61">
        <f t="shared" si="62"/>
        <v>0</v>
      </c>
      <c r="J336" s="61">
        <f t="shared" si="63"/>
        <v>0</v>
      </c>
      <c r="K336" s="61">
        <f t="shared" ca="1" si="55"/>
        <v>-9.1253280620279796E-4</v>
      </c>
      <c r="L336" s="61">
        <f t="shared" ca="1" si="64"/>
        <v>8.3271612239635321E-7</v>
      </c>
      <c r="M336" s="61">
        <f t="shared" ca="1" si="56"/>
        <v>7.0886836103058624E-3</v>
      </c>
      <c r="N336" s="61">
        <f t="shared" ca="1" si="57"/>
        <v>0.11176587362118043</v>
      </c>
      <c r="O336" s="61">
        <f t="shared" ca="1" si="58"/>
        <v>4.6738940542952107E-2</v>
      </c>
      <c r="P336" s="35">
        <f t="shared" ca="1" si="65"/>
        <v>9.1253280620279796E-4</v>
      </c>
    </row>
    <row r="337" spans="4:16" x14ac:dyDescent="0.2">
      <c r="D337" s="69">
        <f t="shared" si="54"/>
        <v>0</v>
      </c>
      <c r="E337" s="69">
        <f t="shared" si="54"/>
        <v>0</v>
      </c>
      <c r="F337" s="61">
        <f t="shared" si="59"/>
        <v>0</v>
      </c>
      <c r="G337" s="61">
        <f t="shared" si="60"/>
        <v>0</v>
      </c>
      <c r="H337" s="61">
        <f t="shared" si="61"/>
        <v>0</v>
      </c>
      <c r="I337" s="61">
        <f t="shared" si="62"/>
        <v>0</v>
      </c>
      <c r="J337" s="61">
        <f t="shared" si="63"/>
        <v>0</v>
      </c>
      <c r="K337" s="61">
        <f t="shared" ca="1" si="55"/>
        <v>-9.1253280620279796E-4</v>
      </c>
      <c r="L337" s="61">
        <f t="shared" ca="1" si="64"/>
        <v>8.3271612239635321E-7</v>
      </c>
      <c r="M337" s="61">
        <f t="shared" ca="1" si="56"/>
        <v>7.0886836103058624E-3</v>
      </c>
      <c r="N337" s="61">
        <f t="shared" ca="1" si="57"/>
        <v>0.11176587362118043</v>
      </c>
      <c r="O337" s="61">
        <f t="shared" ca="1" si="58"/>
        <v>4.6738940542952107E-2</v>
      </c>
      <c r="P337" s="35">
        <f t="shared" ca="1" si="65"/>
        <v>9.1253280620279796E-4</v>
      </c>
    </row>
    <row r="338" spans="4:16" x14ac:dyDescent="0.2">
      <c r="D338" s="69">
        <f t="shared" si="54"/>
        <v>0</v>
      </c>
      <c r="E338" s="69">
        <f t="shared" si="54"/>
        <v>0</v>
      </c>
      <c r="F338" s="61">
        <f t="shared" si="59"/>
        <v>0</v>
      </c>
      <c r="G338" s="61">
        <f t="shared" si="60"/>
        <v>0</v>
      </c>
      <c r="H338" s="61">
        <f t="shared" si="61"/>
        <v>0</v>
      </c>
      <c r="I338" s="61">
        <f t="shared" si="62"/>
        <v>0</v>
      </c>
      <c r="J338" s="61">
        <f t="shared" si="63"/>
        <v>0</v>
      </c>
      <c r="K338" s="61">
        <f t="shared" ca="1" si="55"/>
        <v>-9.1253280620279796E-4</v>
      </c>
      <c r="L338" s="61">
        <f t="shared" ca="1" si="64"/>
        <v>8.3271612239635321E-7</v>
      </c>
      <c r="M338" s="61">
        <f t="shared" ca="1" si="56"/>
        <v>7.0886836103058624E-3</v>
      </c>
      <c r="N338" s="61">
        <f t="shared" ca="1" si="57"/>
        <v>0.11176587362118043</v>
      </c>
      <c r="O338" s="61">
        <f t="shared" ca="1" si="58"/>
        <v>4.6738940542952107E-2</v>
      </c>
      <c r="P338" s="35">
        <f t="shared" ca="1" si="65"/>
        <v>9.1253280620279796E-4</v>
      </c>
    </row>
    <row r="339" spans="4:16" x14ac:dyDescent="0.2">
      <c r="D339" s="69">
        <f t="shared" si="54"/>
        <v>0</v>
      </c>
      <c r="E339" s="69">
        <f t="shared" si="54"/>
        <v>0</v>
      </c>
      <c r="F339" s="61">
        <f t="shared" si="59"/>
        <v>0</v>
      </c>
      <c r="G339" s="61">
        <f t="shared" si="60"/>
        <v>0</v>
      </c>
      <c r="H339" s="61">
        <f t="shared" si="61"/>
        <v>0</v>
      </c>
      <c r="I339" s="61">
        <f t="shared" si="62"/>
        <v>0</v>
      </c>
      <c r="J339" s="61">
        <f t="shared" si="63"/>
        <v>0</v>
      </c>
      <c r="K339" s="61">
        <f t="shared" ca="1" si="55"/>
        <v>-9.1253280620279796E-4</v>
      </c>
      <c r="L339" s="61">
        <f t="shared" ca="1" si="64"/>
        <v>8.3271612239635321E-7</v>
      </c>
      <c r="M339" s="61">
        <f t="shared" ca="1" si="56"/>
        <v>7.0886836103058624E-3</v>
      </c>
      <c r="N339" s="61">
        <f t="shared" ca="1" si="57"/>
        <v>0.11176587362118043</v>
      </c>
      <c r="O339" s="61">
        <f t="shared" ca="1" si="58"/>
        <v>4.6738940542952107E-2</v>
      </c>
      <c r="P339" s="35">
        <f t="shared" ca="1" si="65"/>
        <v>9.1253280620279796E-4</v>
      </c>
    </row>
    <row r="340" spans="4:16" x14ac:dyDescent="0.2">
      <c r="D340" s="69">
        <f t="shared" si="54"/>
        <v>0</v>
      </c>
      <c r="E340" s="69">
        <f t="shared" si="54"/>
        <v>0</v>
      </c>
      <c r="F340" s="61">
        <f t="shared" si="59"/>
        <v>0</v>
      </c>
      <c r="G340" s="61">
        <f t="shared" si="60"/>
        <v>0</v>
      </c>
      <c r="H340" s="61">
        <f t="shared" si="61"/>
        <v>0</v>
      </c>
      <c r="I340" s="61">
        <f t="shared" si="62"/>
        <v>0</v>
      </c>
      <c r="J340" s="61">
        <f t="shared" si="63"/>
        <v>0</v>
      </c>
      <c r="K340" s="61">
        <f t="shared" ca="1" si="55"/>
        <v>-9.1253280620279796E-4</v>
      </c>
      <c r="L340" s="61">
        <f t="shared" ca="1" si="64"/>
        <v>8.3271612239635321E-7</v>
      </c>
      <c r="M340" s="61">
        <f t="shared" ca="1" si="56"/>
        <v>7.0886836103058624E-3</v>
      </c>
      <c r="N340" s="61">
        <f t="shared" ca="1" si="57"/>
        <v>0.11176587362118043</v>
      </c>
      <c r="O340" s="61">
        <f t="shared" ca="1" si="58"/>
        <v>4.6738940542952107E-2</v>
      </c>
      <c r="P340" s="35">
        <f t="shared" ca="1" si="65"/>
        <v>9.1253280620279796E-4</v>
      </c>
    </row>
    <row r="341" spans="4:16" x14ac:dyDescent="0.2">
      <c r="D341" s="69">
        <f>A341/A$18</f>
        <v>0</v>
      </c>
      <c r="E341" s="69">
        <f>B341/B$18</f>
        <v>0</v>
      </c>
      <c r="F341" s="61">
        <f t="shared" si="59"/>
        <v>0</v>
      </c>
      <c r="G341" s="61">
        <f t="shared" si="60"/>
        <v>0</v>
      </c>
      <c r="H341" s="61">
        <f t="shared" si="61"/>
        <v>0</v>
      </c>
      <c r="I341" s="61">
        <f t="shared" si="62"/>
        <v>0</v>
      </c>
      <c r="J341" s="61">
        <f t="shared" si="63"/>
        <v>0</v>
      </c>
      <c r="K341" s="61">
        <f t="shared" ca="1" si="55"/>
        <v>-9.1253280620279796E-4</v>
      </c>
      <c r="L341" s="61">
        <f t="shared" ca="1" si="64"/>
        <v>8.3271612239635321E-7</v>
      </c>
      <c r="M341" s="61">
        <f ca="1">(M$1-M$2*D341+M$3*F341)^2</f>
        <v>7.0886836103058624E-3</v>
      </c>
      <c r="N341" s="61">
        <f ca="1">(-M$2+M$4*D341-M$5*F341)^2</f>
        <v>0.11176587362118043</v>
      </c>
      <c r="O341" s="61">
        <f ca="1">+(M$3-D341*M$5+F341*M$6)^2</f>
        <v>4.6738940542952107E-2</v>
      </c>
      <c r="P341" s="35">
        <f t="shared" ca="1" si="65"/>
        <v>9.1253280620279796E-4</v>
      </c>
    </row>
    <row r="342" spans="4:16" x14ac:dyDescent="0.2">
      <c r="D342" s="69">
        <f>A342/A$18</f>
        <v>0</v>
      </c>
      <c r="E342" s="69">
        <f>B342/B$18</f>
        <v>0</v>
      </c>
      <c r="F342" s="61">
        <f>D342*D342</f>
        <v>0</v>
      </c>
      <c r="G342" s="61">
        <f>D342*F342</f>
        <v>0</v>
      </c>
      <c r="H342" s="61">
        <f>F342*F342</f>
        <v>0</v>
      </c>
      <c r="I342" s="61">
        <f>E342*D342</f>
        <v>0</v>
      </c>
      <c r="J342" s="61">
        <f>I342*D342</f>
        <v>0</v>
      </c>
      <c r="K342" s="61">
        <f t="shared" ca="1" si="55"/>
        <v>-9.1253280620279796E-4</v>
      </c>
      <c r="L342" s="61">
        <f ca="1">+(K342-E342)^2</f>
        <v>8.3271612239635321E-7</v>
      </c>
      <c r="M342" s="61">
        <f ca="1">(M$1-M$2*D342+M$3*F342)^2</f>
        <v>7.0886836103058624E-3</v>
      </c>
      <c r="N342" s="61">
        <f ca="1">(-M$2+M$4*D342-M$5*F342)^2</f>
        <v>0.11176587362118043</v>
      </c>
      <c r="O342" s="61">
        <f ca="1">+(M$3-D342*M$5+F342*M$6)^2</f>
        <v>4.6738940542952107E-2</v>
      </c>
      <c r="P342" s="35">
        <f ca="1">+E342-K342</f>
        <v>9.1253280620279796E-4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2024-03-04T06:56:33Z</dcterms:modified>
</cp:coreProperties>
</file>