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4E3EC6A-8BCD-4127-8CAF-CF43EA011A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L22" i="1" s="1"/>
  <c r="Q22" i="1"/>
  <c r="E23" i="1"/>
  <c r="F23" i="1"/>
  <c r="G23" i="1" s="1"/>
  <c r="L23" i="1" s="1"/>
  <c r="Q23" i="1"/>
  <c r="E24" i="1"/>
  <c r="F24" i="1"/>
  <c r="G24" i="1"/>
  <c r="L24" i="1"/>
  <c r="Q24" i="1"/>
  <c r="E25" i="1"/>
  <c r="F25" i="1"/>
  <c r="G25" i="1" s="1"/>
  <c r="L25" i="1" s="1"/>
  <c r="Q25" i="1"/>
  <c r="E26" i="1"/>
  <c r="F26" i="1" s="1"/>
  <c r="G26" i="1" s="1"/>
  <c r="L26" i="1" s="1"/>
  <c r="Q26" i="1"/>
  <c r="E27" i="1"/>
  <c r="F27" i="1"/>
  <c r="G27" i="1" s="1"/>
  <c r="L27" i="1" s="1"/>
  <c r="Q27" i="1"/>
  <c r="E28" i="1"/>
  <c r="F28" i="1"/>
  <c r="G28" i="1"/>
  <c r="L28" i="1"/>
  <c r="Q28" i="1"/>
  <c r="E29" i="1"/>
  <c r="F29" i="1"/>
  <c r="G29" i="1" s="1"/>
  <c r="L29" i="1" s="1"/>
  <c r="Q29" i="1"/>
  <c r="E30" i="1"/>
  <c r="F30" i="1" s="1"/>
  <c r="G30" i="1" s="1"/>
  <c r="K30" i="1" s="1"/>
  <c r="Q30" i="1"/>
  <c r="E31" i="1"/>
  <c r="F31" i="1"/>
  <c r="G31" i="1" s="1"/>
  <c r="L31" i="1" s="1"/>
  <c r="Q31" i="1"/>
  <c r="E32" i="1"/>
  <c r="F32" i="1"/>
  <c r="G32" i="1"/>
  <c r="L32" i="1"/>
  <c r="Q32" i="1"/>
  <c r="E33" i="1"/>
  <c r="F33" i="1"/>
  <c r="G33" i="1" s="1"/>
  <c r="L33" i="1" s="1"/>
  <c r="Q33" i="1"/>
  <c r="E34" i="1"/>
  <c r="F34" i="1" s="1"/>
  <c r="G34" i="1" s="1"/>
  <c r="L34" i="1" s="1"/>
  <c r="Q34" i="1"/>
  <c r="E35" i="1"/>
  <c r="F35" i="1"/>
  <c r="G35" i="1" s="1"/>
  <c r="K35" i="1" s="1"/>
  <c r="Q35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32" i="1"/>
  <c r="O23" i="1"/>
  <c r="O27" i="1"/>
  <c r="O31" i="1"/>
  <c r="O35" i="1"/>
  <c r="O29" i="1"/>
  <c r="O25" i="1"/>
  <c r="O22" i="1"/>
  <c r="O26" i="1"/>
  <c r="O30" i="1"/>
  <c r="O34" i="1"/>
  <c r="O33" i="1"/>
  <c r="C16" i="1"/>
  <c r="D18" i="1" s="1"/>
  <c r="C15" i="1"/>
  <c r="O21" i="1"/>
  <c r="H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<sst xmlns="http://schemas.openxmlformats.org/spreadsheetml/2006/main" count="81" uniqueCount="52">
  <si>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</si>
  <si>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</si>
  <si>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</si>
  <si>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</si>
  <si>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</si>
  <si>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</si>
  <si>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</si>
  <si>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</si>
  <si>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</si>
  <si>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</si>
  <si>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</si>
  <si>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</si>
  <si>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</si>
  <si>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</si>
  <si>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</si>
  <si>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</si>
  <si>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</si>
  <si>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</si>
  <si>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</si>
  <si>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</si>
  <si>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</si>
  <si>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</si>
  <si>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</si>
  <si>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</si>
  <si>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</si>
  <si>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</si>
  <si>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</si>
  <si>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</si>
  <si>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</si>
  <si>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</si>
  <si>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</si>
  <si>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</si>
  <si>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</si>
  <si>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</si>
  <si>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</si>
  <si>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</si>
  <si>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</si>
  <si>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</si>
  <si>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</si>
  <si>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</si>
  <si>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</si>
  <si>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</si>
  <si>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</si>
  <si>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</si>
  <si>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V0453 Sco</t>
  </si>
  <si>
    <t>JBAV 96</t>
  </si>
  <si>
    <t>II</t>
  </si>
  <si>
    <t>I</t>
  </si>
  <si>
    <t>6.36-6.73</t>
  </si>
  <si>
    <t>EB/GS</t>
  </si>
  <si>
    <t>VSX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</si>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</sst>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2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7" fontId="17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V0453 Sco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9">
                  <c:v>3.752000010717893E-2</c:v>
                </c:pt>
                <c:pt idx="14">
                  <c:v>-0.12416499982646201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  <c:pt idx="1">
                  <c:v>-0.14968499981478089</c:v>
                </c:pt>
                <c:pt idx="2">
                  <c:v>-0.18489000021509128</c:v>
                </c:pt>
                <c:pt idx="3">
                  <c:v>-0.11211499982891837</c:v>
                </c:pt>
                <c:pt idx="4">
                  <c:v>-8.9469999787979759E-2</c:v>
                </c:pt>
                <c:pt idx="5">
                  <c:v>-0.30472500006726477</c:v>
                </c:pt>
                <c:pt idx="6">
                  <c:v>3.993999982776586E-2</c:v>
                </c:pt>
                <c:pt idx="7">
                  <c:v>-0.14053499985311646</c:v>
                </c:pt>
                <c:pt idx="8">
                  <c:v>3.3880000075441785E-2</c:v>
                </c:pt>
                <c:pt idx="10">
                  <c:v>-0.21608499990543351</c:v>
                </c:pt>
                <c:pt idx="11">
                  <c:v>-0.14590000014868565</c:v>
                </c:pt>
                <c:pt idx="12">
                  <c:v>-0.18326499976683408</c:v>
                </c:pt>
                <c:pt idx="13">
                  <c:v>-0.10422000006656162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-2.8623876888033556E-3</c:v>
                </c:pt>
                <c:pt idx="1">
                  <c:v>-0.1117272960639263</c:v>
                </c:pt>
                <c:pt idx="2">
                  <c:v>-0.11176704228823266</c:v>
                </c:pt>
                <c:pt idx="3">
                  <c:v>-0.11180678851253902</c:v>
                </c:pt>
                <c:pt idx="4">
                  <c:v>-0.11184653473684537</c:v>
                </c:pt>
                <c:pt idx="5">
                  <c:v>-0.1164173505320769</c:v>
                </c:pt>
                <c:pt idx="6">
                  <c:v>-0.11645709675638326</c:v>
                </c:pt>
                <c:pt idx="7">
                  <c:v>-0.11649684298068962</c:v>
                </c:pt>
                <c:pt idx="8">
                  <c:v>-0.11653658920499597</c:v>
                </c:pt>
                <c:pt idx="9">
                  <c:v>-0.12082918143008298</c:v>
                </c:pt>
                <c:pt idx="10">
                  <c:v>-0.12126638989745295</c:v>
                </c:pt>
                <c:pt idx="11">
                  <c:v>-0.12130613612175931</c:v>
                </c:pt>
                <c:pt idx="12">
                  <c:v>-0.12134588234606566</c:v>
                </c:pt>
                <c:pt idx="13">
                  <c:v>-0.12138562857037202</c:v>
                </c:pt>
                <c:pt idx="14">
                  <c:v>-0.12166385214051656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1369.5</c:v>
                      </c:pt>
                      <c:pt idx="2">
                        <c:v>1370</c:v>
                      </c:pt>
                      <c:pt idx="3">
                        <c:v>1370.5</c:v>
                      </c:pt>
                      <c:pt idx="4">
                        <c:v>1371</c:v>
                      </c:pt>
                      <c:pt idx="5">
                        <c:v>1428.5</c:v>
                      </c:pt>
                      <c:pt idx="6">
                        <c:v>1429</c:v>
                      </c:pt>
                      <c:pt idx="7">
                        <c:v>1429.5</c:v>
                      </c:pt>
                      <c:pt idx="8">
                        <c:v>1430</c:v>
                      </c:pt>
                      <c:pt idx="9">
                        <c:v>1484</c:v>
                      </c:pt>
                      <c:pt idx="10">
                        <c:v>1489.5</c:v>
                      </c:pt>
                      <c:pt idx="11">
                        <c:v>1490</c:v>
                      </c:pt>
                      <c:pt idx="12">
                        <c:v>1490.5</c:v>
                      </c:pt>
                      <c:pt idx="13">
                        <c:v>1491</c:v>
                      </c:pt>
                      <c:pt idx="14">
                        <c:v>1494.5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=A1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9">
                  <c:v>3.752000010717893E-2</c:v>
                </c:pt>
                <c:pt idx="14">
                  <c:v>-0.12416499982646201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  <c:pt idx="1">
                  <c:v>-0.14968499981478089</c:v>
                </c:pt>
                <c:pt idx="2">
                  <c:v>-0.18489000021509128</c:v>
                </c:pt>
                <c:pt idx="3">
                  <c:v>-0.11211499982891837</c:v>
                </c:pt>
                <c:pt idx="4">
                  <c:v>-8.9469999787979759E-2</c:v>
                </c:pt>
                <c:pt idx="5">
                  <c:v>-0.30472500006726477</c:v>
                </c:pt>
                <c:pt idx="6">
                  <c:v>3.993999982776586E-2</c:v>
                </c:pt>
                <c:pt idx="7">
                  <c:v>-0.14053499985311646</c:v>
                </c:pt>
                <c:pt idx="8">
                  <c:v>3.3880000075441785E-2</c:v>
                </c:pt>
                <c:pt idx="10">
                  <c:v>-0.21608499990543351</c:v>
                </c:pt>
                <c:pt idx="11">
                  <c:v>-0.14590000014868565</c:v>
                </c:pt>
                <c:pt idx="12">
                  <c:v>-0.18326499976683408</c:v>
                </c:pt>
                <c:pt idx="13">
                  <c:v>-0.10422000006656162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4.4699999999999997E-2</c:v>
                  </c:pt>
                  <c:pt idx="2">
                    <c:v>1.89E-2</c:v>
                  </c:pt>
                  <c:pt idx="3">
                    <c:v>1.5800000000000002E-2</c:v>
                  </c:pt>
                  <c:pt idx="4">
                    <c:v>2.0299999999999999E-2</c:v>
                  </c:pt>
                  <c:pt idx="5">
                    <c:v>2.1399999999999999E-2</c:v>
                  </c:pt>
                  <c:pt idx="6">
                    <c:v>1.3100000000000001E-2</c:v>
                  </c:pt>
                  <c:pt idx="7">
                    <c:v>2.3400000000000001E-2</c:v>
                  </c:pt>
                  <c:pt idx="8">
                    <c:v>1.1599999999999999E-2</c:v>
                  </c:pt>
                  <c:pt idx="9">
                    <c:v>0.02</c:v>
                  </c:pt>
                  <c:pt idx="10">
                    <c:v>6.1000000000000004E-3</c:v>
                  </c:pt>
                  <c:pt idx="11">
                    <c:v>8.3999999999999995E-3</c:v>
                  </c:pt>
                  <c:pt idx="12">
                    <c:v>6.1999999999999998E-3</c:v>
                  </c:pt>
                  <c:pt idx="13">
                    <c:v>1.0999999999999999E-2</c:v>
                  </c:pt>
                  <c:pt idx="14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-2.8623876888033556E-3</c:v>
                </c:pt>
                <c:pt idx="1">
                  <c:v>-0.1117272960639263</c:v>
                </c:pt>
                <c:pt idx="2">
                  <c:v>-0.11176704228823266</c:v>
                </c:pt>
                <c:pt idx="3">
                  <c:v>-0.11180678851253902</c:v>
                </c:pt>
                <c:pt idx="4">
                  <c:v>-0.11184653473684537</c:v>
                </c:pt>
                <c:pt idx="5">
                  <c:v>-0.1164173505320769</c:v>
                </c:pt>
                <c:pt idx="6">
                  <c:v>-0.11645709675638326</c:v>
                </c:pt>
                <c:pt idx="7">
                  <c:v>-0.11649684298068962</c:v>
                </c:pt>
                <c:pt idx="8">
                  <c:v>-0.11653658920499597</c:v>
                </c:pt>
                <c:pt idx="9">
                  <c:v>-0.12082918143008298</c:v>
                </c:pt>
                <c:pt idx="10">
                  <c:v>-0.12126638989745295</c:v>
                </c:pt>
                <c:pt idx="11">
                  <c:v>-0.12130613612175931</c:v>
                </c:pt>
                <c:pt idx="12">
                  <c:v>-0.12134588234606566</c:v>
                </c:pt>
                <c:pt idx="13">
                  <c:v>-0.12138562857037202</c:v>
                </c:pt>
                <c:pt idx="14">
                  <c:v>-0.12166385214051656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1369.5</c:v>
                </c:pt>
                <c:pt idx="2">
                  <c:v>1370</c:v>
                </c:pt>
                <c:pt idx="3">
                  <c:v>1370.5</c:v>
                </c:pt>
                <c:pt idx="4">
                  <c:v>1371</c:v>
                </c:pt>
                <c:pt idx="5">
                  <c:v>1428.5</c:v>
                </c:pt>
                <c:pt idx="6">
                  <c:v>1429</c:v>
                </c:pt>
                <c:pt idx="7">
                  <c:v>1429.5</c:v>
                </c:pt>
                <c:pt idx="8">
                  <c:v>1430</c:v>
                </c:pt>
                <c:pt idx="9">
                  <c:v>1484</c:v>
                </c:pt>
                <c:pt idx="10">
                  <c:v>1489.5</c:v>
                </c:pt>
                <c:pt idx="11">
                  <c:v>1490</c:v>
                </c:pt>
                <c:pt idx="12">
                  <c:v>1490.5</c:v>
                </c:pt>
                <c:pt idx="13">
                  <c:v>1491</c:v>
                </c:pt>
                <c:pt idx="14">
                  <c:v>1494.5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44</v>
      </c>
      <c r="F1" s="7" t="s">
        <v>39</v>
      </c>
      <c r="G1" s="3"/>
      <c r="H1" s="1"/>
      <c r="I1" s="8"/>
      <c r="J1" s="9" t="s">
        <v>38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34</v>
      </c>
      <c r="D4" s="21" t="s">
        <v>34</v>
      </c>
    </row>
    <row r="5" spans="1:15" ht="12.95" customHeight="1" x14ac:dyDescent="0.2">
      <c r="A5" s="11" t="s">
        <v>27</v>
      </c>
      <c r="C5" s="12">
        <v>-9.5</v>
      </c>
      <c r="D5" s="20" t="s">
        <v>28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42218.74</v>
      </c>
      <c r="D7" s="13" t="s">
        <v>50</v>
      </c>
    </row>
    <row r="8" spans="1:15" ht="12.95" customHeight="1" x14ac:dyDescent="0.2">
      <c r="A8" s="20" t="s">
        <v>3</v>
      </c>
      <c r="C8" s="28">
        <v>12.00597</v>
      </c>
      <c r="D8" s="22" t="s">
        <v>50</v>
      </c>
    </row>
    <row r="9" spans="1:15" ht="12.95" customHeight="1" x14ac:dyDescent="0.2">
      <c r="A9" s="16" t="s">
        <v>30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-2.8623876888033556E-3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-7.9492448612722115E-5</v>
      </c>
      <c r="D12" s="21"/>
      <c r="E12" s="31" t="s">
        <v>43</v>
      </c>
      <c r="F12" s="32" t="s">
        <v>48</v>
      </c>
    </row>
    <row r="13" spans="1:15" ht="12.95" customHeight="1" x14ac:dyDescent="0.2">
      <c r="A13" s="20" t="s">
        <v>18</v>
      </c>
      <c r="C13" s="21" t="s">
        <v>13</v>
      </c>
      <c r="E13" s="33" t="s">
        <v>31</v>
      </c>
      <c r="F13" s="34">
        <v>1</v>
      </c>
    </row>
    <row r="14" spans="1:15" ht="12.95" customHeight="1" x14ac:dyDescent="0.2">
      <c r="E14" s="33" t="s">
        <v>29</v>
      </c>
      <c r="F14" s="35">
        <f ca="1">NOW()+15018.5+$C$5/24</f>
        <v>60683.719397106477</v>
      </c>
    </row>
    <row r="15" spans="1:15" ht="12.95" customHeight="1" x14ac:dyDescent="0.2">
      <c r="A15" s="17" t="s">
        <v>17</v>
      </c>
      <c r="C15" s="18">
        <f ca="1">(C7+C11)+(C8+C12)*INT(MAX(F21:F3533))</f>
        <v>60155.537555894087</v>
      </c>
      <c r="E15" s="33" t="s">
        <v>32</v>
      </c>
      <c r="F15" s="35">
        <f ca="1">ROUND(2*(F14-$C$7)/$C$8,0)/2+F13</f>
        <v>1539</v>
      </c>
    </row>
    <row r="16" spans="1:15" ht="12.95" customHeight="1" x14ac:dyDescent="0.2">
      <c r="A16" s="17" t="s">
        <v>4</v>
      </c>
      <c r="C16" s="18">
        <f ca="1">+C8+C12</f>
        <v>12.005890507551387</v>
      </c>
      <c r="E16" s="33" t="s">
        <v>33</v>
      </c>
      <c r="F16" s="35">
        <f ca="1">ROUND(2*(F14-$C$15)/$C$16,0)/2+F13</f>
        <v>45</v>
      </c>
    </row>
    <row r="17" spans="1:21" ht="12.95" customHeight="1" thickBot="1" x14ac:dyDescent="0.25">
      <c r="A17" s="16" t="s">
        <v>26</v>
      </c>
      <c r="C17" s="20">
        <f>COUNT(C21:C2191)</f>
        <v>15</v>
      </c>
      <c r="E17" s="33" t="s">
        <v>41</v>
      </c>
      <c r="F17" s="36">
        <f ca="1">+$C$15+$C$16*$F$16-15018.5-$C$5/24</f>
        <v>45677.698462067237</v>
      </c>
    </row>
    <row r="18" spans="1:21" ht="12.95" customHeight="1" thickTop="1" thickBot="1" x14ac:dyDescent="0.25">
      <c r="A18" s="17" t="s">
        <v>5</v>
      </c>
      <c r="C18" s="24">
        <f ca="1">+C15</f>
        <v>60155.537555894087</v>
      </c>
      <c r="D18" s="25">
        <f ca="1">+C16</f>
        <v>12.005890507551387</v>
      </c>
      <c r="E18" s="38" t="s">
        <v>42</v>
      </c>
      <c r="F18" s="37">
        <f ca="1">+($C$15+$C$16*$F$16)-($C$16/2)-15018.5-$C$5/24</f>
        <v>45671.695516813459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50</v>
      </c>
      <c r="I20" s="19" t="s">
        <v>35</v>
      </c>
      <c r="J20" s="19" t="s">
        <v>36</v>
      </c>
      <c r="K20" s="19" t="s">
        <v>37</v>
      </c>
      <c r="L20" s="19" t="s">
        <v>51</v>
      </c>
      <c r="M20" s="19" t="s">
        <v>24</v>
      </c>
      <c r="N20" s="19" t="s">
        <v>25</v>
      </c>
      <c r="O20" s="19" t="s">
        <v>22</v>
      </c>
      <c r="P20" s="19" t="s">
        <v>21</v>
      </c>
      <c r="Q20" s="23" t="s">
        <v>14</v>
      </c>
      <c r="U20" s="29" t="s">
        <v>40</v>
      </c>
    </row>
    <row r="21" spans="1:21" ht="12.95" customHeight="1" x14ac:dyDescent="0.2">
      <c r="A21" s="22" t="str">
        <f>$D$7</f>
        <v>VSX</v>
      </c>
      <c r="B21" s="21"/>
      <c r="C21" s="22">
        <f>$C$7</f>
        <v>42218.74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H21" s="20">
        <f>+G21</f>
        <v>0</v>
      </c>
      <c r="O21" s="20">
        <f ca="1">+C$11+C$12*$F21</f>
        <v>-2.8623876888033556E-3</v>
      </c>
      <c r="Q21" s="26">
        <f>+C21-15018.5</f>
        <v>27200.239999999998</v>
      </c>
    </row>
    <row r="22" spans="1:21" ht="12.95" customHeight="1" x14ac:dyDescent="0.2">
      <c r="A22" s="39" t="s">
        <v>45</v>
      </c>
      <c r="B22" s="40" t="s">
        <v>46</v>
      </c>
      <c r="C22" s="41">
        <v>58660.766230000183</v>
      </c>
      <c r="D22" s="39">
        <v>4.4699999999999997E-2</v>
      </c>
      <c r="E22" s="20">
        <f t="shared" ref="E22:E35" si="0">+(C22-C$7)/C$8</f>
        <v>1369.4875324526204</v>
      </c>
      <c r="F22" s="20">
        <f t="shared" ref="F22:F35" si="1">ROUND(2*E22,0)/2</f>
        <v>1369.5</v>
      </c>
      <c r="G22" s="20">
        <f t="shared" ref="G22:G35" si="2">+C22-(C$7+F22*C$8)</f>
        <v>-0.14968499981478089</v>
      </c>
      <c r="L22" s="20">
        <f>+G22</f>
        <v>-0.14968499981478089</v>
      </c>
      <c r="O22" s="20">
        <f t="shared" ref="O22:O35" ca="1" si="3">+C$11+C$12*$F22</f>
        <v>-0.1117272960639263</v>
      </c>
      <c r="Q22" s="26">
        <f t="shared" ref="Q22:Q35" si="4">+C22-15018.5</f>
        <v>43642.266230000183</v>
      </c>
    </row>
    <row r="23" spans="1:21" ht="12.95" customHeight="1" x14ac:dyDescent="0.2">
      <c r="A23" s="39" t="s">
        <v>45</v>
      </c>
      <c r="B23" s="40" t="s">
        <v>47</v>
      </c>
      <c r="C23" s="41">
        <v>58666.734009999782</v>
      </c>
      <c r="D23" s="39">
        <v>1.89E-2</v>
      </c>
      <c r="E23" s="20">
        <f t="shared" si="0"/>
        <v>1369.9846001614017</v>
      </c>
      <c r="F23" s="20">
        <f t="shared" si="1"/>
        <v>1370</v>
      </c>
      <c r="G23" s="20">
        <f t="shared" si="2"/>
        <v>-0.18489000021509128</v>
      </c>
      <c r="L23" s="20">
        <f>+G23</f>
        <v>-0.18489000021509128</v>
      </c>
      <c r="O23" s="20">
        <f t="shared" ca="1" si="3"/>
        <v>-0.11176704228823266</v>
      </c>
      <c r="Q23" s="26">
        <f t="shared" si="4"/>
        <v>43648.234009999782</v>
      </c>
    </row>
    <row r="24" spans="1:21" ht="12.95" customHeight="1" x14ac:dyDescent="0.2">
      <c r="A24" s="39" t="s">
        <v>45</v>
      </c>
      <c r="B24" s="40" t="s">
        <v>46</v>
      </c>
      <c r="C24" s="41">
        <v>58672.809770000167</v>
      </c>
      <c r="D24" s="39">
        <v>1.5800000000000002E-2</v>
      </c>
      <c r="E24" s="20">
        <f t="shared" si="0"/>
        <v>1370.4906617291372</v>
      </c>
      <c r="F24" s="20">
        <f t="shared" si="1"/>
        <v>1370.5</v>
      </c>
      <c r="G24" s="20">
        <f t="shared" si="2"/>
        <v>-0.11211499982891837</v>
      </c>
      <c r="L24" s="20">
        <f>+G24</f>
        <v>-0.11211499982891837</v>
      </c>
      <c r="O24" s="20">
        <f t="shared" ca="1" si="3"/>
        <v>-0.11180678851253902</v>
      </c>
      <c r="Q24" s="26">
        <f t="shared" si="4"/>
        <v>43654.309770000167</v>
      </c>
    </row>
    <row r="25" spans="1:21" ht="12.95" customHeight="1" x14ac:dyDescent="0.2">
      <c r="A25" s="39" t="s">
        <v>45</v>
      </c>
      <c r="B25" s="40" t="s">
        <v>47</v>
      </c>
      <c r="C25" s="41">
        <v>58678.835400000215</v>
      </c>
      <c r="D25" s="39">
        <v>2.0299999999999999E-2</v>
      </c>
      <c r="E25" s="20">
        <f t="shared" si="0"/>
        <v>1370.9925478741175</v>
      </c>
      <c r="F25" s="20">
        <f t="shared" si="1"/>
        <v>1371</v>
      </c>
      <c r="G25" s="20">
        <f t="shared" si="2"/>
        <v>-8.9469999787979759E-2</v>
      </c>
      <c r="L25" s="20">
        <f>+G25</f>
        <v>-8.9469999787979759E-2</v>
      </c>
      <c r="O25" s="20">
        <f t="shared" ca="1" si="3"/>
        <v>-0.11184653473684537</v>
      </c>
      <c r="Q25" s="26">
        <f t="shared" si="4"/>
        <v>43660.335400000215</v>
      </c>
    </row>
    <row r="26" spans="1:21" ht="12.95" customHeight="1" x14ac:dyDescent="0.2">
      <c r="A26" s="39" t="s">
        <v>45</v>
      </c>
      <c r="B26" s="40" t="s">
        <v>46</v>
      </c>
      <c r="C26" s="41">
        <v>59368.963419999927</v>
      </c>
      <c r="D26" s="39">
        <v>2.1399999999999999E-2</v>
      </c>
      <c r="E26" s="20">
        <f t="shared" si="0"/>
        <v>1428.4746188771028</v>
      </c>
      <c r="F26" s="20">
        <f t="shared" si="1"/>
        <v>1428.5</v>
      </c>
      <c r="G26" s="20">
        <f t="shared" si="2"/>
        <v>-0.30472500006726477</v>
      </c>
      <c r="L26" s="20">
        <f>+G26</f>
        <v>-0.30472500006726477</v>
      </c>
      <c r="O26" s="20">
        <f t="shared" ca="1" si="3"/>
        <v>-0.1164173505320769</v>
      </c>
      <c r="Q26" s="26">
        <f t="shared" si="4"/>
        <v>44350.463419999927</v>
      </c>
    </row>
    <row r="27" spans="1:21" ht="12.95" customHeight="1" x14ac:dyDescent="0.2">
      <c r="A27" s="39" t="s">
        <v>45</v>
      </c>
      <c r="B27" s="40" t="s">
        <v>47</v>
      </c>
      <c r="C27" s="41">
        <v>59375.311069999821</v>
      </c>
      <c r="D27" s="39">
        <v>1.3100000000000001E-2</v>
      </c>
      <c r="E27" s="20">
        <f t="shared" si="0"/>
        <v>1429.0033266782962</v>
      </c>
      <c r="F27" s="20">
        <f t="shared" si="1"/>
        <v>1429</v>
      </c>
      <c r="G27" s="20">
        <f t="shared" si="2"/>
        <v>3.993999982776586E-2</v>
      </c>
      <c r="L27" s="20">
        <f>+G27</f>
        <v>3.993999982776586E-2</v>
      </c>
      <c r="O27" s="20">
        <f t="shared" ca="1" si="3"/>
        <v>-0.11645709675638326</v>
      </c>
      <c r="Q27" s="26">
        <f t="shared" si="4"/>
        <v>44356.811069999821</v>
      </c>
    </row>
    <row r="28" spans="1:21" ht="12.95" customHeight="1" x14ac:dyDescent="0.2">
      <c r="A28" s="39" t="s">
        <v>45</v>
      </c>
      <c r="B28" s="40" t="s">
        <v>46</v>
      </c>
      <c r="C28" s="41">
        <v>59381.13358000014</v>
      </c>
      <c r="D28" s="39">
        <v>2.3400000000000001E-2</v>
      </c>
      <c r="E28" s="20">
        <f t="shared" si="0"/>
        <v>1429.4882945734616</v>
      </c>
      <c r="F28" s="20">
        <f t="shared" si="1"/>
        <v>1429.5</v>
      </c>
      <c r="G28" s="20">
        <f t="shared" si="2"/>
        <v>-0.14053499985311646</v>
      </c>
      <c r="L28" s="20">
        <f>+G28</f>
        <v>-0.14053499985311646</v>
      </c>
      <c r="O28" s="20">
        <f t="shared" ca="1" si="3"/>
        <v>-0.11649684298068962</v>
      </c>
      <c r="Q28" s="26">
        <f t="shared" si="4"/>
        <v>44362.63358000014</v>
      </c>
    </row>
    <row r="29" spans="1:21" ht="12.95" customHeight="1" x14ac:dyDescent="0.2">
      <c r="A29" s="39" t="s">
        <v>45</v>
      </c>
      <c r="B29" s="40" t="s">
        <v>47</v>
      </c>
      <c r="C29" s="41">
        <v>59387.310980000068</v>
      </c>
      <c r="D29" s="39">
        <v>1.1599999999999999E-2</v>
      </c>
      <c r="E29" s="20">
        <f t="shared" si="0"/>
        <v>1430.0028219294293</v>
      </c>
      <c r="F29" s="20">
        <f t="shared" si="1"/>
        <v>1430</v>
      </c>
      <c r="G29" s="20">
        <f t="shared" si="2"/>
        <v>3.3880000075441785E-2</v>
      </c>
      <c r="L29" s="20">
        <f>+G29</f>
        <v>3.3880000075441785E-2</v>
      </c>
      <c r="O29" s="20">
        <f t="shared" ca="1" si="3"/>
        <v>-0.11653658920499597</v>
      </c>
      <c r="Q29" s="26">
        <f t="shared" si="4"/>
        <v>44368.810980000068</v>
      </c>
    </row>
    <row r="30" spans="1:21" ht="12.95" customHeight="1" x14ac:dyDescent="0.2">
      <c r="A30" s="39" t="s">
        <v>45</v>
      </c>
      <c r="B30" s="40" t="s">
        <v>47</v>
      </c>
      <c r="C30" s="41">
        <v>60035.637000000104</v>
      </c>
      <c r="D30" s="39">
        <v>0.02</v>
      </c>
      <c r="E30" s="20">
        <f t="shared" si="0"/>
        <v>1484.0031251119324</v>
      </c>
      <c r="F30" s="20">
        <f t="shared" si="1"/>
        <v>1484</v>
      </c>
      <c r="G30" s="20">
        <f t="shared" si="2"/>
        <v>3.752000010717893E-2</v>
      </c>
      <c r="K30" s="20">
        <f t="shared" ref="K22:K35" si="5">+G30</f>
        <v>3.752000010717893E-2</v>
      </c>
      <c r="O30" s="20">
        <f t="shared" ca="1" si="3"/>
        <v>-0.12082918143008298</v>
      </c>
      <c r="Q30" s="26">
        <f t="shared" si="4"/>
        <v>45017.137000000104</v>
      </c>
    </row>
    <row r="31" spans="1:21" ht="12.95" customHeight="1" x14ac:dyDescent="0.2">
      <c r="A31" s="39" t="s">
        <v>45</v>
      </c>
      <c r="B31" s="40" t="s">
        <v>46</v>
      </c>
      <c r="C31" s="41">
        <v>60101.41623000009</v>
      </c>
      <c r="D31" s="39">
        <v>6.1000000000000004E-3</v>
      </c>
      <c r="E31" s="20">
        <f t="shared" si="0"/>
        <v>1489.4820018707437</v>
      </c>
      <c r="F31" s="20">
        <f t="shared" si="1"/>
        <v>1489.5</v>
      </c>
      <c r="G31" s="20">
        <f t="shared" si="2"/>
        <v>-0.21608499990543351</v>
      </c>
      <c r="L31" s="20">
        <f>+G31</f>
        <v>-0.21608499990543351</v>
      </c>
      <c r="O31" s="20">
        <f t="shared" ca="1" si="3"/>
        <v>-0.12126638989745295</v>
      </c>
      <c r="Q31" s="26">
        <f t="shared" si="4"/>
        <v>45082.91623000009</v>
      </c>
    </row>
    <row r="32" spans="1:21" ht="12.95" customHeight="1" x14ac:dyDescent="0.2">
      <c r="A32" s="39" t="s">
        <v>45</v>
      </c>
      <c r="B32" s="40" t="s">
        <v>47</v>
      </c>
      <c r="C32" s="41">
        <v>60107.489399999846</v>
      </c>
      <c r="D32" s="39">
        <v>8.3999999999999995E-3</v>
      </c>
      <c r="E32" s="20">
        <f t="shared" si="0"/>
        <v>1489.9878477124171</v>
      </c>
      <c r="F32" s="20">
        <f t="shared" si="1"/>
        <v>1490</v>
      </c>
      <c r="G32" s="20">
        <f t="shared" si="2"/>
        <v>-0.14590000014868565</v>
      </c>
      <c r="L32" s="20">
        <f>+G32</f>
        <v>-0.14590000014868565</v>
      </c>
      <c r="O32" s="20">
        <f t="shared" ca="1" si="3"/>
        <v>-0.12130613612175931</v>
      </c>
      <c r="Q32" s="26">
        <f t="shared" si="4"/>
        <v>45088.989399999846</v>
      </c>
    </row>
    <row r="33" spans="1:17" ht="12.95" customHeight="1" x14ac:dyDescent="0.2">
      <c r="A33" s="39" t="s">
        <v>45</v>
      </c>
      <c r="B33" s="40" t="s">
        <v>46</v>
      </c>
      <c r="C33" s="41">
        <v>60113.455020000227</v>
      </c>
      <c r="D33" s="39">
        <v>6.1999999999999998E-3</v>
      </c>
      <c r="E33" s="20">
        <f t="shared" si="0"/>
        <v>1490.4847355107693</v>
      </c>
      <c r="F33" s="20">
        <f t="shared" si="1"/>
        <v>1490.5</v>
      </c>
      <c r="G33" s="20">
        <f t="shared" si="2"/>
        <v>-0.18326499976683408</v>
      </c>
      <c r="L33" s="20">
        <f>+G33</f>
        <v>-0.18326499976683408</v>
      </c>
      <c r="O33" s="20">
        <f t="shared" ca="1" si="3"/>
        <v>-0.12134588234606566</v>
      </c>
      <c r="Q33" s="26">
        <f t="shared" si="4"/>
        <v>45094.955020000227</v>
      </c>
    </row>
    <row r="34" spans="1:17" ht="12.95" customHeight="1" x14ac:dyDescent="0.2">
      <c r="A34" s="39" t="s">
        <v>45</v>
      </c>
      <c r="B34" s="40" t="s">
        <v>47</v>
      </c>
      <c r="C34" s="41">
        <v>60119.537049999926</v>
      </c>
      <c r="D34" s="39">
        <v>1.0999999999999999E-2</v>
      </c>
      <c r="E34" s="20">
        <f t="shared" si="0"/>
        <v>1490.991319318633</v>
      </c>
      <c r="F34" s="20">
        <f t="shared" si="1"/>
        <v>1491</v>
      </c>
      <c r="G34" s="20">
        <f t="shared" si="2"/>
        <v>-0.10422000006656162</v>
      </c>
      <c r="L34" s="20">
        <f>+G34</f>
        <v>-0.10422000006656162</v>
      </c>
      <c r="O34" s="20">
        <f t="shared" ca="1" si="3"/>
        <v>-0.12138562857037202</v>
      </c>
      <c r="Q34" s="26">
        <f t="shared" si="4"/>
        <v>45101.037049999926</v>
      </c>
    </row>
    <row r="35" spans="1:17" ht="12.95" customHeight="1" x14ac:dyDescent="0.2">
      <c r="A35" s="39" t="s">
        <v>45</v>
      </c>
      <c r="B35" s="40" t="s">
        <v>46</v>
      </c>
      <c r="C35" s="41">
        <v>60161.538000000175</v>
      </c>
      <c r="D35" s="39">
        <v>0.02</v>
      </c>
      <c r="E35" s="20">
        <f t="shared" si="0"/>
        <v>1494.4896580617958</v>
      </c>
      <c r="F35" s="20">
        <f t="shared" si="1"/>
        <v>1494.5</v>
      </c>
      <c r="G35" s="20">
        <f t="shared" si="2"/>
        <v>-0.12416499982646201</v>
      </c>
      <c r="K35" s="20">
        <f t="shared" si="5"/>
        <v>-0.12416499982646201</v>
      </c>
      <c r="O35" s="20">
        <f t="shared" ca="1" si="3"/>
        <v>-0.12166385214051656</v>
      </c>
      <c r="Q35" s="26">
        <f t="shared" si="4"/>
        <v>45143.038000000175</v>
      </c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2025-01-08T04:15:55Z</dcterms:modified>
</cp:coreProperties>
</file>