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B134C7A-D533-4397-B913-671B05BBEF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 s="1"/>
  <c r="J27" i="1" s="1"/>
  <c r="Q27" i="1"/>
  <c r="E28" i="1"/>
  <c r="F28" i="1"/>
  <c r="G28" i="1"/>
  <c r="J28" i="1" s="1"/>
  <c r="Q28" i="1"/>
  <c r="E29" i="1"/>
  <c r="F29" i="1" s="1"/>
  <c r="G29" i="1" s="1"/>
  <c r="J29" i="1" s="1"/>
  <c r="Q29" i="1"/>
  <c r="E24" i="1"/>
  <c r="F24" i="1" s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2" i="1"/>
  <c r="F22" i="1" s="1"/>
  <c r="G22" i="1" s="1"/>
  <c r="I22" i="1" s="1"/>
  <c r="E23" i="1"/>
  <c r="F23" i="1" s="1"/>
  <c r="G23" i="1" s="1"/>
  <c r="I23" i="1" s="1"/>
  <c r="Q22" i="1"/>
  <c r="Q23" i="1"/>
  <c r="F11" i="1"/>
  <c r="C21" i="1"/>
  <c r="E21" i="1" s="1"/>
  <c r="F21" i="1" s="1"/>
  <c r="G21" i="1" s="1"/>
  <c r="H21" i="1" s="1"/>
  <c r="A21" i="1"/>
  <c r="H20" i="1" s="1"/>
  <c r="G11" i="1"/>
  <c r="E14" i="1"/>
  <c r="E15" i="1" s="1"/>
  <c r="C12" i="1"/>
  <c r="Q21" i="1" l="1"/>
  <c r="C17" i="1"/>
  <c r="C16" i="1"/>
  <c r="D18" i="1" s="1"/>
  <c r="C11" i="1"/>
  <c r="O29" i="1" l="1"/>
  <c r="S29" i="1" s="1"/>
  <c r="O28" i="1"/>
  <c r="S28" i="1" s="1"/>
  <c r="O27" i="1"/>
  <c r="S27" i="1" s="1"/>
  <c r="O22" i="1"/>
  <c r="S22" i="1" s="1"/>
  <c r="O26" i="1"/>
  <c r="S26" i="1" s="1"/>
  <c r="O25" i="1"/>
  <c r="S25" i="1" s="1"/>
  <c r="O24" i="1"/>
  <c r="S24" i="1" s="1"/>
  <c r="O21" i="1"/>
  <c r="S21" i="1" s="1"/>
  <c r="O23" i="1"/>
  <c r="S23" i="1" s="1"/>
  <c r="C15" i="1"/>
  <c r="C18" i="1" s="1"/>
  <c r="S19" i="1" l="1"/>
  <c r="E16" i="1"/>
  <c r="E17" i="1" s="1"/>
</calcChain>
</file>

<file path=xl/sharedStrings.xml><?xml version="1.0" encoding="utf-8"?>
<sst xmlns="http://schemas.openxmlformats.org/spreadsheetml/2006/main" count="73" uniqueCount="56">
  <si>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</si>
  <si>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</si>
  <si>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</si>
  <si>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</si>
  <si>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</si>
  <si>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</si>
  <si>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</si>
  <si>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</si>
  <si>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</si>
  <si>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</si>
  <si>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</si>
  <si>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</si>
  <si>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</si>
  <si>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</si>
  <si>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</si>
  <si>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</si>
  <si>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</si>
  <si>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</si>
  <si>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</si>
  <si>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</si>
  <si>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</si>
  <si>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</si>
  <si>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</si>
  <si>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</si>
  <si>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</si>
  <si>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</si>
  <si>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</si>
  <si>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</si>
  <si>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</si>
  <si>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</si>
  <si>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</si>
  <si>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</si>
  <si>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</si>
  <si>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</si>
  <si>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</si>
  <si>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</si>
  <si>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</si>
  <si>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</si>
  <si>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</si>
  <si>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</si>
  <si>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</si>
  <si>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V0632 Sco</t>
  </si>
  <si>
    <t>V0632 Sco / GSC 7891-0053</t>
  </si>
  <si>
    <t>Sco_V0632.xls</t>
  </si>
  <si>
    <t>EA</t>
  </si>
  <si>
    <t>Sco</t>
  </si>
  <si>
    <t>G7891-0053</t>
  </si>
  <si>
    <t>Malkov</t>
  </si>
  <si>
    <t>VSS_2013-01-28</t>
  </si>
  <si>
    <t>I</t>
  </si>
  <si>
    <t>JAVSO 49, 251</t>
  </si>
  <si>
    <t>II</t>
  </si>
  <si>
    <t>TESS/BAJ/RAA</t>
  </si>
  <si>
    <t>TESS</t>
  </si>
  <si>
    <t>CCD</t>
  </si>
  <si>
    <t>VSS SEB Gp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</si>
</sst>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"/>
    <numFmt numFmtId="166" formatCode="0.00000"/>
  </numFmts>
  <fonts count="1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166" fontId="1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V0632 Sco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EC-4C46-9D80-D48352F5DA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1">
                  <c:v>-0.23097199999756413</c:v>
                </c:pt>
                <c:pt idx="2">
                  <c:v>-0.22912200000428129</c:v>
                </c:pt>
                <c:pt idx="3">
                  <c:v>-0.23106800000095973</c:v>
                </c:pt>
                <c:pt idx="4">
                  <c:v>-0.23065800000040326</c:v>
                </c:pt>
                <c:pt idx="5">
                  <c:v>-0.23092600000381935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EC-4C46-9D80-D48352F5DA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6">
                  <c:v>-0.23342684454109985</c:v>
                </c:pt>
                <c:pt idx="7">
                  <c:v>-0.23316361493925797</c:v>
                </c:pt>
                <c:pt idx="8">
                  <c:v>-0.23395788001653273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EC-4C46-9D80-D48352F5DA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EC-4C46-9D80-D48352F5DA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EC-4C46-9D80-D48352F5DA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EC-4C46-9D80-D48352F5DA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EC-4C46-9D80-D48352F5DA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-2.6380360417103954E-3</c:v>
                </c:pt>
                <c:pt idx="1">
                  <c:v>-0.21542806332411607</c:v>
                </c:pt>
                <c:pt idx="2">
                  <c:v>-0.21549052370549518</c:v>
                </c:pt>
                <c:pt idx="3">
                  <c:v>-0.23525298837385059</c:v>
                </c:pt>
                <c:pt idx="4">
                  <c:v>-0.23525298837385059</c:v>
                </c:pt>
                <c:pt idx="5">
                  <c:v>-0.23551532197564293</c:v>
                </c:pt>
                <c:pt idx="6">
                  <c:v>-0.23781386401039475</c:v>
                </c:pt>
                <c:pt idx="7">
                  <c:v>-0.23790130854432551</c:v>
                </c:pt>
                <c:pt idx="8">
                  <c:v>-0.23800124515453211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EC-4C46-9D80-D48352F5DAB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Active!$R$21:$R$996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CEC-4C46-9D80-D48352F5D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6928"/>
        <c:axId val="1"/>
      </c:scatterChart>
      <c:valAx>
        <c:axId val="765806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6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9ACAF10-D1A7-F34C-3DB5-0FAA15A33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7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7" customWidth="1"/>
    <col min="2" max="2" width="4.85546875" customWidth="1"/>
    <col min="3" max="3" width="14.71093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9" width="12.42578125" bestFit="1" customWidth="1"/>
    <col min="22" max="22" width="16" customWidth="1"/>
  </cols>
  <sheetData>
    <row r="1" spans="1:23" s="36" customFormat="1" ht="20.25" x14ac:dyDescent="0.2">
      <c r="A1" s="35" t="s">
        <v>42</v>
      </c>
      <c r="E1" s="36" t="s">
        <v>43</v>
      </c>
      <c r="U1" s="38"/>
      <c r="V1" s="39"/>
      <c r="W1" s="38"/>
    </row>
    <row r="2" spans="1:23" s="5" customFormat="1" ht="12.95" customHeight="1" x14ac:dyDescent="0.2">
      <c r="A2" s="5" t="s">
        <v>23</v>
      </c>
      <c r="B2" s="5" t="s">
        <v>44</v>
      </c>
      <c r="C2" s="6" t="s">
        <v>40</v>
      </c>
      <c r="D2" s="7" t="s">
        <v>45</v>
      </c>
      <c r="E2" s="8" t="s">
        <v>41</v>
      </c>
      <c r="F2" s="5" t="s">
        <v>46</v>
      </c>
      <c r="U2" s="39"/>
      <c r="V2" s="39"/>
      <c r="W2" s="39"/>
    </row>
    <row r="3" spans="1:23" s="5" customFormat="1" ht="12.95" customHeight="1" thickBot="1" x14ac:dyDescent="0.25">
      <c r="E3" s="5" t="s">
        <v>46</v>
      </c>
      <c r="U3" s="39"/>
      <c r="V3" s="39"/>
      <c r="W3" s="39"/>
    </row>
    <row r="4" spans="1:23" s="5" customFormat="1" ht="12.95" customHeight="1" thickTop="1" thickBot="1" x14ac:dyDescent="0.25">
      <c r="A4" s="9" t="s">
        <v>0</v>
      </c>
      <c r="C4" s="10" t="s">
        <v>39</v>
      </c>
      <c r="D4" s="11" t="s">
        <v>39</v>
      </c>
      <c r="U4" s="39"/>
      <c r="V4" s="39"/>
      <c r="W4" s="39"/>
    </row>
    <row r="5" spans="1:23" s="5" customFormat="1" ht="12.95" customHeight="1" x14ac:dyDescent="0.2">
      <c r="U5" s="39"/>
      <c r="V5" s="39"/>
      <c r="W5" s="39"/>
    </row>
    <row r="6" spans="1:23" s="5" customFormat="1" ht="12.95" customHeight="1" x14ac:dyDescent="0.2">
      <c r="A6" s="9" t="s">
        <v>1</v>
      </c>
      <c r="U6" s="39"/>
      <c r="V6" s="39"/>
      <c r="W6" s="39"/>
    </row>
    <row r="7" spans="1:23" s="5" customFormat="1" ht="12.95" customHeight="1" x14ac:dyDescent="0.2">
      <c r="A7" s="5" t="s">
        <v>2</v>
      </c>
      <c r="C7" s="37">
        <v>29049.52</v>
      </c>
      <c r="D7" s="13" t="s">
        <v>47</v>
      </c>
      <c r="U7" s="39"/>
      <c r="V7" s="39"/>
      <c r="W7" s="39"/>
    </row>
    <row r="8" spans="1:23" s="5" customFormat="1" ht="12.95" customHeight="1" x14ac:dyDescent="0.2">
      <c r="A8" s="5" t="s">
        <v>3</v>
      </c>
      <c r="C8" s="37">
        <v>1.610168</v>
      </c>
      <c r="D8" s="13" t="s">
        <v>47</v>
      </c>
      <c r="U8" s="39"/>
      <c r="V8" s="39"/>
      <c r="W8" s="39"/>
    </row>
    <row r="9" spans="1:23" s="5" customFormat="1" ht="12.95" customHeight="1" x14ac:dyDescent="0.2">
      <c r="A9" s="14" t="s">
        <v>29</v>
      </c>
      <c r="C9" s="15">
        <v>-9.5</v>
      </c>
      <c r="D9" s="5" t="s">
        <v>30</v>
      </c>
    </row>
    <row r="10" spans="1:23" s="5" customFormat="1" ht="12.95" customHeight="1" thickBot="1" x14ac:dyDescent="0.25">
      <c r="C10" s="16" t="s">
        <v>19</v>
      </c>
      <c r="D10" s="16" t="s">
        <v>20</v>
      </c>
    </row>
    <row r="11" spans="1:23" s="5" customFormat="1" ht="12.95" customHeight="1" x14ac:dyDescent="0.2">
      <c r="A11" s="5" t="s">
        <v>15</v>
      </c>
      <c r="C11" s="17">
        <f ca="1">INTERCEPT(INDIRECT($G$11):G989,INDIRECT($F$11):F989)</f>
        <v>-2.6380360417103954E-3</v>
      </c>
      <c r="D11" s="7"/>
      <c r="F11" s="18" t="str">
        <f>"F"&amp;E19</f>
        <v>F21</v>
      </c>
      <c r="G11" s="17" t="str">
        <f>"G"&amp;E19</f>
        <v>G21</v>
      </c>
    </row>
    <row r="12" spans="1:23" s="5" customFormat="1" ht="12.95" customHeight="1" x14ac:dyDescent="0.2">
      <c r="A12" s="5" t="s">
        <v>16</v>
      </c>
      <c r="C12" s="17">
        <f ca="1">SLOPE(INDIRECT($G$11):G989,INDIRECT($F$11):F989)</f>
        <v>-1.2492076275825154E-5</v>
      </c>
      <c r="D12" s="7"/>
    </row>
    <row r="13" spans="1:23" s="5" customFormat="1" ht="12.95" customHeight="1" x14ac:dyDescent="0.2">
      <c r="A13" s="5" t="s">
        <v>18</v>
      </c>
      <c r="C13" s="7" t="s">
        <v>13</v>
      </c>
      <c r="D13" s="19" t="s">
        <v>36</v>
      </c>
      <c r="E13" s="15">
        <v>1</v>
      </c>
    </row>
    <row r="14" spans="1:23" s="5" customFormat="1" ht="12.95" customHeight="1" x14ac:dyDescent="0.2">
      <c r="D14" s="19" t="s">
        <v>31</v>
      </c>
      <c r="E14" s="17">
        <f ca="1">NOW()+15018.5+$C$9/24</f>
        <v>60374.742468634257</v>
      </c>
    </row>
    <row r="15" spans="1:23" s="5" customFormat="1" ht="12.95" customHeight="1" x14ac:dyDescent="0.2">
      <c r="A15" s="9" t="s">
        <v>17</v>
      </c>
      <c r="C15" s="20">
        <f ca="1">(C7+C11)+(C8+C12)*INT(MAX(F21:F3530))</f>
        <v>59386.457286754841</v>
      </c>
      <c r="D15" s="19" t="s">
        <v>37</v>
      </c>
      <c r="E15" s="17">
        <f ca="1">ROUND(2*(E14-$C$7)/$C$8,0)/2+E13</f>
        <v>19455.5</v>
      </c>
    </row>
    <row r="16" spans="1:23" s="5" customFormat="1" ht="12.95" customHeight="1" x14ac:dyDescent="0.2">
      <c r="A16" s="9" t="s">
        <v>4</v>
      </c>
      <c r="C16" s="20">
        <f ca="1">+C8+C12</f>
        <v>1.6101555079237242</v>
      </c>
      <c r="D16" s="19" t="s">
        <v>38</v>
      </c>
      <c r="E16" s="17">
        <f ca="1">ROUND(2*(E14-$C$15)/$C$16,0)/2+E13</f>
        <v>615</v>
      </c>
    </row>
    <row r="17" spans="1:23" s="5" customFormat="1" ht="12.95" customHeight="1" thickBot="1" x14ac:dyDescent="0.25">
      <c r="A17" s="19" t="s">
        <v>28</v>
      </c>
      <c r="C17" s="5">
        <f>COUNT(C21:C2188)</f>
        <v>9</v>
      </c>
      <c r="D17" s="19" t="s">
        <v>32</v>
      </c>
      <c r="E17" s="21">
        <f ca="1">+$C$15+$C$16*E16-15018.5-$C$9/24</f>
        <v>45358.598757461266</v>
      </c>
    </row>
    <row r="18" spans="1:23" s="5" customFormat="1" ht="12.95" customHeight="1" thickTop="1" thickBot="1" x14ac:dyDescent="0.25">
      <c r="A18" s="9" t="s">
        <v>5</v>
      </c>
      <c r="C18" s="22">
        <f ca="1">+C15</f>
        <v>59386.457286754841</v>
      </c>
      <c r="D18" s="23">
        <f ca="1">+C16</f>
        <v>1.6101555079237242</v>
      </c>
      <c r="E18" s="24" t="s">
        <v>33</v>
      </c>
    </row>
    <row r="19" spans="1:23" s="5" customFormat="1" ht="12.95" customHeight="1" thickTop="1" x14ac:dyDescent="0.2">
      <c r="A19" s="19" t="s">
        <v>34</v>
      </c>
      <c r="E19" s="25">
        <v>21</v>
      </c>
      <c r="S19" s="5">
        <f ca="1">SQRT(SUM(S21:S47)/(COUNT(S21:S47)-1))</f>
        <v>8.3075323630347926E-3</v>
      </c>
    </row>
    <row r="20" spans="1:23" s="5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26" t="str">
        <f>A21</f>
        <v>Malkov</v>
      </c>
      <c r="I20" s="26" t="s">
        <v>54</v>
      </c>
      <c r="J20" s="26" t="s">
        <v>53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6" t="s">
        <v>21</v>
      </c>
      <c r="Q20" s="16" t="s">
        <v>14</v>
      </c>
      <c r="R20" s="27" t="s">
        <v>35</v>
      </c>
    </row>
    <row r="21" spans="1:23" s="5" customFormat="1" ht="12.95" customHeight="1" x14ac:dyDescent="0.2">
      <c r="A21" s="5" t="str">
        <f>D7</f>
        <v>Malkov</v>
      </c>
      <c r="B21" s="7"/>
      <c r="C21" s="12">
        <f>C$7</f>
        <v>29049.52</v>
      </c>
      <c r="D21" s="12" t="s">
        <v>13</v>
      </c>
      <c r="E21" s="5">
        <f t="shared" ref="E21:E26" si="0">+(C21-C$7)/C$8</f>
        <v>0</v>
      </c>
      <c r="F21" s="5">
        <f t="shared" ref="F21:F29" si="1">ROUND(2*E21,0)/2</f>
        <v>0</v>
      </c>
      <c r="G21" s="5">
        <f t="shared" ref="G21:G26" si="2">+C21-(C$7+F21*C$8)</f>
        <v>0</v>
      </c>
      <c r="H21" s="5">
        <f>+G21</f>
        <v>0</v>
      </c>
      <c r="O21" s="5">
        <f t="shared" ref="O21:O26" ca="1" si="3">+C$11+C$12*$F21</f>
        <v>-2.6380360417103954E-3</v>
      </c>
      <c r="Q21" s="28">
        <f t="shared" ref="Q21:Q26" si="4">+C21-15018.5</f>
        <v>14031.02</v>
      </c>
      <c r="S21" s="5">
        <f t="shared" ref="S21:S26" ca="1" si="5">+(O21-G21)^2</f>
        <v>6.9592341573630514E-6</v>
      </c>
    </row>
    <row r="22" spans="1:23" s="5" customFormat="1" ht="12.95" customHeight="1" x14ac:dyDescent="0.2">
      <c r="A22" s="29" t="s">
        <v>48</v>
      </c>
      <c r="B22" s="30" t="s">
        <v>49</v>
      </c>
      <c r="C22" s="31">
        <v>56476.890740000003</v>
      </c>
      <c r="D22" s="31">
        <v>1.32E-3</v>
      </c>
      <c r="E22" s="5">
        <f t="shared" si="0"/>
        <v>17033.856554098704</v>
      </c>
      <c r="F22" s="5">
        <f t="shared" si="1"/>
        <v>17034</v>
      </c>
      <c r="G22" s="5">
        <f t="shared" si="2"/>
        <v>-0.23097199999756413</v>
      </c>
      <c r="I22" s="5">
        <f>+G22</f>
        <v>-0.23097199999756413</v>
      </c>
      <c r="O22" s="5">
        <f t="shared" ca="1" si="3"/>
        <v>-0.21542806332411607</v>
      </c>
      <c r="Q22" s="28">
        <f t="shared" si="4"/>
        <v>41458.390740000003</v>
      </c>
      <c r="S22" s="5">
        <f t="shared" ca="1" si="5"/>
        <v>2.416139673081634E-4</v>
      </c>
    </row>
    <row r="23" spans="1:23" s="5" customFormat="1" ht="12.95" customHeight="1" x14ac:dyDescent="0.2">
      <c r="A23" s="29" t="s">
        <v>48</v>
      </c>
      <c r="B23" s="30" t="s">
        <v>49</v>
      </c>
      <c r="C23" s="31">
        <v>56484.943429999999</v>
      </c>
      <c r="D23" s="31">
        <v>2.0799999999999998E-3</v>
      </c>
      <c r="E23" s="5">
        <f t="shared" si="0"/>
        <v>17038.857703047135</v>
      </c>
      <c r="F23" s="5">
        <f t="shared" si="1"/>
        <v>17039</v>
      </c>
      <c r="G23" s="5">
        <f t="shared" si="2"/>
        <v>-0.22912200000428129</v>
      </c>
      <c r="I23" s="5">
        <f>+G23</f>
        <v>-0.22912200000428129</v>
      </c>
      <c r="O23" s="5">
        <f t="shared" ca="1" si="3"/>
        <v>-0.21549052370549518</v>
      </c>
      <c r="Q23" s="28">
        <f t="shared" si="4"/>
        <v>41466.443429999999</v>
      </c>
      <c r="S23" s="5">
        <f t="shared" ca="1" si="5"/>
        <v>1.8581714608436749E-4</v>
      </c>
    </row>
    <row r="24" spans="1:23" s="5" customFormat="1" ht="12.95" customHeight="1" x14ac:dyDescent="0.2">
      <c r="A24" s="29" t="s">
        <v>50</v>
      </c>
      <c r="B24" s="30" t="s">
        <v>51</v>
      </c>
      <c r="C24" s="31">
        <v>59032.22726</v>
      </c>
      <c r="D24" s="31">
        <v>1.8E-3</v>
      </c>
      <c r="E24" s="5">
        <f t="shared" si="0"/>
        <v>18620.856494477594</v>
      </c>
      <c r="F24" s="5">
        <f t="shared" si="1"/>
        <v>18621</v>
      </c>
      <c r="G24" s="5">
        <f t="shared" si="2"/>
        <v>-0.23106800000095973</v>
      </c>
      <c r="I24" s="5">
        <f>+G24</f>
        <v>-0.23106800000095973</v>
      </c>
      <c r="O24" s="5">
        <f t="shared" ca="1" si="3"/>
        <v>-0.23525298837385059</v>
      </c>
      <c r="Q24" s="28">
        <f t="shared" si="4"/>
        <v>44013.72726</v>
      </c>
      <c r="S24" s="5">
        <f t="shared" ca="1" si="5"/>
        <v>1.7514127681231668E-5</v>
      </c>
    </row>
    <row r="25" spans="1:23" s="5" customFormat="1" ht="12.95" customHeight="1" x14ac:dyDescent="0.2">
      <c r="A25" s="29" t="s">
        <v>50</v>
      </c>
      <c r="B25" s="30" t="s">
        <v>51</v>
      </c>
      <c r="C25" s="31">
        <v>59032.22767</v>
      </c>
      <c r="D25" s="31">
        <v>1.7700000000000001E-3</v>
      </c>
      <c r="E25" s="5">
        <f t="shared" si="0"/>
        <v>18620.856749109407</v>
      </c>
      <c r="F25" s="5">
        <f t="shared" si="1"/>
        <v>18621</v>
      </c>
      <c r="G25" s="5">
        <f t="shared" si="2"/>
        <v>-0.23065800000040326</v>
      </c>
      <c r="I25" s="5">
        <f>+G25</f>
        <v>-0.23065800000040326</v>
      </c>
      <c r="O25" s="5">
        <f t="shared" ca="1" si="3"/>
        <v>-0.23525298837385059</v>
      </c>
      <c r="Q25" s="28">
        <f t="shared" si="4"/>
        <v>44013.72767</v>
      </c>
      <c r="S25" s="5">
        <f t="shared" ca="1" si="5"/>
        <v>2.1113918152116076E-5</v>
      </c>
    </row>
    <row r="26" spans="1:23" s="5" customFormat="1" ht="12.95" customHeight="1" x14ac:dyDescent="0.2">
      <c r="A26" s="29" t="s">
        <v>50</v>
      </c>
      <c r="B26" s="30" t="s">
        <v>51</v>
      </c>
      <c r="C26" s="31">
        <v>59066.040930000003</v>
      </c>
      <c r="D26" s="31">
        <v>1.6999999999999999E-3</v>
      </c>
      <c r="E26" s="5">
        <f t="shared" si="0"/>
        <v>18641.856582667151</v>
      </c>
      <c r="F26" s="5">
        <f t="shared" si="1"/>
        <v>18642</v>
      </c>
      <c r="G26" s="5">
        <f t="shared" si="2"/>
        <v>-0.23092600000381935</v>
      </c>
      <c r="I26" s="5">
        <f>+G26</f>
        <v>-0.23092600000381935</v>
      </c>
      <c r="O26" s="5">
        <f t="shared" ca="1" si="3"/>
        <v>-0.23551532197564293</v>
      </c>
      <c r="Q26" s="28">
        <f t="shared" si="4"/>
        <v>44047.540930000003</v>
      </c>
      <c r="S26" s="5">
        <f t="shared" ca="1" si="5"/>
        <v>2.106187616106261E-5</v>
      </c>
    </row>
    <row r="27" spans="1:23" s="5" customFormat="1" ht="12.95" customHeight="1" x14ac:dyDescent="0.2">
      <c r="A27" s="32" t="s">
        <v>52</v>
      </c>
      <c r="B27" s="40" t="s">
        <v>49</v>
      </c>
      <c r="C27" s="33">
        <v>59362.309341155458</v>
      </c>
      <c r="D27" s="34">
        <v>1.2019999999999999E-3</v>
      </c>
      <c r="E27" s="5">
        <f t="shared" ref="E27:E29" si="6">+(C27-C$7)/C$8</f>
        <v>18825.855029509628</v>
      </c>
      <c r="F27" s="5">
        <f t="shared" si="1"/>
        <v>18826</v>
      </c>
      <c r="G27" s="5">
        <f t="shared" ref="G27:G29" si="7">+C27-(C$7+F27*C$8)</f>
        <v>-0.23342684454109985</v>
      </c>
      <c r="J27" s="5">
        <f>+G27</f>
        <v>-0.23342684454109985</v>
      </c>
      <c r="O27" s="5">
        <f t="shared" ref="O27:O29" ca="1" si="8">+C$11+C$12*$F27</f>
        <v>-0.23781386401039475</v>
      </c>
      <c r="Q27" s="28">
        <f t="shared" ref="Q27:Q29" si="9">+C27-15018.5</f>
        <v>44343.809341155458</v>
      </c>
      <c r="S27" s="5">
        <f t="shared" ref="S27:S29" ca="1" si="10">+(O27-G27)^2</f>
        <v>1.9245939823972511E-5</v>
      </c>
      <c r="W27" s="5" t="s">
        <v>55</v>
      </c>
    </row>
    <row r="28" spans="1:23" s="5" customFormat="1" ht="12.95" customHeight="1" x14ac:dyDescent="0.2">
      <c r="A28" s="32" t="s">
        <v>52</v>
      </c>
      <c r="B28" s="40" t="s">
        <v>49</v>
      </c>
      <c r="C28" s="33">
        <v>59373.580780385062</v>
      </c>
      <c r="D28" s="34">
        <v>1.2210000000000001E-3</v>
      </c>
      <c r="E28" s="5">
        <f t="shared" si="6"/>
        <v>18832.855192989216</v>
      </c>
      <c r="F28" s="5">
        <f t="shared" si="1"/>
        <v>18833</v>
      </c>
      <c r="G28" s="5">
        <f t="shared" si="7"/>
        <v>-0.23316361493925797</v>
      </c>
      <c r="J28" s="5">
        <f>+G28</f>
        <v>-0.23316361493925797</v>
      </c>
      <c r="O28" s="5">
        <f t="shared" ca="1" si="8"/>
        <v>-0.23790130854432551</v>
      </c>
      <c r="Q28" s="28">
        <f t="shared" si="9"/>
        <v>44355.080780385062</v>
      </c>
      <c r="S28" s="5">
        <f t="shared" ca="1" si="10"/>
        <v>2.2445740695497852E-5</v>
      </c>
      <c r="W28" s="5" t="s">
        <v>55</v>
      </c>
    </row>
    <row r="29" spans="1:23" s="5" customFormat="1" ht="12.95" customHeight="1" x14ac:dyDescent="0.2">
      <c r="A29" s="32" t="s">
        <v>52</v>
      </c>
      <c r="B29" s="40" t="s">
        <v>49</v>
      </c>
      <c r="C29" s="33">
        <v>59386.461330119986</v>
      </c>
      <c r="D29" s="34">
        <v>7.8100000000000001E-4</v>
      </c>
      <c r="E29" s="5">
        <f t="shared" si="6"/>
        <v>18840.854699708343</v>
      </c>
      <c r="F29" s="5">
        <f t="shared" si="1"/>
        <v>18841</v>
      </c>
      <c r="G29" s="5">
        <f t="shared" si="7"/>
        <v>-0.23395788001653273</v>
      </c>
      <c r="J29" s="5">
        <f>+G29</f>
        <v>-0.23395788001653273</v>
      </c>
      <c r="O29" s="5">
        <f t="shared" ca="1" si="8"/>
        <v>-0.23800124515453211</v>
      </c>
      <c r="Q29" s="28">
        <f t="shared" si="9"/>
        <v>44367.961330119986</v>
      </c>
      <c r="S29" s="5">
        <f t="shared" ca="1" si="10"/>
        <v>1.634880163918877E-5</v>
      </c>
      <c r="W29" s="5" t="s">
        <v>55</v>
      </c>
    </row>
    <row r="30" spans="1:23" s="5" customFormat="1" ht="12.95" customHeight="1" x14ac:dyDescent="0.2">
      <c r="B30" s="7"/>
      <c r="C30" s="12"/>
      <c r="D30" s="12"/>
      <c r="Q30" s="28"/>
    </row>
    <row r="31" spans="1:23" s="2" customFormat="1" ht="12.95" customHeight="1" x14ac:dyDescent="0.2">
      <c r="B31" s="3"/>
      <c r="C31" s="4"/>
      <c r="D31" s="4"/>
    </row>
    <row r="32" spans="1:23" s="2" customFormat="1" ht="12.95" customHeight="1" x14ac:dyDescent="0.2">
      <c r="B32" s="3"/>
      <c r="C32" s="4"/>
      <c r="D32" s="4"/>
    </row>
    <row r="33" spans="2:4" s="2" customFormat="1" ht="12.95" customHeight="1" x14ac:dyDescent="0.2">
      <c r="B33" s="3"/>
      <c r="C33" s="4"/>
      <c r="D33" s="4"/>
    </row>
    <row r="34" spans="2:4" s="2" customFormat="1" ht="12.95" customHeight="1" x14ac:dyDescent="0.2">
      <c r="B34" s="3"/>
      <c r="C34" s="4"/>
      <c r="D34" s="4"/>
    </row>
    <row r="35" spans="2:4" s="2" customFormat="1" ht="12.95" customHeight="1" x14ac:dyDescent="0.2">
      <c r="B35" s="3"/>
      <c r="C35" s="4"/>
      <c r="D35" s="4"/>
    </row>
    <row r="36" spans="2:4" s="2" customFormat="1" ht="12.95" customHeight="1" x14ac:dyDescent="0.2">
      <c r="B36" s="3"/>
      <c r="C36" s="4"/>
      <c r="D36" s="4"/>
    </row>
    <row r="37" spans="2:4" s="2" customFormat="1" ht="12.95" customHeight="1" x14ac:dyDescent="0.2">
      <c r="B37" s="3"/>
      <c r="C37" s="4"/>
      <c r="D37" s="4"/>
    </row>
    <row r="38" spans="2:4" s="2" customFormat="1" ht="12.95" customHeight="1" x14ac:dyDescent="0.2">
      <c r="B38" s="3"/>
      <c r="C38" s="4"/>
      <c r="D38" s="4"/>
    </row>
    <row r="39" spans="2:4" s="2" customFormat="1" ht="12.95" customHeight="1" x14ac:dyDescent="0.2">
      <c r="B39" s="3"/>
      <c r="C39" s="4"/>
      <c r="D39" s="4"/>
    </row>
    <row r="40" spans="2:4" s="2" customFormat="1" ht="12.95" customHeight="1" x14ac:dyDescent="0.2">
      <c r="C40" s="4"/>
      <c r="D40" s="4"/>
    </row>
    <row r="41" spans="2:4" s="2" customFormat="1" ht="12.95" customHeight="1" x14ac:dyDescent="0.2">
      <c r="C41" s="4"/>
      <c r="D41" s="4"/>
    </row>
    <row r="42" spans="2:4" s="2" customFormat="1" ht="12.95" customHeight="1" x14ac:dyDescent="0.2">
      <c r="C42" s="4"/>
      <c r="D42" s="4"/>
    </row>
    <row r="43" spans="2:4" s="2" customFormat="1" ht="12.95" customHeight="1" x14ac:dyDescent="0.2">
      <c r="C43" s="4"/>
      <c r="D43" s="4"/>
    </row>
    <row r="44" spans="2:4" s="2" customFormat="1" ht="12.95" customHeight="1" x14ac:dyDescent="0.2">
      <c r="C44" s="4"/>
      <c r="D44" s="4"/>
    </row>
    <row r="45" spans="2:4" s="2" customFormat="1" ht="12.95" customHeight="1" x14ac:dyDescent="0.2">
      <c r="C45" s="4"/>
      <c r="D45" s="4"/>
    </row>
    <row r="46" spans="2:4" s="2" customFormat="1" ht="12.95" customHeight="1" x14ac:dyDescent="0.2">
      <c r="C46" s="4"/>
      <c r="D46" s="4"/>
    </row>
    <row r="47" spans="2:4" s="2" customFormat="1" ht="12.95" customHeight="1" x14ac:dyDescent="0.2">
      <c r="C47" s="4"/>
      <c r="D47" s="4"/>
    </row>
    <row r="48" spans="2:4" s="2" customFormat="1" ht="12.95" customHeight="1" x14ac:dyDescent="0.2">
      <c r="C48" s="4"/>
      <c r="D48" s="4"/>
    </row>
    <row r="49" spans="3:4" s="2" customFormat="1" ht="12.95" customHeight="1" x14ac:dyDescent="0.2">
      <c r="C49" s="4"/>
      <c r="D49" s="4"/>
    </row>
    <row r="50" spans="3:4" s="2" customFormat="1" ht="12.95" customHeight="1" x14ac:dyDescent="0.2">
      <c r="C50" s="4"/>
      <c r="D50" s="4"/>
    </row>
    <row r="51" spans="3:4" s="2" customFormat="1" ht="12.95" customHeight="1" x14ac:dyDescent="0.2">
      <c r="C51" s="4"/>
      <c r="D51" s="4"/>
    </row>
    <row r="52" spans="3:4" s="2" customFormat="1" ht="12.95" customHeight="1" x14ac:dyDescent="0.2">
      <c r="C52" s="4"/>
      <c r="D52" s="4"/>
    </row>
    <row r="53" spans="3:4" s="2" customFormat="1" ht="12.95" customHeight="1" x14ac:dyDescent="0.2">
      <c r="C53" s="4"/>
      <c r="D53" s="4"/>
    </row>
    <row r="54" spans="3:4" s="2" customFormat="1" ht="12.95" customHeight="1" x14ac:dyDescent="0.2">
      <c r="C54" s="4"/>
      <c r="D54" s="4"/>
    </row>
    <row r="55" spans="3:4" s="2" customFormat="1" ht="12.95" customHeight="1" x14ac:dyDescent="0.2">
      <c r="C55" s="4"/>
      <c r="D55" s="4"/>
    </row>
    <row r="56" spans="3:4" s="2" customFormat="1" ht="12.95" customHeight="1" x14ac:dyDescent="0.2">
      <c r="C56" s="4"/>
      <c r="D56" s="4"/>
    </row>
    <row r="57" spans="3:4" s="2" customFormat="1" ht="12.95" customHeight="1" x14ac:dyDescent="0.2">
      <c r="C57" s="4"/>
      <c r="D57" s="4"/>
    </row>
    <row r="58" spans="3:4" s="2" customFormat="1" ht="12.95" customHeight="1" x14ac:dyDescent="0.2">
      <c r="C58" s="4"/>
      <c r="D58" s="4"/>
    </row>
    <row r="59" spans="3:4" s="2" customFormat="1" ht="12.95" customHeight="1" x14ac:dyDescent="0.2">
      <c r="C59" s="4"/>
      <c r="D59" s="4"/>
    </row>
    <row r="60" spans="3:4" s="2" customFormat="1" ht="12.95" customHeight="1" x14ac:dyDescent="0.2">
      <c r="C60" s="4"/>
      <c r="D60" s="4"/>
    </row>
    <row r="61" spans="3:4" s="2" customFormat="1" ht="12.95" customHeight="1" x14ac:dyDescent="0.2">
      <c r="C61" s="4"/>
      <c r="D61" s="4"/>
    </row>
    <row r="62" spans="3:4" s="2" customFormat="1" ht="12.95" customHeight="1" x14ac:dyDescent="0.2">
      <c r="C62" s="4"/>
      <c r="D62" s="4"/>
    </row>
    <row r="63" spans="3:4" s="2" customFormat="1" ht="12.95" customHeight="1" x14ac:dyDescent="0.2">
      <c r="C63" s="4"/>
      <c r="D63" s="4"/>
    </row>
    <row r="64" spans="3:4" s="2" customFormat="1" ht="12.95" customHeight="1" x14ac:dyDescent="0.2">
      <c r="C64" s="4"/>
      <c r="D64" s="4"/>
    </row>
    <row r="65" spans="3:4" s="2" customFormat="1" ht="12.95" customHeight="1" x14ac:dyDescent="0.2">
      <c r="C65" s="4"/>
      <c r="D65" s="4"/>
    </row>
    <row r="66" spans="3:4" s="2" customFormat="1" ht="12.95" customHeight="1" x14ac:dyDescent="0.2">
      <c r="C66" s="4"/>
      <c r="D66" s="4"/>
    </row>
    <row r="67" spans="3:4" s="2" customFormat="1" ht="12.95" customHeight="1" x14ac:dyDescent="0.2">
      <c r="C67" s="4"/>
      <c r="D67" s="4"/>
    </row>
    <row r="68" spans="3:4" s="2" customFormat="1" ht="12.95" customHeight="1" x14ac:dyDescent="0.2">
      <c r="C68" s="4"/>
      <c r="D68" s="4"/>
    </row>
    <row r="69" spans="3:4" s="2" customFormat="1" ht="12.95" customHeight="1" x14ac:dyDescent="0.2">
      <c r="C69" s="4"/>
      <c r="D69" s="4"/>
    </row>
    <row r="70" spans="3:4" s="2" customFormat="1" ht="12.95" customHeight="1" x14ac:dyDescent="0.2">
      <c r="C70" s="4"/>
      <c r="D70" s="4"/>
    </row>
    <row r="71" spans="3:4" s="2" customFormat="1" ht="12.95" customHeight="1" x14ac:dyDescent="0.2">
      <c r="C71" s="4"/>
      <c r="D71" s="4"/>
    </row>
    <row r="72" spans="3:4" s="2" customFormat="1" ht="12.95" customHeight="1" x14ac:dyDescent="0.2">
      <c r="C72" s="4"/>
      <c r="D72" s="4"/>
    </row>
    <row r="73" spans="3:4" s="2" customFormat="1" ht="12.95" customHeight="1" x14ac:dyDescent="0.2">
      <c r="C73" s="4"/>
      <c r="D73" s="4"/>
    </row>
    <row r="74" spans="3:4" s="2" customFormat="1" ht="12.95" customHeight="1" x14ac:dyDescent="0.2">
      <c r="C74" s="4"/>
      <c r="D74" s="4"/>
    </row>
    <row r="75" spans="3:4" s="2" customFormat="1" ht="12.95" customHeight="1" x14ac:dyDescent="0.2">
      <c r="C75" s="4"/>
      <c r="D75" s="4"/>
    </row>
    <row r="76" spans="3:4" s="2" customFormat="1" ht="12.95" customHeight="1" x14ac:dyDescent="0.2">
      <c r="C76" s="4"/>
      <c r="D76" s="4"/>
    </row>
    <row r="77" spans="3:4" s="2" customFormat="1" ht="12.95" customHeight="1" x14ac:dyDescent="0.2">
      <c r="C77" s="4"/>
      <c r="D77" s="4"/>
    </row>
    <row r="78" spans="3:4" s="2" customFormat="1" ht="12.95" customHeight="1" x14ac:dyDescent="0.2">
      <c r="C78" s="4"/>
      <c r="D78" s="4"/>
    </row>
    <row r="79" spans="3:4" s="2" customFormat="1" ht="12.95" customHeight="1" x14ac:dyDescent="0.2">
      <c r="C79" s="4"/>
      <c r="D79" s="4"/>
    </row>
    <row r="80" spans="3:4" s="2" customFormat="1" ht="12.95" customHeight="1" x14ac:dyDescent="0.2">
      <c r="C80" s="4"/>
      <c r="D80" s="4"/>
    </row>
    <row r="81" spans="3:4" s="2" customFormat="1" ht="12.95" customHeight="1" x14ac:dyDescent="0.2">
      <c r="C81" s="4"/>
      <c r="D81" s="4"/>
    </row>
    <row r="82" spans="3:4" s="2" customFormat="1" ht="12.95" customHeight="1" x14ac:dyDescent="0.2">
      <c r="C82" s="4"/>
      <c r="D82" s="4"/>
    </row>
    <row r="83" spans="3:4" s="2" customFormat="1" ht="12.95" customHeight="1" x14ac:dyDescent="0.2">
      <c r="C83" s="4"/>
      <c r="D83" s="4"/>
    </row>
    <row r="84" spans="3:4" s="2" customFormat="1" ht="12.95" customHeight="1" x14ac:dyDescent="0.2">
      <c r="C84" s="4"/>
      <c r="D84" s="4"/>
    </row>
    <row r="85" spans="3:4" s="2" customFormat="1" ht="12.95" customHeight="1" x14ac:dyDescent="0.2">
      <c r="C85" s="4"/>
      <c r="D85" s="4"/>
    </row>
    <row r="86" spans="3:4" s="2" customFormat="1" ht="12.95" customHeight="1" x14ac:dyDescent="0.2">
      <c r="C86" s="4"/>
      <c r="D86" s="4"/>
    </row>
    <row r="87" spans="3:4" s="2" customFormat="1" ht="12.95" customHeight="1" x14ac:dyDescent="0.2">
      <c r="C87" s="4"/>
      <c r="D87" s="4"/>
    </row>
    <row r="88" spans="3:4" s="2" customFormat="1" ht="12.95" customHeight="1" x14ac:dyDescent="0.2">
      <c r="C88" s="4"/>
      <c r="D88" s="4"/>
    </row>
    <row r="89" spans="3:4" s="2" customFormat="1" ht="12.95" customHeight="1" x14ac:dyDescent="0.2">
      <c r="C89" s="4"/>
      <c r="D89" s="4"/>
    </row>
    <row r="90" spans="3:4" s="2" customFormat="1" ht="12.95" customHeight="1" x14ac:dyDescent="0.2">
      <c r="C90" s="4"/>
      <c r="D90" s="4"/>
    </row>
    <row r="91" spans="3:4" s="2" customFormat="1" ht="12.95" customHeight="1" x14ac:dyDescent="0.2">
      <c r="C91" s="4"/>
      <c r="D91" s="4"/>
    </row>
    <row r="92" spans="3:4" s="2" customFormat="1" ht="12.95" customHeight="1" x14ac:dyDescent="0.2">
      <c r="C92" s="4"/>
      <c r="D92" s="4"/>
    </row>
    <row r="93" spans="3:4" s="2" customFormat="1" ht="12.95" customHeight="1" x14ac:dyDescent="0.2">
      <c r="C93" s="4"/>
      <c r="D93" s="4"/>
    </row>
    <row r="94" spans="3:4" s="2" customFormat="1" ht="12.95" customHeight="1" x14ac:dyDescent="0.2">
      <c r="C94" s="4"/>
      <c r="D94" s="4"/>
    </row>
    <row r="95" spans="3:4" s="2" customFormat="1" ht="12.95" customHeight="1" x14ac:dyDescent="0.2">
      <c r="C95" s="4"/>
      <c r="D95" s="4"/>
    </row>
    <row r="96" spans="3:4" s="2" customFormat="1" ht="12.95" customHeight="1" x14ac:dyDescent="0.2">
      <c r="C96" s="4"/>
      <c r="D96" s="4"/>
    </row>
    <row r="97" spans="3:4" s="2" customFormat="1" ht="12.95" customHeight="1" x14ac:dyDescent="0.2">
      <c r="C97" s="4"/>
      <c r="D97" s="4"/>
    </row>
    <row r="98" spans="3:4" s="2" customFormat="1" ht="12.95" customHeight="1" x14ac:dyDescent="0.2">
      <c r="C98" s="4"/>
      <c r="D98" s="4"/>
    </row>
    <row r="99" spans="3:4" s="2" customFormat="1" ht="12.95" customHeight="1" x14ac:dyDescent="0.2">
      <c r="C99" s="4"/>
      <c r="D99" s="4"/>
    </row>
    <row r="100" spans="3:4" s="2" customFormat="1" ht="12.95" customHeight="1" x14ac:dyDescent="0.2">
      <c r="C100" s="4"/>
      <c r="D100" s="4"/>
    </row>
    <row r="101" spans="3:4" s="2" customFormat="1" ht="12.95" customHeight="1" x14ac:dyDescent="0.2">
      <c r="C101" s="4"/>
      <c r="D101" s="4"/>
    </row>
    <row r="102" spans="3:4" s="2" customFormat="1" ht="12.95" customHeight="1" x14ac:dyDescent="0.2">
      <c r="C102" s="4"/>
      <c r="D102" s="4"/>
    </row>
    <row r="103" spans="3:4" s="2" customFormat="1" ht="12.95" customHeight="1" x14ac:dyDescent="0.2">
      <c r="C103" s="4"/>
      <c r="D103" s="4"/>
    </row>
    <row r="104" spans="3:4" s="2" customFormat="1" ht="12.95" customHeight="1" x14ac:dyDescent="0.2">
      <c r="C104" s="4"/>
      <c r="D104" s="4"/>
    </row>
    <row r="105" spans="3:4" s="2" customFormat="1" ht="12.95" customHeight="1" x14ac:dyDescent="0.2">
      <c r="C105" s="4"/>
      <c r="D105" s="4"/>
    </row>
    <row r="106" spans="3:4" s="2" customFormat="1" ht="12.95" customHeight="1" x14ac:dyDescent="0.2">
      <c r="C106" s="4"/>
      <c r="D106" s="4"/>
    </row>
    <row r="107" spans="3:4" s="2" customFormat="1" ht="12.95" customHeight="1" x14ac:dyDescent="0.2">
      <c r="C107" s="4"/>
      <c r="D107" s="4"/>
    </row>
    <row r="108" spans="3:4" s="2" customFormat="1" ht="12.95" customHeight="1" x14ac:dyDescent="0.2">
      <c r="C108" s="4"/>
      <c r="D108" s="4"/>
    </row>
    <row r="109" spans="3:4" s="2" customFormat="1" ht="12.95" customHeight="1" x14ac:dyDescent="0.2">
      <c r="C109" s="4"/>
      <c r="D109" s="4"/>
    </row>
    <row r="110" spans="3:4" s="2" customFormat="1" ht="12.95" customHeight="1" x14ac:dyDescent="0.2">
      <c r="C110" s="4"/>
      <c r="D110" s="4"/>
    </row>
    <row r="111" spans="3:4" s="2" customFormat="1" ht="12.95" customHeight="1" x14ac:dyDescent="0.2">
      <c r="C111" s="4"/>
      <c r="D111" s="4"/>
    </row>
    <row r="112" spans="3:4" s="2" customFormat="1" ht="12.95" customHeight="1" x14ac:dyDescent="0.2">
      <c r="C112" s="4"/>
      <c r="D112" s="4"/>
    </row>
    <row r="113" spans="3:4" s="2" customFormat="1" ht="12.95" customHeight="1" x14ac:dyDescent="0.2">
      <c r="C113" s="4"/>
      <c r="D113" s="4"/>
    </row>
    <row r="114" spans="3:4" s="2" customFormat="1" ht="12.95" customHeight="1" x14ac:dyDescent="0.2">
      <c r="C114" s="4"/>
      <c r="D114" s="4"/>
    </row>
    <row r="115" spans="3:4" s="2" customFormat="1" ht="12.95" customHeight="1" x14ac:dyDescent="0.2">
      <c r="C115" s="4"/>
      <c r="D115" s="4"/>
    </row>
    <row r="116" spans="3:4" s="2" customFormat="1" ht="12.95" customHeight="1" x14ac:dyDescent="0.2">
      <c r="C116" s="4"/>
      <c r="D116" s="4"/>
    </row>
    <row r="117" spans="3:4" s="2" customFormat="1" ht="12.95" customHeight="1" x14ac:dyDescent="0.2">
      <c r="C117" s="4"/>
      <c r="D117" s="4"/>
    </row>
    <row r="118" spans="3:4" s="2" customFormat="1" ht="12.95" customHeight="1" x14ac:dyDescent="0.2">
      <c r="C118" s="4"/>
      <c r="D118" s="4"/>
    </row>
    <row r="119" spans="3:4" s="2" customFormat="1" ht="12.95" customHeight="1" x14ac:dyDescent="0.2">
      <c r="C119" s="4"/>
      <c r="D119" s="4"/>
    </row>
    <row r="120" spans="3:4" s="2" customFormat="1" ht="12.95" customHeight="1" x14ac:dyDescent="0.2">
      <c r="C120" s="4"/>
      <c r="D120" s="4"/>
    </row>
    <row r="121" spans="3:4" s="2" customFormat="1" ht="12.95" customHeight="1" x14ac:dyDescent="0.2">
      <c r="C121" s="4"/>
      <c r="D121" s="4"/>
    </row>
    <row r="122" spans="3:4" s="2" customFormat="1" ht="12.95" customHeight="1" x14ac:dyDescent="0.2">
      <c r="C122" s="4"/>
      <c r="D122" s="4"/>
    </row>
    <row r="123" spans="3:4" s="2" customFormat="1" ht="12.95" customHeight="1" x14ac:dyDescent="0.2">
      <c r="C123" s="4"/>
      <c r="D123" s="4"/>
    </row>
    <row r="124" spans="3:4" s="2" customFormat="1" ht="12.95" customHeight="1" x14ac:dyDescent="0.2">
      <c r="C124" s="4"/>
      <c r="D124" s="4"/>
    </row>
    <row r="125" spans="3:4" s="2" customFormat="1" ht="12.95" customHeight="1" x14ac:dyDescent="0.2">
      <c r="C125" s="4"/>
      <c r="D125" s="4"/>
    </row>
    <row r="126" spans="3:4" s="2" customFormat="1" ht="12.95" customHeight="1" x14ac:dyDescent="0.2">
      <c r="C126" s="4"/>
      <c r="D126" s="4"/>
    </row>
    <row r="127" spans="3:4" s="2" customFormat="1" ht="12.95" customHeight="1" x14ac:dyDescent="0.2">
      <c r="C127" s="4"/>
      <c r="D127" s="4"/>
    </row>
    <row r="128" spans="3:4" s="2" customFormat="1" ht="12.95" customHeight="1" x14ac:dyDescent="0.2">
      <c r="C128" s="4"/>
      <c r="D128" s="4"/>
    </row>
    <row r="129" spans="3:4" s="2" customFormat="1" ht="12.95" customHeight="1" x14ac:dyDescent="0.2">
      <c r="C129" s="4"/>
      <c r="D129" s="4"/>
    </row>
    <row r="130" spans="3:4" s="2" customFormat="1" ht="12.95" customHeight="1" x14ac:dyDescent="0.2">
      <c r="C130" s="4"/>
      <c r="D130" s="4"/>
    </row>
    <row r="131" spans="3:4" s="2" customFormat="1" ht="12.95" customHeight="1" x14ac:dyDescent="0.2">
      <c r="C131" s="4"/>
      <c r="D131" s="4"/>
    </row>
    <row r="132" spans="3:4" s="2" customFormat="1" ht="12.95" customHeight="1" x14ac:dyDescent="0.2">
      <c r="C132" s="4"/>
      <c r="D132" s="4"/>
    </row>
    <row r="133" spans="3:4" s="2" customFormat="1" ht="12.95" customHeight="1" x14ac:dyDescent="0.2">
      <c r="C133" s="4"/>
      <c r="D133" s="4"/>
    </row>
    <row r="134" spans="3:4" s="2" customFormat="1" ht="12.95" customHeight="1" x14ac:dyDescent="0.2">
      <c r="C134" s="4"/>
      <c r="D134" s="4"/>
    </row>
    <row r="135" spans="3:4" s="2" customFormat="1" ht="12.95" customHeight="1" x14ac:dyDescent="0.2">
      <c r="C135" s="4"/>
      <c r="D135" s="4"/>
    </row>
    <row r="136" spans="3:4" s="2" customFormat="1" ht="12.95" customHeight="1" x14ac:dyDescent="0.2">
      <c r="C136" s="4"/>
      <c r="D136" s="4"/>
    </row>
    <row r="137" spans="3:4" s="2" customFormat="1" ht="12.95" customHeight="1" x14ac:dyDescent="0.2">
      <c r="C137" s="4"/>
      <c r="D137" s="4"/>
    </row>
    <row r="138" spans="3:4" s="2" customFormat="1" ht="12.95" customHeight="1" x14ac:dyDescent="0.2">
      <c r="C138" s="4"/>
      <c r="D138" s="4"/>
    </row>
    <row r="139" spans="3:4" s="2" customFormat="1" ht="12.95" customHeight="1" x14ac:dyDescent="0.2">
      <c r="C139" s="4"/>
      <c r="D139" s="4"/>
    </row>
    <row r="140" spans="3:4" s="2" customFormat="1" ht="12.95" customHeight="1" x14ac:dyDescent="0.2">
      <c r="C140" s="4"/>
      <c r="D140" s="4"/>
    </row>
    <row r="141" spans="3:4" s="2" customFormat="1" ht="12.95" customHeight="1" x14ac:dyDescent="0.2">
      <c r="C141" s="4"/>
      <c r="D141" s="4"/>
    </row>
    <row r="142" spans="3:4" s="2" customFormat="1" ht="12.95" customHeight="1" x14ac:dyDescent="0.2">
      <c r="C142" s="4"/>
      <c r="D142" s="4"/>
    </row>
    <row r="143" spans="3:4" s="2" customFormat="1" ht="12.95" customHeight="1" x14ac:dyDescent="0.2">
      <c r="C143" s="4"/>
      <c r="D143" s="4"/>
    </row>
    <row r="144" spans="3:4" s="2" customFormat="1" ht="12.95" customHeight="1" x14ac:dyDescent="0.2">
      <c r="C144" s="4"/>
      <c r="D144" s="4"/>
    </row>
    <row r="145" spans="3:4" s="2" customFormat="1" ht="12.95" customHeight="1" x14ac:dyDescent="0.2">
      <c r="C145" s="4"/>
      <c r="D145" s="4"/>
    </row>
    <row r="146" spans="3:4" s="2" customFormat="1" ht="12.95" customHeight="1" x14ac:dyDescent="0.2">
      <c r="C146" s="4"/>
      <c r="D146" s="4"/>
    </row>
    <row r="147" spans="3:4" s="2" customFormat="1" ht="12.95" customHeight="1" x14ac:dyDescent="0.2">
      <c r="C147" s="4"/>
      <c r="D147" s="4"/>
    </row>
    <row r="148" spans="3:4" s="2" customFormat="1" ht="12.95" customHeight="1" x14ac:dyDescent="0.2">
      <c r="C148" s="4"/>
      <c r="D148" s="4"/>
    </row>
    <row r="149" spans="3:4" s="2" customFormat="1" ht="12.95" customHeight="1" x14ac:dyDescent="0.2">
      <c r="C149" s="4"/>
      <c r="D149" s="4"/>
    </row>
    <row r="150" spans="3:4" s="2" customFormat="1" ht="12.95" customHeight="1" x14ac:dyDescent="0.2">
      <c r="C150" s="4"/>
      <c r="D150" s="4"/>
    </row>
    <row r="151" spans="3:4" s="2" customFormat="1" ht="12.95" customHeight="1" x14ac:dyDescent="0.2">
      <c r="C151" s="4"/>
      <c r="D151" s="4"/>
    </row>
    <row r="152" spans="3:4" s="2" customFormat="1" ht="12.95" customHeight="1" x14ac:dyDescent="0.2">
      <c r="C152" s="4"/>
      <c r="D152" s="4"/>
    </row>
    <row r="153" spans="3:4" s="2" customFormat="1" ht="12.95" customHeight="1" x14ac:dyDescent="0.2">
      <c r="C153" s="4"/>
      <c r="D153" s="4"/>
    </row>
    <row r="154" spans="3:4" s="2" customFormat="1" ht="12.95" customHeight="1" x14ac:dyDescent="0.2">
      <c r="C154" s="4"/>
      <c r="D154" s="4"/>
    </row>
    <row r="155" spans="3:4" s="2" customFormat="1" ht="12.95" customHeight="1" x14ac:dyDescent="0.2">
      <c r="C155" s="4"/>
      <c r="D155" s="4"/>
    </row>
    <row r="156" spans="3:4" s="2" customFormat="1" ht="12.95" customHeight="1" x14ac:dyDescent="0.2">
      <c r="C156" s="4"/>
      <c r="D156" s="4"/>
    </row>
    <row r="157" spans="3:4" s="2" customFormat="1" ht="12.95" customHeight="1" x14ac:dyDescent="0.2">
      <c r="C157" s="4"/>
      <c r="D157" s="4"/>
    </row>
    <row r="158" spans="3:4" s="2" customFormat="1" ht="12.95" customHeight="1" x14ac:dyDescent="0.2">
      <c r="C158" s="4"/>
      <c r="D158" s="4"/>
    </row>
    <row r="159" spans="3:4" s="2" customFormat="1" ht="12.95" customHeight="1" x14ac:dyDescent="0.2">
      <c r="C159" s="4"/>
      <c r="D159" s="4"/>
    </row>
    <row r="160" spans="3:4" s="2" customFormat="1" ht="12.95" customHeight="1" x14ac:dyDescent="0.2">
      <c r="C160" s="4"/>
      <c r="D160" s="4"/>
    </row>
    <row r="161" spans="3:4" s="2" customFormat="1" ht="12.95" customHeight="1" x14ac:dyDescent="0.2">
      <c r="C161" s="4"/>
      <c r="D161" s="4"/>
    </row>
    <row r="162" spans="3:4" s="2" customFormat="1" ht="12.95" customHeight="1" x14ac:dyDescent="0.2">
      <c r="C162" s="4"/>
      <c r="D162" s="4"/>
    </row>
    <row r="163" spans="3:4" s="2" customFormat="1" ht="12.95" customHeight="1" x14ac:dyDescent="0.2">
      <c r="C163" s="4"/>
      <c r="D163" s="4"/>
    </row>
    <row r="164" spans="3:4" s="2" customFormat="1" ht="12.95" customHeight="1" x14ac:dyDescent="0.2">
      <c r="C164" s="4"/>
      <c r="D164" s="4"/>
    </row>
    <row r="165" spans="3:4" s="2" customFormat="1" ht="12.95" customHeight="1" x14ac:dyDescent="0.2">
      <c r="C165" s="4"/>
      <c r="D165" s="4"/>
    </row>
    <row r="166" spans="3:4" s="2" customFormat="1" ht="12.95" customHeight="1" x14ac:dyDescent="0.2">
      <c r="C166" s="4"/>
      <c r="D166" s="4"/>
    </row>
    <row r="167" spans="3:4" s="2" customFormat="1" ht="12.95" customHeight="1" x14ac:dyDescent="0.2">
      <c r="C167" s="4"/>
      <c r="D167" s="4"/>
    </row>
    <row r="168" spans="3:4" s="2" customFormat="1" ht="12.95" customHeight="1" x14ac:dyDescent="0.2">
      <c r="C168" s="4"/>
      <c r="D168" s="4"/>
    </row>
    <row r="169" spans="3:4" s="2" customFormat="1" ht="12.95" customHeight="1" x14ac:dyDescent="0.2">
      <c r="C169" s="4"/>
      <c r="D169" s="4"/>
    </row>
    <row r="170" spans="3:4" s="2" customFormat="1" ht="12.95" customHeight="1" x14ac:dyDescent="0.2">
      <c r="C170" s="4"/>
      <c r="D170" s="4"/>
    </row>
    <row r="171" spans="3:4" s="2" customFormat="1" ht="12.95" customHeight="1" x14ac:dyDescent="0.2">
      <c r="C171" s="4"/>
      <c r="D171" s="4"/>
    </row>
    <row r="172" spans="3:4" s="2" customFormat="1" ht="12.95" customHeight="1" x14ac:dyDescent="0.2">
      <c r="C172" s="4"/>
      <c r="D172" s="4"/>
    </row>
    <row r="173" spans="3:4" s="2" customFormat="1" ht="12.95" customHeight="1" x14ac:dyDescent="0.2">
      <c r="C173" s="4"/>
      <c r="D173" s="4"/>
    </row>
    <row r="174" spans="3:4" s="2" customFormat="1" ht="12.95" customHeight="1" x14ac:dyDescent="0.2">
      <c r="C174" s="4"/>
      <c r="D174" s="4"/>
    </row>
    <row r="175" spans="3:4" s="2" customFormat="1" ht="12.95" customHeight="1" x14ac:dyDescent="0.2">
      <c r="C175" s="4"/>
      <c r="D175" s="4"/>
    </row>
    <row r="176" spans="3:4" s="2" customFormat="1" ht="12.95" customHeight="1" x14ac:dyDescent="0.2">
      <c r="C176" s="4"/>
      <c r="D176" s="4"/>
    </row>
    <row r="177" spans="3:4" s="2" customFormat="1" ht="12.95" customHeight="1" x14ac:dyDescent="0.2">
      <c r="C177" s="4"/>
      <c r="D177" s="4"/>
    </row>
    <row r="178" spans="3:4" s="2" customFormat="1" ht="12.95" customHeight="1" x14ac:dyDescent="0.2">
      <c r="C178" s="4"/>
      <c r="D178" s="4"/>
    </row>
    <row r="179" spans="3:4" s="2" customFormat="1" ht="12.95" customHeight="1" x14ac:dyDescent="0.2">
      <c r="C179" s="4"/>
      <c r="D179" s="4"/>
    </row>
    <row r="180" spans="3:4" s="2" customFormat="1" ht="12.95" customHeight="1" x14ac:dyDescent="0.2">
      <c r="C180" s="4"/>
      <c r="D180" s="4"/>
    </row>
    <row r="181" spans="3:4" s="2" customFormat="1" ht="12.95" customHeight="1" x14ac:dyDescent="0.2">
      <c r="C181" s="4"/>
      <c r="D181" s="4"/>
    </row>
    <row r="182" spans="3:4" s="2" customFormat="1" ht="12.95" customHeight="1" x14ac:dyDescent="0.2">
      <c r="C182" s="4"/>
      <c r="D182" s="4"/>
    </row>
    <row r="183" spans="3:4" s="2" customFormat="1" ht="12.95" customHeight="1" x14ac:dyDescent="0.2">
      <c r="C183" s="4"/>
      <c r="D183" s="4"/>
    </row>
    <row r="184" spans="3:4" s="2" customFormat="1" ht="12.95" customHeight="1" x14ac:dyDescent="0.2">
      <c r="C184" s="4"/>
      <c r="D184" s="4"/>
    </row>
    <row r="185" spans="3:4" s="2" customFormat="1" ht="12.95" customHeight="1" x14ac:dyDescent="0.2">
      <c r="C185" s="4"/>
      <c r="D185" s="4"/>
    </row>
    <row r="186" spans="3:4" s="2" customFormat="1" ht="12.95" customHeight="1" x14ac:dyDescent="0.2">
      <c r="C186" s="4"/>
      <c r="D186" s="4"/>
    </row>
    <row r="187" spans="3:4" s="2" customFormat="1" ht="12.95" customHeight="1" x14ac:dyDescent="0.2">
      <c r="C187" s="4"/>
      <c r="D187" s="4"/>
    </row>
    <row r="188" spans="3:4" s="2" customFormat="1" ht="12.95" customHeight="1" x14ac:dyDescent="0.2">
      <c r="C188" s="4"/>
      <c r="D188" s="4"/>
    </row>
    <row r="189" spans="3:4" s="2" customFormat="1" ht="12.95" customHeight="1" x14ac:dyDescent="0.2">
      <c r="C189" s="4"/>
      <c r="D189" s="4"/>
    </row>
    <row r="190" spans="3:4" s="2" customFormat="1" ht="12.95" customHeight="1" x14ac:dyDescent="0.2">
      <c r="C190" s="4"/>
      <c r="D190" s="4"/>
    </row>
    <row r="191" spans="3:4" s="2" customFormat="1" ht="12.95" customHeight="1" x14ac:dyDescent="0.2">
      <c r="C191" s="4"/>
      <c r="D191" s="4"/>
    </row>
    <row r="192" spans="3:4" s="2" customFormat="1" ht="12.95" customHeight="1" x14ac:dyDescent="0.2">
      <c r="C192" s="4"/>
      <c r="D192" s="4"/>
    </row>
    <row r="193" spans="3:4" s="2" customFormat="1" ht="12.95" customHeight="1" x14ac:dyDescent="0.2">
      <c r="C193" s="4"/>
      <c r="D193" s="4"/>
    </row>
    <row r="194" spans="3:4" s="2" customFormat="1" ht="12.95" customHeight="1" x14ac:dyDescent="0.2">
      <c r="C194" s="4"/>
      <c r="D194" s="4"/>
    </row>
    <row r="195" spans="3:4" s="2" customFormat="1" ht="12.95" customHeight="1" x14ac:dyDescent="0.2">
      <c r="C195" s="4"/>
      <c r="D195" s="4"/>
    </row>
    <row r="196" spans="3:4" s="2" customFormat="1" ht="12.95" customHeight="1" x14ac:dyDescent="0.2">
      <c r="C196" s="4"/>
      <c r="D196" s="4"/>
    </row>
    <row r="197" spans="3:4" s="2" customFormat="1" ht="12.95" customHeight="1" x14ac:dyDescent="0.2">
      <c r="C197" s="4"/>
      <c r="D197" s="4"/>
    </row>
    <row r="198" spans="3:4" s="2" customFormat="1" ht="12.95" customHeight="1" x14ac:dyDescent="0.2">
      <c r="C198" s="4"/>
      <c r="D198" s="4"/>
    </row>
    <row r="199" spans="3:4" s="2" customFormat="1" ht="12.95" customHeight="1" x14ac:dyDescent="0.2">
      <c r="C199" s="4"/>
      <c r="D199" s="4"/>
    </row>
    <row r="200" spans="3:4" s="2" customFormat="1" ht="12.95" customHeight="1" x14ac:dyDescent="0.2">
      <c r="C200" s="4"/>
      <c r="D200" s="4"/>
    </row>
    <row r="201" spans="3:4" s="2" customFormat="1" ht="12.95" customHeight="1" x14ac:dyDescent="0.2">
      <c r="C201" s="4"/>
      <c r="D201" s="4"/>
    </row>
    <row r="202" spans="3:4" s="2" customFormat="1" ht="12.95" customHeight="1" x14ac:dyDescent="0.2">
      <c r="C202" s="4"/>
      <c r="D202" s="4"/>
    </row>
    <row r="203" spans="3:4" s="2" customFormat="1" ht="12.95" customHeight="1" x14ac:dyDescent="0.2">
      <c r="C203" s="4"/>
      <c r="D203" s="4"/>
    </row>
    <row r="204" spans="3:4" s="2" customFormat="1" ht="12.95" customHeight="1" x14ac:dyDescent="0.2">
      <c r="C204" s="4"/>
      <c r="D204" s="4"/>
    </row>
    <row r="205" spans="3:4" s="2" customFormat="1" ht="12.95" customHeight="1" x14ac:dyDescent="0.2">
      <c r="C205" s="4"/>
      <c r="D205" s="4"/>
    </row>
    <row r="206" spans="3:4" s="2" customFormat="1" ht="12.95" customHeight="1" x14ac:dyDescent="0.2">
      <c r="C206" s="4"/>
      <c r="D206" s="4"/>
    </row>
    <row r="207" spans="3:4" s="2" customFormat="1" ht="12.95" customHeight="1" x14ac:dyDescent="0.2">
      <c r="C207" s="4"/>
      <c r="D207" s="4"/>
    </row>
    <row r="208" spans="3:4" s="2" customFormat="1" ht="12.95" customHeight="1" x14ac:dyDescent="0.2">
      <c r="C208" s="4"/>
      <c r="D208" s="4"/>
    </row>
    <row r="209" spans="3:4" s="2" customFormat="1" ht="12.95" customHeight="1" x14ac:dyDescent="0.2">
      <c r="C209" s="4"/>
      <c r="D209" s="4"/>
    </row>
    <row r="210" spans="3:4" s="2" customFormat="1" ht="12.95" customHeight="1" x14ac:dyDescent="0.2">
      <c r="C210" s="4"/>
      <c r="D210" s="4"/>
    </row>
    <row r="211" spans="3:4" s="2" customFormat="1" ht="12.95" customHeight="1" x14ac:dyDescent="0.2">
      <c r="C211" s="4"/>
      <c r="D211" s="4"/>
    </row>
    <row r="212" spans="3:4" s="2" customFormat="1" ht="12.95" customHeight="1" x14ac:dyDescent="0.2">
      <c r="C212" s="4"/>
      <c r="D212" s="4"/>
    </row>
    <row r="213" spans="3:4" s="2" customFormat="1" ht="12.95" customHeight="1" x14ac:dyDescent="0.2">
      <c r="C213" s="4"/>
      <c r="D213" s="4"/>
    </row>
    <row r="214" spans="3:4" s="2" customFormat="1" ht="12.95" customHeight="1" x14ac:dyDescent="0.2">
      <c r="C214" s="4"/>
      <c r="D214" s="4"/>
    </row>
    <row r="215" spans="3:4" s="2" customFormat="1" ht="12.95" customHeight="1" x14ac:dyDescent="0.2">
      <c r="C215" s="4"/>
      <c r="D215" s="4"/>
    </row>
    <row r="216" spans="3:4" s="2" customFormat="1" ht="12.95" customHeight="1" x14ac:dyDescent="0.2">
      <c r="C216" s="4"/>
      <c r="D216" s="4"/>
    </row>
    <row r="217" spans="3:4" s="2" customFormat="1" ht="12.95" customHeight="1" x14ac:dyDescent="0.2">
      <c r="C217" s="4"/>
      <c r="D217" s="4"/>
    </row>
    <row r="218" spans="3:4" s="2" customFormat="1" ht="12.95" customHeight="1" x14ac:dyDescent="0.2">
      <c r="C218" s="4"/>
      <c r="D218" s="4"/>
    </row>
    <row r="219" spans="3:4" s="2" customFormat="1" ht="12.95" customHeight="1" x14ac:dyDescent="0.2">
      <c r="C219" s="4"/>
      <c r="D219" s="4"/>
    </row>
    <row r="220" spans="3:4" s="2" customFormat="1" ht="12.95" customHeight="1" x14ac:dyDescent="0.2">
      <c r="C220" s="4"/>
      <c r="D220" s="4"/>
    </row>
    <row r="221" spans="3:4" s="2" customFormat="1" ht="12.95" customHeight="1" x14ac:dyDescent="0.2">
      <c r="C221" s="4"/>
      <c r="D221" s="4"/>
    </row>
    <row r="222" spans="3:4" s="2" customFormat="1" ht="12.95" customHeight="1" x14ac:dyDescent="0.2">
      <c r="C222" s="4"/>
      <c r="D222" s="4"/>
    </row>
    <row r="223" spans="3:4" s="2" customFormat="1" ht="12.95" customHeight="1" x14ac:dyDescent="0.2">
      <c r="C223" s="4"/>
      <c r="D223" s="4"/>
    </row>
    <row r="224" spans="3:4" s="2" customFormat="1" ht="12.95" customHeight="1" x14ac:dyDescent="0.2">
      <c r="C224" s="4"/>
      <c r="D224" s="4"/>
    </row>
    <row r="225" spans="3:4" s="2" customFormat="1" ht="12.95" customHeight="1" x14ac:dyDescent="0.2">
      <c r="C225" s="4"/>
      <c r="D225" s="4"/>
    </row>
    <row r="226" spans="3:4" s="2" customFormat="1" ht="12.95" customHeight="1" x14ac:dyDescent="0.2">
      <c r="C226" s="4"/>
      <c r="D226" s="4"/>
    </row>
    <row r="227" spans="3:4" s="2" customFormat="1" ht="12.95" customHeight="1" x14ac:dyDescent="0.2">
      <c r="C227" s="4"/>
      <c r="D227" s="4"/>
    </row>
    <row r="228" spans="3:4" s="2" customFormat="1" ht="12.95" customHeight="1" x14ac:dyDescent="0.2">
      <c r="C228" s="4"/>
      <c r="D228" s="4"/>
    </row>
    <row r="229" spans="3:4" s="2" customFormat="1" ht="12.95" customHeight="1" x14ac:dyDescent="0.2">
      <c r="C229" s="4"/>
      <c r="D229" s="4"/>
    </row>
    <row r="230" spans="3:4" s="2" customFormat="1" ht="12.95" customHeight="1" x14ac:dyDescent="0.2">
      <c r="C230" s="4"/>
      <c r="D230" s="4"/>
    </row>
    <row r="231" spans="3:4" s="2" customFormat="1" ht="12.95" customHeight="1" x14ac:dyDescent="0.2">
      <c r="C231" s="4"/>
      <c r="D231" s="4"/>
    </row>
    <row r="232" spans="3:4" s="2" customFormat="1" ht="12.95" customHeight="1" x14ac:dyDescent="0.2">
      <c r="C232" s="4"/>
      <c r="D232" s="4"/>
    </row>
    <row r="233" spans="3:4" s="2" customFormat="1" ht="12.95" customHeight="1" x14ac:dyDescent="0.2">
      <c r="C233" s="4"/>
      <c r="D233" s="4"/>
    </row>
    <row r="234" spans="3:4" s="2" customFormat="1" ht="12.95" customHeight="1" x14ac:dyDescent="0.2">
      <c r="C234" s="4"/>
      <c r="D234" s="4"/>
    </row>
    <row r="235" spans="3:4" s="2" customFormat="1" ht="12.95" customHeight="1" x14ac:dyDescent="0.2">
      <c r="C235" s="4"/>
      <c r="D235" s="4"/>
    </row>
    <row r="236" spans="3:4" s="2" customFormat="1" ht="12.95" customHeight="1" x14ac:dyDescent="0.2">
      <c r="C236" s="4"/>
      <c r="D236" s="4"/>
    </row>
    <row r="237" spans="3:4" s="2" customFormat="1" ht="12.95" customHeight="1" x14ac:dyDescent="0.2">
      <c r="C237" s="4"/>
      <c r="D237" s="4"/>
    </row>
    <row r="238" spans="3:4" s="2" customFormat="1" ht="12.95" customHeight="1" x14ac:dyDescent="0.2">
      <c r="C238" s="4"/>
      <c r="D238" s="4"/>
    </row>
    <row r="239" spans="3:4" s="2" customFormat="1" ht="12.95" customHeight="1" x14ac:dyDescent="0.2">
      <c r="C239" s="4"/>
      <c r="D239" s="4"/>
    </row>
    <row r="240" spans="3:4" s="2" customFormat="1" ht="12.95" customHeight="1" x14ac:dyDescent="0.2">
      <c r="C240" s="4"/>
      <c r="D240" s="4"/>
    </row>
    <row r="241" spans="3:4" s="2" customFormat="1" ht="12.95" customHeight="1" x14ac:dyDescent="0.2">
      <c r="C241" s="4"/>
      <c r="D241" s="4"/>
    </row>
    <row r="242" spans="3:4" s="2" customFormat="1" ht="12.95" customHeight="1" x14ac:dyDescent="0.2">
      <c r="C242" s="4"/>
      <c r="D242" s="4"/>
    </row>
    <row r="243" spans="3:4" s="2" customFormat="1" ht="12.95" customHeight="1" x14ac:dyDescent="0.2">
      <c r="C243" s="4"/>
      <c r="D243" s="4"/>
    </row>
    <row r="244" spans="3:4" s="2" customFormat="1" ht="12.95" customHeight="1" x14ac:dyDescent="0.2">
      <c r="C244" s="4"/>
      <c r="D244" s="4"/>
    </row>
    <row r="245" spans="3:4" s="2" customFormat="1" ht="12.95" customHeight="1" x14ac:dyDescent="0.2">
      <c r="C245" s="4"/>
      <c r="D245" s="4"/>
    </row>
    <row r="246" spans="3:4" s="2" customFormat="1" ht="12.95" customHeight="1" x14ac:dyDescent="0.2">
      <c r="C246" s="4"/>
      <c r="D246" s="4"/>
    </row>
    <row r="247" spans="3:4" s="2" customFormat="1" ht="12.95" customHeight="1" x14ac:dyDescent="0.2">
      <c r="C247" s="4"/>
      <c r="D247" s="4"/>
    </row>
    <row r="248" spans="3:4" s="2" customFormat="1" ht="12.95" customHeight="1" x14ac:dyDescent="0.2">
      <c r="C248" s="4"/>
      <c r="D248" s="4"/>
    </row>
    <row r="249" spans="3:4" s="2" customFormat="1" ht="12.95" customHeight="1" x14ac:dyDescent="0.2">
      <c r="C249" s="4"/>
      <c r="D249" s="4"/>
    </row>
    <row r="250" spans="3:4" s="2" customFormat="1" ht="12.95" customHeight="1" x14ac:dyDescent="0.2">
      <c r="C250" s="4"/>
      <c r="D250" s="4"/>
    </row>
    <row r="251" spans="3:4" s="2" customFormat="1" ht="12.95" customHeight="1" x14ac:dyDescent="0.2">
      <c r="C251" s="4"/>
      <c r="D251" s="4"/>
    </row>
    <row r="252" spans="3:4" s="2" customFormat="1" ht="12.95" customHeight="1" x14ac:dyDescent="0.2">
      <c r="C252" s="4"/>
      <c r="D252" s="4"/>
    </row>
    <row r="253" spans="3:4" s="2" customFormat="1" ht="12.95" customHeight="1" x14ac:dyDescent="0.2">
      <c r="C253" s="4"/>
      <c r="D253" s="4"/>
    </row>
    <row r="254" spans="3:4" s="2" customFormat="1" ht="12.95" customHeight="1" x14ac:dyDescent="0.2">
      <c r="C254" s="4"/>
      <c r="D254" s="4"/>
    </row>
    <row r="255" spans="3:4" s="2" customFormat="1" ht="12.95" customHeight="1" x14ac:dyDescent="0.2">
      <c r="C255" s="4"/>
      <c r="D255" s="4"/>
    </row>
    <row r="256" spans="3:4" s="2" customFormat="1" ht="12.95" customHeight="1" x14ac:dyDescent="0.2">
      <c r="C256" s="4"/>
      <c r="D256" s="4"/>
    </row>
    <row r="257" spans="3:4" s="2" customFormat="1" ht="12.95" customHeight="1" x14ac:dyDescent="0.2">
      <c r="C257" s="4"/>
      <c r="D257" s="4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</sheetData>
  <sortState xmlns:xlrd2="http://schemas.microsoft.com/office/spreadsheetml/2017/richdata2" ref="A21:T27">
    <sortCondition ref="C21:C27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2024-03-05T04:49:09Z</dcterms:modified>
</cp:coreProperties>
</file>