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629589E7-7F55-49EF-9BC2-313F5296D07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I26" i="1"/>
  <c r="E27" i="1"/>
  <c r="F27" i="1"/>
  <c r="G27" i="1"/>
  <c r="I27" i="1"/>
  <c r="E28" i="1"/>
  <c r="F28" i="1"/>
  <c r="G28" i="1"/>
  <c r="I28" i="1"/>
  <c r="E29" i="1"/>
  <c r="F29" i="1"/>
  <c r="G29" i="1"/>
  <c r="I29" i="1"/>
  <c r="E30" i="1"/>
  <c r="F30" i="1"/>
  <c r="G30" i="1"/>
  <c r="I30" i="1"/>
  <c r="E31" i="1"/>
  <c r="F31" i="1"/>
  <c r="G31" i="1"/>
  <c r="I31" i="1"/>
  <c r="E32" i="1"/>
  <c r="F32" i="1"/>
  <c r="G32" i="1"/>
  <c r="I32" i="1"/>
  <c r="E33" i="1"/>
  <c r="F33" i="1"/>
  <c r="G33" i="1"/>
  <c r="I33" i="1"/>
  <c r="E34" i="1"/>
  <c r="F34" i="1"/>
  <c r="G34" i="1"/>
  <c r="I34" i="1"/>
  <c r="E35" i="1"/>
  <c r="F35" i="1"/>
  <c r="G35" i="1"/>
  <c r="I35" i="1"/>
  <c r="E36" i="1"/>
  <c r="F36" i="1"/>
  <c r="G36" i="1"/>
  <c r="I36" i="1"/>
  <c r="E37" i="1"/>
  <c r="F37" i="1"/>
  <c r="G37" i="1"/>
  <c r="I37" i="1"/>
  <c r="E38" i="1"/>
  <c r="F38" i="1"/>
  <c r="G38" i="1"/>
  <c r="I38" i="1"/>
  <c r="E39" i="1"/>
  <c r="F39" i="1"/>
  <c r="G39" i="1"/>
  <c r="I39" i="1"/>
  <c r="E40" i="1"/>
  <c r="F40" i="1"/>
  <c r="G40" i="1"/>
  <c r="I40" i="1"/>
  <c r="E41" i="1"/>
  <c r="F41" i="1"/>
  <c r="G41" i="1"/>
  <c r="I41" i="1"/>
  <c r="E42" i="1"/>
  <c r="F42" i="1"/>
  <c r="G42" i="1"/>
  <c r="I42" i="1"/>
  <c r="E43" i="1"/>
  <c r="F43" i="1"/>
  <c r="G43" i="1"/>
  <c r="I43" i="1"/>
  <c r="E44" i="1"/>
  <c r="F44" i="1"/>
  <c r="G44" i="1"/>
  <c r="I44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G11" i="1"/>
  <c r="F11" i="1"/>
  <c r="E21" i="1"/>
  <c r="F21" i="1"/>
  <c r="G21" i="1"/>
  <c r="H21" i="1"/>
  <c r="E14" i="1"/>
  <c r="E15" i="1" s="1"/>
  <c r="C17" i="1"/>
  <c r="Q21" i="1"/>
  <c r="C11" i="1"/>
  <c r="C12" i="1" l="1"/>
  <c r="C16" i="1" l="1"/>
  <c r="D18" i="1" s="1"/>
  <c r="O38" i="1"/>
  <c r="O37" i="1"/>
  <c r="O24" i="1"/>
  <c r="O44" i="1"/>
  <c r="O35" i="1"/>
  <c r="O39" i="1"/>
  <c r="O28" i="1"/>
  <c r="O22" i="1"/>
  <c r="O29" i="1"/>
  <c r="O34" i="1"/>
  <c r="O36" i="1"/>
  <c r="O41" i="1"/>
  <c r="O42" i="1"/>
  <c r="O25" i="1"/>
  <c r="O33" i="1"/>
  <c r="O23" i="1"/>
  <c r="O21" i="1"/>
  <c r="O26" i="1"/>
  <c r="O40" i="1"/>
  <c r="O43" i="1"/>
  <c r="O30" i="1"/>
  <c r="C15" i="1"/>
  <c r="O32" i="1"/>
  <c r="O27" i="1"/>
  <c r="O31" i="1"/>
  <c r="C18" i="1" l="1"/>
  <c r="E16" i="1"/>
  <c r="E17" i="1" s="1"/>
</calcChain>
</file>

<file path=xl/sharedStrings.xml><?xml version="1.0" encoding="utf-8"?>
<sst xmlns="http://schemas.openxmlformats.org/spreadsheetml/2006/main" count="117" uniqueCount="49">
  <si>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</si>
  <si>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</si>
  <si>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</si>
  <si>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</si>
  <si>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</si>
  <si>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</si>
  <si>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</si>
  <si>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</si>
  <si>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</si>
  <si>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</si>
  <si>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</si>
  <si>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</si>
  <si>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</si>
  <si>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</si>
  <si>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</si>
  <si>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</si>
  <si>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</si>
  <si>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</si>
  <si>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</si>
  <si>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</si>
  <si>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</si>
  <si>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</si>
  <si>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</si>
  <si>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</si>
  <si>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</si>
  <si>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</si>
  <si>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</si>
  <si>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</si>
  <si>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</si>
  <si>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</si>
  <si>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</si>
  <si>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</si>
  <si>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</si>
  <si>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</si>
  <si>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GCVS</t>
  </si>
  <si>
    <t>BAD</t>
  </si>
  <si>
    <t>Add cycle</t>
  </si>
  <si>
    <t>Old Cycle</t>
  </si>
  <si>
    <t>CF Sct</t>
  </si>
  <si>
    <t>CF Sct / GSC 5693-3453</t>
  </si>
  <si>
    <t>G5693-3453</t>
  </si>
  <si>
    <t>EA</t>
  </si>
  <si>
    <t>Malkov</t>
  </si>
  <si>
    <t>IBVS 0512</t>
  </si>
  <si>
    <t>I</t>
  </si>
  <si>
    <t>pg</t>
  </si>
  <si>
    <t>vis</t>
  </si>
  <si>
    <t>PE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</si>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</sst>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2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12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CF Sct - O-C Diagr.</a:t>
            </a:r>
          </a:p>
        </c:rich>
      </c:tx>
      <c:layout>
        <c:manualLayout>
          <c:xMode val="edge"/>
          <c:yMode val="edge"/>
          <c:x val="0.3894736842105263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27819548872181"/>
          <c:y val="0.14076246334310852"/>
          <c:w val="0.84812030075187972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-286</c:v>
                </c:pt>
                <c:pt idx="2">
                  <c:v>-111</c:v>
                </c:pt>
                <c:pt idx="3">
                  <c:v>-102</c:v>
                </c:pt>
                <c:pt idx="4">
                  <c:v>-100</c:v>
                </c:pt>
                <c:pt idx="5">
                  <c:v>-82</c:v>
                </c:pt>
                <c:pt idx="6">
                  <c:v>-47</c:v>
                </c:pt>
                <c:pt idx="7">
                  <c:v>-38.5</c:v>
                </c:pt>
                <c:pt idx="8">
                  <c:v>-23</c:v>
                </c:pt>
                <c:pt idx="9">
                  <c:v>-22</c:v>
                </c:pt>
                <c:pt idx="10">
                  <c:v>0</c:v>
                </c:pt>
                <c:pt idx="11">
                  <c:v>1</c:v>
                </c:pt>
                <c:pt idx="12">
                  <c:v>12</c:v>
                </c:pt>
                <c:pt idx="13">
                  <c:v>13</c:v>
                </c:pt>
                <c:pt idx="14">
                  <c:v>34</c:v>
                </c:pt>
                <c:pt idx="15">
                  <c:v>35</c:v>
                </c:pt>
                <c:pt idx="16">
                  <c:v>45</c:v>
                </c:pt>
                <c:pt idx="17">
                  <c:v>49</c:v>
                </c:pt>
                <c:pt idx="18">
                  <c:v>70</c:v>
                </c:pt>
                <c:pt idx="19">
                  <c:v>81</c:v>
                </c:pt>
                <c:pt idx="20">
                  <c:v>82</c:v>
                </c:pt>
                <c:pt idx="21">
                  <c:v>93</c:v>
                </c:pt>
                <c:pt idx="22">
                  <c:v>141</c:v>
                </c:pt>
                <c:pt idx="23">
                  <c:v>183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5B8-4110-8185-0AA92DEB0B8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-286</c:v>
                </c:pt>
                <c:pt idx="2">
                  <c:v>-111</c:v>
                </c:pt>
                <c:pt idx="3">
                  <c:v>-102</c:v>
                </c:pt>
                <c:pt idx="4">
                  <c:v>-100</c:v>
                </c:pt>
                <c:pt idx="5">
                  <c:v>-82</c:v>
                </c:pt>
                <c:pt idx="6">
                  <c:v>-47</c:v>
                </c:pt>
                <c:pt idx="7">
                  <c:v>-38.5</c:v>
                </c:pt>
                <c:pt idx="8">
                  <c:v>-23</c:v>
                </c:pt>
                <c:pt idx="9">
                  <c:v>-22</c:v>
                </c:pt>
                <c:pt idx="10">
                  <c:v>0</c:v>
                </c:pt>
                <c:pt idx="11">
                  <c:v>1</c:v>
                </c:pt>
                <c:pt idx="12">
                  <c:v>12</c:v>
                </c:pt>
                <c:pt idx="13">
                  <c:v>13</c:v>
                </c:pt>
                <c:pt idx="14">
                  <c:v>34</c:v>
                </c:pt>
                <c:pt idx="15">
                  <c:v>35</c:v>
                </c:pt>
                <c:pt idx="16">
                  <c:v>45</c:v>
                </c:pt>
                <c:pt idx="17">
                  <c:v>49</c:v>
                </c:pt>
                <c:pt idx="18">
                  <c:v>70</c:v>
                </c:pt>
                <c:pt idx="19">
                  <c:v>81</c:v>
                </c:pt>
                <c:pt idx="20">
                  <c:v>82</c:v>
                </c:pt>
                <c:pt idx="21">
                  <c:v>93</c:v>
                </c:pt>
                <c:pt idx="22">
                  <c:v>141</c:v>
                </c:pt>
                <c:pt idx="23">
                  <c:v>183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5.1389999999992142</c:v>
                </c:pt>
                <c:pt idx="2">
                  <c:v>0.13649999999688589</c:v>
                </c:pt>
                <c:pt idx="3">
                  <c:v>0.62299999999959255</c:v>
                </c:pt>
                <c:pt idx="4">
                  <c:v>-0.40000000000145519</c:v>
                </c:pt>
                <c:pt idx="5">
                  <c:v>-9.7000000001571607E-2</c:v>
                </c:pt>
                <c:pt idx="6">
                  <c:v>0.17050000000017462</c:v>
                </c:pt>
                <c:pt idx="7">
                  <c:v>3.277749999997468</c:v>
                </c:pt>
                <c:pt idx="8">
                  <c:v>0.49450000000069849</c:v>
                </c:pt>
                <c:pt idx="9">
                  <c:v>-0.59700000000157161</c:v>
                </c:pt>
                <c:pt idx="10">
                  <c:v>-0.33000000000174623</c:v>
                </c:pt>
                <c:pt idx="11">
                  <c:v>-0.43150000000241562</c:v>
                </c:pt>
                <c:pt idx="12">
                  <c:v>0.4819999999999709</c:v>
                </c:pt>
                <c:pt idx="13">
                  <c:v>-0.49950000000171713</c:v>
                </c:pt>
                <c:pt idx="14">
                  <c:v>0.64900000000125146</c:v>
                </c:pt>
                <c:pt idx="15">
                  <c:v>0.46749999999883585</c:v>
                </c:pt>
                <c:pt idx="16">
                  <c:v>0.35249999999723514</c:v>
                </c:pt>
                <c:pt idx="17">
                  <c:v>-0.77350000000296859</c:v>
                </c:pt>
                <c:pt idx="18">
                  <c:v>-0.40499999999883585</c:v>
                </c:pt>
                <c:pt idx="19">
                  <c:v>-0.5915000000022701</c:v>
                </c:pt>
                <c:pt idx="20">
                  <c:v>0.13699999999880674</c:v>
                </c:pt>
                <c:pt idx="21">
                  <c:v>-0.79950000000098953</c:v>
                </c:pt>
                <c:pt idx="22">
                  <c:v>-0.37150000000110595</c:v>
                </c:pt>
                <c:pt idx="23">
                  <c:v>-0.33449999999720603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5B8-4110-8185-0AA92DEB0B8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-286</c:v>
                </c:pt>
                <c:pt idx="2">
                  <c:v>-111</c:v>
                </c:pt>
                <c:pt idx="3">
                  <c:v>-102</c:v>
                </c:pt>
                <c:pt idx="4">
                  <c:v>-100</c:v>
                </c:pt>
                <c:pt idx="5">
                  <c:v>-82</c:v>
                </c:pt>
                <c:pt idx="6">
                  <c:v>-47</c:v>
                </c:pt>
                <c:pt idx="7">
                  <c:v>-38.5</c:v>
                </c:pt>
                <c:pt idx="8">
                  <c:v>-23</c:v>
                </c:pt>
                <c:pt idx="9">
                  <c:v>-22</c:v>
                </c:pt>
                <c:pt idx="10">
                  <c:v>0</c:v>
                </c:pt>
                <c:pt idx="11">
                  <c:v>1</c:v>
                </c:pt>
                <c:pt idx="12">
                  <c:v>12</c:v>
                </c:pt>
                <c:pt idx="13">
                  <c:v>13</c:v>
                </c:pt>
                <c:pt idx="14">
                  <c:v>34</c:v>
                </c:pt>
                <c:pt idx="15">
                  <c:v>35</c:v>
                </c:pt>
                <c:pt idx="16">
                  <c:v>45</c:v>
                </c:pt>
                <c:pt idx="17">
                  <c:v>49</c:v>
                </c:pt>
                <c:pt idx="18">
                  <c:v>70</c:v>
                </c:pt>
                <c:pt idx="19">
                  <c:v>81</c:v>
                </c:pt>
                <c:pt idx="20">
                  <c:v>82</c:v>
                </c:pt>
                <c:pt idx="21">
                  <c:v>93</c:v>
                </c:pt>
                <c:pt idx="22">
                  <c:v>141</c:v>
                </c:pt>
                <c:pt idx="23">
                  <c:v>183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5B8-4110-8185-0AA92DEB0B8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-286</c:v>
                </c:pt>
                <c:pt idx="2">
                  <c:v>-111</c:v>
                </c:pt>
                <c:pt idx="3">
                  <c:v>-102</c:v>
                </c:pt>
                <c:pt idx="4">
                  <c:v>-100</c:v>
                </c:pt>
                <c:pt idx="5">
                  <c:v>-82</c:v>
                </c:pt>
                <c:pt idx="6">
                  <c:v>-47</c:v>
                </c:pt>
                <c:pt idx="7">
                  <c:v>-38.5</c:v>
                </c:pt>
                <c:pt idx="8">
                  <c:v>-23</c:v>
                </c:pt>
                <c:pt idx="9">
                  <c:v>-22</c:v>
                </c:pt>
                <c:pt idx="10">
                  <c:v>0</c:v>
                </c:pt>
                <c:pt idx="11">
                  <c:v>1</c:v>
                </c:pt>
                <c:pt idx="12">
                  <c:v>12</c:v>
                </c:pt>
                <c:pt idx="13">
                  <c:v>13</c:v>
                </c:pt>
                <c:pt idx="14">
                  <c:v>34</c:v>
                </c:pt>
                <c:pt idx="15">
                  <c:v>35</c:v>
                </c:pt>
                <c:pt idx="16">
                  <c:v>45</c:v>
                </c:pt>
                <c:pt idx="17">
                  <c:v>49</c:v>
                </c:pt>
                <c:pt idx="18">
                  <c:v>70</c:v>
                </c:pt>
                <c:pt idx="19">
                  <c:v>81</c:v>
                </c:pt>
                <c:pt idx="20">
                  <c:v>82</c:v>
                </c:pt>
                <c:pt idx="21">
                  <c:v>93</c:v>
                </c:pt>
                <c:pt idx="22">
                  <c:v>141</c:v>
                </c:pt>
                <c:pt idx="23">
                  <c:v>183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5B8-4110-8185-0AA92DEB0B8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-286</c:v>
                </c:pt>
                <c:pt idx="2">
                  <c:v>-111</c:v>
                </c:pt>
                <c:pt idx="3">
                  <c:v>-102</c:v>
                </c:pt>
                <c:pt idx="4">
                  <c:v>-100</c:v>
                </c:pt>
                <c:pt idx="5">
                  <c:v>-82</c:v>
                </c:pt>
                <c:pt idx="6">
                  <c:v>-47</c:v>
                </c:pt>
                <c:pt idx="7">
                  <c:v>-38.5</c:v>
                </c:pt>
                <c:pt idx="8">
                  <c:v>-23</c:v>
                </c:pt>
                <c:pt idx="9">
                  <c:v>-22</c:v>
                </c:pt>
                <c:pt idx="10">
                  <c:v>0</c:v>
                </c:pt>
                <c:pt idx="11">
                  <c:v>1</c:v>
                </c:pt>
                <c:pt idx="12">
                  <c:v>12</c:v>
                </c:pt>
                <c:pt idx="13">
                  <c:v>13</c:v>
                </c:pt>
                <c:pt idx="14">
                  <c:v>34</c:v>
                </c:pt>
                <c:pt idx="15">
                  <c:v>35</c:v>
                </c:pt>
                <c:pt idx="16">
                  <c:v>45</c:v>
                </c:pt>
                <c:pt idx="17">
                  <c:v>49</c:v>
                </c:pt>
                <c:pt idx="18">
                  <c:v>70</c:v>
                </c:pt>
                <c:pt idx="19">
                  <c:v>81</c:v>
                </c:pt>
                <c:pt idx="20">
                  <c:v>82</c:v>
                </c:pt>
                <c:pt idx="21">
                  <c:v>93</c:v>
                </c:pt>
                <c:pt idx="22">
                  <c:v>141</c:v>
                </c:pt>
                <c:pt idx="23">
                  <c:v>183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5B8-4110-8185-0AA92DEB0B8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-286</c:v>
                </c:pt>
                <c:pt idx="2">
                  <c:v>-111</c:v>
                </c:pt>
                <c:pt idx="3">
                  <c:v>-102</c:v>
                </c:pt>
                <c:pt idx="4">
                  <c:v>-100</c:v>
                </c:pt>
                <c:pt idx="5">
                  <c:v>-82</c:v>
                </c:pt>
                <c:pt idx="6">
                  <c:v>-47</c:v>
                </c:pt>
                <c:pt idx="7">
                  <c:v>-38.5</c:v>
                </c:pt>
                <c:pt idx="8">
                  <c:v>-23</c:v>
                </c:pt>
                <c:pt idx="9">
                  <c:v>-22</c:v>
                </c:pt>
                <c:pt idx="10">
                  <c:v>0</c:v>
                </c:pt>
                <c:pt idx="11">
                  <c:v>1</c:v>
                </c:pt>
                <c:pt idx="12">
                  <c:v>12</c:v>
                </c:pt>
                <c:pt idx="13">
                  <c:v>13</c:v>
                </c:pt>
                <c:pt idx="14">
                  <c:v>34</c:v>
                </c:pt>
                <c:pt idx="15">
                  <c:v>35</c:v>
                </c:pt>
                <c:pt idx="16">
                  <c:v>45</c:v>
                </c:pt>
                <c:pt idx="17">
                  <c:v>49</c:v>
                </c:pt>
                <c:pt idx="18">
                  <c:v>70</c:v>
                </c:pt>
                <c:pt idx="19">
                  <c:v>81</c:v>
                </c:pt>
                <c:pt idx="20">
                  <c:v>82</c:v>
                </c:pt>
                <c:pt idx="21">
                  <c:v>93</c:v>
                </c:pt>
                <c:pt idx="22">
                  <c:v>141</c:v>
                </c:pt>
                <c:pt idx="23">
                  <c:v>183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5B8-4110-8185-0AA92DEB0B8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-286</c:v>
                </c:pt>
                <c:pt idx="2">
                  <c:v>-111</c:v>
                </c:pt>
                <c:pt idx="3">
                  <c:v>-102</c:v>
                </c:pt>
                <c:pt idx="4">
                  <c:v>-100</c:v>
                </c:pt>
                <c:pt idx="5">
                  <c:v>-82</c:v>
                </c:pt>
                <c:pt idx="6">
                  <c:v>-47</c:v>
                </c:pt>
                <c:pt idx="7">
                  <c:v>-38.5</c:v>
                </c:pt>
                <c:pt idx="8">
                  <c:v>-23</c:v>
                </c:pt>
                <c:pt idx="9">
                  <c:v>-22</c:v>
                </c:pt>
                <c:pt idx="10">
                  <c:v>0</c:v>
                </c:pt>
                <c:pt idx="11">
                  <c:v>1</c:v>
                </c:pt>
                <c:pt idx="12">
                  <c:v>12</c:v>
                </c:pt>
                <c:pt idx="13">
                  <c:v>13</c:v>
                </c:pt>
                <c:pt idx="14">
                  <c:v>34</c:v>
                </c:pt>
                <c:pt idx="15">
                  <c:v>35</c:v>
                </c:pt>
                <c:pt idx="16">
                  <c:v>45</c:v>
                </c:pt>
                <c:pt idx="17">
                  <c:v>49</c:v>
                </c:pt>
                <c:pt idx="18">
                  <c:v>70</c:v>
                </c:pt>
                <c:pt idx="19">
                  <c:v>81</c:v>
                </c:pt>
                <c:pt idx="20">
                  <c:v>82</c:v>
                </c:pt>
                <c:pt idx="21">
                  <c:v>93</c:v>
                </c:pt>
                <c:pt idx="22">
                  <c:v>141</c:v>
                </c:pt>
                <c:pt idx="23">
                  <c:v>183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5B8-4110-8185-0AA92DEB0B8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-286</c:v>
                </c:pt>
                <c:pt idx="2">
                  <c:v>-111</c:v>
                </c:pt>
                <c:pt idx="3">
                  <c:v>-102</c:v>
                </c:pt>
                <c:pt idx="4">
                  <c:v>-100</c:v>
                </c:pt>
                <c:pt idx="5">
                  <c:v>-82</c:v>
                </c:pt>
                <c:pt idx="6">
                  <c:v>-47</c:v>
                </c:pt>
                <c:pt idx="7">
                  <c:v>-38.5</c:v>
                </c:pt>
                <c:pt idx="8">
                  <c:v>-23</c:v>
                </c:pt>
                <c:pt idx="9">
                  <c:v>-22</c:v>
                </c:pt>
                <c:pt idx="10">
                  <c:v>0</c:v>
                </c:pt>
                <c:pt idx="11">
                  <c:v>1</c:v>
                </c:pt>
                <c:pt idx="12">
                  <c:v>12</c:v>
                </c:pt>
                <c:pt idx="13">
                  <c:v>13</c:v>
                </c:pt>
                <c:pt idx="14">
                  <c:v>34</c:v>
                </c:pt>
                <c:pt idx="15">
                  <c:v>35</c:v>
                </c:pt>
                <c:pt idx="16">
                  <c:v>45</c:v>
                </c:pt>
                <c:pt idx="17">
                  <c:v>49</c:v>
                </c:pt>
                <c:pt idx="18">
                  <c:v>70</c:v>
                </c:pt>
                <c:pt idx="19">
                  <c:v>81</c:v>
                </c:pt>
                <c:pt idx="20">
                  <c:v>82</c:v>
                </c:pt>
                <c:pt idx="21">
                  <c:v>93</c:v>
                </c:pt>
                <c:pt idx="22">
                  <c:v>141</c:v>
                </c:pt>
                <c:pt idx="23">
                  <c:v>183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0.27253851794288231</c:v>
                </c:pt>
                <c:pt idx="1">
                  <c:v>2.7911525967329953</c:v>
                </c:pt>
                <c:pt idx="2">
                  <c:v>1.2500425834872968</c:v>
                </c:pt>
                <c:pt idx="3">
                  <c:v>1.1707854970918037</c:v>
                </c:pt>
                <c:pt idx="4">
                  <c:v>1.1531728112261386</c:v>
                </c:pt>
                <c:pt idx="5">
                  <c:v>0.99465863843515245</c:v>
                </c:pt>
                <c:pt idx="6">
                  <c:v>0.68643663578601277</c:v>
                </c:pt>
                <c:pt idx="7">
                  <c:v>0.61158272085693599</c:v>
                </c:pt>
                <c:pt idx="8">
                  <c:v>0.47508440539803126</c:v>
                </c:pt>
                <c:pt idx="9">
                  <c:v>0.46627806246519871</c:v>
                </c:pt>
                <c:pt idx="10">
                  <c:v>0.27253851794288231</c:v>
                </c:pt>
                <c:pt idx="11">
                  <c:v>0.26373217501004975</c:v>
                </c:pt>
                <c:pt idx="12">
                  <c:v>0.16686240274889155</c:v>
                </c:pt>
                <c:pt idx="13">
                  <c:v>0.158056059816059</c:v>
                </c:pt>
                <c:pt idx="14">
                  <c:v>-2.6877141773424817E-2</c:v>
                </c:pt>
                <c:pt idx="15">
                  <c:v>-3.5683484706257373E-2</c:v>
                </c:pt>
                <c:pt idx="16">
                  <c:v>-0.12374691403458304</c:v>
                </c:pt>
                <c:pt idx="17">
                  <c:v>-0.15897228576591327</c:v>
                </c:pt>
                <c:pt idx="18">
                  <c:v>-0.34390548735539705</c:v>
                </c:pt>
                <c:pt idx="19">
                  <c:v>-0.44077525961655528</c:v>
                </c:pt>
                <c:pt idx="20">
                  <c:v>-0.44958160254938784</c:v>
                </c:pt>
                <c:pt idx="21">
                  <c:v>-0.54645137481054606</c:v>
                </c:pt>
                <c:pt idx="22">
                  <c:v>-0.96915583558650908</c:v>
                </c:pt>
                <c:pt idx="23">
                  <c:v>-1.3390222387654767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5B8-4110-8185-0AA92DEB0B8E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-286</c:v>
                </c:pt>
                <c:pt idx="2">
                  <c:v>-111</c:v>
                </c:pt>
                <c:pt idx="3">
                  <c:v>-102</c:v>
                </c:pt>
                <c:pt idx="4">
                  <c:v>-100</c:v>
                </c:pt>
                <c:pt idx="5">
                  <c:v>-82</c:v>
                </c:pt>
                <c:pt idx="6">
                  <c:v>-47</c:v>
                </c:pt>
                <c:pt idx="7">
                  <c:v>-38.5</c:v>
                </c:pt>
                <c:pt idx="8">
                  <c:v>-23</c:v>
                </c:pt>
                <c:pt idx="9">
                  <c:v>-22</c:v>
                </c:pt>
                <c:pt idx="10">
                  <c:v>0</c:v>
                </c:pt>
                <c:pt idx="11">
                  <c:v>1</c:v>
                </c:pt>
                <c:pt idx="12">
                  <c:v>12</c:v>
                </c:pt>
                <c:pt idx="13">
                  <c:v>13</c:v>
                </c:pt>
                <c:pt idx="14">
                  <c:v>34</c:v>
                </c:pt>
                <c:pt idx="15">
                  <c:v>35</c:v>
                </c:pt>
                <c:pt idx="16">
                  <c:v>45</c:v>
                </c:pt>
                <c:pt idx="17">
                  <c:v>49</c:v>
                </c:pt>
                <c:pt idx="18">
                  <c:v>70</c:v>
                </c:pt>
                <c:pt idx="19">
                  <c:v>81</c:v>
                </c:pt>
                <c:pt idx="20">
                  <c:v>82</c:v>
                </c:pt>
                <c:pt idx="21">
                  <c:v>93</c:v>
                </c:pt>
                <c:pt idx="22">
                  <c:v>141</c:v>
                </c:pt>
                <c:pt idx="23">
                  <c:v>183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5B8-4110-8185-0AA92DEB0B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0173056"/>
        <c:axId val="1"/>
      </c:scatterChart>
      <c:valAx>
        <c:axId val="7201730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293233082706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01730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73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18496240601503761"/>
          <c:y val="0.92375366568914952"/>
          <c:w val="0.7458646616541353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0</xdr:rowOff>
    </xdr:from>
    <xdr:to>
      <xdr:col>16</xdr:col>
      <xdr:colOff>142875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E0A1E83-96EA-E412-6E72-39B6F8502A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6" customFormat="1" ht="20.25" x14ac:dyDescent="0.2">
      <c r="A1" s="31" t="s">
        <v>39</v>
      </c>
      <c r="E1" s="3" t="s">
        <v>38</v>
      </c>
      <c r="F1" s="6" t="s">
        <v>40</v>
      </c>
    </row>
    <row r="2" spans="1:7" s="6" customFormat="1" ht="12.95" customHeight="1" x14ac:dyDescent="0.2">
      <c r="A2" s="6" t="s">
        <v>23</v>
      </c>
      <c r="B2" s="6" t="s">
        <v>41</v>
      </c>
      <c r="C2" s="7"/>
      <c r="D2" s="7"/>
      <c r="E2" s="6">
        <v>0</v>
      </c>
    </row>
    <row r="3" spans="1:7" s="6" customFormat="1" ht="12.95" customHeight="1" thickBot="1" x14ac:dyDescent="0.25"/>
    <row r="4" spans="1:7" s="6" customFormat="1" ht="12.95" customHeight="1" thickTop="1" thickBot="1" x14ac:dyDescent="0.25">
      <c r="A4" s="8" t="s">
        <v>0</v>
      </c>
      <c r="C4" s="9">
        <v>29434.9</v>
      </c>
      <c r="D4" s="10">
        <v>31.941500000000001</v>
      </c>
    </row>
    <row r="5" spans="1:7" s="6" customFormat="1" ht="12.95" customHeight="1" x14ac:dyDescent="0.2"/>
    <row r="6" spans="1:7" s="6" customFormat="1" ht="12.95" customHeight="1" x14ac:dyDescent="0.2">
      <c r="A6" s="8" t="s">
        <v>1</v>
      </c>
    </row>
    <row r="7" spans="1:7" s="6" customFormat="1" ht="12.95" customHeight="1" x14ac:dyDescent="0.2">
      <c r="A7" s="6" t="s">
        <v>2</v>
      </c>
      <c r="C7" s="6">
        <v>29434.9</v>
      </c>
    </row>
    <row r="8" spans="1:7" s="6" customFormat="1" ht="12.95" customHeight="1" x14ac:dyDescent="0.2">
      <c r="A8" s="6" t="s">
        <v>3</v>
      </c>
      <c r="C8" s="6">
        <v>31.941500000000001</v>
      </c>
    </row>
    <row r="9" spans="1:7" s="6" customFormat="1" ht="12.95" customHeight="1" x14ac:dyDescent="0.2">
      <c r="A9" s="11" t="s">
        <v>27</v>
      </c>
      <c r="C9" s="12">
        <v>-9.5</v>
      </c>
      <c r="D9" s="6" t="s">
        <v>28</v>
      </c>
    </row>
    <row r="10" spans="1:7" s="6" customFormat="1" ht="12.95" customHeight="1" thickBot="1" x14ac:dyDescent="0.25">
      <c r="C10" s="13" t="s">
        <v>19</v>
      </c>
      <c r="D10" s="13" t="s">
        <v>20</v>
      </c>
    </row>
    <row r="11" spans="1:7" s="6" customFormat="1" ht="12.95" customHeight="1" x14ac:dyDescent="0.2">
      <c r="A11" s="6" t="s">
        <v>15</v>
      </c>
      <c r="C11" s="14">
        <f ca="1">INTERCEPT(INDIRECT($G$11):G992,INDIRECT($F$11):F992)</f>
        <v>0.27253851794288231</v>
      </c>
      <c r="D11" s="7"/>
      <c r="F11" s="15" t="str">
        <f>"F"&amp;E19</f>
        <v>F21</v>
      </c>
      <c r="G11" s="14" t="str">
        <f>"G"&amp;E19</f>
        <v>G21</v>
      </c>
    </row>
    <row r="12" spans="1:7" s="6" customFormat="1" ht="12.95" customHeight="1" x14ac:dyDescent="0.2">
      <c r="A12" s="6" t="s">
        <v>16</v>
      </c>
      <c r="C12" s="14">
        <f ca="1">SLOPE(INDIRECT($G$11):G992,INDIRECT($F$11):F992)</f>
        <v>-8.8063429328325629E-3</v>
      </c>
      <c r="D12" s="7"/>
    </row>
    <row r="13" spans="1:7" s="6" customFormat="1" ht="12.95" customHeight="1" x14ac:dyDescent="0.2">
      <c r="A13" s="6" t="s">
        <v>18</v>
      </c>
      <c r="C13" s="7" t="s">
        <v>13</v>
      </c>
      <c r="D13" s="16" t="s">
        <v>36</v>
      </c>
      <c r="E13" s="12">
        <v>1</v>
      </c>
    </row>
    <row r="14" spans="1:7" s="6" customFormat="1" ht="12.95" customHeight="1" x14ac:dyDescent="0.2">
      <c r="D14" s="16" t="s">
        <v>29</v>
      </c>
      <c r="E14" s="17">
        <f ca="1">NOW()+15018.5+$C$9/24</f>
        <v>60374.773672337964</v>
      </c>
    </row>
    <row r="15" spans="1:7" s="6" customFormat="1" ht="12.95" customHeight="1" x14ac:dyDescent="0.2">
      <c r="A15" s="18" t="s">
        <v>17</v>
      </c>
      <c r="C15" s="19">
        <f ca="1">(C7+C11)+(C8+C12)*INT(MAX(F21:F3533))</f>
        <v>35278.855477761237</v>
      </c>
      <c r="D15" s="16" t="s">
        <v>37</v>
      </c>
      <c r="E15" s="17">
        <f ca="1">ROUND(2*(E14-$C$7)/$C$8,0)/2+E13</f>
        <v>969.5</v>
      </c>
    </row>
    <row r="16" spans="1:7" s="6" customFormat="1" ht="12.95" customHeight="1" x14ac:dyDescent="0.2">
      <c r="A16" s="8" t="s">
        <v>4</v>
      </c>
      <c r="C16" s="20">
        <f ca="1">+C8+C12</f>
        <v>31.932693657067169</v>
      </c>
      <c r="D16" s="16" t="s">
        <v>30</v>
      </c>
      <c r="E16" s="14">
        <f ca="1">ROUND(2*(E14-$C$15)/$C$16,0)/2+E13</f>
        <v>787</v>
      </c>
    </row>
    <row r="17" spans="1:18" s="6" customFormat="1" ht="12.95" customHeight="1" thickBot="1" x14ac:dyDescent="0.25">
      <c r="A17" s="16" t="s">
        <v>26</v>
      </c>
      <c r="C17" s="6">
        <f>COUNT(C21:C2191)</f>
        <v>24</v>
      </c>
      <c r="D17" s="16" t="s">
        <v>31</v>
      </c>
      <c r="E17" s="21">
        <f ca="1">+$C$15+$C$16*E16-15018.5-$C$9/24</f>
        <v>45391.781219206438</v>
      </c>
    </row>
    <row r="18" spans="1:18" s="6" customFormat="1" ht="12.95" customHeight="1" thickTop="1" thickBot="1" x14ac:dyDescent="0.25">
      <c r="A18" s="8" t="s">
        <v>5</v>
      </c>
      <c r="C18" s="22">
        <f ca="1">+C15</f>
        <v>35278.855477761237</v>
      </c>
      <c r="D18" s="23">
        <f ca="1">+C16</f>
        <v>31.932693657067169</v>
      </c>
      <c r="E18" s="24" t="s">
        <v>32</v>
      </c>
    </row>
    <row r="19" spans="1:18" s="6" customFormat="1" ht="12.95" customHeight="1" thickTop="1" x14ac:dyDescent="0.2">
      <c r="A19" s="3" t="s">
        <v>33</v>
      </c>
      <c r="E19" s="25">
        <v>21</v>
      </c>
    </row>
    <row r="20" spans="1:18" s="6" customFormat="1" ht="12.95" customHeight="1" thickBot="1" x14ac:dyDescent="0.25">
      <c r="A20" s="13" t="s">
        <v>6</v>
      </c>
      <c r="B20" s="13" t="s">
        <v>7</v>
      </c>
      <c r="C20" s="13" t="s">
        <v>8</v>
      </c>
      <c r="D20" s="13" t="s">
        <v>12</v>
      </c>
      <c r="E20" s="13" t="s">
        <v>9</v>
      </c>
      <c r="F20" s="13" t="s">
        <v>10</v>
      </c>
      <c r="G20" s="13" t="s">
        <v>11</v>
      </c>
      <c r="H20" s="26" t="s">
        <v>34</v>
      </c>
      <c r="I20" s="26" t="s">
        <v>45</v>
      </c>
      <c r="J20" s="26" t="s">
        <v>46</v>
      </c>
      <c r="K20" s="26" t="s">
        <v>47</v>
      </c>
      <c r="L20" s="26" t="s">
        <v>48</v>
      </c>
      <c r="M20" s="26" t="s">
        <v>24</v>
      </c>
      <c r="N20" s="26" t="s">
        <v>25</v>
      </c>
      <c r="O20" s="26" t="s">
        <v>22</v>
      </c>
      <c r="P20" s="27" t="s">
        <v>21</v>
      </c>
      <c r="Q20" s="13" t="s">
        <v>14</v>
      </c>
      <c r="R20" s="28" t="s">
        <v>35</v>
      </c>
    </row>
    <row r="21" spans="1:18" s="6" customFormat="1" ht="12.95" customHeight="1" x14ac:dyDescent="0.2">
      <c r="A21" s="6" t="s">
        <v>42</v>
      </c>
      <c r="C21" s="29">
        <v>29434.9</v>
      </c>
      <c r="D21" s="29" t="s">
        <v>13</v>
      </c>
      <c r="E21" s="6">
        <f>+(C21-C$7)/C$8</f>
        <v>0</v>
      </c>
      <c r="F21" s="6">
        <f>ROUND(2*E21,0)/2</f>
        <v>0</v>
      </c>
      <c r="G21" s="6">
        <f>+C21-(C$7+F21*C$8)</f>
        <v>0</v>
      </c>
      <c r="H21" s="6">
        <f>+G21</f>
        <v>0</v>
      </c>
      <c r="O21" s="6">
        <f ca="1">+C$11+C$12*$F21</f>
        <v>0.27253851794288231</v>
      </c>
      <c r="Q21" s="30">
        <f>+C21-15018.5</f>
        <v>14416.400000000001</v>
      </c>
    </row>
    <row r="22" spans="1:18" s="6" customFormat="1" ht="12.95" customHeight="1" x14ac:dyDescent="0.2">
      <c r="A22" s="4" t="s">
        <v>43</v>
      </c>
      <c r="B22" s="5" t="s">
        <v>44</v>
      </c>
      <c r="C22" s="4">
        <v>20304.77</v>
      </c>
      <c r="D22" s="4" t="s">
        <v>45</v>
      </c>
      <c r="E22" s="6">
        <f t="shared" ref="E22:E44" si="0">+(C22-C$7)/C$8</f>
        <v>-285.83911212685695</v>
      </c>
      <c r="F22" s="6">
        <f t="shared" ref="F22:F44" si="1">ROUND(2*E22,0)/2</f>
        <v>-286</v>
      </c>
      <c r="G22" s="6">
        <f t="shared" ref="G22:G44" si="2">+C22-(C$7+F22*C$8)</f>
        <v>5.1389999999992142</v>
      </c>
      <c r="I22" s="6">
        <f t="shared" ref="I22:I44" si="3">+G22</f>
        <v>5.1389999999992142</v>
      </c>
      <c r="O22" s="6">
        <f t="shared" ref="O22:O44" ca="1" si="4">+C$11+C$12*$F22</f>
        <v>2.7911525967329953</v>
      </c>
      <c r="Q22" s="30">
        <f t="shared" ref="Q22:Q44" si="5">+C22-15018.5</f>
        <v>5286.27</v>
      </c>
    </row>
    <row r="23" spans="1:18" s="6" customFormat="1" ht="12.95" customHeight="1" x14ac:dyDescent="0.2">
      <c r="A23" s="4" t="s">
        <v>43</v>
      </c>
      <c r="B23" s="5" t="s">
        <v>44</v>
      </c>
      <c r="C23" s="4">
        <v>25889.53</v>
      </c>
      <c r="D23" s="4" t="s">
        <v>45</v>
      </c>
      <c r="E23" s="6">
        <f t="shared" si="0"/>
        <v>-110.99572656262237</v>
      </c>
      <c r="F23" s="6">
        <f t="shared" si="1"/>
        <v>-111</v>
      </c>
      <c r="G23" s="6">
        <f t="shared" si="2"/>
        <v>0.13649999999688589</v>
      </c>
      <c r="I23" s="6">
        <f t="shared" si="3"/>
        <v>0.13649999999688589</v>
      </c>
      <c r="O23" s="6">
        <f t="shared" ca="1" si="4"/>
        <v>1.2500425834872968</v>
      </c>
      <c r="Q23" s="30">
        <f t="shared" si="5"/>
        <v>10871.029999999999</v>
      </c>
    </row>
    <row r="24" spans="1:18" s="6" customFormat="1" ht="12.95" customHeight="1" x14ac:dyDescent="0.2">
      <c r="A24" s="4" t="s">
        <v>43</v>
      </c>
      <c r="B24" s="5" t="s">
        <v>44</v>
      </c>
      <c r="C24" s="4">
        <v>26177.49</v>
      </c>
      <c r="D24" s="4" t="s">
        <v>45</v>
      </c>
      <c r="E24" s="6">
        <f t="shared" si="0"/>
        <v>-101.98049559350687</v>
      </c>
      <c r="F24" s="6">
        <f t="shared" si="1"/>
        <v>-102</v>
      </c>
      <c r="G24" s="6">
        <f t="shared" si="2"/>
        <v>0.62299999999959255</v>
      </c>
      <c r="I24" s="6">
        <f t="shared" si="3"/>
        <v>0.62299999999959255</v>
      </c>
      <c r="O24" s="6">
        <f t="shared" ca="1" si="4"/>
        <v>1.1707854970918037</v>
      </c>
      <c r="Q24" s="30">
        <f t="shared" si="5"/>
        <v>11158.990000000002</v>
      </c>
    </row>
    <row r="25" spans="1:18" s="6" customFormat="1" ht="12.95" customHeight="1" x14ac:dyDescent="0.2">
      <c r="A25" s="4" t="s">
        <v>43</v>
      </c>
      <c r="B25" s="5" t="s">
        <v>44</v>
      </c>
      <c r="C25" s="4">
        <v>26240.35</v>
      </c>
      <c r="D25" s="4" t="s">
        <v>45</v>
      </c>
      <c r="E25" s="6">
        <f t="shared" si="0"/>
        <v>-100.01252289341461</v>
      </c>
      <c r="F25" s="6">
        <f t="shared" si="1"/>
        <v>-100</v>
      </c>
      <c r="G25" s="6">
        <f t="shared" si="2"/>
        <v>-0.40000000000145519</v>
      </c>
      <c r="I25" s="6">
        <f t="shared" si="3"/>
        <v>-0.40000000000145519</v>
      </c>
      <c r="O25" s="6">
        <f t="shared" ca="1" si="4"/>
        <v>1.1531728112261386</v>
      </c>
      <c r="Q25" s="30">
        <f t="shared" si="5"/>
        <v>11221.849999999999</v>
      </c>
    </row>
    <row r="26" spans="1:18" s="6" customFormat="1" ht="12.95" customHeight="1" x14ac:dyDescent="0.2">
      <c r="A26" s="4" t="s">
        <v>43</v>
      </c>
      <c r="B26" s="5" t="s">
        <v>44</v>
      </c>
      <c r="C26" s="4">
        <v>26815.599999999999</v>
      </c>
      <c r="D26" s="4" t="s">
        <v>45</v>
      </c>
      <c r="E26" s="6">
        <f t="shared" si="0"/>
        <v>-82.00303680165311</v>
      </c>
      <c r="F26" s="6">
        <f t="shared" si="1"/>
        <v>-82</v>
      </c>
      <c r="G26" s="6">
        <f t="shared" si="2"/>
        <v>-9.7000000001571607E-2</v>
      </c>
      <c r="I26" s="6">
        <f t="shared" si="3"/>
        <v>-9.7000000001571607E-2</v>
      </c>
      <c r="O26" s="6">
        <f t="shared" ca="1" si="4"/>
        <v>0.99465863843515245</v>
      </c>
      <c r="Q26" s="30">
        <f t="shared" si="5"/>
        <v>11797.099999999999</v>
      </c>
    </row>
    <row r="27" spans="1:18" s="6" customFormat="1" ht="12.95" customHeight="1" x14ac:dyDescent="0.2">
      <c r="A27" s="4" t="s">
        <v>43</v>
      </c>
      <c r="B27" s="5" t="s">
        <v>44</v>
      </c>
      <c r="C27" s="4">
        <v>27933.82</v>
      </c>
      <c r="D27" s="4" t="s">
        <v>45</v>
      </c>
      <c r="E27" s="6">
        <f t="shared" si="0"/>
        <v>-46.994662116682115</v>
      </c>
      <c r="F27" s="6">
        <f t="shared" si="1"/>
        <v>-47</v>
      </c>
      <c r="G27" s="6">
        <f t="shared" si="2"/>
        <v>0.17050000000017462</v>
      </c>
      <c r="I27" s="6">
        <f t="shared" si="3"/>
        <v>0.17050000000017462</v>
      </c>
      <c r="O27" s="6">
        <f t="shared" ca="1" si="4"/>
        <v>0.68643663578601277</v>
      </c>
      <c r="Q27" s="30">
        <f t="shared" si="5"/>
        <v>12915.32</v>
      </c>
    </row>
    <row r="28" spans="1:18" x14ac:dyDescent="0.2">
      <c r="A28" s="4" t="s">
        <v>43</v>
      </c>
      <c r="B28" s="5" t="s">
        <v>44</v>
      </c>
      <c r="C28" s="4">
        <v>28208.43</v>
      </c>
      <c r="D28" s="4" t="s">
        <v>45</v>
      </c>
      <c r="E28">
        <f t="shared" si="0"/>
        <v>-38.3973827152764</v>
      </c>
      <c r="F28">
        <f t="shared" si="1"/>
        <v>-38.5</v>
      </c>
      <c r="G28">
        <f t="shared" si="2"/>
        <v>3.277749999997468</v>
      </c>
      <c r="I28">
        <f t="shared" si="3"/>
        <v>3.277749999997468</v>
      </c>
      <c r="O28">
        <f t="shared" ca="1" si="4"/>
        <v>0.61158272085693599</v>
      </c>
      <c r="Q28" s="1">
        <f t="shared" si="5"/>
        <v>13189.93</v>
      </c>
    </row>
    <row r="29" spans="1:18" x14ac:dyDescent="0.2">
      <c r="A29" s="4" t="s">
        <v>43</v>
      </c>
      <c r="B29" s="5" t="s">
        <v>44</v>
      </c>
      <c r="C29" s="4">
        <v>28700.74</v>
      </c>
      <c r="D29" s="4" t="s">
        <v>45</v>
      </c>
      <c r="E29">
        <f t="shared" si="0"/>
        <v>-22.984518573016288</v>
      </c>
      <c r="F29">
        <f t="shared" si="1"/>
        <v>-23</v>
      </c>
      <c r="G29">
        <f t="shared" si="2"/>
        <v>0.49450000000069849</v>
      </c>
      <c r="I29">
        <f t="shared" si="3"/>
        <v>0.49450000000069849</v>
      </c>
      <c r="O29">
        <f t="shared" ca="1" si="4"/>
        <v>0.47508440539803126</v>
      </c>
      <c r="Q29" s="1">
        <f t="shared" si="5"/>
        <v>13682.240000000002</v>
      </c>
    </row>
    <row r="30" spans="1:18" x14ac:dyDescent="0.2">
      <c r="A30" s="4" t="s">
        <v>43</v>
      </c>
      <c r="B30" s="5" t="s">
        <v>44</v>
      </c>
      <c r="C30" s="4">
        <v>28731.59</v>
      </c>
      <c r="D30" s="4" t="s">
        <v>45</v>
      </c>
      <c r="E30">
        <f t="shared" si="0"/>
        <v>-22.018690418421215</v>
      </c>
      <c r="F30">
        <f t="shared" si="1"/>
        <v>-22</v>
      </c>
      <c r="G30">
        <f t="shared" si="2"/>
        <v>-0.59700000000157161</v>
      </c>
      <c r="I30">
        <f t="shared" si="3"/>
        <v>-0.59700000000157161</v>
      </c>
      <c r="O30">
        <f t="shared" ca="1" si="4"/>
        <v>0.46627806246519871</v>
      </c>
      <c r="Q30" s="1">
        <f t="shared" si="5"/>
        <v>13713.09</v>
      </c>
    </row>
    <row r="31" spans="1:18" x14ac:dyDescent="0.2">
      <c r="A31" s="4" t="s">
        <v>43</v>
      </c>
      <c r="B31" s="5" t="s">
        <v>44</v>
      </c>
      <c r="C31" s="4">
        <v>29434.57</v>
      </c>
      <c r="D31" s="4" t="s">
        <v>45</v>
      </c>
      <c r="E31">
        <f t="shared" si="0"/>
        <v>-1.0331387067036495E-2</v>
      </c>
      <c r="F31">
        <f t="shared" si="1"/>
        <v>0</v>
      </c>
      <c r="G31">
        <f t="shared" si="2"/>
        <v>-0.33000000000174623</v>
      </c>
      <c r="I31">
        <f t="shared" si="3"/>
        <v>-0.33000000000174623</v>
      </c>
      <c r="O31">
        <f t="shared" ca="1" si="4"/>
        <v>0.27253851794288231</v>
      </c>
      <c r="Q31" s="1">
        <f t="shared" si="5"/>
        <v>14416.07</v>
      </c>
    </row>
    <row r="32" spans="1:18" x14ac:dyDescent="0.2">
      <c r="A32" s="4" t="s">
        <v>43</v>
      </c>
      <c r="B32" s="5" t="s">
        <v>44</v>
      </c>
      <c r="C32" s="4">
        <v>29466.41</v>
      </c>
      <c r="D32" s="4" t="s">
        <v>45</v>
      </c>
      <c r="E32">
        <f t="shared" si="0"/>
        <v>0.98649092872903266</v>
      </c>
      <c r="F32">
        <f t="shared" si="1"/>
        <v>1</v>
      </c>
      <c r="G32">
        <f t="shared" si="2"/>
        <v>-0.43150000000241562</v>
      </c>
      <c r="I32">
        <f t="shared" si="3"/>
        <v>-0.43150000000241562</v>
      </c>
      <c r="O32">
        <f t="shared" ca="1" si="4"/>
        <v>0.26373217501004975</v>
      </c>
      <c r="Q32" s="1">
        <f t="shared" si="5"/>
        <v>14447.91</v>
      </c>
    </row>
    <row r="33" spans="1:17" x14ac:dyDescent="0.2">
      <c r="A33" s="4" t="s">
        <v>43</v>
      </c>
      <c r="B33" s="5" t="s">
        <v>44</v>
      </c>
      <c r="C33" s="4">
        <v>29818.68</v>
      </c>
      <c r="D33" s="4" t="s">
        <v>45</v>
      </c>
      <c r="E33">
        <f t="shared" si="0"/>
        <v>12.015090086564463</v>
      </c>
      <c r="F33">
        <f t="shared" si="1"/>
        <v>12</v>
      </c>
      <c r="G33">
        <f t="shared" si="2"/>
        <v>0.4819999999999709</v>
      </c>
      <c r="I33">
        <f t="shared" si="3"/>
        <v>0.4819999999999709</v>
      </c>
      <c r="O33">
        <f t="shared" ca="1" si="4"/>
        <v>0.16686240274889155</v>
      </c>
      <c r="Q33" s="1">
        <f t="shared" si="5"/>
        <v>14800.18</v>
      </c>
    </row>
    <row r="34" spans="1:17" x14ac:dyDescent="0.2">
      <c r="A34" s="4" t="s">
        <v>43</v>
      </c>
      <c r="B34" s="5" t="s">
        <v>44</v>
      </c>
      <c r="C34" s="4">
        <v>29849.64</v>
      </c>
      <c r="D34" s="4" t="s">
        <v>45</v>
      </c>
      <c r="E34">
        <f t="shared" si="0"/>
        <v>12.98436203684855</v>
      </c>
      <c r="F34">
        <f t="shared" si="1"/>
        <v>13</v>
      </c>
      <c r="G34">
        <f t="shared" si="2"/>
        <v>-0.49950000000171713</v>
      </c>
      <c r="I34">
        <f t="shared" si="3"/>
        <v>-0.49950000000171713</v>
      </c>
      <c r="O34">
        <f t="shared" ca="1" si="4"/>
        <v>0.158056059816059</v>
      </c>
      <c r="Q34" s="1">
        <f t="shared" si="5"/>
        <v>14831.14</v>
      </c>
    </row>
    <row r="35" spans="1:17" x14ac:dyDescent="0.2">
      <c r="A35" s="4" t="s">
        <v>43</v>
      </c>
      <c r="B35" s="5" t="s">
        <v>44</v>
      </c>
      <c r="C35" s="4">
        <v>30521.56</v>
      </c>
      <c r="D35" s="4" t="s">
        <v>45</v>
      </c>
      <c r="E35">
        <f t="shared" si="0"/>
        <v>34.020318394565059</v>
      </c>
      <c r="F35">
        <f t="shared" si="1"/>
        <v>34</v>
      </c>
      <c r="G35">
        <f t="shared" si="2"/>
        <v>0.64900000000125146</v>
      </c>
      <c r="I35">
        <f t="shared" si="3"/>
        <v>0.64900000000125146</v>
      </c>
      <c r="O35">
        <f t="shared" ca="1" si="4"/>
        <v>-2.6877141773424817E-2</v>
      </c>
      <c r="Q35" s="1">
        <f t="shared" si="5"/>
        <v>15503.060000000001</v>
      </c>
    </row>
    <row r="36" spans="1:17" x14ac:dyDescent="0.2">
      <c r="A36" s="4" t="s">
        <v>43</v>
      </c>
      <c r="B36" s="5" t="s">
        <v>44</v>
      </c>
      <c r="C36" s="4">
        <v>30553.32</v>
      </c>
      <c r="D36" s="4" t="s">
        <v>45</v>
      </c>
      <c r="E36">
        <f t="shared" si="0"/>
        <v>35.014636131678166</v>
      </c>
      <c r="F36">
        <f t="shared" si="1"/>
        <v>35</v>
      </c>
      <c r="G36">
        <f t="shared" si="2"/>
        <v>0.46749999999883585</v>
      </c>
      <c r="I36">
        <f t="shared" si="3"/>
        <v>0.46749999999883585</v>
      </c>
      <c r="O36">
        <f t="shared" ca="1" si="4"/>
        <v>-3.5683484706257373E-2</v>
      </c>
      <c r="Q36" s="1">
        <f t="shared" si="5"/>
        <v>15534.82</v>
      </c>
    </row>
    <row r="37" spans="1:17" x14ac:dyDescent="0.2">
      <c r="A37" s="4" t="s">
        <v>43</v>
      </c>
      <c r="B37" s="5" t="s">
        <v>44</v>
      </c>
      <c r="C37" s="4">
        <v>30872.62</v>
      </c>
      <c r="D37" s="4" t="s">
        <v>45</v>
      </c>
      <c r="E37">
        <f t="shared" si="0"/>
        <v>45.011035799821471</v>
      </c>
      <c r="F37">
        <f t="shared" si="1"/>
        <v>45</v>
      </c>
      <c r="G37">
        <f t="shared" si="2"/>
        <v>0.35249999999723514</v>
      </c>
      <c r="I37">
        <f t="shared" si="3"/>
        <v>0.35249999999723514</v>
      </c>
      <c r="O37">
        <f t="shared" ca="1" si="4"/>
        <v>-0.12374691403458304</v>
      </c>
      <c r="Q37" s="1">
        <f t="shared" si="5"/>
        <v>15854.119999999999</v>
      </c>
    </row>
    <row r="38" spans="1:17" x14ac:dyDescent="0.2">
      <c r="A38" s="4" t="s">
        <v>43</v>
      </c>
      <c r="B38" s="5" t="s">
        <v>44</v>
      </c>
      <c r="C38" s="4">
        <v>30999.26</v>
      </c>
      <c r="D38" s="4" t="s">
        <v>45</v>
      </c>
      <c r="E38">
        <f t="shared" si="0"/>
        <v>48.975783854859564</v>
      </c>
      <c r="F38">
        <f t="shared" si="1"/>
        <v>49</v>
      </c>
      <c r="G38">
        <f t="shared" si="2"/>
        <v>-0.77350000000296859</v>
      </c>
      <c r="I38">
        <f t="shared" si="3"/>
        <v>-0.77350000000296859</v>
      </c>
      <c r="O38">
        <f t="shared" ca="1" si="4"/>
        <v>-0.15897228576591327</v>
      </c>
      <c r="Q38" s="1">
        <f t="shared" si="5"/>
        <v>15980.759999999998</v>
      </c>
    </row>
    <row r="39" spans="1:17" x14ac:dyDescent="0.2">
      <c r="A39" s="4" t="s">
        <v>43</v>
      </c>
      <c r="B39" s="5" t="s">
        <v>44</v>
      </c>
      <c r="C39" s="4">
        <v>31670.400000000001</v>
      </c>
      <c r="D39" s="4" t="s">
        <v>45</v>
      </c>
      <c r="E39">
        <f t="shared" si="0"/>
        <v>69.987320570417793</v>
      </c>
      <c r="F39">
        <f t="shared" si="1"/>
        <v>70</v>
      </c>
      <c r="G39">
        <f t="shared" si="2"/>
        <v>-0.40499999999883585</v>
      </c>
      <c r="I39">
        <f t="shared" si="3"/>
        <v>-0.40499999999883585</v>
      </c>
      <c r="O39">
        <f t="shared" ca="1" si="4"/>
        <v>-0.34390548735539705</v>
      </c>
      <c r="Q39" s="1">
        <f t="shared" si="5"/>
        <v>16651.900000000001</v>
      </c>
    </row>
    <row r="40" spans="1:17" x14ac:dyDescent="0.2">
      <c r="A40" s="4" t="s">
        <v>43</v>
      </c>
      <c r="B40" s="5" t="s">
        <v>44</v>
      </c>
      <c r="C40" s="4">
        <v>32021.57</v>
      </c>
      <c r="D40" s="4" t="s">
        <v>45</v>
      </c>
      <c r="E40">
        <f t="shared" si="0"/>
        <v>80.981481771363221</v>
      </c>
      <c r="F40">
        <f t="shared" si="1"/>
        <v>81</v>
      </c>
      <c r="G40">
        <f t="shared" si="2"/>
        <v>-0.5915000000022701</v>
      </c>
      <c r="I40">
        <f t="shared" si="3"/>
        <v>-0.5915000000022701</v>
      </c>
      <c r="O40">
        <f t="shared" ca="1" si="4"/>
        <v>-0.44077525961655528</v>
      </c>
      <c r="Q40" s="1">
        <f t="shared" si="5"/>
        <v>17003.07</v>
      </c>
    </row>
    <row r="41" spans="1:17" x14ac:dyDescent="0.2">
      <c r="A41" s="4" t="s">
        <v>43</v>
      </c>
      <c r="B41" s="5" t="s">
        <v>44</v>
      </c>
      <c r="C41" s="4">
        <v>32054.240000000002</v>
      </c>
      <c r="D41" s="4" t="s">
        <v>45</v>
      </c>
      <c r="E41">
        <f t="shared" si="0"/>
        <v>82.004289090994476</v>
      </c>
      <c r="F41">
        <f t="shared" si="1"/>
        <v>82</v>
      </c>
      <c r="G41">
        <f t="shared" si="2"/>
        <v>0.13699999999880674</v>
      </c>
      <c r="I41">
        <f t="shared" si="3"/>
        <v>0.13699999999880674</v>
      </c>
      <c r="O41">
        <f t="shared" ca="1" si="4"/>
        <v>-0.44958160254938784</v>
      </c>
      <c r="Q41" s="1">
        <f t="shared" si="5"/>
        <v>17035.740000000002</v>
      </c>
    </row>
    <row r="42" spans="1:17" x14ac:dyDescent="0.2">
      <c r="A42" s="4" t="s">
        <v>43</v>
      </c>
      <c r="B42" s="5" t="s">
        <v>44</v>
      </c>
      <c r="C42" s="4">
        <v>32404.66</v>
      </c>
      <c r="D42" s="4" t="s">
        <v>45</v>
      </c>
      <c r="E42">
        <f t="shared" si="0"/>
        <v>92.974969866787674</v>
      </c>
      <c r="F42">
        <f t="shared" si="1"/>
        <v>93</v>
      </c>
      <c r="G42">
        <f t="shared" si="2"/>
        <v>-0.79950000000098953</v>
      </c>
      <c r="I42">
        <f t="shared" si="3"/>
        <v>-0.79950000000098953</v>
      </c>
      <c r="O42">
        <f t="shared" ca="1" si="4"/>
        <v>-0.54645137481054606</v>
      </c>
      <c r="Q42" s="1">
        <f t="shared" si="5"/>
        <v>17386.16</v>
      </c>
    </row>
    <row r="43" spans="1:17" x14ac:dyDescent="0.2">
      <c r="A43" s="4" t="s">
        <v>43</v>
      </c>
      <c r="B43" s="5" t="s">
        <v>44</v>
      </c>
      <c r="C43" s="4">
        <v>33938.28</v>
      </c>
      <c r="D43" s="4" t="s">
        <v>45</v>
      </c>
      <c r="E43">
        <f t="shared" si="0"/>
        <v>140.98836936274117</v>
      </c>
      <c r="F43">
        <f t="shared" si="1"/>
        <v>141</v>
      </c>
      <c r="G43">
        <f t="shared" si="2"/>
        <v>-0.37150000000110595</v>
      </c>
      <c r="I43">
        <f t="shared" si="3"/>
        <v>-0.37150000000110595</v>
      </c>
      <c r="O43">
        <f t="shared" ca="1" si="4"/>
        <v>-0.96915583558650908</v>
      </c>
      <c r="Q43" s="1">
        <f t="shared" si="5"/>
        <v>18919.78</v>
      </c>
    </row>
    <row r="44" spans="1:17" x14ac:dyDescent="0.2">
      <c r="A44" s="4" t="s">
        <v>43</v>
      </c>
      <c r="B44" s="5" t="s">
        <v>44</v>
      </c>
      <c r="C44" s="4">
        <v>35279.86</v>
      </c>
      <c r="D44" s="4" t="s">
        <v>45</v>
      </c>
      <c r="E44">
        <f t="shared" si="0"/>
        <v>182.98952773038206</v>
      </c>
      <c r="F44">
        <f t="shared" si="1"/>
        <v>183</v>
      </c>
      <c r="G44">
        <f t="shared" si="2"/>
        <v>-0.33449999999720603</v>
      </c>
      <c r="I44">
        <f t="shared" si="3"/>
        <v>-0.33449999999720603</v>
      </c>
      <c r="O44">
        <f t="shared" ca="1" si="4"/>
        <v>-1.3390222387654767</v>
      </c>
      <c r="Q44" s="1">
        <f t="shared" si="5"/>
        <v>20261.36</v>
      </c>
    </row>
    <row r="45" spans="1:17" x14ac:dyDescent="0.2">
      <c r="C45" s="2"/>
      <c r="D45" s="2"/>
    </row>
    <row r="46" spans="1:17" x14ac:dyDescent="0.2">
      <c r="C46" s="2"/>
      <c r="D46" s="2"/>
    </row>
    <row r="47" spans="1:17" x14ac:dyDescent="0.2">
      <c r="C47" s="2"/>
      <c r="D47" s="2"/>
    </row>
    <row r="48" spans="1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2024-03-05T05:34:05Z</dcterms:modified>
</cp:coreProperties>
</file>