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9299852-0079-49F7-850D-9B352FE2079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K32" i="1"/>
  <c r="E27" i="1"/>
  <c r="F27" i="1"/>
  <c r="G27" i="1"/>
  <c r="H27" i="1"/>
  <c r="Q21" i="1"/>
  <c r="Q22" i="1"/>
  <c r="Q23" i="1"/>
  <c r="Q24" i="1"/>
  <c r="Q25" i="1"/>
  <c r="Q26" i="1"/>
  <c r="Q28" i="1"/>
  <c r="Q29" i="1"/>
  <c r="Q30" i="1"/>
  <c r="Q31" i="1"/>
  <c r="Q32" i="1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D9" i="1"/>
  <c r="E9" i="1"/>
  <c r="F16" i="1"/>
  <c r="F17" i="1" s="1"/>
  <c r="C17" i="1"/>
  <c r="Q27" i="1"/>
  <c r="C11" i="1"/>
  <c r="C12" i="1"/>
  <c r="C16" i="1" l="1"/>
  <c r="D18" i="1" s="1"/>
  <c r="O24" i="1"/>
  <c r="O30" i="1"/>
  <c r="O29" i="1"/>
  <c r="O27" i="1"/>
  <c r="O28" i="1"/>
  <c r="O25" i="1"/>
  <c r="C15" i="1"/>
  <c r="F18" i="1" s="1"/>
  <c r="O32" i="1"/>
  <c r="O26" i="1"/>
  <c r="O21" i="1"/>
  <c r="O23" i="1"/>
  <c r="O31" i="1"/>
  <c r="O22" i="1"/>
  <c r="C18" i="1" l="1"/>
  <c r="F19" i="1"/>
</calcChain>
</file>

<file path=xl/sharedStrings.xml><?xml version="1.0" encoding="utf-8"?>
<sst xmlns="http://schemas.openxmlformats.org/spreadsheetml/2006/main" count="161" uniqueCount="94">
  <si>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</si>
  <si>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</si>
  <si>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</si>
  <si>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</si>
  <si>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</si>
  <si>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</si>
  <si>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</si>
  <si>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</si>
  <si>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</si>
  <si>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</si>
  <si>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</si>
  <si>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</si>
  <si>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</si>
  <si>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</si>
  <si>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</si>
  <si>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</si>
  <si>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</si>
  <si>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</si>
  <si>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</si>
  <si>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</si>
  <si>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</si>
  <si>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</si>
  <si>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</si>
  <si>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</si>
  <si>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</si>
  <si>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</si>
  <si>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</si>
  <si>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</si>
  <si>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</si>
  <si>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</si>
  <si>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</si>
  <si>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</si>
  <si>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</si>
  <si>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</si>
  <si>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</si>
  <si>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</si>
  <si>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</si>
  <si>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</si>
  <si>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</si>
  <si>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</si>
  <si>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</si>
  <si>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</si>
  <si>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</si>
  <si>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</si>
  <si>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</si>
  <si>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</si>
  <si>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</si>
  <si>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</si>
  <si>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</si>
  <si>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CT Sct</t>
  </si>
  <si>
    <t>EA</t>
  </si>
  <si>
    <t>GCVS 4</t>
  </si>
  <si>
    <t>CT Sct / GSC 28727.374</t>
  </si>
  <si>
    <t>2427929.864 </t>
  </si>
  <si>
    <t> 07.05.1935 08:44 </t>
  </si>
  <si>
    <t> 0.020 </t>
  </si>
  <si>
    <t> P.T.Oosterhoff </t>
  </si>
  <si>
    <t> BAN 9.396 </t>
  </si>
  <si>
    <t>2427979.334 </t>
  </si>
  <si>
    <t> 25.06.1935 20:00 </t>
  </si>
  <si>
    <t> -0.046 </t>
  </si>
  <si>
    <t>P </t>
  </si>
  <si>
    <t>2427984.292 </t>
  </si>
  <si>
    <t> 30.06.1935 19:00 </t>
  </si>
  <si>
    <t> -0.042 </t>
  </si>
  <si>
    <t>2428013.880 </t>
  </si>
  <si>
    <t> 30.07.1935 09:07 </t>
  </si>
  <si>
    <t> -0.176 </t>
  </si>
  <si>
    <t>2428038.743 </t>
  </si>
  <si>
    <t> 24.08.1935 05:49 </t>
  </si>
  <si>
    <t> -0.081 </t>
  </si>
  <si>
    <t>2428043.726 </t>
  </si>
  <si>
    <t> 29.08.1935 05:25 </t>
  </si>
  <si>
    <t> -0.051 </t>
  </si>
  <si>
    <t>2428727.465 </t>
  </si>
  <si>
    <t> 12.07.1937 23:09 </t>
  </si>
  <si>
    <t> 0.091 </t>
  </si>
  <si>
    <t>2428836.283 </t>
  </si>
  <si>
    <t> 29.10.1937 18:47 </t>
  </si>
  <si>
    <t> -0.070 </t>
  </si>
  <si>
    <t>2429049.434 </t>
  </si>
  <si>
    <t> 30.05.1938 22:24 </t>
  </si>
  <si>
    <t> 0.076 </t>
  </si>
  <si>
    <t>2429163.336 </t>
  </si>
  <si>
    <t> 21.09.1938 20:03 </t>
  </si>
  <si>
    <t> 0.045 </t>
  </si>
  <si>
    <t>2451757.309 </t>
  </si>
  <si>
    <t> 31.07.2000 19:24 </t>
  </si>
  <si>
    <t> -1.828 </t>
  </si>
  <si>
    <t>V </t>
  </si>
  <si>
    <t> J.Verrot </t>
  </si>
  <si>
    <t> BBS 123 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</si>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</sst>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6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Sct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6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</c:v>
                </c:pt>
                <c:pt idx="1">
                  <c:v>-151</c:v>
                </c:pt>
                <c:pt idx="2">
                  <c:v>-150</c:v>
                </c:pt>
                <c:pt idx="3">
                  <c:v>-144</c:v>
                </c:pt>
                <c:pt idx="4">
                  <c:v>-139</c:v>
                </c:pt>
                <c:pt idx="5">
                  <c:v>-138</c:v>
                </c:pt>
                <c:pt idx="6">
                  <c:v>0</c:v>
                </c:pt>
                <c:pt idx="7">
                  <c:v>0</c:v>
                </c:pt>
                <c:pt idx="8">
                  <c:v>22</c:v>
                </c:pt>
                <c:pt idx="9">
                  <c:v>65</c:v>
                </c:pt>
                <c:pt idx="10">
                  <c:v>88</c:v>
                </c:pt>
                <c:pt idx="11">
                  <c:v>4649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1.960000000326545E-2</c:v>
                </c:pt>
                <c:pt idx="1">
                  <c:v>-4.6399999999266583E-2</c:v>
                </c:pt>
                <c:pt idx="2">
                  <c:v>-4.199999999764259E-2</c:v>
                </c:pt>
                <c:pt idx="3">
                  <c:v>-0.17559999999866704</c:v>
                </c:pt>
                <c:pt idx="4">
                  <c:v>-8.060000000114087E-2</c:v>
                </c:pt>
                <c:pt idx="5">
                  <c:v>-5.1200000001699664E-2</c:v>
                </c:pt>
                <c:pt idx="6">
                  <c:v>0</c:v>
                </c:pt>
                <c:pt idx="7">
                  <c:v>9.1000000000349246E-2</c:v>
                </c:pt>
                <c:pt idx="8">
                  <c:v>-7.0200000001932494E-2</c:v>
                </c:pt>
                <c:pt idx="9">
                  <c:v>7.6000000000931323E-2</c:v>
                </c:pt>
                <c:pt idx="10">
                  <c:v>4.5200000000477303E-2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46-445D-90E9-7056B70E23F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</c:v>
                </c:pt>
                <c:pt idx="1">
                  <c:v>-151</c:v>
                </c:pt>
                <c:pt idx="2">
                  <c:v>-150</c:v>
                </c:pt>
                <c:pt idx="3">
                  <c:v>-144</c:v>
                </c:pt>
                <c:pt idx="4">
                  <c:v>-139</c:v>
                </c:pt>
                <c:pt idx="5">
                  <c:v>-138</c:v>
                </c:pt>
                <c:pt idx="6">
                  <c:v>0</c:v>
                </c:pt>
                <c:pt idx="7">
                  <c:v>0</c:v>
                </c:pt>
                <c:pt idx="8">
                  <c:v>22</c:v>
                </c:pt>
                <c:pt idx="9">
                  <c:v>65</c:v>
                </c:pt>
                <c:pt idx="10">
                  <c:v>88</c:v>
                </c:pt>
                <c:pt idx="11">
                  <c:v>4649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46-445D-90E9-7056B70E23F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</c:v>
                </c:pt>
                <c:pt idx="1">
                  <c:v>-151</c:v>
                </c:pt>
                <c:pt idx="2">
                  <c:v>-150</c:v>
                </c:pt>
                <c:pt idx="3">
                  <c:v>-144</c:v>
                </c:pt>
                <c:pt idx="4">
                  <c:v>-139</c:v>
                </c:pt>
                <c:pt idx="5">
                  <c:v>-138</c:v>
                </c:pt>
                <c:pt idx="6">
                  <c:v>0</c:v>
                </c:pt>
                <c:pt idx="7">
                  <c:v>0</c:v>
                </c:pt>
                <c:pt idx="8">
                  <c:v>22</c:v>
                </c:pt>
                <c:pt idx="9">
                  <c:v>65</c:v>
                </c:pt>
                <c:pt idx="10">
                  <c:v>88</c:v>
                </c:pt>
                <c:pt idx="11">
                  <c:v>4649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46-445D-90E9-7056B70E23F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</c:v>
                </c:pt>
                <c:pt idx="1">
                  <c:v>-151</c:v>
                </c:pt>
                <c:pt idx="2">
                  <c:v>-150</c:v>
                </c:pt>
                <c:pt idx="3">
                  <c:v>-144</c:v>
                </c:pt>
                <c:pt idx="4">
                  <c:v>-139</c:v>
                </c:pt>
                <c:pt idx="5">
                  <c:v>-138</c:v>
                </c:pt>
                <c:pt idx="6">
                  <c:v>0</c:v>
                </c:pt>
                <c:pt idx="7">
                  <c:v>0</c:v>
                </c:pt>
                <c:pt idx="8">
                  <c:v>22</c:v>
                </c:pt>
                <c:pt idx="9">
                  <c:v>65</c:v>
                </c:pt>
                <c:pt idx="10">
                  <c:v>88</c:v>
                </c:pt>
                <c:pt idx="11">
                  <c:v>4649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1">
                  <c:v>0.64860000000771834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46-445D-90E9-7056B70E23F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</c:v>
                </c:pt>
                <c:pt idx="1">
                  <c:v>-151</c:v>
                </c:pt>
                <c:pt idx="2">
                  <c:v>-150</c:v>
                </c:pt>
                <c:pt idx="3">
                  <c:v>-144</c:v>
                </c:pt>
                <c:pt idx="4">
                  <c:v>-139</c:v>
                </c:pt>
                <c:pt idx="5">
                  <c:v>-138</c:v>
                </c:pt>
                <c:pt idx="6">
                  <c:v>0</c:v>
                </c:pt>
                <c:pt idx="7">
                  <c:v>0</c:v>
                </c:pt>
                <c:pt idx="8">
                  <c:v>22</c:v>
                </c:pt>
                <c:pt idx="9">
                  <c:v>65</c:v>
                </c:pt>
                <c:pt idx="10">
                  <c:v>88</c:v>
                </c:pt>
                <c:pt idx="11">
                  <c:v>4649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46-445D-90E9-7056B70E23F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</c:v>
                </c:pt>
                <c:pt idx="1">
                  <c:v>-151</c:v>
                </c:pt>
                <c:pt idx="2">
                  <c:v>-150</c:v>
                </c:pt>
                <c:pt idx="3">
                  <c:v>-144</c:v>
                </c:pt>
                <c:pt idx="4">
                  <c:v>-139</c:v>
                </c:pt>
                <c:pt idx="5">
                  <c:v>-138</c:v>
                </c:pt>
                <c:pt idx="6">
                  <c:v>0</c:v>
                </c:pt>
                <c:pt idx="7">
                  <c:v>0</c:v>
                </c:pt>
                <c:pt idx="8">
                  <c:v>22</c:v>
                </c:pt>
                <c:pt idx="9">
                  <c:v>65</c:v>
                </c:pt>
                <c:pt idx="10">
                  <c:v>88</c:v>
                </c:pt>
                <c:pt idx="11">
                  <c:v>4649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46-445D-90E9-7056B70E23F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</c:v>
                </c:pt>
                <c:pt idx="1">
                  <c:v>-151</c:v>
                </c:pt>
                <c:pt idx="2">
                  <c:v>-150</c:v>
                </c:pt>
                <c:pt idx="3">
                  <c:v>-144</c:v>
                </c:pt>
                <c:pt idx="4">
                  <c:v>-139</c:v>
                </c:pt>
                <c:pt idx="5">
                  <c:v>-138</c:v>
                </c:pt>
                <c:pt idx="6">
                  <c:v>0</c:v>
                </c:pt>
                <c:pt idx="7">
                  <c:v>0</c:v>
                </c:pt>
                <c:pt idx="8">
                  <c:v>22</c:v>
                </c:pt>
                <c:pt idx="9">
                  <c:v>65</c:v>
                </c:pt>
                <c:pt idx="10">
                  <c:v>88</c:v>
                </c:pt>
                <c:pt idx="11">
                  <c:v>4649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46-445D-90E9-7056B70E23F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-161</c:v>
                </c:pt>
                <c:pt idx="1">
                  <c:v>-151</c:v>
                </c:pt>
                <c:pt idx="2">
                  <c:v>-150</c:v>
                </c:pt>
                <c:pt idx="3">
                  <c:v>-144</c:v>
                </c:pt>
                <c:pt idx="4">
                  <c:v>-139</c:v>
                </c:pt>
                <c:pt idx="5">
                  <c:v>-138</c:v>
                </c:pt>
                <c:pt idx="6">
                  <c:v>0</c:v>
                </c:pt>
                <c:pt idx="7">
                  <c:v>0</c:v>
                </c:pt>
                <c:pt idx="8">
                  <c:v>22</c:v>
                </c:pt>
                <c:pt idx="9">
                  <c:v>65</c:v>
                </c:pt>
                <c:pt idx="10">
                  <c:v>88</c:v>
                </c:pt>
                <c:pt idx="11">
                  <c:v>4649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-3.5795375811894861E-2</c:v>
                </c:pt>
                <c:pt idx="1">
                  <c:v>-3.4358385330445634E-2</c:v>
                </c:pt>
                <c:pt idx="2">
                  <c:v>-3.4214686282300719E-2</c:v>
                </c:pt>
                <c:pt idx="3">
                  <c:v>-3.3352491993431183E-2</c:v>
                </c:pt>
                <c:pt idx="4">
                  <c:v>-3.2633996752706562E-2</c:v>
                </c:pt>
                <c:pt idx="5">
                  <c:v>-3.2490297704561646E-2</c:v>
                </c:pt>
                <c:pt idx="6">
                  <c:v>-1.2659829060562316E-2</c:v>
                </c:pt>
                <c:pt idx="7">
                  <c:v>-1.2659829060562316E-2</c:v>
                </c:pt>
                <c:pt idx="8">
                  <c:v>-9.4984500013740175E-3</c:v>
                </c:pt>
                <c:pt idx="9">
                  <c:v>-3.319390931142344E-3</c:v>
                </c:pt>
                <c:pt idx="10">
                  <c:v>-1.4312823809122313E-5</c:v>
                </c:pt>
                <c:pt idx="11">
                  <c:v>0.65539704576518309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46-445D-90E9-7056B70E23F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-161</c:v>
                </c:pt>
                <c:pt idx="1">
                  <c:v>-151</c:v>
                </c:pt>
                <c:pt idx="2">
                  <c:v>-150</c:v>
                </c:pt>
                <c:pt idx="3">
                  <c:v>-144</c:v>
                </c:pt>
                <c:pt idx="4">
                  <c:v>-139</c:v>
                </c:pt>
                <c:pt idx="5">
                  <c:v>-138</c:v>
                </c:pt>
                <c:pt idx="6">
                  <c:v>0</c:v>
                </c:pt>
                <c:pt idx="7">
                  <c:v>0</c:v>
                </c:pt>
                <c:pt idx="8">
                  <c:v>22</c:v>
                </c:pt>
                <c:pt idx="9">
                  <c:v>65</c:v>
                </c:pt>
                <c:pt idx="10">
                  <c:v>88</c:v>
                </c:pt>
                <c:pt idx="11">
                  <c:v>4649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46-445D-90E9-7056B70E2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922992"/>
        <c:axId val="1"/>
      </c:scatterChart>
      <c:valAx>
        <c:axId val="683922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922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B7F3F4D-8E02-C6A3-7AA5-168439FF3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s="23" customFormat="1" ht="20.25" x14ac:dyDescent="0.2">
      <c r="A1" s="54" t="s">
        <v>52</v>
      </c>
      <c r="F1" s="19" t="s">
        <v>49</v>
      </c>
      <c r="G1" s="20">
        <v>18.542159999999999</v>
      </c>
      <c r="H1" s="21">
        <v>-6.0016999999999996</v>
      </c>
      <c r="I1" s="5">
        <v>28727.374</v>
      </c>
      <c r="J1" s="5">
        <v>4.9535999999999998</v>
      </c>
      <c r="K1" s="22" t="s">
        <v>50</v>
      </c>
      <c r="L1" s="4"/>
      <c r="M1" s="5">
        <v>28727.374</v>
      </c>
      <c r="N1" s="5">
        <v>4.9535999999999998</v>
      </c>
      <c r="O1" s="6" t="s">
        <v>50</v>
      </c>
    </row>
    <row r="2" spans="1:15" s="23" customFormat="1" ht="12.95" customHeight="1" x14ac:dyDescent="0.2">
      <c r="A2" s="23" t="s">
        <v>23</v>
      </c>
      <c r="B2" s="23" t="s">
        <v>50</v>
      </c>
      <c r="C2" s="24"/>
      <c r="D2" s="25"/>
    </row>
    <row r="3" spans="1:15" s="23" customFormat="1" ht="12.95" customHeight="1" thickBot="1" x14ac:dyDescent="0.25"/>
    <row r="4" spans="1:15" s="23" customFormat="1" ht="12.95" customHeight="1" thickTop="1" thickBot="1" x14ac:dyDescent="0.25">
      <c r="A4" s="26" t="s">
        <v>0</v>
      </c>
      <c r="C4" s="27">
        <v>28727.374</v>
      </c>
      <c r="D4" s="28">
        <v>4.9535999999999998</v>
      </c>
    </row>
    <row r="5" spans="1:15" s="23" customFormat="1" ht="12.95" customHeight="1" thickTop="1" x14ac:dyDescent="0.2">
      <c r="A5" s="29" t="s">
        <v>28</v>
      </c>
      <c r="C5" s="30">
        <v>-9.5</v>
      </c>
      <c r="D5" s="23" t="s">
        <v>29</v>
      </c>
    </row>
    <row r="6" spans="1:15" s="23" customFormat="1" ht="12.95" customHeight="1" x14ac:dyDescent="0.2">
      <c r="A6" s="26" t="s">
        <v>1</v>
      </c>
    </row>
    <row r="7" spans="1:15" s="23" customFormat="1" ht="12.95" customHeight="1" x14ac:dyDescent="0.2">
      <c r="A7" s="23" t="s">
        <v>2</v>
      </c>
      <c r="C7" s="55">
        <v>28727.374</v>
      </c>
      <c r="D7" s="32" t="s">
        <v>51</v>
      </c>
    </row>
    <row r="8" spans="1:15" s="23" customFormat="1" ht="12.95" customHeight="1" x14ac:dyDescent="0.2">
      <c r="A8" s="23" t="s">
        <v>3</v>
      </c>
      <c r="C8" s="55">
        <v>4.9535999999999998</v>
      </c>
      <c r="D8" s="32" t="s">
        <v>51</v>
      </c>
    </row>
    <row r="9" spans="1:15" s="23" customFormat="1" ht="12.95" customHeight="1" x14ac:dyDescent="0.2">
      <c r="A9" s="33" t="s">
        <v>32</v>
      </c>
      <c r="C9" s="34">
        <v>21</v>
      </c>
      <c r="D9" s="35" t="str">
        <f>"F"&amp;C9</f>
        <v>F21</v>
      </c>
      <c r="E9" s="36" t="str">
        <f>"G"&amp;C9</f>
        <v>G21</v>
      </c>
    </row>
    <row r="10" spans="1:15" s="23" customFormat="1" ht="12.95" customHeight="1" thickBot="1" x14ac:dyDescent="0.25">
      <c r="C10" s="37" t="s">
        <v>19</v>
      </c>
      <c r="D10" s="37" t="s">
        <v>20</v>
      </c>
    </row>
    <row r="11" spans="1:15" s="23" customFormat="1" ht="12.95" customHeight="1" x14ac:dyDescent="0.2">
      <c r="A11" s="23" t="s">
        <v>15</v>
      </c>
      <c r="C11" s="36">
        <f ca="1">INTERCEPT(INDIRECT($E$9):G992,INDIRECT($D$9):F992)</f>
        <v>-1.2659829060562316E-2</v>
      </c>
      <c r="D11" s="25"/>
    </row>
    <row r="12" spans="1:15" s="23" customFormat="1" ht="12.95" customHeight="1" x14ac:dyDescent="0.2">
      <c r="A12" s="23" t="s">
        <v>16</v>
      </c>
      <c r="C12" s="36">
        <f ca="1">SLOPE(INDIRECT($E$9):G992,INDIRECT($D$9):F992)</f>
        <v>1.4369904814492265E-4</v>
      </c>
      <c r="D12" s="25"/>
    </row>
    <row r="13" spans="1:15" s="23" customFormat="1" ht="12.95" customHeight="1" x14ac:dyDescent="0.2">
      <c r="A13" s="23" t="s">
        <v>18</v>
      </c>
      <c r="C13" s="25" t="s">
        <v>13</v>
      </c>
    </row>
    <row r="14" spans="1:15" s="23" customFormat="1" ht="12.95" customHeight="1" x14ac:dyDescent="0.2"/>
    <row r="15" spans="1:15" s="23" customFormat="1" ht="12.95" customHeight="1" x14ac:dyDescent="0.2">
      <c r="A15" s="38" t="s">
        <v>17</v>
      </c>
      <c r="C15" s="39">
        <f ca="1">(C7+C11)+(C8+C12)*INT(MAX(F21:F3533))</f>
        <v>51757.315797045769</v>
      </c>
      <c r="E15" s="40" t="s">
        <v>34</v>
      </c>
      <c r="F15" s="41">
        <v>1</v>
      </c>
    </row>
    <row r="16" spans="1:15" s="23" customFormat="1" ht="12.95" customHeight="1" x14ac:dyDescent="0.2">
      <c r="A16" s="26" t="s">
        <v>4</v>
      </c>
      <c r="C16" s="42">
        <f ca="1">+C8+C12</f>
        <v>4.9537436990481449</v>
      </c>
      <c r="E16" s="40" t="s">
        <v>30</v>
      </c>
      <c r="F16" s="42">
        <f ca="1">NOW()+15018.5+$C$5/24</f>
        <v>60374.775886574069</v>
      </c>
    </row>
    <row r="17" spans="1:18" s="23" customFormat="1" ht="12.95" customHeight="1" thickBot="1" x14ac:dyDescent="0.25">
      <c r="A17" s="40" t="s">
        <v>27</v>
      </c>
      <c r="C17" s="23">
        <f>COUNT(C21:C2191)</f>
        <v>12</v>
      </c>
      <c r="E17" s="40" t="s">
        <v>35</v>
      </c>
      <c r="F17" s="43">
        <f ca="1">ROUND(2*(F16-$C$7)/$C$8,0)/2+F15</f>
        <v>6390</v>
      </c>
    </row>
    <row r="18" spans="1:18" s="23" customFormat="1" ht="12.95" customHeight="1" thickTop="1" thickBot="1" x14ac:dyDescent="0.25">
      <c r="A18" s="26" t="s">
        <v>5</v>
      </c>
      <c r="C18" s="44">
        <f ca="1">+C15</f>
        <v>51757.315797045769</v>
      </c>
      <c r="D18" s="45">
        <f ca="1">+C16</f>
        <v>4.9537436990481449</v>
      </c>
      <c r="E18" s="40" t="s">
        <v>36</v>
      </c>
      <c r="F18" s="36">
        <f ca="1">ROUND(2*(F16-$C$15)/$C$16,0)/2+F15</f>
        <v>1740.5</v>
      </c>
    </row>
    <row r="19" spans="1:18" s="23" customFormat="1" ht="12.95" customHeight="1" thickTop="1" x14ac:dyDescent="0.2">
      <c r="E19" s="40" t="s">
        <v>31</v>
      </c>
      <c r="F19" s="46">
        <f ca="1">+$C$15+$C$16*F18-15018.5-$C$5/24</f>
        <v>45361.202538572405</v>
      </c>
    </row>
    <row r="20" spans="1:18" s="23" customFormat="1" ht="12.95" customHeight="1" thickBot="1" x14ac:dyDescent="0.25">
      <c r="A20" s="37" t="s">
        <v>6</v>
      </c>
      <c r="B20" s="37" t="s">
        <v>7</v>
      </c>
      <c r="C20" s="37" t="s">
        <v>8</v>
      </c>
      <c r="D20" s="37" t="s">
        <v>12</v>
      </c>
      <c r="E20" s="37" t="s">
        <v>9</v>
      </c>
      <c r="F20" s="37" t="s">
        <v>10</v>
      </c>
      <c r="G20" s="37" t="s">
        <v>11</v>
      </c>
      <c r="H20" s="47" t="s">
        <v>37</v>
      </c>
      <c r="I20" s="47" t="s">
        <v>38</v>
      </c>
      <c r="J20" s="47" t="s">
        <v>39</v>
      </c>
      <c r="K20" s="47" t="s">
        <v>40</v>
      </c>
      <c r="L20" s="47" t="s">
        <v>24</v>
      </c>
      <c r="M20" s="47" t="s">
        <v>25</v>
      </c>
      <c r="N20" s="47" t="s">
        <v>26</v>
      </c>
      <c r="O20" s="47" t="s">
        <v>22</v>
      </c>
      <c r="P20" s="48" t="s">
        <v>21</v>
      </c>
      <c r="Q20" s="37" t="s">
        <v>14</v>
      </c>
      <c r="R20" s="49" t="s">
        <v>33</v>
      </c>
    </row>
    <row r="21" spans="1:18" s="23" customFormat="1" ht="12.95" customHeight="1" x14ac:dyDescent="0.2">
      <c r="A21" s="50" t="s">
        <v>57</v>
      </c>
      <c r="B21" s="51" t="s">
        <v>92</v>
      </c>
      <c r="C21" s="52">
        <v>27929.864000000001</v>
      </c>
      <c r="D21" s="31"/>
      <c r="E21" s="23">
        <f t="shared" ref="E21:E32" si="0">+(C21-C$7)/C$8</f>
        <v>-160.99604328165344</v>
      </c>
      <c r="F21" s="23">
        <f t="shared" ref="F21:F32" si="1">ROUND(2*E21,0)/2</f>
        <v>-161</v>
      </c>
      <c r="G21" s="23">
        <f t="shared" ref="G21:G32" si="2">+C21-(C$7+F21*C$8)</f>
        <v>1.960000000326545E-2</v>
      </c>
      <c r="H21" s="23">
        <f t="shared" ref="H21:H32" si="3">+G21</f>
        <v>1.960000000326545E-2</v>
      </c>
      <c r="O21" s="23">
        <f t="shared" ref="O21:O32" ca="1" si="4">+C$11+C$12*$F21</f>
        <v>-3.5795375811894861E-2</v>
      </c>
      <c r="Q21" s="53">
        <f t="shared" ref="Q21:Q32" si="5">+C21-15018.5</f>
        <v>12911.364000000001</v>
      </c>
    </row>
    <row r="22" spans="1:18" s="23" customFormat="1" ht="12.95" customHeight="1" x14ac:dyDescent="0.2">
      <c r="A22" s="50" t="s">
        <v>57</v>
      </c>
      <c r="B22" s="51" t="s">
        <v>92</v>
      </c>
      <c r="C22" s="52">
        <v>27979.333999999999</v>
      </c>
      <c r="D22" s="31"/>
      <c r="E22" s="23">
        <f t="shared" si="0"/>
        <v>-151.0093669250648</v>
      </c>
      <c r="F22" s="23">
        <f t="shared" si="1"/>
        <v>-151</v>
      </c>
      <c r="G22" s="23">
        <f t="shared" si="2"/>
        <v>-4.6399999999266583E-2</v>
      </c>
      <c r="H22" s="23">
        <f t="shared" si="3"/>
        <v>-4.6399999999266583E-2</v>
      </c>
      <c r="O22" s="23">
        <f t="shared" ca="1" si="4"/>
        <v>-3.4358385330445634E-2</v>
      </c>
      <c r="Q22" s="53">
        <f t="shared" si="5"/>
        <v>12960.833999999999</v>
      </c>
    </row>
    <row r="23" spans="1:18" s="23" customFormat="1" ht="12.95" customHeight="1" x14ac:dyDescent="0.2">
      <c r="A23" s="50" t="s">
        <v>57</v>
      </c>
      <c r="B23" s="51" t="s">
        <v>92</v>
      </c>
      <c r="C23" s="52">
        <v>27984.292000000001</v>
      </c>
      <c r="D23" s="31"/>
      <c r="E23" s="23">
        <f t="shared" si="0"/>
        <v>-150.00847868217025</v>
      </c>
      <c r="F23" s="23">
        <f t="shared" si="1"/>
        <v>-150</v>
      </c>
      <c r="G23" s="23">
        <f t="shared" si="2"/>
        <v>-4.199999999764259E-2</v>
      </c>
      <c r="H23" s="23">
        <f t="shared" si="3"/>
        <v>-4.199999999764259E-2</v>
      </c>
      <c r="O23" s="23">
        <f t="shared" ca="1" si="4"/>
        <v>-3.4214686282300719E-2</v>
      </c>
      <c r="Q23" s="53">
        <f t="shared" si="5"/>
        <v>12965.792000000001</v>
      </c>
    </row>
    <row r="24" spans="1:18" s="23" customFormat="1" ht="12.95" customHeight="1" x14ac:dyDescent="0.2">
      <c r="A24" s="50" t="s">
        <v>57</v>
      </c>
      <c r="B24" s="51" t="s">
        <v>92</v>
      </c>
      <c r="C24" s="52">
        <v>28013.88</v>
      </c>
      <c r="D24" s="31"/>
      <c r="E24" s="23">
        <f t="shared" si="0"/>
        <v>-144.03544896640804</v>
      </c>
      <c r="F24" s="23">
        <f t="shared" si="1"/>
        <v>-144</v>
      </c>
      <c r="G24" s="23">
        <f t="shared" si="2"/>
        <v>-0.17559999999866704</v>
      </c>
      <c r="H24" s="23">
        <f t="shared" si="3"/>
        <v>-0.17559999999866704</v>
      </c>
      <c r="O24" s="23">
        <f t="shared" ca="1" si="4"/>
        <v>-3.3352491993431183E-2</v>
      </c>
      <c r="Q24" s="53">
        <f t="shared" si="5"/>
        <v>12995.380000000001</v>
      </c>
    </row>
    <row r="25" spans="1:18" s="23" customFormat="1" ht="12.95" customHeight="1" x14ac:dyDescent="0.2">
      <c r="A25" s="50" t="s">
        <v>57</v>
      </c>
      <c r="B25" s="51" t="s">
        <v>92</v>
      </c>
      <c r="C25" s="52">
        <v>28038.742999999999</v>
      </c>
      <c r="D25" s="31"/>
      <c r="E25" s="23">
        <f t="shared" si="0"/>
        <v>-139.0162709948323</v>
      </c>
      <c r="F25" s="23">
        <f t="shared" si="1"/>
        <v>-139</v>
      </c>
      <c r="G25" s="23">
        <f t="shared" si="2"/>
        <v>-8.060000000114087E-2</v>
      </c>
      <c r="H25" s="23">
        <f t="shared" si="3"/>
        <v>-8.060000000114087E-2</v>
      </c>
      <c r="O25" s="23">
        <f t="shared" ca="1" si="4"/>
        <v>-3.2633996752706562E-2</v>
      </c>
      <c r="Q25" s="53">
        <f t="shared" si="5"/>
        <v>13020.242999999999</v>
      </c>
    </row>
    <row r="26" spans="1:18" s="23" customFormat="1" ht="12.95" customHeight="1" x14ac:dyDescent="0.2">
      <c r="A26" s="50" t="s">
        <v>57</v>
      </c>
      <c r="B26" s="51" t="s">
        <v>92</v>
      </c>
      <c r="C26" s="52">
        <v>28043.725999999999</v>
      </c>
      <c r="D26" s="31"/>
      <c r="E26" s="23">
        <f t="shared" si="0"/>
        <v>-138.01033591731289</v>
      </c>
      <c r="F26" s="23">
        <f t="shared" si="1"/>
        <v>-138</v>
      </c>
      <c r="G26" s="23">
        <f t="shared" si="2"/>
        <v>-5.1200000001699664E-2</v>
      </c>
      <c r="H26" s="23">
        <f t="shared" si="3"/>
        <v>-5.1200000001699664E-2</v>
      </c>
      <c r="O26" s="23">
        <f t="shared" ca="1" si="4"/>
        <v>-3.2490297704561646E-2</v>
      </c>
      <c r="Q26" s="53">
        <f t="shared" si="5"/>
        <v>13025.225999999999</v>
      </c>
    </row>
    <row r="27" spans="1:18" s="23" customFormat="1" ht="12.95" customHeight="1" x14ac:dyDescent="0.2">
      <c r="A27" s="23" t="s">
        <v>51</v>
      </c>
      <c r="C27" s="31">
        <v>28727.374</v>
      </c>
      <c r="D27" s="31" t="s">
        <v>13</v>
      </c>
      <c r="E27" s="23">
        <f t="shared" si="0"/>
        <v>0</v>
      </c>
      <c r="F27" s="23">
        <f t="shared" si="1"/>
        <v>0</v>
      </c>
      <c r="G27" s="23">
        <f t="shared" si="2"/>
        <v>0</v>
      </c>
      <c r="H27" s="23">
        <f t="shared" si="3"/>
        <v>0</v>
      </c>
      <c r="O27" s="23">
        <f t="shared" ca="1" si="4"/>
        <v>-1.2659829060562316E-2</v>
      </c>
      <c r="Q27" s="53">
        <f t="shared" si="5"/>
        <v>13708.874</v>
      </c>
    </row>
    <row r="28" spans="1:18" s="23" customFormat="1" ht="12.95" customHeight="1" x14ac:dyDescent="0.2">
      <c r="A28" s="50" t="s">
        <v>57</v>
      </c>
      <c r="B28" s="51" t="s">
        <v>92</v>
      </c>
      <c r="C28" s="52">
        <v>28727.465</v>
      </c>
      <c r="D28" s="31"/>
      <c r="E28" s="23">
        <f t="shared" si="0"/>
        <v>1.8370478036246213E-2</v>
      </c>
      <c r="F28" s="23">
        <f t="shared" si="1"/>
        <v>0</v>
      </c>
      <c r="G28" s="23">
        <f t="shared" si="2"/>
        <v>9.1000000000349246E-2</v>
      </c>
      <c r="H28" s="23">
        <f t="shared" si="3"/>
        <v>9.1000000000349246E-2</v>
      </c>
      <c r="O28" s="23">
        <f t="shared" ca="1" si="4"/>
        <v>-1.2659829060562316E-2</v>
      </c>
      <c r="Q28" s="53">
        <f t="shared" si="5"/>
        <v>13708.965</v>
      </c>
    </row>
    <row r="29" spans="1:18" s="23" customFormat="1" ht="12.95" customHeight="1" x14ac:dyDescent="0.2">
      <c r="A29" s="50" t="s">
        <v>57</v>
      </c>
      <c r="B29" s="51" t="s">
        <v>92</v>
      </c>
      <c r="C29" s="52">
        <v>28836.282999999999</v>
      </c>
      <c r="D29" s="31"/>
      <c r="E29" s="23">
        <f t="shared" si="0"/>
        <v>21.985828488372025</v>
      </c>
      <c r="F29" s="23">
        <f t="shared" si="1"/>
        <v>22</v>
      </c>
      <c r="G29" s="23">
        <f t="shared" si="2"/>
        <v>-7.0200000001932494E-2</v>
      </c>
      <c r="H29" s="23">
        <f t="shared" si="3"/>
        <v>-7.0200000001932494E-2</v>
      </c>
      <c r="O29" s="23">
        <f t="shared" ca="1" si="4"/>
        <v>-9.4984500013740175E-3</v>
      </c>
      <c r="Q29" s="53">
        <f t="shared" si="5"/>
        <v>13817.782999999999</v>
      </c>
    </row>
    <row r="30" spans="1:18" s="23" customFormat="1" ht="12.95" customHeight="1" x14ac:dyDescent="0.2">
      <c r="A30" s="50" t="s">
        <v>57</v>
      </c>
      <c r="B30" s="51" t="s">
        <v>92</v>
      </c>
      <c r="C30" s="52">
        <v>29049.434000000001</v>
      </c>
      <c r="D30" s="31"/>
      <c r="E30" s="23">
        <f t="shared" si="0"/>
        <v>65.015342377261248</v>
      </c>
      <c r="F30" s="23">
        <f t="shared" si="1"/>
        <v>65</v>
      </c>
      <c r="G30" s="23">
        <f t="shared" si="2"/>
        <v>7.6000000000931323E-2</v>
      </c>
      <c r="H30" s="23">
        <f t="shared" si="3"/>
        <v>7.6000000000931323E-2</v>
      </c>
      <c r="O30" s="23">
        <f t="shared" ca="1" si="4"/>
        <v>-3.319390931142344E-3</v>
      </c>
      <c r="Q30" s="53">
        <f t="shared" si="5"/>
        <v>14030.934000000001</v>
      </c>
    </row>
    <row r="31" spans="1:18" s="23" customFormat="1" ht="12.95" customHeight="1" x14ac:dyDescent="0.2">
      <c r="A31" s="50" t="s">
        <v>57</v>
      </c>
      <c r="B31" s="51" t="s">
        <v>92</v>
      </c>
      <c r="C31" s="52">
        <v>29163.335999999999</v>
      </c>
      <c r="D31" s="31"/>
      <c r="E31" s="23">
        <f t="shared" si="0"/>
        <v>88.00912467700249</v>
      </c>
      <c r="F31" s="23">
        <f t="shared" si="1"/>
        <v>88</v>
      </c>
      <c r="G31" s="23">
        <f t="shared" si="2"/>
        <v>4.5200000000477303E-2</v>
      </c>
      <c r="H31" s="23">
        <f t="shared" si="3"/>
        <v>4.5200000000477303E-2</v>
      </c>
      <c r="O31" s="23">
        <f t="shared" ca="1" si="4"/>
        <v>-1.4312823809122313E-5</v>
      </c>
      <c r="Q31" s="53">
        <f t="shared" si="5"/>
        <v>14144.835999999999</v>
      </c>
    </row>
    <row r="32" spans="1:18" s="23" customFormat="1" ht="12.95" customHeight="1" x14ac:dyDescent="0.2">
      <c r="A32" s="50" t="s">
        <v>91</v>
      </c>
      <c r="B32" s="51" t="s">
        <v>93</v>
      </c>
      <c r="C32" s="52">
        <v>51757.309000000001</v>
      </c>
      <c r="D32" s="31"/>
      <c r="E32" s="23">
        <f t="shared" si="0"/>
        <v>4649.13093507752</v>
      </c>
      <c r="F32" s="23">
        <f t="shared" si="1"/>
        <v>4649</v>
      </c>
      <c r="G32" s="23">
        <f t="shared" si="2"/>
        <v>0.64860000000771834</v>
      </c>
      <c r="K32" s="23">
        <f>+G32</f>
        <v>0.64860000000771834</v>
      </c>
      <c r="O32" s="23">
        <f t="shared" ca="1" si="4"/>
        <v>0.65539704576518309</v>
      </c>
      <c r="Q32" s="53">
        <f t="shared" si="5"/>
        <v>36738.809000000001</v>
      </c>
    </row>
    <row r="33" spans="2:17" s="23" customFormat="1" ht="12.95" customHeight="1" x14ac:dyDescent="0.2">
      <c r="B33" s="25"/>
      <c r="C33" s="31"/>
      <c r="D33" s="31"/>
      <c r="Q33" s="53"/>
    </row>
    <row r="34" spans="2:17" s="23" customFormat="1" ht="12.95" customHeight="1" x14ac:dyDescent="0.2">
      <c r="C34" s="31"/>
      <c r="D34" s="31"/>
    </row>
    <row r="35" spans="2:17" s="23" customFormat="1" ht="12.95" customHeight="1" x14ac:dyDescent="0.2">
      <c r="C35" s="31"/>
      <c r="D35" s="31"/>
    </row>
    <row r="36" spans="2:17" s="23" customFormat="1" ht="12.95" customHeight="1" x14ac:dyDescent="0.2">
      <c r="C36" s="31"/>
      <c r="D36" s="31"/>
    </row>
    <row r="37" spans="2:17" x14ac:dyDescent="0.2">
      <c r="C37" s="2"/>
      <c r="D37" s="2"/>
    </row>
    <row r="38" spans="2:17" x14ac:dyDescent="0.2">
      <c r="C38" s="2"/>
      <c r="D38" s="2"/>
    </row>
    <row r="39" spans="2:17" x14ac:dyDescent="0.2">
      <c r="C39" s="2"/>
      <c r="D39" s="2"/>
    </row>
    <row r="40" spans="2:17" x14ac:dyDescent="0.2">
      <c r="C40" s="2"/>
      <c r="D40" s="2"/>
    </row>
    <row r="41" spans="2:17" x14ac:dyDescent="0.2">
      <c r="C41" s="2"/>
      <c r="D41" s="2"/>
    </row>
    <row r="42" spans="2:17" x14ac:dyDescent="0.2">
      <c r="C42" s="2"/>
      <c r="D42" s="2"/>
    </row>
    <row r="43" spans="2:17" x14ac:dyDescent="0.2">
      <c r="C43" s="2"/>
      <c r="D43" s="2"/>
    </row>
    <row r="44" spans="2:17" x14ac:dyDescent="0.2">
      <c r="C44" s="2"/>
      <c r="D44" s="2"/>
    </row>
    <row r="45" spans="2:17" x14ac:dyDescent="0.2">
      <c r="C45" s="2"/>
      <c r="D45" s="2"/>
    </row>
    <row r="46" spans="2:17" x14ac:dyDescent="0.2">
      <c r="C46" s="2"/>
      <c r="D46" s="2"/>
    </row>
    <row r="47" spans="2:17" x14ac:dyDescent="0.2">
      <c r="C47" s="2"/>
      <c r="D47" s="2"/>
    </row>
    <row r="48" spans="2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6"/>
  <sheetViews>
    <sheetView workbookViewId="0">
      <selection activeCell="A11" sqref="A11:C21"/>
    </sheetView>
  </sheetViews>
  <sheetFormatPr defaultRowHeight="12.75" x14ac:dyDescent="0.2"/>
  <cols>
    <col min="1" max="1" width="19.7109375" style="2" customWidth="1"/>
    <col min="2" max="2" width="4.42578125" style="3" customWidth="1"/>
    <col min="3" max="3" width="12.7109375" style="2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2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7" t="s">
        <v>41</v>
      </c>
      <c r="I1" s="8" t="s">
        <v>42</v>
      </c>
      <c r="J1" s="9" t="s">
        <v>40</v>
      </c>
    </row>
    <row r="2" spans="1:16" x14ac:dyDescent="0.2">
      <c r="I2" s="10" t="s">
        <v>43</v>
      </c>
      <c r="J2" s="11" t="s">
        <v>39</v>
      </c>
    </row>
    <row r="3" spans="1:16" x14ac:dyDescent="0.2">
      <c r="A3" s="12" t="s">
        <v>44</v>
      </c>
      <c r="I3" s="10" t="s">
        <v>45</v>
      </c>
      <c r="J3" s="11" t="s">
        <v>37</v>
      </c>
    </row>
    <row r="4" spans="1:16" x14ac:dyDescent="0.2">
      <c r="I4" s="10" t="s">
        <v>46</v>
      </c>
      <c r="J4" s="11" t="s">
        <v>37</v>
      </c>
    </row>
    <row r="5" spans="1:16" ht="13.5" thickBot="1" x14ac:dyDescent="0.25">
      <c r="I5" s="13" t="s">
        <v>47</v>
      </c>
      <c r="J5" s="14" t="s">
        <v>38</v>
      </c>
    </row>
    <row r="10" spans="1:16" ht="13.5" thickBot="1" x14ac:dyDescent="0.25"/>
    <row r="11" spans="1:16" ht="12.75" customHeight="1" thickBot="1" x14ac:dyDescent="0.25">
      <c r="A11" s="2" t="str">
        <f t="shared" ref="A11:A21" si="0">P11</f>
        <v> BAN 9.396 </v>
      </c>
      <c r="B11" s="1" t="str">
        <f t="shared" ref="B11:B21" si="1">IF(H11=INT(H11),"I","II")</f>
        <v>I</v>
      </c>
      <c r="C11" s="2">
        <f t="shared" ref="C11:C21" si="2">1*G11</f>
        <v>27929.864000000001</v>
      </c>
      <c r="D11" s="3" t="str">
        <f t="shared" ref="D11:D21" si="3">VLOOKUP(F11,I$1:J$5,2,FALSE)</f>
        <v>vis</v>
      </c>
      <c r="E11" s="15">
        <f>VLOOKUP(C11,Active!C$21:E$973,3,FALSE)</f>
        <v>-160.99604328165344</v>
      </c>
      <c r="F11" s="1" t="s">
        <v>47</v>
      </c>
      <c r="G11" s="3" t="str">
        <f t="shared" ref="G11:G21" si="4">MID(I11,3,LEN(I11)-3)</f>
        <v>27929.864</v>
      </c>
      <c r="H11" s="2">
        <f t="shared" ref="H11:H21" si="5">1*K11</f>
        <v>-161</v>
      </c>
      <c r="I11" s="16" t="s">
        <v>53</v>
      </c>
      <c r="J11" s="17" t="s">
        <v>54</v>
      </c>
      <c r="K11" s="16">
        <v>-161</v>
      </c>
      <c r="L11" s="16" t="s">
        <v>55</v>
      </c>
      <c r="M11" s="17" t="s">
        <v>48</v>
      </c>
      <c r="N11" s="17"/>
      <c r="O11" s="18" t="s">
        <v>56</v>
      </c>
      <c r="P11" s="18" t="s">
        <v>57</v>
      </c>
    </row>
    <row r="12" spans="1:16" ht="12.75" customHeight="1" thickBot="1" x14ac:dyDescent="0.25">
      <c r="A12" s="2" t="str">
        <f t="shared" si="0"/>
        <v> BAN 9.396 </v>
      </c>
      <c r="B12" s="1" t="str">
        <f t="shared" si="1"/>
        <v>I</v>
      </c>
      <c r="C12" s="2">
        <f t="shared" si="2"/>
        <v>27979.333999999999</v>
      </c>
      <c r="D12" s="3" t="str">
        <f t="shared" si="3"/>
        <v>vis</v>
      </c>
      <c r="E12" s="15">
        <f>VLOOKUP(C12,Active!C$21:E$973,3,FALSE)</f>
        <v>-151.0093669250648</v>
      </c>
      <c r="F12" s="1" t="s">
        <v>47</v>
      </c>
      <c r="G12" s="3" t="str">
        <f t="shared" si="4"/>
        <v>27979.334</v>
      </c>
      <c r="H12" s="2">
        <f t="shared" si="5"/>
        <v>-151</v>
      </c>
      <c r="I12" s="16" t="s">
        <v>58</v>
      </c>
      <c r="J12" s="17" t="s">
        <v>59</v>
      </c>
      <c r="K12" s="16">
        <v>-151</v>
      </c>
      <c r="L12" s="16" t="s">
        <v>60</v>
      </c>
      <c r="M12" s="17" t="s">
        <v>61</v>
      </c>
      <c r="N12" s="17"/>
      <c r="O12" s="18" t="s">
        <v>56</v>
      </c>
      <c r="P12" s="18" t="s">
        <v>57</v>
      </c>
    </row>
    <row r="13" spans="1:16" ht="12.75" customHeight="1" thickBot="1" x14ac:dyDescent="0.25">
      <c r="A13" s="2" t="str">
        <f t="shared" si="0"/>
        <v> BAN 9.396 </v>
      </c>
      <c r="B13" s="1" t="str">
        <f t="shared" si="1"/>
        <v>I</v>
      </c>
      <c r="C13" s="2">
        <f t="shared" si="2"/>
        <v>27984.292000000001</v>
      </c>
      <c r="D13" s="3" t="str">
        <f t="shared" si="3"/>
        <v>vis</v>
      </c>
      <c r="E13" s="15">
        <f>VLOOKUP(C13,Active!C$21:E$973,3,FALSE)</f>
        <v>-150.00847868217025</v>
      </c>
      <c r="F13" s="1" t="s">
        <v>47</v>
      </c>
      <c r="G13" s="3" t="str">
        <f t="shared" si="4"/>
        <v>27984.292</v>
      </c>
      <c r="H13" s="2">
        <f t="shared" si="5"/>
        <v>-150</v>
      </c>
      <c r="I13" s="16" t="s">
        <v>62</v>
      </c>
      <c r="J13" s="17" t="s">
        <v>63</v>
      </c>
      <c r="K13" s="16">
        <v>-150</v>
      </c>
      <c r="L13" s="16" t="s">
        <v>64</v>
      </c>
      <c r="M13" s="17" t="s">
        <v>61</v>
      </c>
      <c r="N13" s="17"/>
      <c r="O13" s="18" t="s">
        <v>56</v>
      </c>
      <c r="P13" s="18" t="s">
        <v>57</v>
      </c>
    </row>
    <row r="14" spans="1:16" ht="12.75" customHeight="1" thickBot="1" x14ac:dyDescent="0.25">
      <c r="A14" s="2" t="str">
        <f t="shared" si="0"/>
        <v> BAN 9.396 </v>
      </c>
      <c r="B14" s="1" t="str">
        <f t="shared" si="1"/>
        <v>I</v>
      </c>
      <c r="C14" s="2">
        <f t="shared" si="2"/>
        <v>28013.88</v>
      </c>
      <c r="D14" s="3" t="str">
        <f t="shared" si="3"/>
        <v>vis</v>
      </c>
      <c r="E14" s="15">
        <f>VLOOKUP(C14,Active!C$21:E$973,3,FALSE)</f>
        <v>-144.03544896640804</v>
      </c>
      <c r="F14" s="1" t="s">
        <v>47</v>
      </c>
      <c r="G14" s="3" t="str">
        <f t="shared" si="4"/>
        <v>28013.880</v>
      </c>
      <c r="H14" s="2">
        <f t="shared" si="5"/>
        <v>-144</v>
      </c>
      <c r="I14" s="16" t="s">
        <v>65</v>
      </c>
      <c r="J14" s="17" t="s">
        <v>66</v>
      </c>
      <c r="K14" s="16">
        <v>-144</v>
      </c>
      <c r="L14" s="16" t="s">
        <v>67</v>
      </c>
      <c r="M14" s="17" t="s">
        <v>61</v>
      </c>
      <c r="N14" s="17"/>
      <c r="O14" s="18" t="s">
        <v>56</v>
      </c>
      <c r="P14" s="18" t="s">
        <v>57</v>
      </c>
    </row>
    <row r="15" spans="1:16" ht="12.75" customHeight="1" thickBot="1" x14ac:dyDescent="0.25">
      <c r="A15" s="2" t="str">
        <f t="shared" si="0"/>
        <v> BAN 9.396 </v>
      </c>
      <c r="B15" s="1" t="str">
        <f t="shared" si="1"/>
        <v>I</v>
      </c>
      <c r="C15" s="2">
        <f t="shared" si="2"/>
        <v>28038.742999999999</v>
      </c>
      <c r="D15" s="3" t="str">
        <f t="shared" si="3"/>
        <v>vis</v>
      </c>
      <c r="E15" s="15">
        <f>VLOOKUP(C15,Active!C$21:E$973,3,FALSE)</f>
        <v>-139.0162709948323</v>
      </c>
      <c r="F15" s="1" t="s">
        <v>47</v>
      </c>
      <c r="G15" s="3" t="str">
        <f t="shared" si="4"/>
        <v>28038.743</v>
      </c>
      <c r="H15" s="2">
        <f t="shared" si="5"/>
        <v>-139</v>
      </c>
      <c r="I15" s="16" t="s">
        <v>68</v>
      </c>
      <c r="J15" s="17" t="s">
        <v>69</v>
      </c>
      <c r="K15" s="16">
        <v>-139</v>
      </c>
      <c r="L15" s="16" t="s">
        <v>70</v>
      </c>
      <c r="M15" s="17" t="s">
        <v>61</v>
      </c>
      <c r="N15" s="17"/>
      <c r="O15" s="18" t="s">
        <v>56</v>
      </c>
      <c r="P15" s="18" t="s">
        <v>57</v>
      </c>
    </row>
    <row r="16" spans="1:16" ht="12.75" customHeight="1" thickBot="1" x14ac:dyDescent="0.25">
      <c r="A16" s="2" t="str">
        <f t="shared" si="0"/>
        <v> BAN 9.396 </v>
      </c>
      <c r="B16" s="1" t="str">
        <f t="shared" si="1"/>
        <v>I</v>
      </c>
      <c r="C16" s="2">
        <f t="shared" si="2"/>
        <v>28043.725999999999</v>
      </c>
      <c r="D16" s="3" t="str">
        <f t="shared" si="3"/>
        <v>vis</v>
      </c>
      <c r="E16" s="15">
        <f>VLOOKUP(C16,Active!C$21:E$973,3,FALSE)</f>
        <v>-138.01033591731289</v>
      </c>
      <c r="F16" s="1" t="s">
        <v>47</v>
      </c>
      <c r="G16" s="3" t="str">
        <f t="shared" si="4"/>
        <v>28043.726</v>
      </c>
      <c r="H16" s="2">
        <f t="shared" si="5"/>
        <v>-138</v>
      </c>
      <c r="I16" s="16" t="s">
        <v>71</v>
      </c>
      <c r="J16" s="17" t="s">
        <v>72</v>
      </c>
      <c r="K16" s="16">
        <v>-138</v>
      </c>
      <c r="L16" s="16" t="s">
        <v>73</v>
      </c>
      <c r="M16" s="17" t="s">
        <v>61</v>
      </c>
      <c r="N16" s="17"/>
      <c r="O16" s="18" t="s">
        <v>56</v>
      </c>
      <c r="P16" s="18" t="s">
        <v>57</v>
      </c>
    </row>
    <row r="17" spans="1:16" ht="12.75" customHeight="1" thickBot="1" x14ac:dyDescent="0.25">
      <c r="A17" s="2" t="str">
        <f t="shared" si="0"/>
        <v> BAN 9.396 </v>
      </c>
      <c r="B17" s="1" t="str">
        <f t="shared" si="1"/>
        <v>I</v>
      </c>
      <c r="C17" s="2">
        <f t="shared" si="2"/>
        <v>28727.465</v>
      </c>
      <c r="D17" s="3" t="str">
        <f t="shared" si="3"/>
        <v>vis</v>
      </c>
      <c r="E17" s="15">
        <f>VLOOKUP(C17,Active!C$21:E$973,3,FALSE)</f>
        <v>1.8370478036246213E-2</v>
      </c>
      <c r="F17" s="1" t="s">
        <v>47</v>
      </c>
      <c r="G17" s="3" t="str">
        <f t="shared" si="4"/>
        <v>28727.465</v>
      </c>
      <c r="H17" s="2">
        <f t="shared" si="5"/>
        <v>0</v>
      </c>
      <c r="I17" s="16" t="s">
        <v>74</v>
      </c>
      <c r="J17" s="17" t="s">
        <v>75</v>
      </c>
      <c r="K17" s="16">
        <v>0</v>
      </c>
      <c r="L17" s="16" t="s">
        <v>76</v>
      </c>
      <c r="M17" s="17" t="s">
        <v>61</v>
      </c>
      <c r="N17" s="17"/>
      <c r="O17" s="18" t="s">
        <v>56</v>
      </c>
      <c r="P17" s="18" t="s">
        <v>57</v>
      </c>
    </row>
    <row r="18" spans="1:16" ht="12.75" customHeight="1" thickBot="1" x14ac:dyDescent="0.25">
      <c r="A18" s="2" t="str">
        <f t="shared" si="0"/>
        <v> BAN 9.396 </v>
      </c>
      <c r="B18" s="1" t="str">
        <f t="shared" si="1"/>
        <v>I</v>
      </c>
      <c r="C18" s="2">
        <f t="shared" si="2"/>
        <v>28836.282999999999</v>
      </c>
      <c r="D18" s="3" t="str">
        <f t="shared" si="3"/>
        <v>vis</v>
      </c>
      <c r="E18" s="15">
        <f>VLOOKUP(C18,Active!C$21:E$973,3,FALSE)</f>
        <v>21.985828488372025</v>
      </c>
      <c r="F18" s="1" t="s">
        <v>47</v>
      </c>
      <c r="G18" s="3" t="str">
        <f t="shared" si="4"/>
        <v>28836.283</v>
      </c>
      <c r="H18" s="2">
        <f t="shared" si="5"/>
        <v>22</v>
      </c>
      <c r="I18" s="16" t="s">
        <v>77</v>
      </c>
      <c r="J18" s="17" t="s">
        <v>78</v>
      </c>
      <c r="K18" s="16">
        <v>22</v>
      </c>
      <c r="L18" s="16" t="s">
        <v>79</v>
      </c>
      <c r="M18" s="17" t="s">
        <v>61</v>
      </c>
      <c r="N18" s="17"/>
      <c r="O18" s="18" t="s">
        <v>56</v>
      </c>
      <c r="P18" s="18" t="s">
        <v>57</v>
      </c>
    </row>
    <row r="19" spans="1:16" ht="12.75" customHeight="1" thickBot="1" x14ac:dyDescent="0.25">
      <c r="A19" s="2" t="str">
        <f t="shared" si="0"/>
        <v> BAN 9.396 </v>
      </c>
      <c r="B19" s="1" t="str">
        <f t="shared" si="1"/>
        <v>I</v>
      </c>
      <c r="C19" s="2">
        <f t="shared" si="2"/>
        <v>29049.434000000001</v>
      </c>
      <c r="D19" s="3" t="str">
        <f t="shared" si="3"/>
        <v>vis</v>
      </c>
      <c r="E19" s="15">
        <f>VLOOKUP(C19,Active!C$21:E$973,3,FALSE)</f>
        <v>65.015342377261248</v>
      </c>
      <c r="F19" s="1" t="s">
        <v>47</v>
      </c>
      <c r="G19" s="3" t="str">
        <f t="shared" si="4"/>
        <v>29049.434</v>
      </c>
      <c r="H19" s="2">
        <f t="shared" si="5"/>
        <v>65</v>
      </c>
      <c r="I19" s="16" t="s">
        <v>80</v>
      </c>
      <c r="J19" s="17" t="s">
        <v>81</v>
      </c>
      <c r="K19" s="16">
        <v>65</v>
      </c>
      <c r="L19" s="16" t="s">
        <v>82</v>
      </c>
      <c r="M19" s="17" t="s">
        <v>61</v>
      </c>
      <c r="N19" s="17"/>
      <c r="O19" s="18" t="s">
        <v>56</v>
      </c>
      <c r="P19" s="18" t="s">
        <v>57</v>
      </c>
    </row>
    <row r="20" spans="1:16" ht="12.75" customHeight="1" thickBot="1" x14ac:dyDescent="0.25">
      <c r="A20" s="2" t="str">
        <f t="shared" si="0"/>
        <v> BAN 9.396 </v>
      </c>
      <c r="B20" s="1" t="str">
        <f t="shared" si="1"/>
        <v>I</v>
      </c>
      <c r="C20" s="2">
        <f t="shared" si="2"/>
        <v>29163.335999999999</v>
      </c>
      <c r="D20" s="3" t="str">
        <f t="shared" si="3"/>
        <v>vis</v>
      </c>
      <c r="E20" s="15">
        <f>VLOOKUP(C20,Active!C$21:E$973,3,FALSE)</f>
        <v>88.00912467700249</v>
      </c>
      <c r="F20" s="1" t="s">
        <v>47</v>
      </c>
      <c r="G20" s="3" t="str">
        <f t="shared" si="4"/>
        <v>29163.336</v>
      </c>
      <c r="H20" s="2">
        <f t="shared" si="5"/>
        <v>88</v>
      </c>
      <c r="I20" s="16" t="s">
        <v>83</v>
      </c>
      <c r="J20" s="17" t="s">
        <v>84</v>
      </c>
      <c r="K20" s="16">
        <v>88</v>
      </c>
      <c r="L20" s="16" t="s">
        <v>85</v>
      </c>
      <c r="M20" s="17" t="s">
        <v>61</v>
      </c>
      <c r="N20" s="17"/>
      <c r="O20" s="18" t="s">
        <v>56</v>
      </c>
      <c r="P20" s="18" t="s">
        <v>57</v>
      </c>
    </row>
    <row r="21" spans="1:16" ht="12.75" customHeight="1" thickBot="1" x14ac:dyDescent="0.25">
      <c r="A21" s="2" t="str">
        <f t="shared" si="0"/>
        <v> BBS 123 </v>
      </c>
      <c r="B21" s="1" t="str">
        <f t="shared" si="1"/>
        <v>II</v>
      </c>
      <c r="C21" s="2">
        <f t="shared" si="2"/>
        <v>51757.309000000001</v>
      </c>
      <c r="D21" s="3" t="str">
        <f t="shared" si="3"/>
        <v>vis</v>
      </c>
      <c r="E21" s="15">
        <f>VLOOKUP(C21,Active!C$21:E$973,3,FALSE)</f>
        <v>4649.13093507752</v>
      </c>
      <c r="F21" s="1" t="s">
        <v>47</v>
      </c>
      <c r="G21" s="3" t="str">
        <f t="shared" si="4"/>
        <v>51757.309</v>
      </c>
      <c r="H21" s="2">
        <f t="shared" si="5"/>
        <v>4649.5</v>
      </c>
      <c r="I21" s="16" t="s">
        <v>86</v>
      </c>
      <c r="J21" s="17" t="s">
        <v>87</v>
      </c>
      <c r="K21" s="16">
        <v>4649.5</v>
      </c>
      <c r="L21" s="16" t="s">
        <v>88</v>
      </c>
      <c r="M21" s="17" t="s">
        <v>89</v>
      </c>
      <c r="N21" s="17"/>
      <c r="O21" s="18" t="s">
        <v>90</v>
      </c>
      <c r="P21" s="18" t="s">
        <v>91</v>
      </c>
    </row>
    <row r="22" spans="1:16" x14ac:dyDescent="0.2">
      <c r="B22" s="1"/>
      <c r="E22" s="15"/>
      <c r="F22" s="1"/>
    </row>
    <row r="23" spans="1:16" x14ac:dyDescent="0.2">
      <c r="B23" s="1"/>
      <c r="E23" s="15"/>
      <c r="F23" s="1"/>
    </row>
    <row r="24" spans="1:16" x14ac:dyDescent="0.2">
      <c r="B24" s="1"/>
      <c r="E24" s="15"/>
      <c r="F24" s="1"/>
    </row>
    <row r="25" spans="1:16" x14ac:dyDescent="0.2">
      <c r="B25" s="1"/>
      <c r="E25" s="15"/>
      <c r="F25" s="1"/>
    </row>
    <row r="26" spans="1:16" x14ac:dyDescent="0.2">
      <c r="B26" s="1"/>
      <c r="E26" s="15"/>
      <c r="F26" s="1"/>
    </row>
    <row r="27" spans="1:16" x14ac:dyDescent="0.2">
      <c r="B27" s="1"/>
      <c r="E27" s="15"/>
      <c r="F27" s="1"/>
    </row>
    <row r="28" spans="1:16" x14ac:dyDescent="0.2">
      <c r="B28" s="1"/>
      <c r="E28" s="15"/>
      <c r="F28" s="1"/>
    </row>
    <row r="29" spans="1:16" x14ac:dyDescent="0.2">
      <c r="B29" s="1"/>
      <c r="E29" s="15"/>
      <c r="F29" s="1"/>
    </row>
    <row r="30" spans="1:16" x14ac:dyDescent="0.2">
      <c r="B30" s="1"/>
      <c r="E30" s="15"/>
      <c r="F30" s="1"/>
    </row>
    <row r="31" spans="1:16" x14ac:dyDescent="0.2">
      <c r="B31" s="1"/>
      <c r="E31" s="15"/>
      <c r="F31" s="1"/>
    </row>
    <row r="32" spans="1:16" x14ac:dyDescent="0.2">
      <c r="B32" s="1"/>
      <c r="E32" s="15"/>
      <c r="F32" s="1"/>
    </row>
    <row r="33" spans="2:6" x14ac:dyDescent="0.2">
      <c r="B33" s="1"/>
      <c r="E33" s="15"/>
      <c r="F33" s="1"/>
    </row>
    <row r="34" spans="2:6" x14ac:dyDescent="0.2">
      <c r="B34" s="1"/>
      <c r="E34" s="15"/>
      <c r="F34" s="1"/>
    </row>
    <row r="35" spans="2:6" x14ac:dyDescent="0.2">
      <c r="B35" s="1"/>
      <c r="E35" s="15"/>
      <c r="F35" s="1"/>
    </row>
    <row r="36" spans="2:6" x14ac:dyDescent="0.2">
      <c r="B36" s="1"/>
      <c r="E36" s="15"/>
      <c r="F36" s="1"/>
    </row>
    <row r="37" spans="2:6" x14ac:dyDescent="0.2">
      <c r="B37" s="1"/>
      <c r="E37" s="15"/>
      <c r="F37" s="1"/>
    </row>
    <row r="38" spans="2:6" x14ac:dyDescent="0.2">
      <c r="B38" s="1"/>
      <c r="E38" s="15"/>
      <c r="F38" s="1"/>
    </row>
    <row r="39" spans="2:6" x14ac:dyDescent="0.2">
      <c r="B39" s="1"/>
      <c r="E39" s="15"/>
      <c r="F39" s="1"/>
    </row>
    <row r="40" spans="2:6" x14ac:dyDescent="0.2">
      <c r="B40" s="1"/>
      <c r="E40" s="15"/>
      <c r="F40" s="1"/>
    </row>
    <row r="41" spans="2:6" x14ac:dyDescent="0.2">
      <c r="B41" s="1"/>
      <c r="E41" s="15"/>
      <c r="F41" s="1"/>
    </row>
    <row r="42" spans="2:6" x14ac:dyDescent="0.2">
      <c r="B42" s="1"/>
      <c r="E42" s="15"/>
      <c r="F42" s="1"/>
    </row>
    <row r="43" spans="2:6" x14ac:dyDescent="0.2">
      <c r="B43" s="1"/>
      <c r="E43" s="15"/>
      <c r="F43" s="1"/>
    </row>
    <row r="44" spans="2:6" x14ac:dyDescent="0.2">
      <c r="B44" s="1"/>
      <c r="E44" s="15"/>
      <c r="F44" s="1"/>
    </row>
    <row r="45" spans="2:6" x14ac:dyDescent="0.2">
      <c r="B45" s="1"/>
      <c r="E45" s="15"/>
      <c r="F45" s="1"/>
    </row>
    <row r="46" spans="2:6" x14ac:dyDescent="0.2">
      <c r="B46" s="1"/>
      <c r="E46" s="15"/>
      <c r="F46" s="1"/>
    </row>
    <row r="47" spans="2:6" x14ac:dyDescent="0.2">
      <c r="B47" s="1"/>
      <c r="E47" s="15"/>
      <c r="F47" s="1"/>
    </row>
    <row r="48" spans="2:6" x14ac:dyDescent="0.2">
      <c r="B48" s="1"/>
      <c r="E48" s="15"/>
      <c r="F48" s="1"/>
    </row>
    <row r="49" spans="2:6" x14ac:dyDescent="0.2">
      <c r="B49" s="1"/>
      <c r="F49" s="1"/>
    </row>
    <row r="50" spans="2:6" x14ac:dyDescent="0.2">
      <c r="B50" s="1"/>
      <c r="F50" s="1"/>
    </row>
    <row r="51" spans="2:6" x14ac:dyDescent="0.2">
      <c r="B51" s="1"/>
      <c r="F51" s="1"/>
    </row>
    <row r="52" spans="2:6" x14ac:dyDescent="0.2">
      <c r="B52" s="1"/>
      <c r="F52" s="1"/>
    </row>
    <row r="53" spans="2:6" x14ac:dyDescent="0.2">
      <c r="B53" s="1"/>
      <c r="F53" s="1"/>
    </row>
    <row r="54" spans="2:6" x14ac:dyDescent="0.2">
      <c r="B54" s="1"/>
      <c r="F54" s="1"/>
    </row>
    <row r="55" spans="2:6" x14ac:dyDescent="0.2">
      <c r="B55" s="1"/>
      <c r="F55" s="1"/>
    </row>
    <row r="56" spans="2:6" x14ac:dyDescent="0.2">
      <c r="B56" s="1"/>
      <c r="F56" s="1"/>
    </row>
    <row r="57" spans="2:6" x14ac:dyDescent="0.2">
      <c r="B57" s="1"/>
      <c r="F57" s="1"/>
    </row>
    <row r="58" spans="2:6" x14ac:dyDescent="0.2">
      <c r="B58" s="1"/>
      <c r="F58" s="1"/>
    </row>
    <row r="59" spans="2:6" x14ac:dyDescent="0.2">
      <c r="B59" s="1"/>
      <c r="F59" s="1"/>
    </row>
    <row r="60" spans="2:6" x14ac:dyDescent="0.2">
      <c r="B60" s="1"/>
      <c r="F60" s="1"/>
    </row>
    <row r="61" spans="2:6" x14ac:dyDescent="0.2">
      <c r="B61" s="1"/>
      <c r="F61" s="1"/>
    </row>
    <row r="62" spans="2:6" x14ac:dyDescent="0.2">
      <c r="B62" s="1"/>
      <c r="F62" s="1"/>
    </row>
    <row r="63" spans="2:6" x14ac:dyDescent="0.2">
      <c r="B63" s="1"/>
      <c r="F63" s="1"/>
    </row>
    <row r="64" spans="2:6" x14ac:dyDescent="0.2">
      <c r="B64" s="1"/>
      <c r="F64" s="1"/>
    </row>
    <row r="65" spans="2:6" x14ac:dyDescent="0.2">
      <c r="B65" s="1"/>
      <c r="F65" s="1"/>
    </row>
    <row r="66" spans="2:6" x14ac:dyDescent="0.2">
      <c r="B66" s="1"/>
      <c r="F66" s="1"/>
    </row>
    <row r="67" spans="2:6" x14ac:dyDescent="0.2">
      <c r="B67" s="1"/>
      <c r="F67" s="1"/>
    </row>
    <row r="68" spans="2:6" x14ac:dyDescent="0.2">
      <c r="B68" s="1"/>
      <c r="F68" s="1"/>
    </row>
    <row r="69" spans="2:6" x14ac:dyDescent="0.2">
      <c r="B69" s="1"/>
      <c r="F69" s="1"/>
    </row>
    <row r="70" spans="2:6" x14ac:dyDescent="0.2">
      <c r="B70" s="1"/>
      <c r="F70" s="1"/>
    </row>
    <row r="71" spans="2:6" x14ac:dyDescent="0.2">
      <c r="B71" s="1"/>
      <c r="F71" s="1"/>
    </row>
    <row r="72" spans="2:6" x14ac:dyDescent="0.2">
      <c r="B72" s="1"/>
      <c r="F72" s="1"/>
    </row>
    <row r="73" spans="2:6" x14ac:dyDescent="0.2">
      <c r="B73" s="1"/>
      <c r="F73" s="1"/>
    </row>
    <row r="74" spans="2:6" x14ac:dyDescent="0.2">
      <c r="B74" s="1"/>
      <c r="F74" s="1"/>
    </row>
    <row r="75" spans="2:6" x14ac:dyDescent="0.2">
      <c r="B75" s="1"/>
      <c r="F75" s="1"/>
    </row>
    <row r="76" spans="2:6" x14ac:dyDescent="0.2">
      <c r="B76" s="1"/>
      <c r="F76" s="1"/>
    </row>
    <row r="77" spans="2:6" x14ac:dyDescent="0.2">
      <c r="B77" s="1"/>
      <c r="F77" s="1"/>
    </row>
    <row r="78" spans="2:6" x14ac:dyDescent="0.2">
      <c r="B78" s="1"/>
      <c r="F78" s="1"/>
    </row>
    <row r="79" spans="2:6" x14ac:dyDescent="0.2">
      <c r="B79" s="1"/>
      <c r="F79" s="1"/>
    </row>
    <row r="80" spans="2:6" x14ac:dyDescent="0.2">
      <c r="B80" s="1"/>
      <c r="F80" s="1"/>
    </row>
    <row r="81" spans="2:6" x14ac:dyDescent="0.2">
      <c r="B81" s="1"/>
      <c r="F81" s="1"/>
    </row>
    <row r="82" spans="2:6" x14ac:dyDescent="0.2">
      <c r="B82" s="1"/>
      <c r="F82" s="1"/>
    </row>
    <row r="83" spans="2:6" x14ac:dyDescent="0.2">
      <c r="B83" s="1"/>
      <c r="F83" s="1"/>
    </row>
    <row r="84" spans="2:6" x14ac:dyDescent="0.2">
      <c r="B84" s="1"/>
      <c r="F84" s="1"/>
    </row>
    <row r="85" spans="2:6" x14ac:dyDescent="0.2">
      <c r="B85" s="1"/>
      <c r="F85" s="1"/>
    </row>
    <row r="86" spans="2:6" x14ac:dyDescent="0.2">
      <c r="B86" s="1"/>
      <c r="F86" s="1"/>
    </row>
    <row r="87" spans="2:6" x14ac:dyDescent="0.2">
      <c r="B87" s="1"/>
      <c r="F87" s="1"/>
    </row>
    <row r="88" spans="2:6" x14ac:dyDescent="0.2">
      <c r="B88" s="1"/>
      <c r="F88" s="1"/>
    </row>
    <row r="89" spans="2:6" x14ac:dyDescent="0.2">
      <c r="B89" s="1"/>
      <c r="F89" s="1"/>
    </row>
    <row r="90" spans="2:6" x14ac:dyDescent="0.2">
      <c r="B90" s="1"/>
      <c r="F90" s="1"/>
    </row>
    <row r="91" spans="2:6" x14ac:dyDescent="0.2">
      <c r="B91" s="1"/>
      <c r="F91" s="1"/>
    </row>
    <row r="92" spans="2:6" x14ac:dyDescent="0.2">
      <c r="B92" s="1"/>
      <c r="F92" s="1"/>
    </row>
    <row r="93" spans="2:6" x14ac:dyDescent="0.2">
      <c r="B93" s="1"/>
      <c r="F93" s="1"/>
    </row>
    <row r="94" spans="2:6" x14ac:dyDescent="0.2">
      <c r="B94" s="1"/>
      <c r="F94" s="1"/>
    </row>
    <row r="95" spans="2:6" x14ac:dyDescent="0.2">
      <c r="B95" s="1"/>
      <c r="F95" s="1"/>
    </row>
    <row r="96" spans="2:6" x14ac:dyDescent="0.2">
      <c r="B96" s="1"/>
      <c r="F96" s="1"/>
    </row>
    <row r="97" spans="2:6" x14ac:dyDescent="0.2">
      <c r="B97" s="1"/>
      <c r="F97" s="1"/>
    </row>
    <row r="98" spans="2:6" x14ac:dyDescent="0.2">
      <c r="B98" s="1"/>
      <c r="F98" s="1"/>
    </row>
    <row r="99" spans="2:6" x14ac:dyDescent="0.2">
      <c r="B99" s="1"/>
      <c r="F99" s="1"/>
    </row>
    <row r="100" spans="2:6" x14ac:dyDescent="0.2">
      <c r="B100" s="1"/>
      <c r="F100" s="1"/>
    </row>
    <row r="101" spans="2:6" x14ac:dyDescent="0.2">
      <c r="B101" s="1"/>
      <c r="F101" s="1"/>
    </row>
    <row r="102" spans="2:6" x14ac:dyDescent="0.2">
      <c r="B102" s="1"/>
      <c r="F102" s="1"/>
    </row>
    <row r="103" spans="2:6" x14ac:dyDescent="0.2">
      <c r="B103" s="1"/>
      <c r="F103" s="1"/>
    </row>
    <row r="104" spans="2:6" x14ac:dyDescent="0.2">
      <c r="B104" s="1"/>
      <c r="F104" s="1"/>
    </row>
    <row r="105" spans="2:6" x14ac:dyDescent="0.2">
      <c r="B105" s="1"/>
      <c r="F105" s="1"/>
    </row>
    <row r="106" spans="2:6" x14ac:dyDescent="0.2">
      <c r="B106" s="1"/>
      <c r="F106" s="1"/>
    </row>
    <row r="107" spans="2:6" x14ac:dyDescent="0.2">
      <c r="B107" s="1"/>
      <c r="F107" s="1"/>
    </row>
    <row r="108" spans="2:6" x14ac:dyDescent="0.2">
      <c r="B108" s="1"/>
      <c r="F108" s="1"/>
    </row>
    <row r="109" spans="2:6" x14ac:dyDescent="0.2">
      <c r="B109" s="1"/>
      <c r="F109" s="1"/>
    </row>
    <row r="110" spans="2:6" x14ac:dyDescent="0.2">
      <c r="B110" s="1"/>
      <c r="F110" s="1"/>
    </row>
    <row r="111" spans="2:6" x14ac:dyDescent="0.2">
      <c r="B111" s="1"/>
      <c r="F111" s="1"/>
    </row>
    <row r="112" spans="2:6" x14ac:dyDescent="0.2">
      <c r="B112" s="1"/>
      <c r="F112" s="1"/>
    </row>
    <row r="113" spans="2:6" x14ac:dyDescent="0.2">
      <c r="B113" s="1"/>
      <c r="F113" s="1"/>
    </row>
    <row r="114" spans="2:6" x14ac:dyDescent="0.2">
      <c r="B114" s="1"/>
      <c r="F114" s="1"/>
    </row>
    <row r="115" spans="2:6" x14ac:dyDescent="0.2">
      <c r="B115" s="1"/>
      <c r="F115" s="1"/>
    </row>
    <row r="116" spans="2:6" x14ac:dyDescent="0.2">
      <c r="B116" s="1"/>
      <c r="F116" s="1"/>
    </row>
    <row r="117" spans="2:6" x14ac:dyDescent="0.2">
      <c r="B117" s="1"/>
      <c r="F117" s="1"/>
    </row>
    <row r="118" spans="2:6" x14ac:dyDescent="0.2">
      <c r="B118" s="1"/>
      <c r="F118" s="1"/>
    </row>
    <row r="119" spans="2:6" x14ac:dyDescent="0.2">
      <c r="B119" s="1"/>
      <c r="F119" s="1"/>
    </row>
    <row r="120" spans="2:6" x14ac:dyDescent="0.2">
      <c r="B120" s="1"/>
      <c r="F120" s="1"/>
    </row>
    <row r="121" spans="2:6" x14ac:dyDescent="0.2">
      <c r="B121" s="1"/>
      <c r="F121" s="1"/>
    </row>
    <row r="122" spans="2:6" x14ac:dyDescent="0.2">
      <c r="B122" s="1"/>
      <c r="F122" s="1"/>
    </row>
    <row r="123" spans="2:6" x14ac:dyDescent="0.2">
      <c r="B123" s="1"/>
      <c r="F123" s="1"/>
    </row>
    <row r="124" spans="2:6" x14ac:dyDescent="0.2">
      <c r="B124" s="1"/>
      <c r="F124" s="1"/>
    </row>
    <row r="125" spans="2:6" x14ac:dyDescent="0.2">
      <c r="B125" s="1"/>
      <c r="F125" s="1"/>
    </row>
    <row r="126" spans="2:6" x14ac:dyDescent="0.2">
      <c r="B126" s="1"/>
      <c r="F126" s="1"/>
    </row>
    <row r="127" spans="2:6" x14ac:dyDescent="0.2">
      <c r="B127" s="1"/>
      <c r="F127" s="1"/>
    </row>
    <row r="128" spans="2:6" x14ac:dyDescent="0.2">
      <c r="B128" s="1"/>
      <c r="F128" s="1"/>
    </row>
    <row r="129" spans="2:6" x14ac:dyDescent="0.2">
      <c r="B129" s="1"/>
      <c r="F129" s="1"/>
    </row>
    <row r="130" spans="2:6" x14ac:dyDescent="0.2">
      <c r="B130" s="1"/>
      <c r="F130" s="1"/>
    </row>
    <row r="131" spans="2:6" x14ac:dyDescent="0.2">
      <c r="B131" s="1"/>
      <c r="F131" s="1"/>
    </row>
    <row r="132" spans="2:6" x14ac:dyDescent="0.2">
      <c r="B132" s="1"/>
      <c r="F132" s="1"/>
    </row>
    <row r="133" spans="2:6" x14ac:dyDescent="0.2">
      <c r="B133" s="1"/>
      <c r="F133" s="1"/>
    </row>
    <row r="134" spans="2:6" x14ac:dyDescent="0.2">
      <c r="B134" s="1"/>
      <c r="F134" s="1"/>
    </row>
    <row r="135" spans="2:6" x14ac:dyDescent="0.2">
      <c r="B135" s="1"/>
      <c r="F135" s="1"/>
    </row>
    <row r="136" spans="2:6" x14ac:dyDescent="0.2">
      <c r="B136" s="1"/>
      <c r="F136" s="1"/>
    </row>
    <row r="137" spans="2:6" x14ac:dyDescent="0.2">
      <c r="B137" s="1"/>
      <c r="F137" s="1"/>
    </row>
    <row r="138" spans="2:6" x14ac:dyDescent="0.2">
      <c r="B138" s="1"/>
      <c r="F138" s="1"/>
    </row>
    <row r="139" spans="2:6" x14ac:dyDescent="0.2">
      <c r="B139" s="1"/>
      <c r="F139" s="1"/>
    </row>
    <row r="140" spans="2:6" x14ac:dyDescent="0.2">
      <c r="B140" s="1"/>
      <c r="F140" s="1"/>
    </row>
    <row r="141" spans="2:6" x14ac:dyDescent="0.2">
      <c r="B141" s="1"/>
      <c r="F141" s="1"/>
    </row>
    <row r="142" spans="2:6" x14ac:dyDescent="0.2">
      <c r="B142" s="1"/>
      <c r="F142" s="1"/>
    </row>
    <row r="143" spans="2:6" x14ac:dyDescent="0.2">
      <c r="B143" s="1"/>
      <c r="F143" s="1"/>
    </row>
    <row r="144" spans="2:6" x14ac:dyDescent="0.2">
      <c r="B144" s="1"/>
      <c r="F144" s="1"/>
    </row>
    <row r="145" spans="2:6" x14ac:dyDescent="0.2">
      <c r="B145" s="1"/>
      <c r="F145" s="1"/>
    </row>
    <row r="146" spans="2:6" x14ac:dyDescent="0.2">
      <c r="B146" s="1"/>
      <c r="F146" s="1"/>
    </row>
    <row r="147" spans="2:6" x14ac:dyDescent="0.2">
      <c r="B147" s="1"/>
      <c r="F147" s="1"/>
    </row>
    <row r="148" spans="2:6" x14ac:dyDescent="0.2">
      <c r="B148" s="1"/>
      <c r="F148" s="1"/>
    </row>
    <row r="149" spans="2:6" x14ac:dyDescent="0.2">
      <c r="B149" s="1"/>
      <c r="F149" s="1"/>
    </row>
    <row r="150" spans="2:6" x14ac:dyDescent="0.2">
      <c r="B150" s="1"/>
      <c r="F150" s="1"/>
    </row>
    <row r="151" spans="2:6" x14ac:dyDescent="0.2">
      <c r="B151" s="1"/>
      <c r="F151" s="1"/>
    </row>
    <row r="152" spans="2:6" x14ac:dyDescent="0.2">
      <c r="B152" s="1"/>
      <c r="F152" s="1"/>
    </row>
    <row r="153" spans="2:6" x14ac:dyDescent="0.2">
      <c r="B153" s="1"/>
      <c r="F153" s="1"/>
    </row>
    <row r="154" spans="2:6" x14ac:dyDescent="0.2">
      <c r="B154" s="1"/>
      <c r="F154" s="1"/>
    </row>
    <row r="155" spans="2:6" x14ac:dyDescent="0.2">
      <c r="B155" s="1"/>
      <c r="F155" s="1"/>
    </row>
    <row r="156" spans="2:6" x14ac:dyDescent="0.2">
      <c r="B156" s="1"/>
      <c r="F156" s="1"/>
    </row>
    <row r="157" spans="2:6" x14ac:dyDescent="0.2">
      <c r="B157" s="1"/>
      <c r="F157" s="1"/>
    </row>
    <row r="158" spans="2:6" x14ac:dyDescent="0.2">
      <c r="B158" s="1"/>
      <c r="F158" s="1"/>
    </row>
    <row r="159" spans="2:6" x14ac:dyDescent="0.2">
      <c r="B159" s="1"/>
      <c r="F159" s="1"/>
    </row>
    <row r="160" spans="2:6" x14ac:dyDescent="0.2">
      <c r="B160" s="1"/>
      <c r="F160" s="1"/>
    </row>
    <row r="161" spans="2:6" x14ac:dyDescent="0.2">
      <c r="B161" s="1"/>
      <c r="F161" s="1"/>
    </row>
    <row r="162" spans="2:6" x14ac:dyDescent="0.2">
      <c r="B162" s="1"/>
      <c r="F162" s="1"/>
    </row>
    <row r="163" spans="2:6" x14ac:dyDescent="0.2">
      <c r="B163" s="1"/>
      <c r="F163" s="1"/>
    </row>
    <row r="164" spans="2:6" x14ac:dyDescent="0.2">
      <c r="B164" s="1"/>
      <c r="F164" s="1"/>
    </row>
    <row r="165" spans="2:6" x14ac:dyDescent="0.2">
      <c r="B165" s="1"/>
      <c r="F165" s="1"/>
    </row>
    <row r="166" spans="2:6" x14ac:dyDescent="0.2">
      <c r="B166" s="1"/>
      <c r="F166" s="1"/>
    </row>
    <row r="167" spans="2:6" x14ac:dyDescent="0.2">
      <c r="B167" s="1"/>
      <c r="F167" s="1"/>
    </row>
    <row r="168" spans="2:6" x14ac:dyDescent="0.2">
      <c r="B168" s="1"/>
      <c r="F168" s="1"/>
    </row>
    <row r="169" spans="2:6" x14ac:dyDescent="0.2">
      <c r="B169" s="1"/>
      <c r="F169" s="1"/>
    </row>
    <row r="170" spans="2:6" x14ac:dyDescent="0.2">
      <c r="B170" s="1"/>
      <c r="F170" s="1"/>
    </row>
    <row r="171" spans="2:6" x14ac:dyDescent="0.2">
      <c r="B171" s="1"/>
      <c r="F171" s="1"/>
    </row>
    <row r="172" spans="2:6" x14ac:dyDescent="0.2">
      <c r="B172" s="1"/>
      <c r="F172" s="1"/>
    </row>
    <row r="173" spans="2:6" x14ac:dyDescent="0.2">
      <c r="B173" s="1"/>
      <c r="F173" s="1"/>
    </row>
    <row r="174" spans="2:6" x14ac:dyDescent="0.2">
      <c r="B174" s="1"/>
      <c r="F174" s="1"/>
    </row>
    <row r="175" spans="2:6" x14ac:dyDescent="0.2">
      <c r="B175" s="1"/>
      <c r="F175" s="1"/>
    </row>
    <row r="176" spans="2:6" x14ac:dyDescent="0.2">
      <c r="B176" s="1"/>
      <c r="F176" s="1"/>
    </row>
    <row r="177" spans="2:6" x14ac:dyDescent="0.2">
      <c r="B177" s="1"/>
      <c r="F177" s="1"/>
    </row>
    <row r="178" spans="2:6" x14ac:dyDescent="0.2">
      <c r="B178" s="1"/>
      <c r="F178" s="1"/>
    </row>
    <row r="179" spans="2:6" x14ac:dyDescent="0.2">
      <c r="B179" s="1"/>
      <c r="F179" s="1"/>
    </row>
    <row r="180" spans="2:6" x14ac:dyDescent="0.2">
      <c r="B180" s="1"/>
      <c r="F180" s="1"/>
    </row>
    <row r="181" spans="2:6" x14ac:dyDescent="0.2">
      <c r="B181" s="1"/>
      <c r="F181" s="1"/>
    </row>
    <row r="182" spans="2:6" x14ac:dyDescent="0.2">
      <c r="B182" s="1"/>
      <c r="F182" s="1"/>
    </row>
    <row r="183" spans="2:6" x14ac:dyDescent="0.2">
      <c r="B183" s="1"/>
      <c r="F183" s="1"/>
    </row>
    <row r="184" spans="2:6" x14ac:dyDescent="0.2">
      <c r="B184" s="1"/>
      <c r="F184" s="1"/>
    </row>
    <row r="185" spans="2:6" x14ac:dyDescent="0.2">
      <c r="B185" s="1"/>
      <c r="F185" s="1"/>
    </row>
    <row r="186" spans="2:6" x14ac:dyDescent="0.2">
      <c r="B186" s="1"/>
      <c r="F186" s="1"/>
    </row>
    <row r="187" spans="2:6" x14ac:dyDescent="0.2">
      <c r="B187" s="1"/>
      <c r="F187" s="1"/>
    </row>
    <row r="188" spans="2:6" x14ac:dyDescent="0.2">
      <c r="B188" s="1"/>
      <c r="F188" s="1"/>
    </row>
    <row r="189" spans="2:6" x14ac:dyDescent="0.2">
      <c r="B189" s="1"/>
      <c r="F189" s="1"/>
    </row>
    <row r="190" spans="2:6" x14ac:dyDescent="0.2">
      <c r="B190" s="1"/>
      <c r="F190" s="1"/>
    </row>
    <row r="191" spans="2:6" x14ac:dyDescent="0.2">
      <c r="B191" s="1"/>
      <c r="F191" s="1"/>
    </row>
    <row r="192" spans="2:6" x14ac:dyDescent="0.2">
      <c r="B192" s="1"/>
      <c r="F192" s="1"/>
    </row>
    <row r="193" spans="2:6" x14ac:dyDescent="0.2">
      <c r="B193" s="1"/>
      <c r="F193" s="1"/>
    </row>
    <row r="194" spans="2:6" x14ac:dyDescent="0.2">
      <c r="B194" s="1"/>
      <c r="F194" s="1"/>
    </row>
    <row r="195" spans="2:6" x14ac:dyDescent="0.2">
      <c r="B195" s="1"/>
      <c r="F195" s="1"/>
    </row>
    <row r="196" spans="2:6" x14ac:dyDescent="0.2">
      <c r="B196" s="1"/>
      <c r="F196" s="1"/>
    </row>
    <row r="197" spans="2:6" x14ac:dyDescent="0.2">
      <c r="B197" s="1"/>
      <c r="F197" s="1"/>
    </row>
    <row r="198" spans="2:6" x14ac:dyDescent="0.2">
      <c r="B198" s="1"/>
      <c r="F198" s="1"/>
    </row>
    <row r="199" spans="2:6" x14ac:dyDescent="0.2">
      <c r="B199" s="1"/>
      <c r="F199" s="1"/>
    </row>
    <row r="200" spans="2:6" x14ac:dyDescent="0.2">
      <c r="B200" s="1"/>
      <c r="F200" s="1"/>
    </row>
    <row r="201" spans="2:6" x14ac:dyDescent="0.2">
      <c r="B201" s="1"/>
      <c r="F201" s="1"/>
    </row>
    <row r="202" spans="2:6" x14ac:dyDescent="0.2">
      <c r="B202" s="1"/>
      <c r="F202" s="1"/>
    </row>
    <row r="203" spans="2:6" x14ac:dyDescent="0.2">
      <c r="B203" s="1"/>
      <c r="F203" s="1"/>
    </row>
    <row r="204" spans="2:6" x14ac:dyDescent="0.2">
      <c r="B204" s="1"/>
      <c r="F204" s="1"/>
    </row>
    <row r="205" spans="2:6" x14ac:dyDescent="0.2">
      <c r="B205" s="1"/>
      <c r="F205" s="1"/>
    </row>
    <row r="206" spans="2:6" x14ac:dyDescent="0.2">
      <c r="B206" s="1"/>
      <c r="F206" s="1"/>
    </row>
    <row r="207" spans="2:6" x14ac:dyDescent="0.2">
      <c r="B207" s="1"/>
      <c r="F207" s="1"/>
    </row>
    <row r="208" spans="2:6" x14ac:dyDescent="0.2">
      <c r="B208" s="1"/>
      <c r="F208" s="1"/>
    </row>
    <row r="209" spans="2:6" x14ac:dyDescent="0.2">
      <c r="B209" s="1"/>
      <c r="F209" s="1"/>
    </row>
    <row r="210" spans="2:6" x14ac:dyDescent="0.2">
      <c r="B210" s="1"/>
      <c r="F210" s="1"/>
    </row>
    <row r="211" spans="2:6" x14ac:dyDescent="0.2">
      <c r="B211" s="1"/>
      <c r="F211" s="1"/>
    </row>
    <row r="212" spans="2:6" x14ac:dyDescent="0.2">
      <c r="B212" s="1"/>
      <c r="F212" s="1"/>
    </row>
    <row r="213" spans="2:6" x14ac:dyDescent="0.2">
      <c r="B213" s="1"/>
      <c r="F213" s="1"/>
    </row>
    <row r="214" spans="2:6" x14ac:dyDescent="0.2">
      <c r="B214" s="1"/>
      <c r="F214" s="1"/>
    </row>
    <row r="215" spans="2:6" x14ac:dyDescent="0.2">
      <c r="B215" s="1"/>
      <c r="F215" s="1"/>
    </row>
    <row r="216" spans="2:6" x14ac:dyDescent="0.2">
      <c r="B216" s="1"/>
      <c r="F216" s="1"/>
    </row>
    <row r="217" spans="2:6" x14ac:dyDescent="0.2">
      <c r="B217" s="1"/>
      <c r="F217" s="1"/>
    </row>
    <row r="218" spans="2:6" x14ac:dyDescent="0.2">
      <c r="B218" s="1"/>
      <c r="F218" s="1"/>
    </row>
    <row r="219" spans="2:6" x14ac:dyDescent="0.2">
      <c r="B219" s="1"/>
      <c r="F219" s="1"/>
    </row>
    <row r="220" spans="2:6" x14ac:dyDescent="0.2">
      <c r="B220" s="1"/>
      <c r="F220" s="1"/>
    </row>
    <row r="221" spans="2:6" x14ac:dyDescent="0.2">
      <c r="B221" s="1"/>
      <c r="F221" s="1"/>
    </row>
    <row r="222" spans="2:6" x14ac:dyDescent="0.2">
      <c r="B222" s="1"/>
      <c r="F222" s="1"/>
    </row>
    <row r="223" spans="2:6" x14ac:dyDescent="0.2">
      <c r="B223" s="1"/>
      <c r="F223" s="1"/>
    </row>
    <row r="224" spans="2:6" x14ac:dyDescent="0.2">
      <c r="B224" s="1"/>
      <c r="F224" s="1"/>
    </row>
    <row r="225" spans="2:6" x14ac:dyDescent="0.2">
      <c r="B225" s="1"/>
      <c r="F225" s="1"/>
    </row>
    <row r="226" spans="2:6" x14ac:dyDescent="0.2">
      <c r="B226" s="1"/>
      <c r="F226" s="1"/>
    </row>
    <row r="227" spans="2:6" x14ac:dyDescent="0.2">
      <c r="B227" s="1"/>
      <c r="F227" s="1"/>
    </row>
    <row r="228" spans="2:6" x14ac:dyDescent="0.2">
      <c r="B228" s="1"/>
      <c r="F228" s="1"/>
    </row>
    <row r="229" spans="2:6" x14ac:dyDescent="0.2">
      <c r="B229" s="1"/>
      <c r="F229" s="1"/>
    </row>
    <row r="230" spans="2:6" x14ac:dyDescent="0.2">
      <c r="B230" s="1"/>
      <c r="F230" s="1"/>
    </row>
    <row r="231" spans="2:6" x14ac:dyDescent="0.2">
      <c r="B231" s="1"/>
      <c r="F231" s="1"/>
    </row>
    <row r="232" spans="2:6" x14ac:dyDescent="0.2">
      <c r="B232" s="1"/>
      <c r="F232" s="1"/>
    </row>
    <row r="233" spans="2:6" x14ac:dyDescent="0.2">
      <c r="B233" s="1"/>
      <c r="F233" s="1"/>
    </row>
    <row r="234" spans="2:6" x14ac:dyDescent="0.2">
      <c r="B234" s="1"/>
      <c r="F234" s="1"/>
    </row>
    <row r="235" spans="2:6" x14ac:dyDescent="0.2">
      <c r="B235" s="1"/>
      <c r="F235" s="1"/>
    </row>
    <row r="236" spans="2:6" x14ac:dyDescent="0.2">
      <c r="B236" s="1"/>
      <c r="F236" s="1"/>
    </row>
    <row r="237" spans="2:6" x14ac:dyDescent="0.2">
      <c r="B237" s="1"/>
      <c r="F237" s="1"/>
    </row>
    <row r="238" spans="2:6" x14ac:dyDescent="0.2">
      <c r="B238" s="1"/>
      <c r="F238" s="1"/>
    </row>
    <row r="239" spans="2:6" x14ac:dyDescent="0.2">
      <c r="B239" s="1"/>
      <c r="F239" s="1"/>
    </row>
    <row r="240" spans="2:6" x14ac:dyDescent="0.2">
      <c r="B240" s="1"/>
      <c r="F240" s="1"/>
    </row>
    <row r="241" spans="2:6" x14ac:dyDescent="0.2">
      <c r="B241" s="1"/>
      <c r="F241" s="1"/>
    </row>
    <row r="242" spans="2:6" x14ac:dyDescent="0.2">
      <c r="B242" s="1"/>
      <c r="F242" s="1"/>
    </row>
    <row r="243" spans="2:6" x14ac:dyDescent="0.2">
      <c r="B243" s="1"/>
      <c r="F243" s="1"/>
    </row>
    <row r="244" spans="2:6" x14ac:dyDescent="0.2">
      <c r="B244" s="1"/>
      <c r="F244" s="1"/>
    </row>
    <row r="245" spans="2:6" x14ac:dyDescent="0.2">
      <c r="B245" s="1"/>
      <c r="F245" s="1"/>
    </row>
    <row r="246" spans="2:6" x14ac:dyDescent="0.2">
      <c r="B246" s="1"/>
      <c r="F246" s="1"/>
    </row>
    <row r="247" spans="2:6" x14ac:dyDescent="0.2">
      <c r="B247" s="1"/>
      <c r="F247" s="1"/>
    </row>
    <row r="248" spans="2:6" x14ac:dyDescent="0.2">
      <c r="B248" s="1"/>
      <c r="F248" s="1"/>
    </row>
    <row r="249" spans="2:6" x14ac:dyDescent="0.2">
      <c r="B249" s="1"/>
      <c r="F249" s="1"/>
    </row>
    <row r="250" spans="2:6" x14ac:dyDescent="0.2">
      <c r="B250" s="1"/>
      <c r="F250" s="1"/>
    </row>
    <row r="251" spans="2:6" x14ac:dyDescent="0.2">
      <c r="B251" s="1"/>
      <c r="F251" s="1"/>
    </row>
    <row r="252" spans="2:6" x14ac:dyDescent="0.2">
      <c r="B252" s="1"/>
      <c r="F252" s="1"/>
    </row>
    <row r="253" spans="2:6" x14ac:dyDescent="0.2">
      <c r="B253" s="1"/>
      <c r="F253" s="1"/>
    </row>
    <row r="254" spans="2:6" x14ac:dyDescent="0.2">
      <c r="B254" s="1"/>
      <c r="F254" s="1"/>
    </row>
    <row r="255" spans="2:6" x14ac:dyDescent="0.2">
      <c r="B255" s="1"/>
      <c r="F255" s="1"/>
    </row>
    <row r="256" spans="2:6" x14ac:dyDescent="0.2">
      <c r="B256" s="1"/>
      <c r="F256" s="1"/>
    </row>
    <row r="257" spans="2:6" x14ac:dyDescent="0.2">
      <c r="B257" s="1"/>
      <c r="F257" s="1"/>
    </row>
    <row r="258" spans="2:6" x14ac:dyDescent="0.2">
      <c r="B258" s="1"/>
      <c r="F258" s="1"/>
    </row>
    <row r="259" spans="2:6" x14ac:dyDescent="0.2">
      <c r="B259" s="1"/>
      <c r="F259" s="1"/>
    </row>
    <row r="260" spans="2:6" x14ac:dyDescent="0.2">
      <c r="B260" s="1"/>
      <c r="F260" s="1"/>
    </row>
    <row r="261" spans="2:6" x14ac:dyDescent="0.2">
      <c r="B261" s="1"/>
      <c r="F261" s="1"/>
    </row>
    <row r="262" spans="2:6" x14ac:dyDescent="0.2">
      <c r="B262" s="1"/>
      <c r="F262" s="1"/>
    </row>
    <row r="263" spans="2:6" x14ac:dyDescent="0.2">
      <c r="B263" s="1"/>
      <c r="F263" s="1"/>
    </row>
    <row r="264" spans="2:6" x14ac:dyDescent="0.2">
      <c r="B264" s="1"/>
      <c r="F264" s="1"/>
    </row>
    <row r="265" spans="2:6" x14ac:dyDescent="0.2">
      <c r="B265" s="1"/>
      <c r="F265" s="1"/>
    </row>
    <row r="266" spans="2:6" x14ac:dyDescent="0.2">
      <c r="B266" s="1"/>
      <c r="F266" s="1"/>
    </row>
    <row r="267" spans="2:6" x14ac:dyDescent="0.2">
      <c r="B267" s="1"/>
      <c r="F267" s="1"/>
    </row>
    <row r="268" spans="2:6" x14ac:dyDescent="0.2">
      <c r="B268" s="1"/>
      <c r="F268" s="1"/>
    </row>
    <row r="269" spans="2:6" x14ac:dyDescent="0.2">
      <c r="B269" s="1"/>
      <c r="F269" s="1"/>
    </row>
    <row r="270" spans="2:6" x14ac:dyDescent="0.2">
      <c r="B270" s="1"/>
      <c r="F270" s="1"/>
    </row>
    <row r="271" spans="2:6" x14ac:dyDescent="0.2">
      <c r="B271" s="1"/>
      <c r="F271" s="1"/>
    </row>
    <row r="272" spans="2:6" x14ac:dyDescent="0.2">
      <c r="B272" s="1"/>
      <c r="F272" s="1"/>
    </row>
    <row r="273" spans="2:6" x14ac:dyDescent="0.2">
      <c r="B273" s="1"/>
      <c r="F273" s="1"/>
    </row>
    <row r="274" spans="2:6" x14ac:dyDescent="0.2">
      <c r="B274" s="1"/>
      <c r="F274" s="1"/>
    </row>
    <row r="275" spans="2:6" x14ac:dyDescent="0.2">
      <c r="B275" s="1"/>
      <c r="F275" s="1"/>
    </row>
    <row r="276" spans="2:6" x14ac:dyDescent="0.2">
      <c r="B276" s="1"/>
      <c r="F276" s="1"/>
    </row>
    <row r="277" spans="2:6" x14ac:dyDescent="0.2">
      <c r="B277" s="1"/>
      <c r="F277" s="1"/>
    </row>
    <row r="278" spans="2:6" x14ac:dyDescent="0.2">
      <c r="B278" s="1"/>
      <c r="F278" s="1"/>
    </row>
    <row r="279" spans="2:6" x14ac:dyDescent="0.2">
      <c r="B279" s="1"/>
      <c r="F279" s="1"/>
    </row>
    <row r="280" spans="2:6" x14ac:dyDescent="0.2">
      <c r="B280" s="1"/>
      <c r="F280" s="1"/>
    </row>
    <row r="281" spans="2:6" x14ac:dyDescent="0.2">
      <c r="B281" s="1"/>
      <c r="F281" s="1"/>
    </row>
    <row r="282" spans="2:6" x14ac:dyDescent="0.2">
      <c r="B282" s="1"/>
      <c r="F282" s="1"/>
    </row>
    <row r="283" spans="2:6" x14ac:dyDescent="0.2">
      <c r="B283" s="1"/>
      <c r="F283" s="1"/>
    </row>
    <row r="284" spans="2:6" x14ac:dyDescent="0.2">
      <c r="B284" s="1"/>
      <c r="F284" s="1"/>
    </row>
    <row r="285" spans="2:6" x14ac:dyDescent="0.2">
      <c r="B285" s="1"/>
      <c r="F285" s="1"/>
    </row>
    <row r="286" spans="2:6" x14ac:dyDescent="0.2">
      <c r="B286" s="1"/>
      <c r="F286" s="1"/>
    </row>
    <row r="287" spans="2:6" x14ac:dyDescent="0.2">
      <c r="B287" s="1"/>
      <c r="F287" s="1"/>
    </row>
    <row r="288" spans="2:6" x14ac:dyDescent="0.2">
      <c r="B288" s="1"/>
      <c r="F288" s="1"/>
    </row>
    <row r="289" spans="2:6" x14ac:dyDescent="0.2">
      <c r="B289" s="1"/>
      <c r="F289" s="1"/>
    </row>
    <row r="290" spans="2:6" x14ac:dyDescent="0.2">
      <c r="B290" s="1"/>
      <c r="F290" s="1"/>
    </row>
    <row r="291" spans="2:6" x14ac:dyDescent="0.2">
      <c r="B291" s="1"/>
      <c r="F291" s="1"/>
    </row>
    <row r="292" spans="2:6" x14ac:dyDescent="0.2">
      <c r="B292" s="1"/>
      <c r="F292" s="1"/>
    </row>
    <row r="293" spans="2:6" x14ac:dyDescent="0.2">
      <c r="B293" s="1"/>
      <c r="F293" s="1"/>
    </row>
    <row r="294" spans="2:6" x14ac:dyDescent="0.2">
      <c r="B294" s="1"/>
      <c r="F294" s="1"/>
    </row>
    <row r="295" spans="2:6" x14ac:dyDescent="0.2">
      <c r="B295" s="1"/>
      <c r="F295" s="1"/>
    </row>
    <row r="296" spans="2:6" x14ac:dyDescent="0.2">
      <c r="B296" s="1"/>
      <c r="F296" s="1"/>
    </row>
    <row r="297" spans="2:6" x14ac:dyDescent="0.2">
      <c r="B297" s="1"/>
      <c r="F297" s="1"/>
    </row>
    <row r="298" spans="2:6" x14ac:dyDescent="0.2">
      <c r="B298" s="1"/>
      <c r="F298" s="1"/>
    </row>
    <row r="299" spans="2:6" x14ac:dyDescent="0.2">
      <c r="B299" s="1"/>
      <c r="F299" s="1"/>
    </row>
    <row r="300" spans="2:6" x14ac:dyDescent="0.2">
      <c r="B300" s="1"/>
      <c r="F300" s="1"/>
    </row>
    <row r="301" spans="2:6" x14ac:dyDescent="0.2">
      <c r="B301" s="1"/>
      <c r="F301" s="1"/>
    </row>
    <row r="302" spans="2:6" x14ac:dyDescent="0.2">
      <c r="B302" s="1"/>
      <c r="F302" s="1"/>
    </row>
    <row r="303" spans="2:6" x14ac:dyDescent="0.2">
      <c r="B303" s="1"/>
      <c r="F303" s="1"/>
    </row>
    <row r="304" spans="2:6" x14ac:dyDescent="0.2">
      <c r="B304" s="1"/>
      <c r="F304" s="1"/>
    </row>
    <row r="305" spans="2:6" x14ac:dyDescent="0.2">
      <c r="B305" s="1"/>
      <c r="F305" s="1"/>
    </row>
    <row r="306" spans="2:6" x14ac:dyDescent="0.2">
      <c r="B306" s="1"/>
      <c r="F306" s="1"/>
    </row>
    <row r="307" spans="2:6" x14ac:dyDescent="0.2">
      <c r="B307" s="1"/>
      <c r="F307" s="1"/>
    </row>
    <row r="308" spans="2:6" x14ac:dyDescent="0.2">
      <c r="B308" s="1"/>
      <c r="F308" s="1"/>
    </row>
    <row r="309" spans="2:6" x14ac:dyDescent="0.2">
      <c r="B309" s="1"/>
      <c r="F309" s="1"/>
    </row>
    <row r="310" spans="2:6" x14ac:dyDescent="0.2">
      <c r="B310" s="1"/>
      <c r="F310" s="1"/>
    </row>
    <row r="311" spans="2:6" x14ac:dyDescent="0.2">
      <c r="B311" s="1"/>
      <c r="F311" s="1"/>
    </row>
    <row r="312" spans="2:6" x14ac:dyDescent="0.2">
      <c r="B312" s="1"/>
      <c r="F312" s="1"/>
    </row>
    <row r="313" spans="2:6" x14ac:dyDescent="0.2">
      <c r="B313" s="1"/>
      <c r="F313" s="1"/>
    </row>
    <row r="314" spans="2:6" x14ac:dyDescent="0.2">
      <c r="B314" s="1"/>
      <c r="F314" s="1"/>
    </row>
    <row r="315" spans="2:6" x14ac:dyDescent="0.2">
      <c r="B315" s="1"/>
      <c r="F315" s="1"/>
    </row>
    <row r="316" spans="2:6" x14ac:dyDescent="0.2">
      <c r="B316" s="1"/>
      <c r="F316" s="1"/>
    </row>
    <row r="317" spans="2:6" x14ac:dyDescent="0.2">
      <c r="B317" s="1"/>
      <c r="F317" s="1"/>
    </row>
    <row r="318" spans="2:6" x14ac:dyDescent="0.2">
      <c r="B318" s="1"/>
      <c r="F318" s="1"/>
    </row>
    <row r="319" spans="2:6" x14ac:dyDescent="0.2">
      <c r="B319" s="1"/>
      <c r="F319" s="1"/>
    </row>
    <row r="320" spans="2:6" x14ac:dyDescent="0.2">
      <c r="B320" s="1"/>
      <c r="F320" s="1"/>
    </row>
    <row r="321" spans="2:6" x14ac:dyDescent="0.2">
      <c r="B321" s="1"/>
      <c r="F321" s="1"/>
    </row>
    <row r="322" spans="2:6" x14ac:dyDescent="0.2">
      <c r="B322" s="1"/>
      <c r="F322" s="1"/>
    </row>
    <row r="323" spans="2:6" x14ac:dyDescent="0.2">
      <c r="B323" s="1"/>
      <c r="F323" s="1"/>
    </row>
    <row r="324" spans="2:6" x14ac:dyDescent="0.2">
      <c r="B324" s="1"/>
      <c r="F324" s="1"/>
    </row>
    <row r="325" spans="2:6" x14ac:dyDescent="0.2">
      <c r="B325" s="1"/>
      <c r="F325" s="1"/>
    </row>
    <row r="326" spans="2:6" x14ac:dyDescent="0.2">
      <c r="B326" s="1"/>
      <c r="F326" s="1"/>
    </row>
    <row r="327" spans="2:6" x14ac:dyDescent="0.2">
      <c r="B327" s="1"/>
      <c r="F327" s="1"/>
    </row>
    <row r="328" spans="2:6" x14ac:dyDescent="0.2">
      <c r="B328" s="1"/>
      <c r="F328" s="1"/>
    </row>
    <row r="329" spans="2:6" x14ac:dyDescent="0.2">
      <c r="B329" s="1"/>
      <c r="F329" s="1"/>
    </row>
    <row r="330" spans="2:6" x14ac:dyDescent="0.2">
      <c r="B330" s="1"/>
      <c r="F330" s="1"/>
    </row>
    <row r="331" spans="2:6" x14ac:dyDescent="0.2">
      <c r="B331" s="1"/>
      <c r="F331" s="1"/>
    </row>
    <row r="332" spans="2:6" x14ac:dyDescent="0.2">
      <c r="B332" s="1"/>
      <c r="F332" s="1"/>
    </row>
    <row r="333" spans="2:6" x14ac:dyDescent="0.2">
      <c r="B333" s="1"/>
      <c r="F333" s="1"/>
    </row>
    <row r="334" spans="2:6" x14ac:dyDescent="0.2">
      <c r="B334" s="1"/>
      <c r="F334" s="1"/>
    </row>
    <row r="335" spans="2:6" x14ac:dyDescent="0.2">
      <c r="B335" s="1"/>
      <c r="F335" s="1"/>
    </row>
    <row r="336" spans="2:6" x14ac:dyDescent="0.2">
      <c r="B336" s="1"/>
      <c r="F336" s="1"/>
    </row>
    <row r="337" spans="2:6" x14ac:dyDescent="0.2">
      <c r="B337" s="1"/>
      <c r="F337" s="1"/>
    </row>
    <row r="338" spans="2:6" x14ac:dyDescent="0.2">
      <c r="B338" s="1"/>
      <c r="F338" s="1"/>
    </row>
    <row r="339" spans="2:6" x14ac:dyDescent="0.2">
      <c r="B339" s="1"/>
      <c r="F339" s="1"/>
    </row>
    <row r="340" spans="2:6" x14ac:dyDescent="0.2">
      <c r="B340" s="1"/>
      <c r="F340" s="1"/>
    </row>
    <row r="341" spans="2:6" x14ac:dyDescent="0.2">
      <c r="B341" s="1"/>
      <c r="F341" s="1"/>
    </row>
    <row r="342" spans="2:6" x14ac:dyDescent="0.2">
      <c r="B342" s="1"/>
      <c r="F342" s="1"/>
    </row>
    <row r="343" spans="2:6" x14ac:dyDescent="0.2">
      <c r="B343" s="1"/>
      <c r="F343" s="1"/>
    </row>
    <row r="344" spans="2:6" x14ac:dyDescent="0.2">
      <c r="B344" s="1"/>
      <c r="F344" s="1"/>
    </row>
    <row r="345" spans="2:6" x14ac:dyDescent="0.2">
      <c r="B345" s="1"/>
      <c r="F345" s="1"/>
    </row>
    <row r="346" spans="2:6" x14ac:dyDescent="0.2">
      <c r="B346" s="1"/>
      <c r="F346" s="1"/>
    </row>
    <row r="347" spans="2:6" x14ac:dyDescent="0.2">
      <c r="B347" s="1"/>
      <c r="F347" s="1"/>
    </row>
    <row r="348" spans="2:6" x14ac:dyDescent="0.2">
      <c r="B348" s="1"/>
      <c r="F348" s="1"/>
    </row>
    <row r="349" spans="2:6" x14ac:dyDescent="0.2">
      <c r="B349" s="1"/>
      <c r="F349" s="1"/>
    </row>
    <row r="350" spans="2:6" x14ac:dyDescent="0.2">
      <c r="B350" s="1"/>
      <c r="F350" s="1"/>
    </row>
    <row r="351" spans="2:6" x14ac:dyDescent="0.2">
      <c r="B351" s="1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  <row r="805" spans="2:6" x14ac:dyDescent="0.2">
      <c r="B805" s="1"/>
      <c r="F805" s="1"/>
    </row>
    <row r="806" spans="2:6" x14ac:dyDescent="0.2">
      <c r="B806" s="1"/>
      <c r="F806" s="1"/>
    </row>
    <row r="807" spans="2:6" x14ac:dyDescent="0.2">
      <c r="B807" s="1"/>
      <c r="F807" s="1"/>
    </row>
    <row r="808" spans="2:6" x14ac:dyDescent="0.2">
      <c r="B808" s="1"/>
      <c r="F808" s="1"/>
    </row>
    <row r="809" spans="2:6" x14ac:dyDescent="0.2">
      <c r="B809" s="1"/>
      <c r="F809" s="1"/>
    </row>
    <row r="810" spans="2:6" x14ac:dyDescent="0.2">
      <c r="B810" s="1"/>
      <c r="F810" s="1"/>
    </row>
    <row r="811" spans="2:6" x14ac:dyDescent="0.2">
      <c r="B811" s="1"/>
      <c r="F811" s="1"/>
    </row>
    <row r="812" spans="2:6" x14ac:dyDescent="0.2">
      <c r="B812" s="1"/>
      <c r="F812" s="1"/>
    </row>
    <row r="813" spans="2:6" x14ac:dyDescent="0.2">
      <c r="B813" s="1"/>
      <c r="F813" s="1"/>
    </row>
    <row r="814" spans="2:6" x14ac:dyDescent="0.2">
      <c r="B814" s="1"/>
      <c r="F814" s="1"/>
    </row>
    <row r="815" spans="2:6" x14ac:dyDescent="0.2">
      <c r="B815" s="1"/>
      <c r="F815" s="1"/>
    </row>
    <row r="816" spans="2:6" x14ac:dyDescent="0.2">
      <c r="B816" s="1"/>
      <c r="F816" s="1"/>
    </row>
    <row r="817" spans="2:6" x14ac:dyDescent="0.2">
      <c r="B817" s="1"/>
      <c r="F817" s="1"/>
    </row>
    <row r="818" spans="2:6" x14ac:dyDescent="0.2">
      <c r="B818" s="1"/>
      <c r="F818" s="1"/>
    </row>
    <row r="819" spans="2:6" x14ac:dyDescent="0.2">
      <c r="B819" s="1"/>
      <c r="F819" s="1"/>
    </row>
    <row r="820" spans="2:6" x14ac:dyDescent="0.2">
      <c r="B820" s="1"/>
      <c r="F820" s="1"/>
    </row>
    <row r="821" spans="2:6" x14ac:dyDescent="0.2">
      <c r="B821" s="1"/>
      <c r="F821" s="1"/>
    </row>
    <row r="822" spans="2:6" x14ac:dyDescent="0.2">
      <c r="B822" s="1"/>
      <c r="F822" s="1"/>
    </row>
    <row r="823" spans="2:6" x14ac:dyDescent="0.2">
      <c r="B823" s="1"/>
      <c r="F823" s="1"/>
    </row>
    <row r="824" spans="2:6" x14ac:dyDescent="0.2">
      <c r="B824" s="1"/>
      <c r="F824" s="1"/>
    </row>
    <row r="825" spans="2:6" x14ac:dyDescent="0.2">
      <c r="B825" s="1"/>
      <c r="F825" s="1"/>
    </row>
    <row r="826" spans="2:6" x14ac:dyDescent="0.2">
      <c r="B826" s="1"/>
      <c r="F826" s="1"/>
    </row>
    <row r="827" spans="2:6" x14ac:dyDescent="0.2">
      <c r="B827" s="1"/>
      <c r="F827" s="1"/>
    </row>
    <row r="828" spans="2:6" x14ac:dyDescent="0.2">
      <c r="B828" s="1"/>
      <c r="F828" s="1"/>
    </row>
    <row r="829" spans="2:6" x14ac:dyDescent="0.2">
      <c r="B829" s="1"/>
      <c r="F829" s="1"/>
    </row>
    <row r="830" spans="2:6" x14ac:dyDescent="0.2">
      <c r="B830" s="1"/>
      <c r="F830" s="1"/>
    </row>
    <row r="831" spans="2:6" x14ac:dyDescent="0.2">
      <c r="B831" s="1"/>
      <c r="F831" s="1"/>
    </row>
    <row r="832" spans="2:6" x14ac:dyDescent="0.2">
      <c r="B832" s="1"/>
      <c r="F832" s="1"/>
    </row>
    <row r="833" spans="2:6" x14ac:dyDescent="0.2">
      <c r="B833" s="1"/>
      <c r="F833" s="1"/>
    </row>
    <row r="834" spans="2:6" x14ac:dyDescent="0.2">
      <c r="B834" s="1"/>
      <c r="F834" s="1"/>
    </row>
    <row r="835" spans="2:6" x14ac:dyDescent="0.2">
      <c r="B835" s="1"/>
      <c r="F835" s="1"/>
    </row>
    <row r="836" spans="2:6" x14ac:dyDescent="0.2">
      <c r="B836" s="1"/>
      <c r="F836" s="1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2024-03-05T05:37:16Z</dcterms:modified>
</cp:coreProperties>
</file>